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SGA2\!!Secure Data\SFR\2019\KS4\Provisional\Final\Unrestricted\"/>
    </mc:Choice>
  </mc:AlternateContent>
  <bookViews>
    <workbookView xWindow="-105" yWindow="-105" windowWidth="22695" windowHeight="14595"/>
  </bookViews>
  <sheets>
    <sheet name="Subject Tables - Main UD" sheetId="1" r:id="rId1"/>
    <sheet name="Main UD Metadata" sheetId="9" r:id="rId2"/>
    <sheet name="End KS4 denominations" sheetId="7" state="hidden" r:id="rId3"/>
    <sheet name="Subject Tables - S3" sheetId="2" r:id="rId4"/>
    <sheet name="Table S3 Metadata" sheetId="10" r:id="rId5"/>
    <sheet name="Subject Tables - S6" sheetId="3" r:id="rId6"/>
    <sheet name="Table S6 Metadata" sheetId="12" r:id="rId7"/>
    <sheet name="Subject Tables - Footnotes" sheetId="13" r:id="rId8"/>
    <sheet name="Subject footnotes hidden" sheetId="14" state="hidden" r:id="rId9"/>
    <sheet name="Subject Table Definitions" sheetId="6" r:id="rId10"/>
    <sheet name="Subject groupings" sheetId="8" r:id="rId11"/>
  </sheets>
  <definedNames>
    <definedName name="_xlnm._FilterDatabase" localSheetId="0" hidden="1">'Subject Tables - Main UD'!$A$1:$AS$4205</definedName>
    <definedName name="_xlnm._FilterDatabase" localSheetId="3" hidden="1">'Subject Tables - S3'!$A$1:$AW$93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3" l="1"/>
  <c r="B14" i="13" s="1"/>
  <c r="B8" i="13" l="1"/>
  <c r="B12" i="13"/>
  <c r="B7" i="13"/>
  <c r="B5" i="13"/>
  <c r="B9" i="13"/>
  <c r="B13" i="13"/>
  <c r="B11" i="13"/>
  <c r="B6" i="13"/>
  <c r="B10" i="13"/>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2" i="7"/>
  <c r="AR3" i="1"/>
  <c r="AR4" i="1"/>
  <c r="AR5" i="1"/>
  <c r="AR6" i="1"/>
  <c r="AQ6" i="1" s="1"/>
  <c r="AR7" i="1"/>
  <c r="AR8" i="1"/>
  <c r="AR9" i="1"/>
  <c r="AR10" i="1"/>
  <c r="AQ10" i="1" s="1"/>
  <c r="AR11" i="1"/>
  <c r="AR12" i="1"/>
  <c r="AR13" i="1"/>
  <c r="AR14" i="1"/>
  <c r="AQ14" i="1" s="1"/>
  <c r="AR15" i="1"/>
  <c r="AR16" i="1"/>
  <c r="AR17" i="1"/>
  <c r="AR18" i="1"/>
  <c r="AQ18" i="1" s="1"/>
  <c r="AR19" i="1"/>
  <c r="AR20" i="1"/>
  <c r="AR21" i="1"/>
  <c r="AR22" i="1"/>
  <c r="AQ22" i="1" s="1"/>
  <c r="AR23" i="1"/>
  <c r="AR24" i="1"/>
  <c r="AR25" i="1"/>
  <c r="AR26" i="1"/>
  <c r="AQ26" i="1" s="1"/>
  <c r="AR27" i="1"/>
  <c r="AR28" i="1"/>
  <c r="AR29" i="1"/>
  <c r="AR30" i="1"/>
  <c r="AQ30" i="1" s="1"/>
  <c r="AR31" i="1"/>
  <c r="AR32" i="1"/>
  <c r="AR33" i="1"/>
  <c r="AR34" i="1"/>
  <c r="AQ34" i="1" s="1"/>
  <c r="AR35" i="1"/>
  <c r="AR36" i="1"/>
  <c r="AR37" i="1"/>
  <c r="AR38" i="1"/>
  <c r="AQ38" i="1" s="1"/>
  <c r="AR39" i="1"/>
  <c r="AR40" i="1"/>
  <c r="AR41" i="1"/>
  <c r="AR42" i="1"/>
  <c r="AQ42" i="1" s="1"/>
  <c r="AR43" i="1"/>
  <c r="AR44" i="1"/>
  <c r="AR45" i="1"/>
  <c r="AR46" i="1"/>
  <c r="AQ46" i="1" s="1"/>
  <c r="AR47" i="1"/>
  <c r="AR48" i="1"/>
  <c r="AR49" i="1"/>
  <c r="AR50" i="1"/>
  <c r="AQ50" i="1" s="1"/>
  <c r="AR51" i="1"/>
  <c r="AR52" i="1"/>
  <c r="AR53" i="1"/>
  <c r="AR54" i="1"/>
  <c r="AQ54" i="1" s="1"/>
  <c r="AR55" i="1"/>
  <c r="AR56" i="1"/>
  <c r="AR57" i="1"/>
  <c r="AR58" i="1"/>
  <c r="AQ58" i="1" s="1"/>
  <c r="AR59" i="1"/>
  <c r="AR60" i="1"/>
  <c r="AR61" i="1"/>
  <c r="AR62" i="1"/>
  <c r="AQ62" i="1" s="1"/>
  <c r="AR63" i="1"/>
  <c r="AR64" i="1"/>
  <c r="AR65" i="1"/>
  <c r="AR66" i="1"/>
  <c r="AQ66" i="1" s="1"/>
  <c r="AR67" i="1"/>
  <c r="AR68" i="1"/>
  <c r="AR69" i="1"/>
  <c r="AR70" i="1"/>
  <c r="AQ70" i="1" s="1"/>
  <c r="AR71" i="1"/>
  <c r="AR72" i="1"/>
  <c r="AR73" i="1"/>
  <c r="AR74" i="1"/>
  <c r="AQ74" i="1" s="1"/>
  <c r="AR75" i="1"/>
  <c r="AR76" i="1"/>
  <c r="AR77" i="1"/>
  <c r="AR78" i="1"/>
  <c r="AQ78" i="1" s="1"/>
  <c r="AR79" i="1"/>
  <c r="AR80" i="1"/>
  <c r="AR81" i="1"/>
  <c r="AR82" i="1"/>
  <c r="AQ82" i="1" s="1"/>
  <c r="AR83" i="1"/>
  <c r="AR84" i="1"/>
  <c r="AR85" i="1"/>
  <c r="AR86" i="1"/>
  <c r="AQ86" i="1" s="1"/>
  <c r="AR87" i="1"/>
  <c r="AR88" i="1"/>
  <c r="AR89" i="1"/>
  <c r="AR90" i="1"/>
  <c r="AQ90" i="1" s="1"/>
  <c r="AR91" i="1"/>
  <c r="AR92" i="1"/>
  <c r="AR93" i="1"/>
  <c r="AR94" i="1"/>
  <c r="AQ94" i="1" s="1"/>
  <c r="AR95" i="1"/>
  <c r="AR96" i="1"/>
  <c r="AR97" i="1"/>
  <c r="AR98" i="1"/>
  <c r="AQ98" i="1" s="1"/>
  <c r="AR99" i="1"/>
  <c r="AR100" i="1"/>
  <c r="AR101" i="1"/>
  <c r="AR102" i="1"/>
  <c r="AQ102" i="1" s="1"/>
  <c r="AR103" i="1"/>
  <c r="AR104" i="1"/>
  <c r="AR105" i="1"/>
  <c r="AR106" i="1"/>
  <c r="AQ106" i="1" s="1"/>
  <c r="AR107" i="1"/>
  <c r="AR108" i="1"/>
  <c r="AR109" i="1"/>
  <c r="AR110" i="1"/>
  <c r="AQ110" i="1" s="1"/>
  <c r="AR111" i="1"/>
  <c r="AR112" i="1"/>
  <c r="AR113" i="1"/>
  <c r="AR114" i="1"/>
  <c r="AQ114" i="1" s="1"/>
  <c r="AR115" i="1"/>
  <c r="AR116" i="1"/>
  <c r="AR117" i="1"/>
  <c r="AR118" i="1"/>
  <c r="AQ118" i="1" s="1"/>
  <c r="AR119" i="1"/>
  <c r="AR120" i="1"/>
  <c r="AR121" i="1"/>
  <c r="AR122" i="1"/>
  <c r="AQ122" i="1" s="1"/>
  <c r="AR123" i="1"/>
  <c r="AR124" i="1"/>
  <c r="AR125" i="1"/>
  <c r="AR126" i="1"/>
  <c r="AQ126" i="1" s="1"/>
  <c r="AR127" i="1"/>
  <c r="AR128" i="1"/>
  <c r="AR129" i="1"/>
  <c r="AR130" i="1"/>
  <c r="AQ130" i="1" s="1"/>
  <c r="AR131" i="1"/>
  <c r="AR132" i="1"/>
  <c r="AR133" i="1"/>
  <c r="AR134" i="1"/>
  <c r="AQ134" i="1" s="1"/>
  <c r="AR135" i="1"/>
  <c r="AR136" i="1"/>
  <c r="AR137" i="1"/>
  <c r="AR138" i="1"/>
  <c r="AQ138" i="1" s="1"/>
  <c r="AR139" i="1"/>
  <c r="AR140" i="1"/>
  <c r="AR141" i="1"/>
  <c r="AR142" i="1"/>
  <c r="AQ142" i="1" s="1"/>
  <c r="AR143" i="1"/>
  <c r="AR144" i="1"/>
  <c r="AR145" i="1"/>
  <c r="AR146" i="1"/>
  <c r="AQ146" i="1" s="1"/>
  <c r="AR147" i="1"/>
  <c r="AR148" i="1"/>
  <c r="AR149" i="1"/>
  <c r="AR150" i="1"/>
  <c r="AQ150" i="1" s="1"/>
  <c r="AR151" i="1"/>
  <c r="AR152" i="1"/>
  <c r="AR153" i="1"/>
  <c r="AR154" i="1"/>
  <c r="AQ154" i="1" s="1"/>
  <c r="AR155" i="1"/>
  <c r="AR156" i="1"/>
  <c r="AR157" i="1"/>
  <c r="AR158" i="1"/>
  <c r="AQ158" i="1" s="1"/>
  <c r="AR159" i="1"/>
  <c r="AR160" i="1"/>
  <c r="AR161" i="1"/>
  <c r="AR162" i="1"/>
  <c r="AQ162" i="1" s="1"/>
  <c r="AR163" i="1"/>
  <c r="AR164" i="1"/>
  <c r="AR165" i="1"/>
  <c r="AR166" i="1"/>
  <c r="AQ166" i="1" s="1"/>
  <c r="AR167" i="1"/>
  <c r="AR168" i="1"/>
  <c r="AR169" i="1"/>
  <c r="AR170" i="1"/>
  <c r="AQ170" i="1" s="1"/>
  <c r="AR171" i="1"/>
  <c r="AR172" i="1"/>
  <c r="AR173" i="1"/>
  <c r="AR174" i="1"/>
  <c r="AQ174" i="1" s="1"/>
  <c r="AR175" i="1"/>
  <c r="AR176" i="1"/>
  <c r="AR177" i="1"/>
  <c r="AR178" i="1"/>
  <c r="AQ178" i="1" s="1"/>
  <c r="AR179" i="1"/>
  <c r="AR180" i="1"/>
  <c r="AR181" i="1"/>
  <c r="AR182" i="1"/>
  <c r="AQ182" i="1" s="1"/>
  <c r="AR183" i="1"/>
  <c r="AR184" i="1"/>
  <c r="AR185" i="1"/>
  <c r="AR186" i="1"/>
  <c r="AQ186" i="1" s="1"/>
  <c r="AR187" i="1"/>
  <c r="AR188" i="1"/>
  <c r="AR189" i="1"/>
  <c r="AR190" i="1"/>
  <c r="AQ190" i="1" s="1"/>
  <c r="AR191" i="1"/>
  <c r="AR192" i="1"/>
  <c r="AR193" i="1"/>
  <c r="AR194" i="1"/>
  <c r="AQ194" i="1" s="1"/>
  <c r="AR195" i="1"/>
  <c r="AR196" i="1"/>
  <c r="AR197" i="1"/>
  <c r="AR198" i="1"/>
  <c r="AQ198" i="1" s="1"/>
  <c r="AR199" i="1"/>
  <c r="AR200" i="1"/>
  <c r="AR201" i="1"/>
  <c r="AR202" i="1"/>
  <c r="AQ202" i="1" s="1"/>
  <c r="AR203" i="1"/>
  <c r="AR204" i="1"/>
  <c r="AR205" i="1"/>
  <c r="AR206" i="1"/>
  <c r="AQ206" i="1" s="1"/>
  <c r="AR207" i="1"/>
  <c r="AR208" i="1"/>
  <c r="AR209" i="1"/>
  <c r="AR210" i="1"/>
  <c r="AQ210" i="1" s="1"/>
  <c r="AR211" i="1"/>
  <c r="AR212" i="1"/>
  <c r="AR213" i="1"/>
  <c r="AR214" i="1"/>
  <c r="AQ214" i="1" s="1"/>
  <c r="AR215" i="1"/>
  <c r="AR216" i="1"/>
  <c r="AR217" i="1"/>
  <c r="AR218" i="1"/>
  <c r="AQ218" i="1" s="1"/>
  <c r="AR219" i="1"/>
  <c r="AR220" i="1"/>
  <c r="AR221" i="1"/>
  <c r="AR222" i="1"/>
  <c r="AQ222" i="1" s="1"/>
  <c r="AR223" i="1"/>
  <c r="AR224" i="1"/>
  <c r="AR225" i="1"/>
  <c r="AR226" i="1"/>
  <c r="AQ226" i="1" s="1"/>
  <c r="AR227" i="1"/>
  <c r="AR228" i="1"/>
  <c r="AR229" i="1"/>
  <c r="AR230" i="1"/>
  <c r="AQ230" i="1" s="1"/>
  <c r="AR231" i="1"/>
  <c r="AR232" i="1"/>
  <c r="AR233" i="1"/>
  <c r="AR234" i="1"/>
  <c r="AQ234" i="1" s="1"/>
  <c r="AR235" i="1"/>
  <c r="AR236" i="1"/>
  <c r="AR237" i="1"/>
  <c r="AR238" i="1"/>
  <c r="AQ238" i="1" s="1"/>
  <c r="AR239" i="1"/>
  <c r="AR240" i="1"/>
  <c r="AR241" i="1"/>
  <c r="AR242" i="1"/>
  <c r="AQ242" i="1" s="1"/>
  <c r="AR243" i="1"/>
  <c r="AR244" i="1"/>
  <c r="AR245" i="1"/>
  <c r="AR246" i="1"/>
  <c r="AQ246" i="1" s="1"/>
  <c r="AR247" i="1"/>
  <c r="AR248" i="1"/>
  <c r="AR249" i="1"/>
  <c r="AR250" i="1"/>
  <c r="AQ250" i="1" s="1"/>
  <c r="AR251" i="1"/>
  <c r="AR252" i="1"/>
  <c r="AR253" i="1"/>
  <c r="AR254" i="1"/>
  <c r="AQ254" i="1" s="1"/>
  <c r="AR255" i="1"/>
  <c r="AR256" i="1"/>
  <c r="AR257" i="1"/>
  <c r="AR258" i="1"/>
  <c r="AQ258" i="1" s="1"/>
  <c r="AR259" i="1"/>
  <c r="AR260" i="1"/>
  <c r="AR261" i="1"/>
  <c r="AR262" i="1"/>
  <c r="AQ262" i="1" s="1"/>
  <c r="AR263" i="1"/>
  <c r="AR264" i="1"/>
  <c r="AR265" i="1"/>
  <c r="AR266" i="1"/>
  <c r="AQ266" i="1" s="1"/>
  <c r="AR267" i="1"/>
  <c r="AR268" i="1"/>
  <c r="AR269" i="1"/>
  <c r="AR270" i="1"/>
  <c r="AQ270" i="1" s="1"/>
  <c r="AR271" i="1"/>
  <c r="AR272" i="1"/>
  <c r="AR273" i="1"/>
  <c r="AR274" i="1"/>
  <c r="AQ274" i="1" s="1"/>
  <c r="AR275" i="1"/>
  <c r="AR276" i="1"/>
  <c r="AR277" i="1"/>
  <c r="AR278" i="1"/>
  <c r="AQ278" i="1" s="1"/>
  <c r="AR279" i="1"/>
  <c r="AR280" i="1"/>
  <c r="AR281" i="1"/>
  <c r="AR282" i="1"/>
  <c r="AQ282" i="1" s="1"/>
  <c r="AR283" i="1"/>
  <c r="AR284" i="1"/>
  <c r="AR285" i="1"/>
  <c r="AR286" i="1"/>
  <c r="AQ286" i="1" s="1"/>
  <c r="AR287" i="1"/>
  <c r="AR288" i="1"/>
  <c r="AR289" i="1"/>
  <c r="AR290" i="1"/>
  <c r="AQ290" i="1" s="1"/>
  <c r="AR291" i="1"/>
  <c r="AR292" i="1"/>
  <c r="AR293" i="1"/>
  <c r="AR294" i="1"/>
  <c r="AQ294" i="1" s="1"/>
  <c r="AR295" i="1"/>
  <c r="AR296" i="1"/>
  <c r="AR297" i="1"/>
  <c r="AR298" i="1"/>
  <c r="AQ298" i="1" s="1"/>
  <c r="AR299" i="1"/>
  <c r="AR300" i="1"/>
  <c r="AR301" i="1"/>
  <c r="AR302" i="1"/>
  <c r="AQ302" i="1" s="1"/>
  <c r="AR303" i="1"/>
  <c r="AR304" i="1"/>
  <c r="AR305" i="1"/>
  <c r="AR306" i="1"/>
  <c r="AQ306" i="1" s="1"/>
  <c r="AR307" i="1"/>
  <c r="AR308" i="1"/>
  <c r="AR309" i="1"/>
  <c r="AR310" i="1"/>
  <c r="AQ310" i="1" s="1"/>
  <c r="AR311" i="1"/>
  <c r="AR312" i="1"/>
  <c r="AR313" i="1"/>
  <c r="AR314" i="1"/>
  <c r="AQ314" i="1" s="1"/>
  <c r="AR315" i="1"/>
  <c r="AR316" i="1"/>
  <c r="AR317" i="1"/>
  <c r="AR318" i="1"/>
  <c r="AQ318" i="1" s="1"/>
  <c r="AR319" i="1"/>
  <c r="AR320" i="1"/>
  <c r="AR321" i="1"/>
  <c r="AR322" i="1"/>
  <c r="AQ322" i="1" s="1"/>
  <c r="AR323" i="1"/>
  <c r="AR324" i="1"/>
  <c r="AR325" i="1"/>
  <c r="AR326" i="1"/>
  <c r="AQ326" i="1" s="1"/>
  <c r="AR327" i="1"/>
  <c r="AR328" i="1"/>
  <c r="AR329" i="1"/>
  <c r="AR330" i="1"/>
  <c r="AQ330" i="1" s="1"/>
  <c r="AR331" i="1"/>
  <c r="AR332" i="1"/>
  <c r="AR333" i="1"/>
  <c r="AR334" i="1"/>
  <c r="AQ334" i="1" s="1"/>
  <c r="AR335" i="1"/>
  <c r="AR336" i="1"/>
  <c r="AR337" i="1"/>
  <c r="AR338" i="1"/>
  <c r="AQ338" i="1" s="1"/>
  <c r="AR339" i="1"/>
  <c r="AR340" i="1"/>
  <c r="AR341" i="1"/>
  <c r="AR342" i="1"/>
  <c r="AQ342" i="1" s="1"/>
  <c r="AR343" i="1"/>
  <c r="AR344" i="1"/>
  <c r="AR345" i="1"/>
  <c r="AR346" i="1"/>
  <c r="AQ346" i="1" s="1"/>
  <c r="AR347" i="1"/>
  <c r="AR348" i="1"/>
  <c r="AR349" i="1"/>
  <c r="AR350" i="1"/>
  <c r="AQ350" i="1" s="1"/>
  <c r="AR351" i="1"/>
  <c r="AR352" i="1"/>
  <c r="AR353" i="1"/>
  <c r="AR354" i="1"/>
  <c r="AQ354" i="1" s="1"/>
  <c r="AR355" i="1"/>
  <c r="AR356" i="1"/>
  <c r="AR357" i="1"/>
  <c r="AR358" i="1"/>
  <c r="AQ358" i="1" s="1"/>
  <c r="AR359" i="1"/>
  <c r="AR360" i="1"/>
  <c r="AR361" i="1"/>
  <c r="AR362" i="1"/>
  <c r="AQ362" i="1" s="1"/>
  <c r="AR363" i="1"/>
  <c r="AR364" i="1"/>
  <c r="AR365" i="1"/>
  <c r="AR366" i="1"/>
  <c r="AQ366" i="1" s="1"/>
  <c r="AR367" i="1"/>
  <c r="AR368" i="1"/>
  <c r="AR369" i="1"/>
  <c r="AR370" i="1"/>
  <c r="AQ370" i="1" s="1"/>
  <c r="AR371" i="1"/>
  <c r="AR372" i="1"/>
  <c r="AR373" i="1"/>
  <c r="AR374" i="1"/>
  <c r="AQ374" i="1" s="1"/>
  <c r="AR375" i="1"/>
  <c r="AR376" i="1"/>
  <c r="AR377" i="1"/>
  <c r="AR378" i="1"/>
  <c r="AQ378" i="1" s="1"/>
  <c r="AR379" i="1"/>
  <c r="AR380" i="1"/>
  <c r="AR381" i="1"/>
  <c r="AR382" i="1"/>
  <c r="AQ382" i="1" s="1"/>
  <c r="AR383" i="1"/>
  <c r="AR384" i="1"/>
  <c r="AR385" i="1"/>
  <c r="AR386" i="1"/>
  <c r="AQ386" i="1" s="1"/>
  <c r="AR387" i="1"/>
  <c r="AR388" i="1"/>
  <c r="AR389" i="1"/>
  <c r="AR390" i="1"/>
  <c r="AQ390" i="1" s="1"/>
  <c r="AR391" i="1"/>
  <c r="AR392" i="1"/>
  <c r="AR393" i="1"/>
  <c r="AR394" i="1"/>
  <c r="AQ394" i="1" s="1"/>
  <c r="AR395" i="1"/>
  <c r="AR396" i="1"/>
  <c r="AR397" i="1"/>
  <c r="AR398" i="1"/>
  <c r="AQ398" i="1" s="1"/>
  <c r="AR399" i="1"/>
  <c r="AR400" i="1"/>
  <c r="AR401" i="1"/>
  <c r="AR402" i="1"/>
  <c r="AQ402" i="1" s="1"/>
  <c r="AR403" i="1"/>
  <c r="AR404" i="1"/>
  <c r="AR405" i="1"/>
  <c r="AR406" i="1"/>
  <c r="AQ406" i="1" s="1"/>
  <c r="AR407" i="1"/>
  <c r="AR408" i="1"/>
  <c r="AR409" i="1"/>
  <c r="AR410" i="1"/>
  <c r="AQ410" i="1" s="1"/>
  <c r="AR411" i="1"/>
  <c r="AR412" i="1"/>
  <c r="AR413" i="1"/>
  <c r="AR414" i="1"/>
  <c r="AQ414" i="1" s="1"/>
  <c r="AR415" i="1"/>
  <c r="AR416" i="1"/>
  <c r="AR417" i="1"/>
  <c r="AR418" i="1"/>
  <c r="AQ418" i="1" s="1"/>
  <c r="AR419" i="1"/>
  <c r="AR420" i="1"/>
  <c r="AR421" i="1"/>
  <c r="AR422" i="1"/>
  <c r="AQ422" i="1" s="1"/>
  <c r="AR423" i="1"/>
  <c r="AR424" i="1"/>
  <c r="AR425" i="1"/>
  <c r="AR426" i="1"/>
  <c r="AQ426" i="1" s="1"/>
  <c r="AR427" i="1"/>
  <c r="AR428" i="1"/>
  <c r="AR429" i="1"/>
  <c r="AR430" i="1"/>
  <c r="AQ430" i="1" s="1"/>
  <c r="AR431" i="1"/>
  <c r="AR432" i="1"/>
  <c r="AR433" i="1"/>
  <c r="AR434" i="1"/>
  <c r="AQ434" i="1" s="1"/>
  <c r="AR435" i="1"/>
  <c r="AR436" i="1"/>
  <c r="AR437" i="1"/>
  <c r="AR438" i="1"/>
  <c r="AQ438" i="1" s="1"/>
  <c r="AR439" i="1"/>
  <c r="AR440" i="1"/>
  <c r="AR441" i="1"/>
  <c r="AR442" i="1"/>
  <c r="AQ442" i="1" s="1"/>
  <c r="AR443" i="1"/>
  <c r="AR444" i="1"/>
  <c r="AR445" i="1"/>
  <c r="AR446" i="1"/>
  <c r="AQ446" i="1" s="1"/>
  <c r="AR447" i="1"/>
  <c r="AR448" i="1"/>
  <c r="AR449" i="1"/>
  <c r="AR450" i="1"/>
  <c r="AQ450" i="1" s="1"/>
  <c r="AR451" i="1"/>
  <c r="AR452" i="1"/>
  <c r="AR453" i="1"/>
  <c r="AR454" i="1"/>
  <c r="AQ454" i="1" s="1"/>
  <c r="AR455" i="1"/>
  <c r="AR456" i="1"/>
  <c r="AR457" i="1"/>
  <c r="AR458" i="1"/>
  <c r="AQ458" i="1" s="1"/>
  <c r="AR459" i="1"/>
  <c r="AR460" i="1"/>
  <c r="AR461" i="1"/>
  <c r="AR462" i="1"/>
  <c r="AQ462" i="1" s="1"/>
  <c r="AR463" i="1"/>
  <c r="AR464" i="1"/>
  <c r="AR465" i="1"/>
  <c r="AR466" i="1"/>
  <c r="AQ466" i="1" s="1"/>
  <c r="AR467" i="1"/>
  <c r="AR468" i="1"/>
  <c r="AR469" i="1"/>
  <c r="AR470" i="1"/>
  <c r="AQ470" i="1" s="1"/>
  <c r="AR471" i="1"/>
  <c r="AR472" i="1"/>
  <c r="AR473" i="1"/>
  <c r="AR474" i="1"/>
  <c r="AQ474" i="1" s="1"/>
  <c r="AR475" i="1"/>
  <c r="AR476" i="1"/>
  <c r="AR477" i="1"/>
  <c r="AR478" i="1"/>
  <c r="AQ478" i="1" s="1"/>
  <c r="AR479" i="1"/>
  <c r="AR480" i="1"/>
  <c r="AR481" i="1"/>
  <c r="AR482" i="1"/>
  <c r="AQ482" i="1" s="1"/>
  <c r="AR483" i="1"/>
  <c r="AR484" i="1"/>
  <c r="AR485" i="1"/>
  <c r="AR486" i="1"/>
  <c r="AQ486" i="1" s="1"/>
  <c r="AR487" i="1"/>
  <c r="AR488" i="1"/>
  <c r="AR489" i="1"/>
  <c r="AR490" i="1"/>
  <c r="AQ490" i="1" s="1"/>
  <c r="AR491" i="1"/>
  <c r="AR492" i="1"/>
  <c r="AR493" i="1"/>
  <c r="AR494" i="1"/>
  <c r="AQ494" i="1" s="1"/>
  <c r="AR495" i="1"/>
  <c r="AR496" i="1"/>
  <c r="AR497" i="1"/>
  <c r="AR498" i="1"/>
  <c r="AQ498" i="1" s="1"/>
  <c r="AR499" i="1"/>
  <c r="AR500" i="1"/>
  <c r="AR501" i="1"/>
  <c r="AR502" i="1"/>
  <c r="AQ502" i="1" s="1"/>
  <c r="AR503" i="1"/>
  <c r="AR504" i="1"/>
  <c r="AR505" i="1"/>
  <c r="AR506" i="1"/>
  <c r="AQ506" i="1" s="1"/>
  <c r="AR507" i="1"/>
  <c r="AR508" i="1"/>
  <c r="AR509" i="1"/>
  <c r="AR510" i="1"/>
  <c r="AQ510" i="1" s="1"/>
  <c r="AR511" i="1"/>
  <c r="AR512" i="1"/>
  <c r="AR513" i="1"/>
  <c r="AR514" i="1"/>
  <c r="AQ514" i="1" s="1"/>
  <c r="AR515" i="1"/>
  <c r="AR516" i="1"/>
  <c r="AR517" i="1"/>
  <c r="AR518" i="1"/>
  <c r="AQ518" i="1" s="1"/>
  <c r="AR519" i="1"/>
  <c r="AR520" i="1"/>
  <c r="AR521" i="1"/>
  <c r="AR522" i="1"/>
  <c r="AQ522" i="1" s="1"/>
  <c r="AR523" i="1"/>
  <c r="AR524" i="1"/>
  <c r="AR525" i="1"/>
  <c r="AR526" i="1"/>
  <c r="AQ526" i="1" s="1"/>
  <c r="AR527" i="1"/>
  <c r="AR528" i="1"/>
  <c r="AR529" i="1"/>
  <c r="AR530" i="1"/>
  <c r="AQ530" i="1" s="1"/>
  <c r="AR531" i="1"/>
  <c r="AR532" i="1"/>
  <c r="AR533" i="1"/>
  <c r="AR534" i="1"/>
  <c r="AQ534" i="1" s="1"/>
  <c r="AR535" i="1"/>
  <c r="AR536" i="1"/>
  <c r="AR537" i="1"/>
  <c r="AR538" i="1"/>
  <c r="AQ538" i="1" s="1"/>
  <c r="AR539" i="1"/>
  <c r="AR540" i="1"/>
  <c r="AR541" i="1"/>
  <c r="AR542" i="1"/>
  <c r="AQ542" i="1" s="1"/>
  <c r="AR543" i="1"/>
  <c r="AR544" i="1"/>
  <c r="AR545" i="1"/>
  <c r="AR546" i="1"/>
  <c r="AQ546" i="1" s="1"/>
  <c r="AR547" i="1"/>
  <c r="AR548" i="1"/>
  <c r="AR549" i="1"/>
  <c r="AR550" i="1"/>
  <c r="AQ550" i="1" s="1"/>
  <c r="AR551" i="1"/>
  <c r="AR552" i="1"/>
  <c r="AR553" i="1"/>
  <c r="AR554" i="1"/>
  <c r="AR555" i="1"/>
  <c r="AR556" i="1"/>
  <c r="AR557" i="1"/>
  <c r="AR558" i="1"/>
  <c r="AR559" i="1"/>
  <c r="AR560" i="1"/>
  <c r="AR561" i="1"/>
  <c r="AR562" i="1"/>
  <c r="AR563" i="1"/>
  <c r="AR564" i="1"/>
  <c r="AR565" i="1"/>
  <c r="AR566" i="1"/>
  <c r="AR567" i="1"/>
  <c r="AR568" i="1"/>
  <c r="AR569" i="1"/>
  <c r="AR570" i="1"/>
  <c r="AR571" i="1"/>
  <c r="AR572" i="1"/>
  <c r="AR573" i="1"/>
  <c r="AR574" i="1"/>
  <c r="AR575" i="1"/>
  <c r="AR576" i="1"/>
  <c r="AR577" i="1"/>
  <c r="AR578" i="1"/>
  <c r="AR579" i="1"/>
  <c r="AR580" i="1"/>
  <c r="AR581" i="1"/>
  <c r="AR582" i="1"/>
  <c r="AR583" i="1"/>
  <c r="AR584" i="1"/>
  <c r="AR585" i="1"/>
  <c r="AR586" i="1"/>
  <c r="AR587" i="1"/>
  <c r="AR588" i="1"/>
  <c r="AR589" i="1"/>
  <c r="AR590" i="1"/>
  <c r="AR591" i="1"/>
  <c r="AR592" i="1"/>
  <c r="AR593" i="1"/>
  <c r="AR594" i="1"/>
  <c r="AR595" i="1"/>
  <c r="AR596" i="1"/>
  <c r="AR597" i="1"/>
  <c r="AR598" i="1"/>
  <c r="AR599" i="1"/>
  <c r="AR600" i="1"/>
  <c r="AR601" i="1"/>
  <c r="AR602" i="1"/>
  <c r="AR603" i="1"/>
  <c r="AR604" i="1"/>
  <c r="AR605" i="1"/>
  <c r="AR606" i="1"/>
  <c r="AR607" i="1"/>
  <c r="AR608" i="1"/>
  <c r="AR609" i="1"/>
  <c r="AR610" i="1"/>
  <c r="AR611" i="1"/>
  <c r="AR612" i="1"/>
  <c r="AR613" i="1"/>
  <c r="AR614" i="1"/>
  <c r="AR615" i="1"/>
  <c r="AR616" i="1"/>
  <c r="AR617" i="1"/>
  <c r="AR618" i="1"/>
  <c r="AR619" i="1"/>
  <c r="AR620" i="1"/>
  <c r="AR621" i="1"/>
  <c r="AR622" i="1"/>
  <c r="AR623" i="1"/>
  <c r="AR624" i="1"/>
  <c r="AR625" i="1"/>
  <c r="AR626" i="1"/>
  <c r="AR627" i="1"/>
  <c r="AR628" i="1"/>
  <c r="AR629" i="1"/>
  <c r="AR630" i="1"/>
  <c r="AR631" i="1"/>
  <c r="AR632" i="1"/>
  <c r="AR633" i="1"/>
  <c r="AR634" i="1"/>
  <c r="AR635" i="1"/>
  <c r="AR636" i="1"/>
  <c r="AR637" i="1"/>
  <c r="AR638" i="1"/>
  <c r="AR639" i="1"/>
  <c r="AR640" i="1"/>
  <c r="AR641" i="1"/>
  <c r="AR642" i="1"/>
  <c r="AR643" i="1"/>
  <c r="AR644" i="1"/>
  <c r="AR645" i="1"/>
  <c r="AR646" i="1"/>
  <c r="AR647" i="1"/>
  <c r="AR648" i="1"/>
  <c r="AR649" i="1"/>
  <c r="AR650" i="1"/>
  <c r="AR651" i="1"/>
  <c r="AR652" i="1"/>
  <c r="AR653" i="1"/>
  <c r="AR654" i="1"/>
  <c r="AR655" i="1"/>
  <c r="AR656" i="1"/>
  <c r="AR657" i="1"/>
  <c r="AR658" i="1"/>
  <c r="AR659" i="1"/>
  <c r="AR660" i="1"/>
  <c r="AR661" i="1"/>
  <c r="AR662" i="1"/>
  <c r="AR663" i="1"/>
  <c r="AR664" i="1"/>
  <c r="AR665" i="1"/>
  <c r="AR666" i="1"/>
  <c r="AR667" i="1"/>
  <c r="AR668" i="1"/>
  <c r="AR669" i="1"/>
  <c r="AR670" i="1"/>
  <c r="AR671" i="1"/>
  <c r="AR672" i="1"/>
  <c r="AR673" i="1"/>
  <c r="AR674" i="1"/>
  <c r="AR675" i="1"/>
  <c r="AR676" i="1"/>
  <c r="AR677" i="1"/>
  <c r="AR678" i="1"/>
  <c r="AR679" i="1"/>
  <c r="AR680" i="1"/>
  <c r="AR681" i="1"/>
  <c r="AR682" i="1"/>
  <c r="AR683" i="1"/>
  <c r="AR684" i="1"/>
  <c r="AR685" i="1"/>
  <c r="AR686" i="1"/>
  <c r="AR687" i="1"/>
  <c r="AR688" i="1"/>
  <c r="AR689" i="1"/>
  <c r="AR690" i="1"/>
  <c r="AR691" i="1"/>
  <c r="AR692" i="1"/>
  <c r="AR693" i="1"/>
  <c r="AR694" i="1"/>
  <c r="AR695" i="1"/>
  <c r="AR696" i="1"/>
  <c r="AR697" i="1"/>
  <c r="AR698" i="1"/>
  <c r="AR699" i="1"/>
  <c r="AR700" i="1"/>
  <c r="AR701" i="1"/>
  <c r="AR702" i="1"/>
  <c r="AR703" i="1"/>
  <c r="AR704" i="1"/>
  <c r="AR705" i="1"/>
  <c r="AR706" i="1"/>
  <c r="AR707" i="1"/>
  <c r="AR708" i="1"/>
  <c r="AR709" i="1"/>
  <c r="AR710" i="1"/>
  <c r="AR711" i="1"/>
  <c r="AR712" i="1"/>
  <c r="AR713" i="1"/>
  <c r="AR714" i="1"/>
  <c r="AR715" i="1"/>
  <c r="AR716" i="1"/>
  <c r="AR717" i="1"/>
  <c r="AR718" i="1"/>
  <c r="AR719" i="1"/>
  <c r="AR720" i="1"/>
  <c r="AR721" i="1"/>
  <c r="AR722" i="1"/>
  <c r="AR723" i="1"/>
  <c r="AR724" i="1"/>
  <c r="AR725" i="1"/>
  <c r="AR726" i="1"/>
  <c r="AR727" i="1"/>
  <c r="AR728" i="1"/>
  <c r="AR729" i="1"/>
  <c r="AR730" i="1"/>
  <c r="AR731" i="1"/>
  <c r="AR732" i="1"/>
  <c r="AR733" i="1"/>
  <c r="AR734" i="1"/>
  <c r="AR735" i="1"/>
  <c r="AR736" i="1"/>
  <c r="AR737" i="1"/>
  <c r="AR738" i="1"/>
  <c r="AR739" i="1"/>
  <c r="AR740" i="1"/>
  <c r="AR741" i="1"/>
  <c r="AR742" i="1"/>
  <c r="AR743" i="1"/>
  <c r="AR744" i="1"/>
  <c r="AR745" i="1"/>
  <c r="AR746" i="1"/>
  <c r="AR747" i="1"/>
  <c r="AR748" i="1"/>
  <c r="AR749" i="1"/>
  <c r="AR750" i="1"/>
  <c r="AR751" i="1"/>
  <c r="AR752" i="1"/>
  <c r="AR753" i="1"/>
  <c r="AR754" i="1"/>
  <c r="AR755" i="1"/>
  <c r="AR756" i="1"/>
  <c r="AR757" i="1"/>
  <c r="AR758" i="1"/>
  <c r="AR759" i="1"/>
  <c r="AR760" i="1"/>
  <c r="AR761" i="1"/>
  <c r="AR762" i="1"/>
  <c r="AR763" i="1"/>
  <c r="AR764" i="1"/>
  <c r="AR765" i="1"/>
  <c r="AR766" i="1"/>
  <c r="AR767" i="1"/>
  <c r="AR768" i="1"/>
  <c r="AR769" i="1"/>
  <c r="AR770" i="1"/>
  <c r="AR771" i="1"/>
  <c r="AR772" i="1"/>
  <c r="AR773" i="1"/>
  <c r="AR774" i="1"/>
  <c r="AR775" i="1"/>
  <c r="AR776" i="1"/>
  <c r="AR777" i="1"/>
  <c r="AR778" i="1"/>
  <c r="AR779" i="1"/>
  <c r="AR780" i="1"/>
  <c r="AR781" i="1"/>
  <c r="AR782" i="1"/>
  <c r="AR783" i="1"/>
  <c r="AR784" i="1"/>
  <c r="AR785" i="1"/>
  <c r="AR786" i="1"/>
  <c r="AR787" i="1"/>
  <c r="AR788" i="1"/>
  <c r="AR789" i="1"/>
  <c r="AR790" i="1"/>
  <c r="AR791" i="1"/>
  <c r="AR792" i="1"/>
  <c r="AR793" i="1"/>
  <c r="AR794" i="1"/>
  <c r="AR795" i="1"/>
  <c r="AR796" i="1"/>
  <c r="AR797" i="1"/>
  <c r="AR798" i="1"/>
  <c r="AR799" i="1"/>
  <c r="AR800" i="1"/>
  <c r="AR801" i="1"/>
  <c r="AR802" i="1"/>
  <c r="AR803" i="1"/>
  <c r="AR804" i="1"/>
  <c r="AR805" i="1"/>
  <c r="AR806" i="1"/>
  <c r="AR807" i="1"/>
  <c r="AR808" i="1"/>
  <c r="AR809" i="1"/>
  <c r="AR810" i="1"/>
  <c r="AR811" i="1"/>
  <c r="AR812" i="1"/>
  <c r="AR813" i="1"/>
  <c r="AR814" i="1"/>
  <c r="AR815" i="1"/>
  <c r="AR816" i="1"/>
  <c r="AR817" i="1"/>
  <c r="AR818" i="1"/>
  <c r="AR819" i="1"/>
  <c r="AR820" i="1"/>
  <c r="AR821" i="1"/>
  <c r="AR822" i="1"/>
  <c r="AR823" i="1"/>
  <c r="AR824" i="1"/>
  <c r="AR825" i="1"/>
  <c r="AR826" i="1"/>
  <c r="AR827" i="1"/>
  <c r="AR828" i="1"/>
  <c r="AR829" i="1"/>
  <c r="AR830" i="1"/>
  <c r="AR831" i="1"/>
  <c r="AR832" i="1"/>
  <c r="AR833" i="1"/>
  <c r="AR834" i="1"/>
  <c r="AR835" i="1"/>
  <c r="AR836" i="1"/>
  <c r="AR837" i="1"/>
  <c r="AR838" i="1"/>
  <c r="AR839" i="1"/>
  <c r="AR840" i="1"/>
  <c r="AR841" i="1"/>
  <c r="AR842" i="1"/>
  <c r="AR843" i="1"/>
  <c r="AR844" i="1"/>
  <c r="AR845" i="1"/>
  <c r="AR846" i="1"/>
  <c r="AR847" i="1"/>
  <c r="AR848" i="1"/>
  <c r="AR849" i="1"/>
  <c r="AR850" i="1"/>
  <c r="AR851" i="1"/>
  <c r="AR852" i="1"/>
  <c r="AR853" i="1"/>
  <c r="AR854" i="1"/>
  <c r="AR855" i="1"/>
  <c r="AR856" i="1"/>
  <c r="AR857" i="1"/>
  <c r="AR858" i="1"/>
  <c r="AR859" i="1"/>
  <c r="AR860" i="1"/>
  <c r="AR861" i="1"/>
  <c r="AR862" i="1"/>
  <c r="AR863" i="1"/>
  <c r="AR864" i="1"/>
  <c r="AR865" i="1"/>
  <c r="AR866" i="1"/>
  <c r="AR867" i="1"/>
  <c r="AR868" i="1"/>
  <c r="AR869" i="1"/>
  <c r="AR870" i="1"/>
  <c r="AR871" i="1"/>
  <c r="AR872" i="1"/>
  <c r="AR873" i="1"/>
  <c r="AR874" i="1"/>
  <c r="AR875" i="1"/>
  <c r="AR876" i="1"/>
  <c r="AR877" i="1"/>
  <c r="AR878" i="1"/>
  <c r="AR879" i="1"/>
  <c r="AR880" i="1"/>
  <c r="AR881" i="1"/>
  <c r="AR882" i="1"/>
  <c r="AR883" i="1"/>
  <c r="AR884" i="1"/>
  <c r="AR885" i="1"/>
  <c r="AR886" i="1"/>
  <c r="AR887" i="1"/>
  <c r="AR888" i="1"/>
  <c r="AR889" i="1"/>
  <c r="AR890" i="1"/>
  <c r="AR891" i="1"/>
  <c r="AR892" i="1"/>
  <c r="AR893" i="1"/>
  <c r="AR894" i="1"/>
  <c r="AR895" i="1"/>
  <c r="AR896" i="1"/>
  <c r="AR897" i="1"/>
  <c r="AR898" i="1"/>
  <c r="AR899" i="1"/>
  <c r="AR900" i="1"/>
  <c r="AR901" i="1"/>
  <c r="AR902" i="1"/>
  <c r="AR903" i="1"/>
  <c r="AR904" i="1"/>
  <c r="AR905" i="1"/>
  <c r="AR906" i="1"/>
  <c r="AR907" i="1"/>
  <c r="AR908" i="1"/>
  <c r="AR909" i="1"/>
  <c r="AR910" i="1"/>
  <c r="AR911" i="1"/>
  <c r="AR912" i="1"/>
  <c r="AR913" i="1"/>
  <c r="AR914" i="1"/>
  <c r="AR915" i="1"/>
  <c r="AR916" i="1"/>
  <c r="AR917" i="1"/>
  <c r="AR918" i="1"/>
  <c r="AR919" i="1"/>
  <c r="AR920" i="1"/>
  <c r="AR921" i="1"/>
  <c r="AR922" i="1"/>
  <c r="AR923" i="1"/>
  <c r="AR924" i="1"/>
  <c r="AR925" i="1"/>
  <c r="AR926" i="1"/>
  <c r="AR927" i="1"/>
  <c r="AR928" i="1"/>
  <c r="AR929" i="1"/>
  <c r="AR930" i="1"/>
  <c r="AR931" i="1"/>
  <c r="AR932" i="1"/>
  <c r="AR933" i="1"/>
  <c r="AR934" i="1"/>
  <c r="AR935" i="1"/>
  <c r="AR936" i="1"/>
  <c r="AR937" i="1"/>
  <c r="AR938" i="1"/>
  <c r="AR939" i="1"/>
  <c r="AR940" i="1"/>
  <c r="AR941" i="1"/>
  <c r="AR942" i="1"/>
  <c r="AR943" i="1"/>
  <c r="AR944" i="1"/>
  <c r="AR945" i="1"/>
  <c r="AR946" i="1"/>
  <c r="AR947" i="1"/>
  <c r="AR948" i="1"/>
  <c r="AR949" i="1"/>
  <c r="AR950" i="1"/>
  <c r="AR951" i="1"/>
  <c r="AR952" i="1"/>
  <c r="AR953" i="1"/>
  <c r="AR954" i="1"/>
  <c r="AR955" i="1"/>
  <c r="AR956" i="1"/>
  <c r="AR957" i="1"/>
  <c r="AR958" i="1"/>
  <c r="AR959" i="1"/>
  <c r="AR960" i="1"/>
  <c r="AR961" i="1"/>
  <c r="AR962" i="1"/>
  <c r="AR963" i="1"/>
  <c r="AR964" i="1"/>
  <c r="AR965" i="1"/>
  <c r="AR966" i="1"/>
  <c r="AR967" i="1"/>
  <c r="AR968" i="1"/>
  <c r="AR969" i="1"/>
  <c r="AR970" i="1"/>
  <c r="AR971" i="1"/>
  <c r="AR972" i="1"/>
  <c r="AR973" i="1"/>
  <c r="AR974" i="1"/>
  <c r="AR975" i="1"/>
  <c r="AR976" i="1"/>
  <c r="AR977" i="1"/>
  <c r="AR978" i="1"/>
  <c r="AR979" i="1"/>
  <c r="AR980" i="1"/>
  <c r="AR981" i="1"/>
  <c r="AR982" i="1"/>
  <c r="AR983" i="1"/>
  <c r="AR984" i="1"/>
  <c r="AR985" i="1"/>
  <c r="AR986" i="1"/>
  <c r="AR987" i="1"/>
  <c r="AR988" i="1"/>
  <c r="AR989" i="1"/>
  <c r="AR990" i="1"/>
  <c r="AR991" i="1"/>
  <c r="AR992" i="1"/>
  <c r="AR993" i="1"/>
  <c r="AR994" i="1"/>
  <c r="AR995" i="1"/>
  <c r="AR996" i="1"/>
  <c r="AR997" i="1"/>
  <c r="AR998" i="1"/>
  <c r="AR999" i="1"/>
  <c r="AR1000" i="1"/>
  <c r="AR1001" i="1"/>
  <c r="AR1002" i="1"/>
  <c r="AR1003" i="1"/>
  <c r="AR1004" i="1"/>
  <c r="AR1005" i="1"/>
  <c r="AR1006" i="1"/>
  <c r="AR1007" i="1"/>
  <c r="AR1008" i="1"/>
  <c r="AR1009" i="1"/>
  <c r="AR1010" i="1"/>
  <c r="AR1011" i="1"/>
  <c r="AR1012" i="1"/>
  <c r="AR1013" i="1"/>
  <c r="AR1014" i="1"/>
  <c r="AR1015" i="1"/>
  <c r="AR1016" i="1"/>
  <c r="AR1017" i="1"/>
  <c r="AR1018" i="1"/>
  <c r="AR1019" i="1"/>
  <c r="AR1020" i="1"/>
  <c r="AR1021" i="1"/>
  <c r="AR1022" i="1"/>
  <c r="AR1023" i="1"/>
  <c r="AR1024" i="1"/>
  <c r="AR1025" i="1"/>
  <c r="AR1026" i="1"/>
  <c r="AR1027" i="1"/>
  <c r="AR1028" i="1"/>
  <c r="AR1029" i="1"/>
  <c r="AR1030" i="1"/>
  <c r="AR1031" i="1"/>
  <c r="AR1032" i="1"/>
  <c r="AR1033" i="1"/>
  <c r="AR1034" i="1"/>
  <c r="AR1035" i="1"/>
  <c r="AR1036" i="1"/>
  <c r="AR1037" i="1"/>
  <c r="AR1038" i="1"/>
  <c r="AR1039" i="1"/>
  <c r="AR1040" i="1"/>
  <c r="AR1041" i="1"/>
  <c r="AR1042" i="1"/>
  <c r="AR1043" i="1"/>
  <c r="AR1044" i="1"/>
  <c r="AR1045" i="1"/>
  <c r="AR1046" i="1"/>
  <c r="AR1047" i="1"/>
  <c r="AR1048" i="1"/>
  <c r="AR1049" i="1"/>
  <c r="AR1050" i="1"/>
  <c r="AR1051" i="1"/>
  <c r="AR1052" i="1"/>
  <c r="AR1053" i="1"/>
  <c r="AR1054" i="1"/>
  <c r="AR1055" i="1"/>
  <c r="AR1056" i="1"/>
  <c r="AR1057" i="1"/>
  <c r="AR1058" i="1"/>
  <c r="AR1059" i="1"/>
  <c r="AR1060" i="1"/>
  <c r="AR1061" i="1"/>
  <c r="AR1062" i="1"/>
  <c r="AR1063" i="1"/>
  <c r="AR1064" i="1"/>
  <c r="AR1065" i="1"/>
  <c r="AR1066" i="1"/>
  <c r="AR1067" i="1"/>
  <c r="AR1068" i="1"/>
  <c r="AR1069" i="1"/>
  <c r="AR1070" i="1"/>
  <c r="AR1071" i="1"/>
  <c r="AR1072" i="1"/>
  <c r="AR1073" i="1"/>
  <c r="AR1074" i="1"/>
  <c r="AR1075" i="1"/>
  <c r="AR1076" i="1"/>
  <c r="AR1077" i="1"/>
  <c r="AR1078" i="1"/>
  <c r="AR1079" i="1"/>
  <c r="AR1080" i="1"/>
  <c r="AR1081" i="1"/>
  <c r="AR1082" i="1"/>
  <c r="AR1083" i="1"/>
  <c r="AR1084" i="1"/>
  <c r="AR1085" i="1"/>
  <c r="AR1086" i="1"/>
  <c r="AR1087" i="1"/>
  <c r="AR1088" i="1"/>
  <c r="AR1089" i="1"/>
  <c r="AR1090" i="1"/>
  <c r="AR1091" i="1"/>
  <c r="AR1092" i="1"/>
  <c r="AR1093" i="1"/>
  <c r="AR1094" i="1"/>
  <c r="AR1095" i="1"/>
  <c r="AR1096" i="1"/>
  <c r="AR1097" i="1"/>
  <c r="AR1098" i="1"/>
  <c r="AR1099" i="1"/>
  <c r="AR1100" i="1"/>
  <c r="AR1101" i="1"/>
  <c r="AR1102" i="1"/>
  <c r="AR1103" i="1"/>
  <c r="AR1104" i="1"/>
  <c r="AR1105" i="1"/>
  <c r="AR1106" i="1"/>
  <c r="AR1107" i="1"/>
  <c r="AR1108" i="1"/>
  <c r="AR1109" i="1"/>
  <c r="AR1110" i="1"/>
  <c r="AR1111" i="1"/>
  <c r="AR1112" i="1"/>
  <c r="AR1113" i="1"/>
  <c r="AR1114" i="1"/>
  <c r="AR1115" i="1"/>
  <c r="AR1116" i="1"/>
  <c r="AR1117" i="1"/>
  <c r="AR1118" i="1"/>
  <c r="AR1119" i="1"/>
  <c r="AR1120" i="1"/>
  <c r="AR1121" i="1"/>
  <c r="AR1122" i="1"/>
  <c r="AR1123" i="1"/>
  <c r="AR1124" i="1"/>
  <c r="AR1125" i="1"/>
  <c r="AR1126" i="1"/>
  <c r="AR1127" i="1"/>
  <c r="AR1128" i="1"/>
  <c r="AR1129" i="1"/>
  <c r="AR1130" i="1"/>
  <c r="AR1131" i="1"/>
  <c r="AR1132" i="1"/>
  <c r="AR1133" i="1"/>
  <c r="AR1134" i="1"/>
  <c r="AR1135" i="1"/>
  <c r="AR1136" i="1"/>
  <c r="AR1137" i="1"/>
  <c r="AR1138" i="1"/>
  <c r="AR1139" i="1"/>
  <c r="AR1140" i="1"/>
  <c r="AR1141" i="1"/>
  <c r="AR1142" i="1"/>
  <c r="AR1143" i="1"/>
  <c r="AR1144" i="1"/>
  <c r="AR1145" i="1"/>
  <c r="AR1146" i="1"/>
  <c r="AR1147" i="1"/>
  <c r="AR1148" i="1"/>
  <c r="AR1149" i="1"/>
  <c r="AR1150" i="1"/>
  <c r="AR1151" i="1"/>
  <c r="AR1152" i="1"/>
  <c r="AR1153" i="1"/>
  <c r="AR1154" i="1"/>
  <c r="AR1155" i="1"/>
  <c r="AR1156" i="1"/>
  <c r="AR1157" i="1"/>
  <c r="AR1158" i="1"/>
  <c r="AR1159" i="1"/>
  <c r="AR1160" i="1"/>
  <c r="AR1161" i="1"/>
  <c r="AR1162" i="1"/>
  <c r="AR1163" i="1"/>
  <c r="AR1164" i="1"/>
  <c r="AR1165" i="1"/>
  <c r="AR1166" i="1"/>
  <c r="AR1167" i="1"/>
  <c r="AR1168" i="1"/>
  <c r="AR1169" i="1"/>
  <c r="AR1170" i="1"/>
  <c r="AR1171" i="1"/>
  <c r="AR1172" i="1"/>
  <c r="AR1173" i="1"/>
  <c r="AR1174" i="1"/>
  <c r="AR1175" i="1"/>
  <c r="AR1176" i="1"/>
  <c r="AR1177" i="1"/>
  <c r="AR1178" i="1"/>
  <c r="AR1179" i="1"/>
  <c r="AR1180" i="1"/>
  <c r="AR1181" i="1"/>
  <c r="AR1182" i="1"/>
  <c r="AR1183" i="1"/>
  <c r="AR1184" i="1"/>
  <c r="AR1185" i="1"/>
  <c r="AR1186" i="1"/>
  <c r="AR1187" i="1"/>
  <c r="AR1188" i="1"/>
  <c r="AR1189" i="1"/>
  <c r="AR1190" i="1"/>
  <c r="AR1191" i="1"/>
  <c r="AR1192" i="1"/>
  <c r="AR1193" i="1"/>
  <c r="AR1194" i="1"/>
  <c r="AR1195" i="1"/>
  <c r="AR1196" i="1"/>
  <c r="AR1197" i="1"/>
  <c r="AR1198" i="1"/>
  <c r="AR1199" i="1"/>
  <c r="AR1200" i="1"/>
  <c r="AR1201" i="1"/>
  <c r="AR1202" i="1"/>
  <c r="AR1203" i="1"/>
  <c r="AR1204" i="1"/>
  <c r="AR1205" i="1"/>
  <c r="AR1206" i="1"/>
  <c r="AR1207" i="1"/>
  <c r="AR1208" i="1"/>
  <c r="AR1209" i="1"/>
  <c r="AR1210" i="1"/>
  <c r="AR1211" i="1"/>
  <c r="AR1212" i="1"/>
  <c r="AR1213" i="1"/>
  <c r="AR1214" i="1"/>
  <c r="AR1215" i="1"/>
  <c r="AR1216" i="1"/>
  <c r="AR1217" i="1"/>
  <c r="AR1218" i="1"/>
  <c r="AR1219" i="1"/>
  <c r="AR1220" i="1"/>
  <c r="AR1221" i="1"/>
  <c r="AR1222" i="1"/>
  <c r="AR1223" i="1"/>
  <c r="AR1224" i="1"/>
  <c r="AR1225" i="1"/>
  <c r="AR1226" i="1"/>
  <c r="AR1227" i="1"/>
  <c r="AR1228" i="1"/>
  <c r="AR1229" i="1"/>
  <c r="AR1230" i="1"/>
  <c r="AR1231" i="1"/>
  <c r="AR1232" i="1"/>
  <c r="AR1233" i="1"/>
  <c r="AR1234" i="1"/>
  <c r="AR1235" i="1"/>
  <c r="AR1236" i="1"/>
  <c r="AR1237" i="1"/>
  <c r="AR1238" i="1"/>
  <c r="AR1239" i="1"/>
  <c r="AR1240" i="1"/>
  <c r="AR1241" i="1"/>
  <c r="AR1242" i="1"/>
  <c r="AR1243" i="1"/>
  <c r="AR1244" i="1"/>
  <c r="AR1245" i="1"/>
  <c r="AR1246" i="1"/>
  <c r="AR1247" i="1"/>
  <c r="AR1248" i="1"/>
  <c r="AR1249" i="1"/>
  <c r="AR1250" i="1"/>
  <c r="AR1251" i="1"/>
  <c r="AR1252" i="1"/>
  <c r="AR1253" i="1"/>
  <c r="AR1254" i="1"/>
  <c r="AR1255" i="1"/>
  <c r="AR1256" i="1"/>
  <c r="AR1257" i="1"/>
  <c r="AR1258" i="1"/>
  <c r="AR1259" i="1"/>
  <c r="AR1260" i="1"/>
  <c r="AR1261" i="1"/>
  <c r="AR1262" i="1"/>
  <c r="AR1263" i="1"/>
  <c r="AR1264" i="1"/>
  <c r="AR1265" i="1"/>
  <c r="AR1266" i="1"/>
  <c r="AR1267" i="1"/>
  <c r="AR1268" i="1"/>
  <c r="AR1269" i="1"/>
  <c r="AR1270" i="1"/>
  <c r="AR1271" i="1"/>
  <c r="AR1272" i="1"/>
  <c r="AR1273" i="1"/>
  <c r="AR1274" i="1"/>
  <c r="AR1275" i="1"/>
  <c r="AR1276" i="1"/>
  <c r="AR1277" i="1"/>
  <c r="AR1278" i="1"/>
  <c r="AR1279" i="1"/>
  <c r="AR1280" i="1"/>
  <c r="AR1281" i="1"/>
  <c r="AR1282" i="1"/>
  <c r="AR1283" i="1"/>
  <c r="AR1284" i="1"/>
  <c r="AR1285" i="1"/>
  <c r="AR1286" i="1"/>
  <c r="AR1287" i="1"/>
  <c r="AR1288" i="1"/>
  <c r="AR1289" i="1"/>
  <c r="AR1290" i="1"/>
  <c r="AR1291" i="1"/>
  <c r="AR1292" i="1"/>
  <c r="AR1293" i="1"/>
  <c r="AR1294" i="1"/>
  <c r="AR1295" i="1"/>
  <c r="AR1296" i="1"/>
  <c r="AR1297" i="1"/>
  <c r="AR1298" i="1"/>
  <c r="AR1299" i="1"/>
  <c r="AR1300" i="1"/>
  <c r="AR1301" i="1"/>
  <c r="AR1302" i="1"/>
  <c r="AR1303" i="1"/>
  <c r="AR1304" i="1"/>
  <c r="AR1305" i="1"/>
  <c r="AR1306" i="1"/>
  <c r="AR1307" i="1"/>
  <c r="AR1308" i="1"/>
  <c r="AR1309" i="1"/>
  <c r="AR1310" i="1"/>
  <c r="AR1311" i="1"/>
  <c r="AR1312" i="1"/>
  <c r="AR1313" i="1"/>
  <c r="AR1314" i="1"/>
  <c r="AR1315" i="1"/>
  <c r="AR1316" i="1"/>
  <c r="AR1317" i="1"/>
  <c r="AR1318" i="1"/>
  <c r="AR1319" i="1"/>
  <c r="AR1320" i="1"/>
  <c r="AR1321" i="1"/>
  <c r="AR1322" i="1"/>
  <c r="AR1323" i="1"/>
  <c r="AR1324" i="1"/>
  <c r="AR1325" i="1"/>
  <c r="AR1326" i="1"/>
  <c r="AR1327" i="1"/>
  <c r="AR1328" i="1"/>
  <c r="AR1329" i="1"/>
  <c r="AR1330" i="1"/>
  <c r="AR1331" i="1"/>
  <c r="AR1332" i="1"/>
  <c r="AR1333" i="1"/>
  <c r="AR1334" i="1"/>
  <c r="AR1335" i="1"/>
  <c r="AR1336" i="1"/>
  <c r="AR1337" i="1"/>
  <c r="AR1338" i="1"/>
  <c r="AR1339" i="1"/>
  <c r="AR1340" i="1"/>
  <c r="AR1341" i="1"/>
  <c r="AR1342" i="1"/>
  <c r="AR1343" i="1"/>
  <c r="AR1344" i="1"/>
  <c r="AR1345" i="1"/>
  <c r="AR1346" i="1"/>
  <c r="AR1347" i="1"/>
  <c r="AR1348" i="1"/>
  <c r="AR1349" i="1"/>
  <c r="AR1350" i="1"/>
  <c r="AR1351" i="1"/>
  <c r="AR1352" i="1"/>
  <c r="AR1353" i="1"/>
  <c r="AR1354" i="1"/>
  <c r="AR1355" i="1"/>
  <c r="AR1356" i="1"/>
  <c r="AR1357" i="1"/>
  <c r="AR1358" i="1"/>
  <c r="AR1359" i="1"/>
  <c r="AR1360" i="1"/>
  <c r="AR1361" i="1"/>
  <c r="AR1362" i="1"/>
  <c r="AR1363" i="1"/>
  <c r="AR1364" i="1"/>
  <c r="AR1365" i="1"/>
  <c r="AR1366" i="1"/>
  <c r="AR1367" i="1"/>
  <c r="AR1368" i="1"/>
  <c r="AR1369" i="1"/>
  <c r="AR1370" i="1"/>
  <c r="AR1371" i="1"/>
  <c r="AR1372" i="1"/>
  <c r="AR1373" i="1"/>
  <c r="AR1374" i="1"/>
  <c r="AR1375" i="1"/>
  <c r="AR1376" i="1"/>
  <c r="AR1377" i="1"/>
  <c r="AR1378" i="1"/>
  <c r="AR1379" i="1"/>
  <c r="AR1380" i="1"/>
  <c r="AR1381" i="1"/>
  <c r="AR1382" i="1"/>
  <c r="AR1383" i="1"/>
  <c r="AR1384" i="1"/>
  <c r="AR1385" i="1"/>
  <c r="AR1386" i="1"/>
  <c r="AR1387" i="1"/>
  <c r="AR1388" i="1"/>
  <c r="AR1389" i="1"/>
  <c r="AR1390" i="1"/>
  <c r="AR1391" i="1"/>
  <c r="AR1392" i="1"/>
  <c r="AR1393" i="1"/>
  <c r="AR1394" i="1"/>
  <c r="AR1395" i="1"/>
  <c r="AR1396" i="1"/>
  <c r="AR1397" i="1"/>
  <c r="AR1398" i="1"/>
  <c r="AR1399" i="1"/>
  <c r="AR1400" i="1"/>
  <c r="AR1401" i="1"/>
  <c r="AR1402" i="1"/>
  <c r="AR1403" i="1"/>
  <c r="AR1404" i="1"/>
  <c r="AR1405" i="1"/>
  <c r="AR1406" i="1"/>
  <c r="AR1407" i="1"/>
  <c r="AR1408" i="1"/>
  <c r="AR1409" i="1"/>
  <c r="AR1410" i="1"/>
  <c r="AR1411" i="1"/>
  <c r="AR1412" i="1"/>
  <c r="AR1413" i="1"/>
  <c r="AR1414" i="1"/>
  <c r="AR1415" i="1"/>
  <c r="AR1416" i="1"/>
  <c r="AR1417" i="1"/>
  <c r="AR1418" i="1"/>
  <c r="AR1419" i="1"/>
  <c r="AR1420" i="1"/>
  <c r="AR1421" i="1"/>
  <c r="AR1422" i="1"/>
  <c r="AR1423" i="1"/>
  <c r="AR1424" i="1"/>
  <c r="AR1425" i="1"/>
  <c r="AR1426" i="1"/>
  <c r="AR1427" i="1"/>
  <c r="AR1428" i="1"/>
  <c r="AR1429" i="1"/>
  <c r="AR1430" i="1"/>
  <c r="AR1431" i="1"/>
  <c r="AR1432" i="1"/>
  <c r="AR1433" i="1"/>
  <c r="AR1434" i="1"/>
  <c r="AR1435" i="1"/>
  <c r="AR1436" i="1"/>
  <c r="AR1437" i="1"/>
  <c r="AR1438" i="1"/>
  <c r="AR1439" i="1"/>
  <c r="AR1440" i="1"/>
  <c r="AR1441" i="1"/>
  <c r="AR1442" i="1"/>
  <c r="AR1443" i="1"/>
  <c r="AR1444" i="1"/>
  <c r="AR1445" i="1"/>
  <c r="AR1446" i="1"/>
  <c r="AR1447" i="1"/>
  <c r="AR1448" i="1"/>
  <c r="AR1449" i="1"/>
  <c r="AR1450" i="1"/>
  <c r="AR1451" i="1"/>
  <c r="AR1452" i="1"/>
  <c r="AR1453" i="1"/>
  <c r="AR1454" i="1"/>
  <c r="AR1455" i="1"/>
  <c r="AR1456" i="1"/>
  <c r="AR1457" i="1"/>
  <c r="AR1458" i="1"/>
  <c r="AR1459" i="1"/>
  <c r="AR1460" i="1"/>
  <c r="AR1461" i="1"/>
  <c r="AR1462" i="1"/>
  <c r="AR1463" i="1"/>
  <c r="AR1464" i="1"/>
  <c r="AR1465" i="1"/>
  <c r="AR1466" i="1"/>
  <c r="AR1467" i="1"/>
  <c r="AR1468" i="1"/>
  <c r="AR1469" i="1"/>
  <c r="AR1470" i="1"/>
  <c r="AR1471" i="1"/>
  <c r="AR1472" i="1"/>
  <c r="AR1473" i="1"/>
  <c r="AR1474" i="1"/>
  <c r="AR1475" i="1"/>
  <c r="AR1476" i="1"/>
  <c r="AR1477" i="1"/>
  <c r="AR1478" i="1"/>
  <c r="AR1479" i="1"/>
  <c r="AR1480" i="1"/>
  <c r="AR1481" i="1"/>
  <c r="AR1482" i="1"/>
  <c r="AR1483" i="1"/>
  <c r="AR1484" i="1"/>
  <c r="AR1485" i="1"/>
  <c r="AR1486" i="1"/>
  <c r="AR1487" i="1"/>
  <c r="AR1488" i="1"/>
  <c r="AR1489" i="1"/>
  <c r="AR1490" i="1"/>
  <c r="AR1491" i="1"/>
  <c r="AR1492" i="1"/>
  <c r="AR1493" i="1"/>
  <c r="AR1494" i="1"/>
  <c r="AR1495" i="1"/>
  <c r="AR1496" i="1"/>
  <c r="AR1497" i="1"/>
  <c r="AR1498" i="1"/>
  <c r="AR1499" i="1"/>
  <c r="AR1500" i="1"/>
  <c r="AR1501" i="1"/>
  <c r="AR1502" i="1"/>
  <c r="AR1503" i="1"/>
  <c r="AR1504" i="1"/>
  <c r="AR1505" i="1"/>
  <c r="AR1506" i="1"/>
  <c r="AR1507" i="1"/>
  <c r="AR1508" i="1"/>
  <c r="AR1509" i="1"/>
  <c r="AR1510" i="1"/>
  <c r="AR1511" i="1"/>
  <c r="AR1512" i="1"/>
  <c r="AR1513" i="1"/>
  <c r="AR1514" i="1"/>
  <c r="AR1515" i="1"/>
  <c r="AR1516" i="1"/>
  <c r="AR1517" i="1"/>
  <c r="AR1518" i="1"/>
  <c r="AR1519" i="1"/>
  <c r="AR1520" i="1"/>
  <c r="AR1521" i="1"/>
  <c r="AR1522" i="1"/>
  <c r="AR1523" i="1"/>
  <c r="AR1524" i="1"/>
  <c r="AR1525" i="1"/>
  <c r="AR1526" i="1"/>
  <c r="AR1527" i="1"/>
  <c r="AR1528" i="1"/>
  <c r="AR1529" i="1"/>
  <c r="AR1530" i="1"/>
  <c r="AR1531" i="1"/>
  <c r="AR1532" i="1"/>
  <c r="AR1533" i="1"/>
  <c r="AR1534" i="1"/>
  <c r="AR1535" i="1"/>
  <c r="AR1536" i="1"/>
  <c r="AR1537" i="1"/>
  <c r="AR1538" i="1"/>
  <c r="AR1539" i="1"/>
  <c r="AR1540" i="1"/>
  <c r="AR1541" i="1"/>
  <c r="AR1542" i="1"/>
  <c r="AR1543" i="1"/>
  <c r="AR1544" i="1"/>
  <c r="AR1545" i="1"/>
  <c r="AR1546" i="1"/>
  <c r="AR1547" i="1"/>
  <c r="AR1548" i="1"/>
  <c r="AR1549" i="1"/>
  <c r="AR1550" i="1"/>
  <c r="AR1551" i="1"/>
  <c r="AR1552" i="1"/>
  <c r="AR1553" i="1"/>
  <c r="AR1554" i="1"/>
  <c r="AR1555" i="1"/>
  <c r="AR1556" i="1"/>
  <c r="AR1557" i="1"/>
  <c r="AR1558" i="1"/>
  <c r="AR1559" i="1"/>
  <c r="AR1560" i="1"/>
  <c r="AR1561" i="1"/>
  <c r="AR1562" i="1"/>
  <c r="AR1563" i="1"/>
  <c r="AR1564" i="1"/>
  <c r="AR1565" i="1"/>
  <c r="AR1566" i="1"/>
  <c r="AR1567" i="1"/>
  <c r="AR1568" i="1"/>
  <c r="AR1569" i="1"/>
  <c r="AR1570" i="1"/>
  <c r="AR1571" i="1"/>
  <c r="AR1572" i="1"/>
  <c r="AR1573" i="1"/>
  <c r="AR1574" i="1"/>
  <c r="AR1575" i="1"/>
  <c r="AR1576" i="1"/>
  <c r="AR1577" i="1"/>
  <c r="AR1578" i="1"/>
  <c r="AR1579" i="1"/>
  <c r="AR1580" i="1"/>
  <c r="AR1581" i="1"/>
  <c r="AR1582" i="1"/>
  <c r="AR1583" i="1"/>
  <c r="AR1584" i="1"/>
  <c r="AR1585" i="1"/>
  <c r="AR1586" i="1"/>
  <c r="AR1587" i="1"/>
  <c r="AR1588" i="1"/>
  <c r="AR1589" i="1"/>
  <c r="AR1590" i="1"/>
  <c r="AR1591" i="1"/>
  <c r="AR1592" i="1"/>
  <c r="AR1593" i="1"/>
  <c r="AR1594" i="1"/>
  <c r="AR1595" i="1"/>
  <c r="AR1596" i="1"/>
  <c r="AR1597" i="1"/>
  <c r="AR1598" i="1"/>
  <c r="AR1599" i="1"/>
  <c r="AR1600" i="1"/>
  <c r="AR1601" i="1"/>
  <c r="AR1602" i="1"/>
  <c r="AR1603" i="1"/>
  <c r="AR1604" i="1"/>
  <c r="AR1605" i="1"/>
  <c r="AR1606" i="1"/>
  <c r="AR1607" i="1"/>
  <c r="AR1608" i="1"/>
  <c r="AR1609" i="1"/>
  <c r="AR1610" i="1"/>
  <c r="AR1611" i="1"/>
  <c r="AR1612" i="1"/>
  <c r="AR1613" i="1"/>
  <c r="AR1614" i="1"/>
  <c r="AR1615" i="1"/>
  <c r="AR1616" i="1"/>
  <c r="AR1617" i="1"/>
  <c r="AR1618" i="1"/>
  <c r="AR1619" i="1"/>
  <c r="AR1620" i="1"/>
  <c r="AR1621" i="1"/>
  <c r="AR1622" i="1"/>
  <c r="AR1623" i="1"/>
  <c r="AR1624" i="1"/>
  <c r="AR1625" i="1"/>
  <c r="AR1626" i="1"/>
  <c r="AR1627" i="1"/>
  <c r="AR1628" i="1"/>
  <c r="AR1629" i="1"/>
  <c r="AR1630" i="1"/>
  <c r="AR1631" i="1"/>
  <c r="AR1632" i="1"/>
  <c r="AR1633" i="1"/>
  <c r="AR1634" i="1"/>
  <c r="AR1635" i="1"/>
  <c r="AR1636" i="1"/>
  <c r="AR1637" i="1"/>
  <c r="AR1638" i="1"/>
  <c r="AR1639" i="1"/>
  <c r="AR1640" i="1"/>
  <c r="AR1641" i="1"/>
  <c r="AR1642" i="1"/>
  <c r="AR1643" i="1"/>
  <c r="AR1644" i="1"/>
  <c r="AR1645" i="1"/>
  <c r="AR1646" i="1"/>
  <c r="AR1647" i="1"/>
  <c r="AR1648" i="1"/>
  <c r="AR1649" i="1"/>
  <c r="AR1650" i="1"/>
  <c r="AR1651" i="1"/>
  <c r="AR1652" i="1"/>
  <c r="AR1653" i="1"/>
  <c r="AR1654" i="1"/>
  <c r="AR1655" i="1"/>
  <c r="AR1656" i="1"/>
  <c r="AR1657" i="1"/>
  <c r="AR1658" i="1"/>
  <c r="AR1659" i="1"/>
  <c r="AR1660" i="1"/>
  <c r="AR1661" i="1"/>
  <c r="AR1662" i="1"/>
  <c r="AR1663" i="1"/>
  <c r="AR1664" i="1"/>
  <c r="AR1665" i="1"/>
  <c r="AR1666" i="1"/>
  <c r="AR1667" i="1"/>
  <c r="AR1668" i="1"/>
  <c r="AR1669" i="1"/>
  <c r="AR1670" i="1"/>
  <c r="AR1671" i="1"/>
  <c r="AR1672" i="1"/>
  <c r="AR1673" i="1"/>
  <c r="AR1674" i="1"/>
  <c r="AR1675" i="1"/>
  <c r="AR1676" i="1"/>
  <c r="AR1677" i="1"/>
  <c r="AR1678" i="1"/>
  <c r="AR1679" i="1"/>
  <c r="AR1680" i="1"/>
  <c r="AR1681" i="1"/>
  <c r="AR1682" i="1"/>
  <c r="AR1683" i="1"/>
  <c r="AR1684" i="1"/>
  <c r="AR1685" i="1"/>
  <c r="AR1686" i="1"/>
  <c r="AR1687" i="1"/>
  <c r="AR1688" i="1"/>
  <c r="AR1689" i="1"/>
  <c r="AR1690" i="1"/>
  <c r="AR1691" i="1"/>
  <c r="AR1692" i="1"/>
  <c r="AR1693" i="1"/>
  <c r="AR1694" i="1"/>
  <c r="AR1695" i="1"/>
  <c r="AR1696" i="1"/>
  <c r="AR1697" i="1"/>
  <c r="AR1698" i="1"/>
  <c r="AR1699" i="1"/>
  <c r="AR1700" i="1"/>
  <c r="AR1701" i="1"/>
  <c r="AR1702" i="1"/>
  <c r="AR1703" i="1"/>
  <c r="AR1704" i="1"/>
  <c r="AR1705" i="1"/>
  <c r="AR1706" i="1"/>
  <c r="AR1707" i="1"/>
  <c r="AR1708" i="1"/>
  <c r="AR1709" i="1"/>
  <c r="AR1710" i="1"/>
  <c r="AR1711" i="1"/>
  <c r="AR1712" i="1"/>
  <c r="AR1713" i="1"/>
  <c r="AR1714" i="1"/>
  <c r="AR1715" i="1"/>
  <c r="AR1716" i="1"/>
  <c r="AR1717" i="1"/>
  <c r="AR1718" i="1"/>
  <c r="AR1719" i="1"/>
  <c r="AR1720" i="1"/>
  <c r="AR1721" i="1"/>
  <c r="AR1722" i="1"/>
  <c r="AR1723" i="1"/>
  <c r="AR1724" i="1"/>
  <c r="AR1725" i="1"/>
  <c r="AR1726" i="1"/>
  <c r="AR1727" i="1"/>
  <c r="AR1728" i="1"/>
  <c r="AR1729" i="1"/>
  <c r="AR1730" i="1"/>
  <c r="AR1731" i="1"/>
  <c r="AR1732" i="1"/>
  <c r="AR1733" i="1"/>
  <c r="AR1734" i="1"/>
  <c r="AR1735" i="1"/>
  <c r="AR1736" i="1"/>
  <c r="AR1737" i="1"/>
  <c r="AR1738" i="1"/>
  <c r="AR1739" i="1"/>
  <c r="AR1740" i="1"/>
  <c r="AR1741" i="1"/>
  <c r="AR1742" i="1"/>
  <c r="AR1743" i="1"/>
  <c r="AR1744" i="1"/>
  <c r="AR1745" i="1"/>
  <c r="AR1746" i="1"/>
  <c r="AR1747" i="1"/>
  <c r="AR1748" i="1"/>
  <c r="AR1749" i="1"/>
  <c r="AR1750" i="1"/>
  <c r="AR1751" i="1"/>
  <c r="AR1752" i="1"/>
  <c r="AR1753" i="1"/>
  <c r="AR1754" i="1"/>
  <c r="AR1755" i="1"/>
  <c r="AR1756" i="1"/>
  <c r="AR1757" i="1"/>
  <c r="AR1758" i="1"/>
  <c r="AR1759" i="1"/>
  <c r="AR1760" i="1"/>
  <c r="AR1761" i="1"/>
  <c r="AR1762" i="1"/>
  <c r="AR1763" i="1"/>
  <c r="AR1764" i="1"/>
  <c r="AR1765" i="1"/>
  <c r="AR1766" i="1"/>
  <c r="AR1767" i="1"/>
  <c r="AR1768" i="1"/>
  <c r="AR1769" i="1"/>
  <c r="AR1770" i="1"/>
  <c r="AR1771" i="1"/>
  <c r="AR1772" i="1"/>
  <c r="AR1773" i="1"/>
  <c r="AR1774" i="1"/>
  <c r="AR1775" i="1"/>
  <c r="AR1776" i="1"/>
  <c r="AR1777" i="1"/>
  <c r="AR1778" i="1"/>
  <c r="AR1779" i="1"/>
  <c r="AR1780" i="1"/>
  <c r="AR1781" i="1"/>
  <c r="AR1782" i="1"/>
  <c r="AR1783" i="1"/>
  <c r="AR1784" i="1"/>
  <c r="AR1785" i="1"/>
  <c r="AR1786" i="1"/>
  <c r="AR1787" i="1"/>
  <c r="AR1788" i="1"/>
  <c r="AR1789" i="1"/>
  <c r="AR1790" i="1"/>
  <c r="AR1791" i="1"/>
  <c r="AR1792" i="1"/>
  <c r="AR1793" i="1"/>
  <c r="AR1794" i="1"/>
  <c r="AR1795" i="1"/>
  <c r="AR1796" i="1"/>
  <c r="AR1797" i="1"/>
  <c r="AR1798" i="1"/>
  <c r="AR1799" i="1"/>
  <c r="AR1800" i="1"/>
  <c r="AR1801" i="1"/>
  <c r="AR1802" i="1"/>
  <c r="AR1803" i="1"/>
  <c r="AR1804" i="1"/>
  <c r="AR1805" i="1"/>
  <c r="AR1806" i="1"/>
  <c r="AR1807" i="1"/>
  <c r="AR1808" i="1"/>
  <c r="AR1809" i="1"/>
  <c r="AR1810" i="1"/>
  <c r="AR1811" i="1"/>
  <c r="AR1812" i="1"/>
  <c r="AR1813" i="1"/>
  <c r="AR1814" i="1"/>
  <c r="AR1815" i="1"/>
  <c r="AR1816" i="1"/>
  <c r="AR1817" i="1"/>
  <c r="AR1818" i="1"/>
  <c r="AR1819" i="1"/>
  <c r="AR1820" i="1"/>
  <c r="AR1821" i="1"/>
  <c r="AR1822" i="1"/>
  <c r="AR1823" i="1"/>
  <c r="AR1824" i="1"/>
  <c r="AR1825" i="1"/>
  <c r="AR1826" i="1"/>
  <c r="AR1827" i="1"/>
  <c r="AR1828" i="1"/>
  <c r="AR1829" i="1"/>
  <c r="AR1830" i="1"/>
  <c r="AR1831" i="1"/>
  <c r="AR1832" i="1"/>
  <c r="AR1833" i="1"/>
  <c r="AR1834" i="1"/>
  <c r="AR1835" i="1"/>
  <c r="AR1836" i="1"/>
  <c r="AR1837" i="1"/>
  <c r="AR1838" i="1"/>
  <c r="AR1839" i="1"/>
  <c r="AR1840" i="1"/>
  <c r="AR1841" i="1"/>
  <c r="AR1842" i="1"/>
  <c r="AR1843" i="1"/>
  <c r="AR1844" i="1"/>
  <c r="AR1845" i="1"/>
  <c r="AR1846" i="1"/>
  <c r="AR1847" i="1"/>
  <c r="AR1848" i="1"/>
  <c r="AR1849" i="1"/>
  <c r="AR1850" i="1"/>
  <c r="AR1851" i="1"/>
  <c r="AR1852" i="1"/>
  <c r="AR1853" i="1"/>
  <c r="AR1854" i="1"/>
  <c r="AR1855" i="1"/>
  <c r="AR1856" i="1"/>
  <c r="AR1857" i="1"/>
  <c r="AR1858" i="1"/>
  <c r="AR1859" i="1"/>
  <c r="AR1860" i="1"/>
  <c r="AR1861" i="1"/>
  <c r="AR1862" i="1"/>
  <c r="AR1863" i="1"/>
  <c r="AR1864" i="1"/>
  <c r="AR1865" i="1"/>
  <c r="AR1866" i="1"/>
  <c r="AR1867" i="1"/>
  <c r="AR1868" i="1"/>
  <c r="AR1869" i="1"/>
  <c r="AR1870" i="1"/>
  <c r="AR1871" i="1"/>
  <c r="AR1872" i="1"/>
  <c r="AR1873" i="1"/>
  <c r="AR1874" i="1"/>
  <c r="AR1875" i="1"/>
  <c r="AR1876" i="1"/>
  <c r="AR1877" i="1"/>
  <c r="AR1878" i="1"/>
  <c r="AR1879" i="1"/>
  <c r="AR1880" i="1"/>
  <c r="AR1881" i="1"/>
  <c r="AR1882" i="1"/>
  <c r="AR1883" i="1"/>
  <c r="AR1884" i="1"/>
  <c r="AR1885" i="1"/>
  <c r="AR1886" i="1"/>
  <c r="AR1887" i="1"/>
  <c r="AR1888" i="1"/>
  <c r="AR1889" i="1"/>
  <c r="AR1890" i="1"/>
  <c r="AR1891" i="1"/>
  <c r="AR1892" i="1"/>
  <c r="AR1893" i="1"/>
  <c r="AR1894" i="1"/>
  <c r="AR1895" i="1"/>
  <c r="AR1896" i="1"/>
  <c r="AR1897" i="1"/>
  <c r="AR1898" i="1"/>
  <c r="AR1899" i="1"/>
  <c r="AR1900" i="1"/>
  <c r="AR1901" i="1"/>
  <c r="AR1902" i="1"/>
  <c r="AR1903" i="1"/>
  <c r="AR1904" i="1"/>
  <c r="AR1905" i="1"/>
  <c r="AR1906" i="1"/>
  <c r="AR1907" i="1"/>
  <c r="AR1908" i="1"/>
  <c r="AR1909" i="1"/>
  <c r="AR1910" i="1"/>
  <c r="AR1911" i="1"/>
  <c r="AR1912" i="1"/>
  <c r="AR1913" i="1"/>
  <c r="AR1914" i="1"/>
  <c r="AR1915" i="1"/>
  <c r="AR1916" i="1"/>
  <c r="AR1917" i="1"/>
  <c r="AR1918" i="1"/>
  <c r="AR1919" i="1"/>
  <c r="AR1920" i="1"/>
  <c r="AR1921" i="1"/>
  <c r="AR1922" i="1"/>
  <c r="AR1923" i="1"/>
  <c r="AR1924" i="1"/>
  <c r="AR1925" i="1"/>
  <c r="AR1926" i="1"/>
  <c r="AR1927" i="1"/>
  <c r="AR1928" i="1"/>
  <c r="AR1929" i="1"/>
  <c r="AR1930" i="1"/>
  <c r="AR1931" i="1"/>
  <c r="AR1932" i="1"/>
  <c r="AR1933" i="1"/>
  <c r="AR1934" i="1"/>
  <c r="AR1935" i="1"/>
  <c r="AR1936" i="1"/>
  <c r="AR1937" i="1"/>
  <c r="AR1938" i="1"/>
  <c r="AR1939" i="1"/>
  <c r="AR1940" i="1"/>
  <c r="AR1941" i="1"/>
  <c r="AR1942" i="1"/>
  <c r="AR1943" i="1"/>
  <c r="AR1944" i="1"/>
  <c r="AR1945" i="1"/>
  <c r="AR1946" i="1"/>
  <c r="AR1947" i="1"/>
  <c r="AR1948" i="1"/>
  <c r="AR1949" i="1"/>
  <c r="AR1950" i="1"/>
  <c r="AR1951" i="1"/>
  <c r="AR1952" i="1"/>
  <c r="AR1953" i="1"/>
  <c r="AR1954" i="1"/>
  <c r="AR1955" i="1"/>
  <c r="AR1956" i="1"/>
  <c r="AR1957" i="1"/>
  <c r="AR1958" i="1"/>
  <c r="AR1959" i="1"/>
  <c r="AR1960" i="1"/>
  <c r="AR1961" i="1"/>
  <c r="AR1962" i="1"/>
  <c r="AR1963" i="1"/>
  <c r="AR1964" i="1"/>
  <c r="AR1965" i="1"/>
  <c r="AR1966" i="1"/>
  <c r="AR1967" i="1"/>
  <c r="AR1968" i="1"/>
  <c r="AR1969" i="1"/>
  <c r="AR1970" i="1"/>
  <c r="AR1971" i="1"/>
  <c r="AR1972" i="1"/>
  <c r="AR1973" i="1"/>
  <c r="AR1974" i="1"/>
  <c r="AR1975" i="1"/>
  <c r="AR1976" i="1"/>
  <c r="AR1977" i="1"/>
  <c r="AR1978" i="1"/>
  <c r="AR1979" i="1"/>
  <c r="AR1980" i="1"/>
  <c r="AR1981" i="1"/>
  <c r="AR1982" i="1"/>
  <c r="AR1983" i="1"/>
  <c r="AR1984" i="1"/>
  <c r="AR1985" i="1"/>
  <c r="AR1986" i="1"/>
  <c r="AR1987" i="1"/>
  <c r="AR1988" i="1"/>
  <c r="AR1989" i="1"/>
  <c r="AR1990" i="1"/>
  <c r="AR1991" i="1"/>
  <c r="AR1992" i="1"/>
  <c r="AR1993" i="1"/>
  <c r="AR1994" i="1"/>
  <c r="AR1995" i="1"/>
  <c r="AR1996" i="1"/>
  <c r="AR1997" i="1"/>
  <c r="AR1998" i="1"/>
  <c r="AR1999" i="1"/>
  <c r="AR2000" i="1"/>
  <c r="AR2001" i="1"/>
  <c r="AR2002" i="1"/>
  <c r="AR2003" i="1"/>
  <c r="AR2004" i="1"/>
  <c r="AR2005" i="1"/>
  <c r="AR2006" i="1"/>
  <c r="AR2007" i="1"/>
  <c r="AR2008" i="1"/>
  <c r="AR2009" i="1"/>
  <c r="AR2010" i="1"/>
  <c r="AR2011" i="1"/>
  <c r="AR2012" i="1"/>
  <c r="AR2013" i="1"/>
  <c r="AR2014" i="1"/>
  <c r="AR2015" i="1"/>
  <c r="AR2016" i="1"/>
  <c r="AR2017" i="1"/>
  <c r="AR2018" i="1"/>
  <c r="AR2019" i="1"/>
  <c r="AR2020" i="1"/>
  <c r="AR2021" i="1"/>
  <c r="AR2022" i="1"/>
  <c r="AR2023" i="1"/>
  <c r="AR2024" i="1"/>
  <c r="AR2025" i="1"/>
  <c r="AR2026" i="1"/>
  <c r="AR2027" i="1"/>
  <c r="AR2028" i="1"/>
  <c r="AR2029" i="1"/>
  <c r="AR2030" i="1"/>
  <c r="AR2031" i="1"/>
  <c r="AR2032" i="1"/>
  <c r="AR2033" i="1"/>
  <c r="AR2034" i="1"/>
  <c r="AR2035" i="1"/>
  <c r="AR2036" i="1"/>
  <c r="AR2037" i="1"/>
  <c r="AR2038" i="1"/>
  <c r="AR2039" i="1"/>
  <c r="AR2040" i="1"/>
  <c r="AR2041" i="1"/>
  <c r="AR2042" i="1"/>
  <c r="AR2043" i="1"/>
  <c r="AR2044" i="1"/>
  <c r="AR2045" i="1"/>
  <c r="AR2046" i="1"/>
  <c r="AR2047" i="1"/>
  <c r="AR2048" i="1"/>
  <c r="AR2049" i="1"/>
  <c r="AR2050" i="1"/>
  <c r="AR2051" i="1"/>
  <c r="AR2052" i="1"/>
  <c r="AR2053" i="1"/>
  <c r="AR2054" i="1"/>
  <c r="AR2055" i="1"/>
  <c r="AR2056" i="1"/>
  <c r="AR2057" i="1"/>
  <c r="AR2058" i="1"/>
  <c r="AR2059" i="1"/>
  <c r="AR2060" i="1"/>
  <c r="AR2061" i="1"/>
  <c r="AR2062" i="1"/>
  <c r="AR2063" i="1"/>
  <c r="AR2064" i="1"/>
  <c r="AR2065" i="1"/>
  <c r="AR2066" i="1"/>
  <c r="AR2067" i="1"/>
  <c r="AR2068" i="1"/>
  <c r="AR2069" i="1"/>
  <c r="AR2070" i="1"/>
  <c r="AR2071" i="1"/>
  <c r="AR2072" i="1"/>
  <c r="AR2073" i="1"/>
  <c r="AR2074" i="1"/>
  <c r="AR2075" i="1"/>
  <c r="AR2076" i="1"/>
  <c r="AR2077" i="1"/>
  <c r="AR2078" i="1"/>
  <c r="AR2079" i="1"/>
  <c r="AR2080" i="1"/>
  <c r="AR2081" i="1"/>
  <c r="AR2082" i="1"/>
  <c r="AR2083" i="1"/>
  <c r="AR2084" i="1"/>
  <c r="AR2085" i="1"/>
  <c r="AR2086" i="1"/>
  <c r="AR2087" i="1"/>
  <c r="AR2088" i="1"/>
  <c r="AR2089" i="1"/>
  <c r="AR2090" i="1"/>
  <c r="AR2091" i="1"/>
  <c r="AR2092" i="1"/>
  <c r="AR2093" i="1"/>
  <c r="AR2094" i="1"/>
  <c r="AR2095" i="1"/>
  <c r="AR2096" i="1"/>
  <c r="AR2097" i="1"/>
  <c r="AR2098" i="1"/>
  <c r="AR2099" i="1"/>
  <c r="AR2100" i="1"/>
  <c r="AR2101" i="1"/>
  <c r="AR2102" i="1"/>
  <c r="AR2103" i="1"/>
  <c r="AR2104" i="1"/>
  <c r="AR2105" i="1"/>
  <c r="AR2106" i="1"/>
  <c r="AR2107" i="1"/>
  <c r="AR2108" i="1"/>
  <c r="AR2109" i="1"/>
  <c r="AR2110" i="1"/>
  <c r="AR2111" i="1"/>
  <c r="AR2112" i="1"/>
  <c r="AR2113" i="1"/>
  <c r="AR2114" i="1"/>
  <c r="AR2115" i="1"/>
  <c r="AR2116" i="1"/>
  <c r="AR2117" i="1"/>
  <c r="AR2118" i="1"/>
  <c r="AR2119" i="1"/>
  <c r="AR2120" i="1"/>
  <c r="AR2121" i="1"/>
  <c r="AR2122" i="1"/>
  <c r="AR2123" i="1"/>
  <c r="AR2124" i="1"/>
  <c r="AR2125" i="1"/>
  <c r="AR2126" i="1"/>
  <c r="AR2127" i="1"/>
  <c r="AR2128" i="1"/>
  <c r="AR2129" i="1"/>
  <c r="AR2130" i="1"/>
  <c r="AR2131" i="1"/>
  <c r="AR2132" i="1"/>
  <c r="AR2133" i="1"/>
  <c r="AR2134" i="1"/>
  <c r="AR2135" i="1"/>
  <c r="AR2136" i="1"/>
  <c r="AR2137" i="1"/>
  <c r="AR2138" i="1"/>
  <c r="AR2139" i="1"/>
  <c r="AR2140" i="1"/>
  <c r="AR2141" i="1"/>
  <c r="AR2142" i="1"/>
  <c r="AR2143" i="1"/>
  <c r="AR2144" i="1"/>
  <c r="AR2145" i="1"/>
  <c r="AR2146" i="1"/>
  <c r="AR2147" i="1"/>
  <c r="AR2148" i="1"/>
  <c r="AR2149" i="1"/>
  <c r="AR2150" i="1"/>
  <c r="AR2151" i="1"/>
  <c r="AR2152" i="1"/>
  <c r="AR2153" i="1"/>
  <c r="AR2154" i="1"/>
  <c r="AR2155" i="1"/>
  <c r="AR2156" i="1"/>
  <c r="AR2157" i="1"/>
  <c r="AR2158" i="1"/>
  <c r="AR2159" i="1"/>
  <c r="AR2160" i="1"/>
  <c r="AR2161" i="1"/>
  <c r="AR2162" i="1"/>
  <c r="AR2163" i="1"/>
  <c r="AR2164" i="1"/>
  <c r="AR2165" i="1"/>
  <c r="AR2166" i="1"/>
  <c r="AR2167" i="1"/>
  <c r="AR2168" i="1"/>
  <c r="AR2169" i="1"/>
  <c r="AR2170" i="1"/>
  <c r="AR2171" i="1"/>
  <c r="AR2172" i="1"/>
  <c r="AR2173" i="1"/>
  <c r="AR2174" i="1"/>
  <c r="AR2175" i="1"/>
  <c r="AR2176" i="1"/>
  <c r="AR2177" i="1"/>
  <c r="AR2178" i="1"/>
  <c r="AR2179" i="1"/>
  <c r="AR2180" i="1"/>
  <c r="AR2181" i="1"/>
  <c r="AR2182" i="1"/>
  <c r="AR2183" i="1"/>
  <c r="AR2184" i="1"/>
  <c r="AR2185" i="1"/>
  <c r="AR2186" i="1"/>
  <c r="AR2187" i="1"/>
  <c r="AR2188" i="1"/>
  <c r="AR2189" i="1"/>
  <c r="AR2190" i="1"/>
  <c r="AR2191" i="1"/>
  <c r="AR2192" i="1"/>
  <c r="AR2193" i="1"/>
  <c r="AR2194" i="1"/>
  <c r="AR2195" i="1"/>
  <c r="AR2196" i="1"/>
  <c r="AR2197" i="1"/>
  <c r="AR2198" i="1"/>
  <c r="AR2199" i="1"/>
  <c r="AR2200" i="1"/>
  <c r="AR2201" i="1"/>
  <c r="AR2202" i="1"/>
  <c r="AR2203" i="1"/>
  <c r="AR2204" i="1"/>
  <c r="AR2205" i="1"/>
  <c r="AR2206" i="1"/>
  <c r="AR2207" i="1"/>
  <c r="AR2208" i="1"/>
  <c r="AR2209" i="1"/>
  <c r="AR2210" i="1"/>
  <c r="AR2211" i="1"/>
  <c r="AR2212" i="1"/>
  <c r="AR2213" i="1"/>
  <c r="AR2214" i="1"/>
  <c r="AR2215" i="1"/>
  <c r="AR2216" i="1"/>
  <c r="AR2217" i="1"/>
  <c r="AR2218" i="1"/>
  <c r="AR2219" i="1"/>
  <c r="AR2220" i="1"/>
  <c r="AR2221" i="1"/>
  <c r="AR2222" i="1"/>
  <c r="AR2223" i="1"/>
  <c r="AR2224" i="1"/>
  <c r="AR2225" i="1"/>
  <c r="AR2226" i="1"/>
  <c r="AR2227" i="1"/>
  <c r="AR2228" i="1"/>
  <c r="AR2229" i="1"/>
  <c r="AR2230" i="1"/>
  <c r="AR2231" i="1"/>
  <c r="AR2232" i="1"/>
  <c r="AR2233" i="1"/>
  <c r="AR2234" i="1"/>
  <c r="AR2235" i="1"/>
  <c r="AR2236" i="1"/>
  <c r="AR2237" i="1"/>
  <c r="AR2238" i="1"/>
  <c r="AR2239" i="1"/>
  <c r="AR2240" i="1"/>
  <c r="AR2241" i="1"/>
  <c r="AR2242" i="1"/>
  <c r="AR2243" i="1"/>
  <c r="AR2244" i="1"/>
  <c r="AR2245" i="1"/>
  <c r="AR2246" i="1"/>
  <c r="AR2247" i="1"/>
  <c r="AR2248" i="1"/>
  <c r="AR2249" i="1"/>
  <c r="AR2250" i="1"/>
  <c r="AR2251" i="1"/>
  <c r="AR2252" i="1"/>
  <c r="AR2253" i="1"/>
  <c r="AR2254" i="1"/>
  <c r="AR2255" i="1"/>
  <c r="AR2256" i="1"/>
  <c r="AR2257" i="1"/>
  <c r="AR2258" i="1"/>
  <c r="AR2259" i="1"/>
  <c r="AR2260" i="1"/>
  <c r="AR2261" i="1"/>
  <c r="AR2262" i="1"/>
  <c r="AR2263" i="1"/>
  <c r="AR2264" i="1"/>
  <c r="AR2265" i="1"/>
  <c r="AR2266" i="1"/>
  <c r="AR2267" i="1"/>
  <c r="AR2268" i="1"/>
  <c r="AR2269" i="1"/>
  <c r="AR2270" i="1"/>
  <c r="AR2271" i="1"/>
  <c r="AR2272" i="1"/>
  <c r="AR2273" i="1"/>
  <c r="AR2274" i="1"/>
  <c r="AR2275" i="1"/>
  <c r="AR2276" i="1"/>
  <c r="AR2277" i="1"/>
  <c r="AR2278" i="1"/>
  <c r="AR2279" i="1"/>
  <c r="AR2280" i="1"/>
  <c r="AR2281" i="1"/>
  <c r="AR2282" i="1"/>
  <c r="AR2283" i="1"/>
  <c r="AR2284" i="1"/>
  <c r="AR2285" i="1"/>
  <c r="AR2286" i="1"/>
  <c r="AR2287" i="1"/>
  <c r="AR2288" i="1"/>
  <c r="AR2289" i="1"/>
  <c r="AR2290" i="1"/>
  <c r="AR2291" i="1"/>
  <c r="AR2292" i="1"/>
  <c r="AR2293" i="1"/>
  <c r="AR2294" i="1"/>
  <c r="AR2295" i="1"/>
  <c r="AR2296" i="1"/>
  <c r="AR2297" i="1"/>
  <c r="AR2298" i="1"/>
  <c r="AR2299" i="1"/>
  <c r="AR2300" i="1"/>
  <c r="AR2301" i="1"/>
  <c r="AR2302" i="1"/>
  <c r="AR2303" i="1"/>
  <c r="AR2304" i="1"/>
  <c r="AR2305" i="1"/>
  <c r="AR2306" i="1"/>
  <c r="AR2307" i="1"/>
  <c r="AR2308" i="1"/>
  <c r="AR2309" i="1"/>
  <c r="AR2310" i="1"/>
  <c r="AR2311" i="1"/>
  <c r="AR2312" i="1"/>
  <c r="AR2313" i="1"/>
  <c r="AR2314" i="1"/>
  <c r="AR2315" i="1"/>
  <c r="AR2316" i="1"/>
  <c r="AR2317" i="1"/>
  <c r="AR2318" i="1"/>
  <c r="AR2319" i="1"/>
  <c r="AR2320" i="1"/>
  <c r="AR2321" i="1"/>
  <c r="AR2322" i="1"/>
  <c r="AR2323" i="1"/>
  <c r="AR2324" i="1"/>
  <c r="AR2325" i="1"/>
  <c r="AR2326" i="1"/>
  <c r="AR2327" i="1"/>
  <c r="AR2328" i="1"/>
  <c r="AR2329" i="1"/>
  <c r="AR2330" i="1"/>
  <c r="AR2331" i="1"/>
  <c r="AR2332" i="1"/>
  <c r="AR2333" i="1"/>
  <c r="AR2334" i="1"/>
  <c r="AR2335" i="1"/>
  <c r="AR2336" i="1"/>
  <c r="AR2337" i="1"/>
  <c r="AR2338" i="1"/>
  <c r="AR2339" i="1"/>
  <c r="AR2340" i="1"/>
  <c r="AR2341" i="1"/>
  <c r="AR2342" i="1"/>
  <c r="AR2343" i="1"/>
  <c r="AR2344" i="1"/>
  <c r="AR2345" i="1"/>
  <c r="AR2346" i="1"/>
  <c r="AR2347" i="1"/>
  <c r="AR2348" i="1"/>
  <c r="AR2349" i="1"/>
  <c r="AR2350" i="1"/>
  <c r="AR2351" i="1"/>
  <c r="AR2352" i="1"/>
  <c r="AR2353" i="1"/>
  <c r="AR2354" i="1"/>
  <c r="AR2355" i="1"/>
  <c r="AR2356" i="1"/>
  <c r="AR2357" i="1"/>
  <c r="AR2358" i="1"/>
  <c r="AR2359" i="1"/>
  <c r="AR2360" i="1"/>
  <c r="AR2361" i="1"/>
  <c r="AR2362" i="1"/>
  <c r="AR2363" i="1"/>
  <c r="AR2364" i="1"/>
  <c r="AR2365" i="1"/>
  <c r="AR2366" i="1"/>
  <c r="AR2367" i="1"/>
  <c r="AR2368" i="1"/>
  <c r="AR2369" i="1"/>
  <c r="AR2370" i="1"/>
  <c r="AR2371" i="1"/>
  <c r="AR2372" i="1"/>
  <c r="AR2373" i="1"/>
  <c r="AR2374" i="1"/>
  <c r="AR2375" i="1"/>
  <c r="AR2376" i="1"/>
  <c r="AR2377" i="1"/>
  <c r="AR2378" i="1"/>
  <c r="AR2379" i="1"/>
  <c r="AR2380" i="1"/>
  <c r="AR2381" i="1"/>
  <c r="AR2382" i="1"/>
  <c r="AR2383" i="1"/>
  <c r="AR2384" i="1"/>
  <c r="AR2385" i="1"/>
  <c r="AR2386" i="1"/>
  <c r="AR2387" i="1"/>
  <c r="AR2388" i="1"/>
  <c r="AR2389" i="1"/>
  <c r="AR2390" i="1"/>
  <c r="AR2391" i="1"/>
  <c r="AR2392" i="1"/>
  <c r="AR2393" i="1"/>
  <c r="AR2394" i="1"/>
  <c r="AR2395" i="1"/>
  <c r="AR2396" i="1"/>
  <c r="AR2397" i="1"/>
  <c r="AR2398" i="1"/>
  <c r="AR2399" i="1"/>
  <c r="AR2400" i="1"/>
  <c r="AR2401" i="1"/>
  <c r="AR2402" i="1"/>
  <c r="AR2403" i="1"/>
  <c r="AR2404" i="1"/>
  <c r="AR2405" i="1"/>
  <c r="AR2406" i="1"/>
  <c r="AR2407" i="1"/>
  <c r="AR2408" i="1"/>
  <c r="AR2409" i="1"/>
  <c r="AR2410" i="1"/>
  <c r="AR2411" i="1"/>
  <c r="AR2412" i="1"/>
  <c r="AR2413" i="1"/>
  <c r="AR2414" i="1"/>
  <c r="AR2415" i="1"/>
  <c r="AR2416" i="1"/>
  <c r="AR2417" i="1"/>
  <c r="AR2418" i="1"/>
  <c r="AR2419" i="1"/>
  <c r="AR2420" i="1"/>
  <c r="AR2421" i="1"/>
  <c r="AR2422" i="1"/>
  <c r="AR2423" i="1"/>
  <c r="AR2424" i="1"/>
  <c r="AR2425" i="1"/>
  <c r="AR2426" i="1"/>
  <c r="AR2427" i="1"/>
  <c r="AR2428" i="1"/>
  <c r="AR2429" i="1"/>
  <c r="AR2430" i="1"/>
  <c r="AR2431" i="1"/>
  <c r="AR2432" i="1"/>
  <c r="AR2433" i="1"/>
  <c r="AR2434" i="1"/>
  <c r="AR2435" i="1"/>
  <c r="AR2436" i="1"/>
  <c r="AR2437" i="1"/>
  <c r="AR2438" i="1"/>
  <c r="AR2439" i="1"/>
  <c r="AR2440" i="1"/>
  <c r="AR2441" i="1"/>
  <c r="AR2442" i="1"/>
  <c r="AR2443" i="1"/>
  <c r="AR2444" i="1"/>
  <c r="AR2445" i="1"/>
  <c r="AR2446" i="1"/>
  <c r="AR2447" i="1"/>
  <c r="AR2448" i="1"/>
  <c r="AR2449" i="1"/>
  <c r="AR2450" i="1"/>
  <c r="AR2451" i="1"/>
  <c r="AR2452" i="1"/>
  <c r="AR2453" i="1"/>
  <c r="AR2454" i="1"/>
  <c r="AR2455" i="1"/>
  <c r="AR2456" i="1"/>
  <c r="AR2457" i="1"/>
  <c r="AR2458" i="1"/>
  <c r="AR2459" i="1"/>
  <c r="AR2460" i="1"/>
  <c r="AR2461" i="1"/>
  <c r="AR2462" i="1"/>
  <c r="AR2463" i="1"/>
  <c r="AR2464" i="1"/>
  <c r="AR2465" i="1"/>
  <c r="AR2466" i="1"/>
  <c r="AR2467" i="1"/>
  <c r="AR2468" i="1"/>
  <c r="AR2469" i="1"/>
  <c r="AR2470" i="1"/>
  <c r="AR2471" i="1"/>
  <c r="AR2472" i="1"/>
  <c r="AR2473" i="1"/>
  <c r="AR2474" i="1"/>
  <c r="AR2475" i="1"/>
  <c r="AR2476" i="1"/>
  <c r="AR2477" i="1"/>
  <c r="AR2478" i="1"/>
  <c r="AR2479" i="1"/>
  <c r="AR2480" i="1"/>
  <c r="AR2481" i="1"/>
  <c r="AR2482" i="1"/>
  <c r="AR2483" i="1"/>
  <c r="AR2484" i="1"/>
  <c r="AR2485" i="1"/>
  <c r="AR2486" i="1"/>
  <c r="AR2487" i="1"/>
  <c r="AR2488" i="1"/>
  <c r="AR2489" i="1"/>
  <c r="AR2490" i="1"/>
  <c r="AR2491" i="1"/>
  <c r="AR2492" i="1"/>
  <c r="AR2493" i="1"/>
  <c r="AR2494" i="1"/>
  <c r="AR2495" i="1"/>
  <c r="AR2496" i="1"/>
  <c r="AR2497" i="1"/>
  <c r="AR2498" i="1"/>
  <c r="AR2499" i="1"/>
  <c r="AR2500" i="1"/>
  <c r="AR2501" i="1"/>
  <c r="AR2502" i="1"/>
  <c r="AR2503" i="1"/>
  <c r="AR2504" i="1"/>
  <c r="AR2505" i="1"/>
  <c r="AR2506" i="1"/>
  <c r="AR2507" i="1"/>
  <c r="AR2508" i="1"/>
  <c r="AR2509" i="1"/>
  <c r="AR2510" i="1"/>
  <c r="AR2511" i="1"/>
  <c r="AR2512" i="1"/>
  <c r="AR2513" i="1"/>
  <c r="AR2514" i="1"/>
  <c r="AR2515" i="1"/>
  <c r="AR2516" i="1"/>
  <c r="AR2517" i="1"/>
  <c r="AR2518" i="1"/>
  <c r="AR2519" i="1"/>
  <c r="AR2520" i="1"/>
  <c r="AR2521" i="1"/>
  <c r="AR2522" i="1"/>
  <c r="AR2523" i="1"/>
  <c r="AR2524" i="1"/>
  <c r="AR2525" i="1"/>
  <c r="AR2526" i="1"/>
  <c r="AR2527" i="1"/>
  <c r="AR2528" i="1"/>
  <c r="AR2529" i="1"/>
  <c r="AR2530" i="1"/>
  <c r="AR2531" i="1"/>
  <c r="AR2532" i="1"/>
  <c r="AR2533" i="1"/>
  <c r="AR2534" i="1"/>
  <c r="AR2535" i="1"/>
  <c r="AR2536" i="1"/>
  <c r="AR2537" i="1"/>
  <c r="AR2538" i="1"/>
  <c r="AR2539" i="1"/>
  <c r="AR2540" i="1"/>
  <c r="AR2541" i="1"/>
  <c r="AR2542" i="1"/>
  <c r="AR2543" i="1"/>
  <c r="AR2544" i="1"/>
  <c r="AR2545" i="1"/>
  <c r="AR2546" i="1"/>
  <c r="AR2547" i="1"/>
  <c r="AR2548" i="1"/>
  <c r="AR2549" i="1"/>
  <c r="AR2550" i="1"/>
  <c r="AR2551" i="1"/>
  <c r="AR2552" i="1"/>
  <c r="AR2553" i="1"/>
  <c r="AR2554" i="1"/>
  <c r="AR2555" i="1"/>
  <c r="AR2556" i="1"/>
  <c r="AR2557" i="1"/>
  <c r="AR2558" i="1"/>
  <c r="AR2559" i="1"/>
  <c r="AR2560" i="1"/>
  <c r="AR2561" i="1"/>
  <c r="AR2562" i="1"/>
  <c r="AR2563" i="1"/>
  <c r="AR2564" i="1"/>
  <c r="AR2565" i="1"/>
  <c r="AR2566" i="1"/>
  <c r="AR2567" i="1"/>
  <c r="AR2568" i="1"/>
  <c r="AR2569" i="1"/>
  <c r="AR2570" i="1"/>
  <c r="AR2571" i="1"/>
  <c r="AR2572" i="1"/>
  <c r="AR2573" i="1"/>
  <c r="AR2574" i="1"/>
  <c r="AR2575" i="1"/>
  <c r="AR2576" i="1"/>
  <c r="AR2577" i="1"/>
  <c r="AR2578" i="1"/>
  <c r="AR2579" i="1"/>
  <c r="AR2580" i="1"/>
  <c r="AR2581" i="1"/>
  <c r="AR2582" i="1"/>
  <c r="AR2583" i="1"/>
  <c r="AR2584" i="1"/>
  <c r="AR2585" i="1"/>
  <c r="AR2586" i="1"/>
  <c r="AR2587" i="1"/>
  <c r="AR2588" i="1"/>
  <c r="AR2589" i="1"/>
  <c r="AR2590" i="1"/>
  <c r="AR2591" i="1"/>
  <c r="AR2592" i="1"/>
  <c r="AR2593" i="1"/>
  <c r="AR2594" i="1"/>
  <c r="AR2595" i="1"/>
  <c r="AR2596" i="1"/>
  <c r="AR2597" i="1"/>
  <c r="AR2598" i="1"/>
  <c r="AR2599" i="1"/>
  <c r="AR2600" i="1"/>
  <c r="AR2601" i="1"/>
  <c r="AR2602" i="1"/>
  <c r="AR2603" i="1"/>
  <c r="AR2604" i="1"/>
  <c r="AR2605" i="1"/>
  <c r="AR2606" i="1"/>
  <c r="AR2607" i="1"/>
  <c r="AR2608" i="1"/>
  <c r="AR2609" i="1"/>
  <c r="AR2610" i="1"/>
  <c r="AR2611" i="1"/>
  <c r="AR2612" i="1"/>
  <c r="AR2613" i="1"/>
  <c r="AR2614" i="1"/>
  <c r="AR2615" i="1"/>
  <c r="AR2616" i="1"/>
  <c r="AR2617" i="1"/>
  <c r="AR2618" i="1"/>
  <c r="AR2619" i="1"/>
  <c r="AR2620" i="1"/>
  <c r="AR2621" i="1"/>
  <c r="AR2622" i="1"/>
  <c r="AR2623" i="1"/>
  <c r="AR2624" i="1"/>
  <c r="AR2625" i="1"/>
  <c r="AR2626" i="1"/>
  <c r="AR2627" i="1"/>
  <c r="AR2628" i="1"/>
  <c r="AR2629" i="1"/>
  <c r="AR2630" i="1"/>
  <c r="AR2631" i="1"/>
  <c r="AR2632" i="1"/>
  <c r="AR2633" i="1"/>
  <c r="AR2634" i="1"/>
  <c r="AR2635" i="1"/>
  <c r="AR2636" i="1"/>
  <c r="AR2637" i="1"/>
  <c r="AR2638" i="1"/>
  <c r="AR2639" i="1"/>
  <c r="AR2640" i="1"/>
  <c r="AR2641" i="1"/>
  <c r="AR2642" i="1"/>
  <c r="AR2643" i="1"/>
  <c r="AR2644" i="1"/>
  <c r="AR2645" i="1"/>
  <c r="AR2646" i="1"/>
  <c r="AR2647" i="1"/>
  <c r="AR2648" i="1"/>
  <c r="AR2649" i="1"/>
  <c r="AR2650" i="1"/>
  <c r="AR2651" i="1"/>
  <c r="AR2652" i="1"/>
  <c r="AR2653" i="1"/>
  <c r="AR2654" i="1"/>
  <c r="AR2655" i="1"/>
  <c r="AR2656" i="1"/>
  <c r="AR2657" i="1"/>
  <c r="AR2658" i="1"/>
  <c r="AR2659" i="1"/>
  <c r="AR2660" i="1"/>
  <c r="AR2661" i="1"/>
  <c r="AR2662" i="1"/>
  <c r="AR2663" i="1"/>
  <c r="AR2664" i="1"/>
  <c r="AR2665" i="1"/>
  <c r="AR2666" i="1"/>
  <c r="AR2667" i="1"/>
  <c r="AR2668" i="1"/>
  <c r="AR2669" i="1"/>
  <c r="AR2670" i="1"/>
  <c r="AR2671" i="1"/>
  <c r="AR2672" i="1"/>
  <c r="AR2673" i="1"/>
  <c r="AR2674" i="1"/>
  <c r="AR2675" i="1"/>
  <c r="AR2676" i="1"/>
  <c r="AR2677" i="1"/>
  <c r="AR2678" i="1"/>
  <c r="AR2679" i="1"/>
  <c r="AR2680" i="1"/>
  <c r="AR2681" i="1"/>
  <c r="AR2682" i="1"/>
  <c r="AR2683" i="1"/>
  <c r="AR2684" i="1"/>
  <c r="AR2685" i="1"/>
  <c r="AR2686" i="1"/>
  <c r="AR2687" i="1"/>
  <c r="AR2688" i="1"/>
  <c r="AR2689" i="1"/>
  <c r="AR2690" i="1"/>
  <c r="AR2691" i="1"/>
  <c r="AR2692" i="1"/>
  <c r="AR2693" i="1"/>
  <c r="AR2694" i="1"/>
  <c r="AR2695" i="1"/>
  <c r="AR2696" i="1"/>
  <c r="AR2697" i="1"/>
  <c r="AR2698" i="1"/>
  <c r="AR2699" i="1"/>
  <c r="AR2700" i="1"/>
  <c r="AR2701" i="1"/>
  <c r="AR2702" i="1"/>
  <c r="AR2703" i="1"/>
  <c r="AR2704" i="1"/>
  <c r="AR2705" i="1"/>
  <c r="AR2706" i="1"/>
  <c r="AR2707" i="1"/>
  <c r="AR2708" i="1"/>
  <c r="AR2709" i="1"/>
  <c r="AR2710" i="1"/>
  <c r="AR2711" i="1"/>
  <c r="AR2712" i="1"/>
  <c r="AR2713" i="1"/>
  <c r="AR2714" i="1"/>
  <c r="AR2715" i="1"/>
  <c r="AR2716" i="1"/>
  <c r="AR2717" i="1"/>
  <c r="AR2718" i="1"/>
  <c r="AR2719" i="1"/>
  <c r="AR2720" i="1"/>
  <c r="AR2721" i="1"/>
  <c r="AR2722" i="1"/>
  <c r="AR2723" i="1"/>
  <c r="AR2724" i="1"/>
  <c r="AR2725" i="1"/>
  <c r="AR2726" i="1"/>
  <c r="AR2727" i="1"/>
  <c r="AR2728" i="1"/>
  <c r="AR2729" i="1"/>
  <c r="AR2730" i="1"/>
  <c r="AR2731" i="1"/>
  <c r="AR2732" i="1"/>
  <c r="AR2733" i="1"/>
  <c r="AR2734" i="1"/>
  <c r="AR2735" i="1"/>
  <c r="AR2736" i="1"/>
  <c r="AR2737" i="1"/>
  <c r="AR2738" i="1"/>
  <c r="AR2739" i="1"/>
  <c r="AR2740" i="1"/>
  <c r="AR2741" i="1"/>
  <c r="AR2742" i="1"/>
  <c r="AR2743" i="1"/>
  <c r="AR2744" i="1"/>
  <c r="AR2745" i="1"/>
  <c r="AR2746" i="1"/>
  <c r="AR2747" i="1"/>
  <c r="AR2748" i="1"/>
  <c r="AR2749" i="1"/>
  <c r="AR2750" i="1"/>
  <c r="AR2751" i="1"/>
  <c r="AR2752" i="1"/>
  <c r="AR2753" i="1"/>
  <c r="AR2754" i="1"/>
  <c r="AR2755" i="1"/>
  <c r="AR2756" i="1"/>
  <c r="AR2757" i="1"/>
  <c r="AR2758" i="1"/>
  <c r="AR2759" i="1"/>
  <c r="AR2760" i="1"/>
  <c r="AR2761" i="1"/>
  <c r="AR2762" i="1"/>
  <c r="AR2763" i="1"/>
  <c r="AR2764" i="1"/>
  <c r="AR2765" i="1"/>
  <c r="AR2766" i="1"/>
  <c r="AR2767" i="1"/>
  <c r="AR2768" i="1"/>
  <c r="AR2769" i="1"/>
  <c r="AR2770" i="1"/>
  <c r="AR2771" i="1"/>
  <c r="AR2772" i="1"/>
  <c r="AR2773" i="1"/>
  <c r="AR2774" i="1"/>
  <c r="AR2775" i="1"/>
  <c r="AR2776" i="1"/>
  <c r="AR2777" i="1"/>
  <c r="AR2778" i="1"/>
  <c r="AR2779" i="1"/>
  <c r="AR2780" i="1"/>
  <c r="AR2781" i="1"/>
  <c r="AR2782" i="1"/>
  <c r="AR2783" i="1"/>
  <c r="AR2784" i="1"/>
  <c r="AR2785" i="1"/>
  <c r="AR2786" i="1"/>
  <c r="AR2787" i="1"/>
  <c r="AR2788" i="1"/>
  <c r="AR2789" i="1"/>
  <c r="AR2790" i="1"/>
  <c r="AR2791" i="1"/>
  <c r="AR2792" i="1"/>
  <c r="AR2793" i="1"/>
  <c r="AR2794" i="1"/>
  <c r="AR2795" i="1"/>
  <c r="AR2796" i="1"/>
  <c r="AR2797" i="1"/>
  <c r="AR2798" i="1"/>
  <c r="AR2799" i="1"/>
  <c r="AR2800" i="1"/>
  <c r="AR2801" i="1"/>
  <c r="AR2802" i="1"/>
  <c r="AR2803" i="1"/>
  <c r="AR2804" i="1"/>
  <c r="AR2805" i="1"/>
  <c r="AR2806" i="1"/>
  <c r="AR2807" i="1"/>
  <c r="AR2808" i="1"/>
  <c r="AR2809" i="1"/>
  <c r="AR2810" i="1"/>
  <c r="AR2811" i="1"/>
  <c r="AR2812" i="1"/>
  <c r="AR2813" i="1"/>
  <c r="AR2814" i="1"/>
  <c r="AR2815" i="1"/>
  <c r="AR2816" i="1"/>
  <c r="AR2817" i="1"/>
  <c r="AR2818" i="1"/>
  <c r="AR2819" i="1"/>
  <c r="AR2820" i="1"/>
  <c r="AR2821" i="1"/>
  <c r="AR2822" i="1"/>
  <c r="AR2823" i="1"/>
  <c r="AR2824" i="1"/>
  <c r="AR2825" i="1"/>
  <c r="AR2826" i="1"/>
  <c r="AR2827" i="1"/>
  <c r="AR2828" i="1"/>
  <c r="AR2829" i="1"/>
  <c r="AR2830" i="1"/>
  <c r="AR2831" i="1"/>
  <c r="AR2832" i="1"/>
  <c r="AR2833" i="1"/>
  <c r="AR2834" i="1"/>
  <c r="AR2835" i="1"/>
  <c r="AR2836" i="1"/>
  <c r="AR2837" i="1"/>
  <c r="AR2838" i="1"/>
  <c r="AR2839" i="1"/>
  <c r="AR2840" i="1"/>
  <c r="AR2841" i="1"/>
  <c r="AR2842" i="1"/>
  <c r="AR2843" i="1"/>
  <c r="AR2844" i="1"/>
  <c r="AR2845" i="1"/>
  <c r="AR2846" i="1"/>
  <c r="AR2847" i="1"/>
  <c r="AR2848" i="1"/>
  <c r="AR2849" i="1"/>
  <c r="AR2850" i="1"/>
  <c r="AR2851" i="1"/>
  <c r="AR2852" i="1"/>
  <c r="AR2853" i="1"/>
  <c r="AR2854" i="1"/>
  <c r="AR2855" i="1"/>
  <c r="AR2856" i="1"/>
  <c r="AR2857" i="1"/>
  <c r="AR2858" i="1"/>
  <c r="AR2859" i="1"/>
  <c r="AR2860" i="1"/>
  <c r="AR2861" i="1"/>
  <c r="AR2862" i="1"/>
  <c r="AR2863" i="1"/>
  <c r="AR2864" i="1"/>
  <c r="AR2865" i="1"/>
  <c r="AR2866" i="1"/>
  <c r="AR2867" i="1"/>
  <c r="AR2868" i="1"/>
  <c r="AR2869" i="1"/>
  <c r="AR2870" i="1"/>
  <c r="AR2871" i="1"/>
  <c r="AR2872" i="1"/>
  <c r="AR2873" i="1"/>
  <c r="AR2874" i="1"/>
  <c r="AR2875" i="1"/>
  <c r="AR2876" i="1"/>
  <c r="AR2877" i="1"/>
  <c r="AR2878" i="1"/>
  <c r="AR2879" i="1"/>
  <c r="AR2880" i="1"/>
  <c r="AR2881" i="1"/>
  <c r="AR2882" i="1"/>
  <c r="AQ2882" i="1" s="1"/>
  <c r="AR2883" i="1"/>
  <c r="AR2884" i="1"/>
  <c r="AR2885" i="1"/>
  <c r="AR2886" i="1"/>
  <c r="AQ2886" i="1" s="1"/>
  <c r="AR2887" i="1"/>
  <c r="AR2888" i="1"/>
  <c r="AR2889" i="1"/>
  <c r="AR2890" i="1"/>
  <c r="AQ2890" i="1" s="1"/>
  <c r="AR2891" i="1"/>
  <c r="AR2892" i="1"/>
  <c r="AR2893" i="1"/>
  <c r="AR2894" i="1"/>
  <c r="AQ2894" i="1" s="1"/>
  <c r="AR2895" i="1"/>
  <c r="AR2896" i="1"/>
  <c r="AR2897" i="1"/>
  <c r="AR2898" i="1"/>
  <c r="AQ2898" i="1" s="1"/>
  <c r="AR2899" i="1"/>
  <c r="AR2900" i="1"/>
  <c r="AR2901" i="1"/>
  <c r="AR2902" i="1"/>
  <c r="AQ2902" i="1" s="1"/>
  <c r="AR2903" i="1"/>
  <c r="AR2904" i="1"/>
  <c r="AR2905" i="1"/>
  <c r="AR2906" i="1"/>
  <c r="AQ2906" i="1" s="1"/>
  <c r="AR2907" i="1"/>
  <c r="AR2908" i="1"/>
  <c r="AR2909" i="1"/>
  <c r="AR2910" i="1"/>
  <c r="AQ2910" i="1" s="1"/>
  <c r="AR2911" i="1"/>
  <c r="AR2912" i="1"/>
  <c r="AR2913" i="1"/>
  <c r="AR2914" i="1"/>
  <c r="AQ2914" i="1" s="1"/>
  <c r="AR2915" i="1"/>
  <c r="AR2916" i="1"/>
  <c r="AR2917" i="1"/>
  <c r="AR2918" i="1"/>
  <c r="AQ2918" i="1" s="1"/>
  <c r="AR2919" i="1"/>
  <c r="AR2920" i="1"/>
  <c r="AR2921" i="1"/>
  <c r="AR2922" i="1"/>
  <c r="AQ2922" i="1" s="1"/>
  <c r="AR2923" i="1"/>
  <c r="AR2924" i="1"/>
  <c r="AR2925" i="1"/>
  <c r="AR2926" i="1"/>
  <c r="AQ2926" i="1" s="1"/>
  <c r="AR2927" i="1"/>
  <c r="AR2928" i="1"/>
  <c r="AR2929" i="1"/>
  <c r="AR2930" i="1"/>
  <c r="AQ2930" i="1" s="1"/>
  <c r="AR2931" i="1"/>
  <c r="AR2932" i="1"/>
  <c r="AR2933" i="1"/>
  <c r="AR2934" i="1"/>
  <c r="AQ2934" i="1" s="1"/>
  <c r="AR2935" i="1"/>
  <c r="AR2936" i="1"/>
  <c r="AR2937" i="1"/>
  <c r="AR2938" i="1"/>
  <c r="AQ2938" i="1" s="1"/>
  <c r="AR2939" i="1"/>
  <c r="AR2940" i="1"/>
  <c r="AR2941" i="1"/>
  <c r="AR2942" i="1"/>
  <c r="AQ2942" i="1" s="1"/>
  <c r="AR2943" i="1"/>
  <c r="AR2944" i="1"/>
  <c r="AR2945" i="1"/>
  <c r="AR2946" i="1"/>
  <c r="AQ2946" i="1" s="1"/>
  <c r="AR2947" i="1"/>
  <c r="AR2948" i="1"/>
  <c r="AR2949" i="1"/>
  <c r="AR2950" i="1"/>
  <c r="AQ2950" i="1" s="1"/>
  <c r="AR2951" i="1"/>
  <c r="AR2952" i="1"/>
  <c r="AR2953" i="1"/>
  <c r="AR2954" i="1"/>
  <c r="AQ2954" i="1" s="1"/>
  <c r="AR2955" i="1"/>
  <c r="AR2956" i="1"/>
  <c r="AR2957" i="1"/>
  <c r="AR2958" i="1"/>
  <c r="AQ2958" i="1" s="1"/>
  <c r="AR2959" i="1"/>
  <c r="AR2960" i="1"/>
  <c r="AR2961" i="1"/>
  <c r="AR2962" i="1"/>
  <c r="AQ2962" i="1" s="1"/>
  <c r="AR2963" i="1"/>
  <c r="AR2964" i="1"/>
  <c r="AR2965" i="1"/>
  <c r="AR2966" i="1"/>
  <c r="AQ2966" i="1" s="1"/>
  <c r="AR2967" i="1"/>
  <c r="AR2968" i="1"/>
  <c r="AR2969" i="1"/>
  <c r="AR2970" i="1"/>
  <c r="AQ2970" i="1" s="1"/>
  <c r="AR2971" i="1"/>
  <c r="AR2972" i="1"/>
  <c r="AR2973" i="1"/>
  <c r="AR2974" i="1"/>
  <c r="AQ2974" i="1" s="1"/>
  <c r="AR2975" i="1"/>
  <c r="AR2976" i="1"/>
  <c r="AR2977" i="1"/>
  <c r="AR2978" i="1"/>
  <c r="AQ2978" i="1" s="1"/>
  <c r="AR2979" i="1"/>
  <c r="AR2980" i="1"/>
  <c r="AR2981" i="1"/>
  <c r="AR2982" i="1"/>
  <c r="AQ2982" i="1" s="1"/>
  <c r="AR2983" i="1"/>
  <c r="AR2984" i="1"/>
  <c r="AR2985" i="1"/>
  <c r="AR2986" i="1"/>
  <c r="AQ2986" i="1" s="1"/>
  <c r="AR2987" i="1"/>
  <c r="AR2988" i="1"/>
  <c r="AR2989" i="1"/>
  <c r="AR2990" i="1"/>
  <c r="AQ2990" i="1" s="1"/>
  <c r="AR2991" i="1"/>
  <c r="AR2992" i="1"/>
  <c r="AR2993" i="1"/>
  <c r="AR2994" i="1"/>
  <c r="AQ2994" i="1" s="1"/>
  <c r="AR2995" i="1"/>
  <c r="AR2996" i="1"/>
  <c r="AR2997" i="1"/>
  <c r="AR2998" i="1"/>
  <c r="AQ2998" i="1" s="1"/>
  <c r="AR2999" i="1"/>
  <c r="AR3000" i="1"/>
  <c r="AR3001" i="1"/>
  <c r="AR3002" i="1"/>
  <c r="AQ3002" i="1" s="1"/>
  <c r="AR3003" i="1"/>
  <c r="AR3004" i="1"/>
  <c r="AR3005" i="1"/>
  <c r="AR3006" i="1"/>
  <c r="AQ3006" i="1" s="1"/>
  <c r="AR3007" i="1"/>
  <c r="AR3008" i="1"/>
  <c r="AR3009" i="1"/>
  <c r="AR3010" i="1"/>
  <c r="AQ3010" i="1" s="1"/>
  <c r="AR3011" i="1"/>
  <c r="AR3012" i="1"/>
  <c r="AR3013" i="1"/>
  <c r="AR3014" i="1"/>
  <c r="AQ3014" i="1" s="1"/>
  <c r="AR3015" i="1"/>
  <c r="AR3016" i="1"/>
  <c r="AR3017" i="1"/>
  <c r="AR3018" i="1"/>
  <c r="AQ3018" i="1" s="1"/>
  <c r="AR3019" i="1"/>
  <c r="AR3020" i="1"/>
  <c r="AR3021" i="1"/>
  <c r="AR3022" i="1"/>
  <c r="AQ3022" i="1" s="1"/>
  <c r="AR3023" i="1"/>
  <c r="AR3024" i="1"/>
  <c r="AR3025" i="1"/>
  <c r="AR3026" i="1"/>
  <c r="AQ3026" i="1" s="1"/>
  <c r="AR3027" i="1"/>
  <c r="AR3028" i="1"/>
  <c r="AR3029" i="1"/>
  <c r="AR3030" i="1"/>
  <c r="AQ3030" i="1" s="1"/>
  <c r="AR3031" i="1"/>
  <c r="AR3032" i="1"/>
  <c r="AR3033" i="1"/>
  <c r="AR3034" i="1"/>
  <c r="AQ3034" i="1" s="1"/>
  <c r="AR3035" i="1"/>
  <c r="AR3036" i="1"/>
  <c r="AR3037" i="1"/>
  <c r="AR3038" i="1"/>
  <c r="AQ3038" i="1" s="1"/>
  <c r="AR3039" i="1"/>
  <c r="AR3040" i="1"/>
  <c r="AR3041" i="1"/>
  <c r="AR3042" i="1"/>
  <c r="AQ3042" i="1" s="1"/>
  <c r="AR3043" i="1"/>
  <c r="AR3044" i="1"/>
  <c r="AR3045" i="1"/>
  <c r="AR3046" i="1"/>
  <c r="AQ3046" i="1" s="1"/>
  <c r="AR3047" i="1"/>
  <c r="AR3048" i="1"/>
  <c r="AR3049" i="1"/>
  <c r="AR3050" i="1"/>
  <c r="AQ3050" i="1" s="1"/>
  <c r="AR3051" i="1"/>
  <c r="AR3052" i="1"/>
  <c r="AR3053" i="1"/>
  <c r="AR3054" i="1"/>
  <c r="AQ3054" i="1" s="1"/>
  <c r="AR3055" i="1"/>
  <c r="AR3056" i="1"/>
  <c r="AR3057" i="1"/>
  <c r="AR3058" i="1"/>
  <c r="AQ3058" i="1" s="1"/>
  <c r="AR3059" i="1"/>
  <c r="AR3060" i="1"/>
  <c r="AR3061" i="1"/>
  <c r="AR3062" i="1"/>
  <c r="AQ3062" i="1" s="1"/>
  <c r="AR3063" i="1"/>
  <c r="AR3064" i="1"/>
  <c r="AR3065" i="1"/>
  <c r="AR3066" i="1"/>
  <c r="AQ3066" i="1" s="1"/>
  <c r="AR3067" i="1"/>
  <c r="AR3068" i="1"/>
  <c r="AR3069" i="1"/>
  <c r="AR3070" i="1"/>
  <c r="AQ3070" i="1" s="1"/>
  <c r="AR3071" i="1"/>
  <c r="AR3072" i="1"/>
  <c r="AR3073" i="1"/>
  <c r="AR3074" i="1"/>
  <c r="AQ3074" i="1" s="1"/>
  <c r="AR3075" i="1"/>
  <c r="AR3076" i="1"/>
  <c r="AR3077" i="1"/>
  <c r="AR3078" i="1"/>
  <c r="AQ3078" i="1" s="1"/>
  <c r="AR3079" i="1"/>
  <c r="AR3080" i="1"/>
  <c r="AR3081" i="1"/>
  <c r="AR3082" i="1"/>
  <c r="AQ3082" i="1" s="1"/>
  <c r="AR3083" i="1"/>
  <c r="AR3084" i="1"/>
  <c r="AR3085" i="1"/>
  <c r="AR3086" i="1"/>
  <c r="AQ3086" i="1" s="1"/>
  <c r="AR3087" i="1"/>
  <c r="AR3088" i="1"/>
  <c r="AR3089" i="1"/>
  <c r="AR3090" i="1"/>
  <c r="AQ3090" i="1" s="1"/>
  <c r="AR3091" i="1"/>
  <c r="AR3092" i="1"/>
  <c r="AR3093" i="1"/>
  <c r="AR3094" i="1"/>
  <c r="AQ3094" i="1" s="1"/>
  <c r="AR3095" i="1"/>
  <c r="AR3096" i="1"/>
  <c r="AR3097" i="1"/>
  <c r="AR3098" i="1"/>
  <c r="AQ3098" i="1" s="1"/>
  <c r="AR3099" i="1"/>
  <c r="AR3100" i="1"/>
  <c r="AR3101" i="1"/>
  <c r="AR3102" i="1"/>
  <c r="AQ3102" i="1" s="1"/>
  <c r="AR3103" i="1"/>
  <c r="AR3104" i="1"/>
  <c r="AR3105" i="1"/>
  <c r="AR3106" i="1"/>
  <c r="AQ3106" i="1" s="1"/>
  <c r="AR3107" i="1"/>
  <c r="AR3108" i="1"/>
  <c r="AR3109" i="1"/>
  <c r="AR3110" i="1"/>
  <c r="AQ3110" i="1" s="1"/>
  <c r="AR3111" i="1"/>
  <c r="AR3112" i="1"/>
  <c r="AR3113" i="1"/>
  <c r="AR3114" i="1"/>
  <c r="AQ3114" i="1" s="1"/>
  <c r="AR3115" i="1"/>
  <c r="AR3116" i="1"/>
  <c r="AR3117" i="1"/>
  <c r="AR3118" i="1"/>
  <c r="AQ3118" i="1" s="1"/>
  <c r="AR3119" i="1"/>
  <c r="AR3120" i="1"/>
  <c r="AR3121" i="1"/>
  <c r="AR3122" i="1"/>
  <c r="AQ3122" i="1" s="1"/>
  <c r="AR3123" i="1"/>
  <c r="AR3124" i="1"/>
  <c r="AR3125" i="1"/>
  <c r="AR3126" i="1"/>
  <c r="AQ3126" i="1" s="1"/>
  <c r="AR3127" i="1"/>
  <c r="AR3128" i="1"/>
  <c r="AR3129" i="1"/>
  <c r="AR3130" i="1"/>
  <c r="AQ3130" i="1" s="1"/>
  <c r="AR3131" i="1"/>
  <c r="AR3132" i="1"/>
  <c r="AR3133" i="1"/>
  <c r="AR3134" i="1"/>
  <c r="AQ3134" i="1" s="1"/>
  <c r="AR3135" i="1"/>
  <c r="AR3136" i="1"/>
  <c r="AR3137" i="1"/>
  <c r="AR3138" i="1"/>
  <c r="AQ3138" i="1" s="1"/>
  <c r="AR3139" i="1"/>
  <c r="AR3140" i="1"/>
  <c r="AR3141" i="1"/>
  <c r="AR3142" i="1"/>
  <c r="AQ3142" i="1" s="1"/>
  <c r="AR3143" i="1"/>
  <c r="AR3144" i="1"/>
  <c r="AR3145" i="1"/>
  <c r="AR3146" i="1"/>
  <c r="AQ3146" i="1" s="1"/>
  <c r="AR3147" i="1"/>
  <c r="AR3148" i="1"/>
  <c r="AR3149" i="1"/>
  <c r="AR3150" i="1"/>
  <c r="AQ3150" i="1" s="1"/>
  <c r="AR3151" i="1"/>
  <c r="AR3152" i="1"/>
  <c r="AR3153" i="1"/>
  <c r="AR3154" i="1"/>
  <c r="AQ3154" i="1" s="1"/>
  <c r="AR3155" i="1"/>
  <c r="AR3156" i="1"/>
  <c r="AR3157" i="1"/>
  <c r="AR3158" i="1"/>
  <c r="AQ3158" i="1" s="1"/>
  <c r="AR3159" i="1"/>
  <c r="AR3160" i="1"/>
  <c r="AR3161" i="1"/>
  <c r="AR3162" i="1"/>
  <c r="AQ3162" i="1" s="1"/>
  <c r="AR3163" i="1"/>
  <c r="AR3164" i="1"/>
  <c r="AR3165" i="1"/>
  <c r="AR3166" i="1"/>
  <c r="AQ3166" i="1" s="1"/>
  <c r="AR3167" i="1"/>
  <c r="AR3168" i="1"/>
  <c r="AR3169" i="1"/>
  <c r="AR3170" i="1"/>
  <c r="AQ3170" i="1" s="1"/>
  <c r="AR3171" i="1"/>
  <c r="AR3172" i="1"/>
  <c r="AR3173" i="1"/>
  <c r="AR3174" i="1"/>
  <c r="AQ3174" i="1" s="1"/>
  <c r="AR3175" i="1"/>
  <c r="AR3176" i="1"/>
  <c r="AR3177" i="1"/>
  <c r="AR3178" i="1"/>
  <c r="AQ3178" i="1" s="1"/>
  <c r="AR3179" i="1"/>
  <c r="AR3180" i="1"/>
  <c r="AR3181" i="1"/>
  <c r="AR3182" i="1"/>
  <c r="AQ3182" i="1" s="1"/>
  <c r="AR3183" i="1"/>
  <c r="AR3184" i="1"/>
  <c r="AR3185" i="1"/>
  <c r="AR3186" i="1"/>
  <c r="AQ3186" i="1" s="1"/>
  <c r="AR3187" i="1"/>
  <c r="AR3188" i="1"/>
  <c r="AR3189" i="1"/>
  <c r="AR3190" i="1"/>
  <c r="AQ3190" i="1" s="1"/>
  <c r="AR3191" i="1"/>
  <c r="AR3192" i="1"/>
  <c r="AR3193" i="1"/>
  <c r="AR3194" i="1"/>
  <c r="AQ3194" i="1" s="1"/>
  <c r="AR3195" i="1"/>
  <c r="AR3196" i="1"/>
  <c r="AR3197" i="1"/>
  <c r="AR3198" i="1"/>
  <c r="AQ3198" i="1" s="1"/>
  <c r="AR3199" i="1"/>
  <c r="AR3200" i="1"/>
  <c r="AR3201" i="1"/>
  <c r="AR3202" i="1"/>
  <c r="AQ3202" i="1" s="1"/>
  <c r="AR3203" i="1"/>
  <c r="AR3204" i="1"/>
  <c r="AR3205" i="1"/>
  <c r="AR3206" i="1"/>
  <c r="AQ3206" i="1" s="1"/>
  <c r="AR3207" i="1"/>
  <c r="AR3208" i="1"/>
  <c r="AR3209" i="1"/>
  <c r="AR3210" i="1"/>
  <c r="AQ3210" i="1" s="1"/>
  <c r="AR3211" i="1"/>
  <c r="AR3212" i="1"/>
  <c r="AR3213" i="1"/>
  <c r="AR3214" i="1"/>
  <c r="AQ3214" i="1" s="1"/>
  <c r="AR3215" i="1"/>
  <c r="AR3216" i="1"/>
  <c r="AR3217" i="1"/>
  <c r="AR3218" i="1"/>
  <c r="AQ3218" i="1" s="1"/>
  <c r="AR3219" i="1"/>
  <c r="AR3220" i="1"/>
  <c r="AR3221" i="1"/>
  <c r="AR3222" i="1"/>
  <c r="AQ3222" i="1" s="1"/>
  <c r="AR3223" i="1"/>
  <c r="AR3224" i="1"/>
  <c r="AR3225" i="1"/>
  <c r="AR3226" i="1"/>
  <c r="AQ3226" i="1" s="1"/>
  <c r="AR3227" i="1"/>
  <c r="AR3228" i="1"/>
  <c r="AR3229" i="1"/>
  <c r="AR3230" i="1"/>
  <c r="AQ3230" i="1" s="1"/>
  <c r="AR3231" i="1"/>
  <c r="AR3232" i="1"/>
  <c r="AR3233" i="1"/>
  <c r="AR3234" i="1"/>
  <c r="AQ3234" i="1" s="1"/>
  <c r="AR3235" i="1"/>
  <c r="AR3236" i="1"/>
  <c r="AR3237" i="1"/>
  <c r="AR3238" i="1"/>
  <c r="AQ3238" i="1" s="1"/>
  <c r="AR3239" i="1"/>
  <c r="AR3240" i="1"/>
  <c r="AR3241" i="1"/>
  <c r="AR3242" i="1"/>
  <c r="AQ3242" i="1" s="1"/>
  <c r="AR3243" i="1"/>
  <c r="AR3244" i="1"/>
  <c r="AR3245" i="1"/>
  <c r="AR3246" i="1"/>
  <c r="AQ3246" i="1" s="1"/>
  <c r="AR3247" i="1"/>
  <c r="AR3248" i="1"/>
  <c r="AR3249" i="1"/>
  <c r="AR3250" i="1"/>
  <c r="AQ3250" i="1" s="1"/>
  <c r="AR3251" i="1"/>
  <c r="AR3252" i="1"/>
  <c r="AR3253" i="1"/>
  <c r="AR3254" i="1"/>
  <c r="AQ3254" i="1" s="1"/>
  <c r="AR3255" i="1"/>
  <c r="AR3256" i="1"/>
  <c r="AR3257" i="1"/>
  <c r="AR3258" i="1"/>
  <c r="AQ3258" i="1" s="1"/>
  <c r="AR3259" i="1"/>
  <c r="AR3260" i="1"/>
  <c r="AR3261" i="1"/>
  <c r="AR3262" i="1"/>
  <c r="AQ3262" i="1" s="1"/>
  <c r="AR3263" i="1"/>
  <c r="AR3264" i="1"/>
  <c r="AR3265" i="1"/>
  <c r="AR3266" i="1"/>
  <c r="AQ3266" i="1" s="1"/>
  <c r="AR3267" i="1"/>
  <c r="AR3268" i="1"/>
  <c r="AR3269" i="1"/>
  <c r="AR3270" i="1"/>
  <c r="AQ3270" i="1" s="1"/>
  <c r="AR3271" i="1"/>
  <c r="AR3272" i="1"/>
  <c r="AR3273" i="1"/>
  <c r="AR3274" i="1"/>
  <c r="AQ3274" i="1" s="1"/>
  <c r="AR3275" i="1"/>
  <c r="AR3276" i="1"/>
  <c r="AR3277" i="1"/>
  <c r="AR3278" i="1"/>
  <c r="AQ3278" i="1" s="1"/>
  <c r="AR3279" i="1"/>
  <c r="AR3280" i="1"/>
  <c r="AR3281" i="1"/>
  <c r="AR3282" i="1"/>
  <c r="AR3283" i="1"/>
  <c r="AR3284" i="1"/>
  <c r="AR3285" i="1"/>
  <c r="AR3286" i="1"/>
  <c r="AQ3286" i="1" s="1"/>
  <c r="AR3287" i="1"/>
  <c r="AR3288" i="1"/>
  <c r="AR3289" i="1"/>
  <c r="AR3290" i="1"/>
  <c r="AR3291" i="1"/>
  <c r="AR3292" i="1"/>
  <c r="AR3293" i="1"/>
  <c r="AR3294" i="1"/>
  <c r="AR3295" i="1"/>
  <c r="AR3296" i="1"/>
  <c r="AR3297" i="1"/>
  <c r="AR3298" i="1"/>
  <c r="AQ3298" i="1" s="1"/>
  <c r="AR3299" i="1"/>
  <c r="AR3300" i="1"/>
  <c r="AR3301" i="1"/>
  <c r="AR3302" i="1"/>
  <c r="AR3303" i="1"/>
  <c r="AR3304" i="1"/>
  <c r="AR3305" i="1"/>
  <c r="AR3306" i="1"/>
  <c r="AR3307" i="1"/>
  <c r="AR3308" i="1"/>
  <c r="AR3309" i="1"/>
  <c r="AR3310" i="1"/>
  <c r="AQ3310" i="1" s="1"/>
  <c r="AR3311" i="1"/>
  <c r="AR3312" i="1"/>
  <c r="AR3313" i="1"/>
  <c r="AR3314" i="1"/>
  <c r="AR3315" i="1"/>
  <c r="AR3316" i="1"/>
  <c r="AR3317" i="1"/>
  <c r="AR3318" i="1"/>
  <c r="AQ3318" i="1" s="1"/>
  <c r="AR3319" i="1"/>
  <c r="AR3320" i="1"/>
  <c r="AR3321" i="1"/>
  <c r="AR3322" i="1"/>
  <c r="AR3323" i="1"/>
  <c r="AR3324" i="1"/>
  <c r="AR3325" i="1"/>
  <c r="AR3326" i="1"/>
  <c r="AR3327" i="1"/>
  <c r="AR3328" i="1"/>
  <c r="AR3329" i="1"/>
  <c r="AR3330" i="1"/>
  <c r="AQ3330" i="1" s="1"/>
  <c r="AR3331" i="1"/>
  <c r="AR3332" i="1"/>
  <c r="AR3333" i="1"/>
  <c r="AR3334" i="1"/>
  <c r="AR3335" i="1"/>
  <c r="AR3336" i="1"/>
  <c r="AR3337" i="1"/>
  <c r="AR3338" i="1"/>
  <c r="AR3339" i="1"/>
  <c r="AR3340" i="1"/>
  <c r="AR3341" i="1"/>
  <c r="AR3342" i="1"/>
  <c r="AQ3342" i="1" s="1"/>
  <c r="AR3343" i="1"/>
  <c r="AR3344" i="1"/>
  <c r="AR3345" i="1"/>
  <c r="AR3346" i="1"/>
  <c r="AR3347" i="1"/>
  <c r="AR3348" i="1"/>
  <c r="AR3349" i="1"/>
  <c r="AR3350" i="1"/>
  <c r="AR3351" i="1"/>
  <c r="AR3352" i="1"/>
  <c r="AR3353" i="1"/>
  <c r="AR3354" i="1"/>
  <c r="AQ3354" i="1" s="1"/>
  <c r="AR3355" i="1"/>
  <c r="AR3356" i="1"/>
  <c r="AR3357" i="1"/>
  <c r="AR3358" i="1"/>
  <c r="AR3359" i="1"/>
  <c r="AR3360" i="1"/>
  <c r="AR3361" i="1"/>
  <c r="AR3362" i="1"/>
  <c r="AR3363" i="1"/>
  <c r="AR3364" i="1"/>
  <c r="AR3365" i="1"/>
  <c r="AR3366" i="1"/>
  <c r="AQ3366" i="1" s="1"/>
  <c r="AR3367" i="1"/>
  <c r="AR3368" i="1"/>
  <c r="AR3369" i="1"/>
  <c r="AR3370" i="1"/>
  <c r="AR3371" i="1"/>
  <c r="AR3372" i="1"/>
  <c r="AR3373" i="1"/>
  <c r="AR3374" i="1"/>
  <c r="AR3375" i="1"/>
  <c r="AR3376" i="1"/>
  <c r="AR3377" i="1"/>
  <c r="AR3378" i="1"/>
  <c r="AQ3378" i="1" s="1"/>
  <c r="AR3379" i="1"/>
  <c r="AR3380" i="1"/>
  <c r="AR3381" i="1"/>
  <c r="AR3382" i="1"/>
  <c r="AR3383" i="1"/>
  <c r="AR3384" i="1"/>
  <c r="AR3385" i="1"/>
  <c r="AR3386" i="1"/>
  <c r="AR3387" i="1"/>
  <c r="AR3388" i="1"/>
  <c r="AR3389" i="1"/>
  <c r="AR3390" i="1"/>
  <c r="AQ3390" i="1" s="1"/>
  <c r="AR3391" i="1"/>
  <c r="AR3392" i="1"/>
  <c r="AR3393" i="1"/>
  <c r="AR3394" i="1"/>
  <c r="AR3395" i="1"/>
  <c r="AR3396" i="1"/>
  <c r="AR3397" i="1"/>
  <c r="AR3398" i="1"/>
  <c r="AR3399" i="1"/>
  <c r="AR3400" i="1"/>
  <c r="AR3401" i="1"/>
  <c r="AR3402" i="1"/>
  <c r="AQ3402" i="1" s="1"/>
  <c r="AR3403" i="1"/>
  <c r="AR3404" i="1"/>
  <c r="AR3405" i="1"/>
  <c r="AR3406" i="1"/>
  <c r="AR3407" i="1"/>
  <c r="AR3408" i="1"/>
  <c r="AR3409" i="1"/>
  <c r="AR3410" i="1"/>
  <c r="AR3411" i="1"/>
  <c r="AR3412" i="1"/>
  <c r="AR3413" i="1"/>
  <c r="AR3414" i="1"/>
  <c r="AQ3414" i="1" s="1"/>
  <c r="AR3415" i="1"/>
  <c r="AR3416" i="1"/>
  <c r="AR3417" i="1"/>
  <c r="AR3418" i="1"/>
  <c r="AR3419" i="1"/>
  <c r="AR3420" i="1"/>
  <c r="AR3421" i="1"/>
  <c r="AR3422" i="1"/>
  <c r="AR3423" i="1"/>
  <c r="AR3424" i="1"/>
  <c r="AR3425" i="1"/>
  <c r="AR3426" i="1"/>
  <c r="AQ3426" i="1" s="1"/>
  <c r="AR3427" i="1"/>
  <c r="AR3428" i="1"/>
  <c r="AR3429" i="1"/>
  <c r="AR3430" i="1"/>
  <c r="AR3431" i="1"/>
  <c r="AR3432" i="1"/>
  <c r="AR3433" i="1"/>
  <c r="AR3434" i="1"/>
  <c r="AR3435" i="1"/>
  <c r="AR3436" i="1"/>
  <c r="AR3437" i="1"/>
  <c r="AR3438" i="1"/>
  <c r="AQ3438" i="1" s="1"/>
  <c r="AR3439" i="1"/>
  <c r="AR3440" i="1"/>
  <c r="AR3441" i="1"/>
  <c r="AR3442" i="1"/>
  <c r="AR3443" i="1"/>
  <c r="AR3444" i="1"/>
  <c r="AR3445" i="1"/>
  <c r="AR3446" i="1"/>
  <c r="AR3447" i="1"/>
  <c r="AR3448" i="1"/>
  <c r="AR3449" i="1"/>
  <c r="AR3450" i="1"/>
  <c r="AQ3450" i="1" s="1"/>
  <c r="AR3451" i="1"/>
  <c r="AR3452" i="1"/>
  <c r="AR3453" i="1"/>
  <c r="AR3454" i="1"/>
  <c r="AR3455" i="1"/>
  <c r="AR3456" i="1"/>
  <c r="AR3457" i="1"/>
  <c r="AR3458" i="1"/>
  <c r="AR3459" i="1"/>
  <c r="AR3460" i="1"/>
  <c r="AR3461" i="1"/>
  <c r="AR3462" i="1"/>
  <c r="AQ3462" i="1" s="1"/>
  <c r="AR3463" i="1"/>
  <c r="AR3464" i="1"/>
  <c r="AR3465" i="1"/>
  <c r="AR3466" i="1"/>
  <c r="AR3467" i="1"/>
  <c r="AR3468" i="1"/>
  <c r="AR3469" i="1"/>
  <c r="AR3470" i="1"/>
  <c r="AR3471" i="1"/>
  <c r="AR3472" i="1"/>
  <c r="AR3473" i="1"/>
  <c r="AR3474" i="1"/>
  <c r="AQ3474" i="1" s="1"/>
  <c r="AR3475" i="1"/>
  <c r="AR3476" i="1"/>
  <c r="AR3477" i="1"/>
  <c r="AR3478" i="1"/>
  <c r="AR3479" i="1"/>
  <c r="AR3480" i="1"/>
  <c r="AR3481" i="1"/>
  <c r="AR3482" i="1"/>
  <c r="AR3483" i="1"/>
  <c r="AR3484" i="1"/>
  <c r="AR3485" i="1"/>
  <c r="AR3486" i="1"/>
  <c r="AQ3486" i="1" s="1"/>
  <c r="AR3487" i="1"/>
  <c r="AR3488" i="1"/>
  <c r="AR3489" i="1"/>
  <c r="AR3490" i="1"/>
  <c r="AR3491" i="1"/>
  <c r="AR3492" i="1"/>
  <c r="AR3493" i="1"/>
  <c r="AR3494" i="1"/>
  <c r="AR3495" i="1"/>
  <c r="AR3496" i="1"/>
  <c r="AR3497" i="1"/>
  <c r="AR3498" i="1"/>
  <c r="AQ3498" i="1" s="1"/>
  <c r="AR3499" i="1"/>
  <c r="AR3500" i="1"/>
  <c r="AR3501" i="1"/>
  <c r="AR3502" i="1"/>
  <c r="AR3503" i="1"/>
  <c r="AR3504" i="1"/>
  <c r="AR3505" i="1"/>
  <c r="AR3506" i="1"/>
  <c r="AR3507" i="1"/>
  <c r="AR3508" i="1"/>
  <c r="AR3509" i="1"/>
  <c r="AR3510" i="1"/>
  <c r="AQ3510" i="1" s="1"/>
  <c r="AR3511" i="1"/>
  <c r="AR3512" i="1"/>
  <c r="AR3513" i="1"/>
  <c r="AR3514" i="1"/>
  <c r="AR3515" i="1"/>
  <c r="AR3516" i="1"/>
  <c r="AR3517" i="1"/>
  <c r="AR3518" i="1"/>
  <c r="AR3519" i="1"/>
  <c r="AR3520" i="1"/>
  <c r="AR3521" i="1"/>
  <c r="AR3522" i="1"/>
  <c r="AQ3522" i="1" s="1"/>
  <c r="AR3523" i="1"/>
  <c r="AR3524" i="1"/>
  <c r="AR3525" i="1"/>
  <c r="AR3526" i="1"/>
  <c r="AR3527" i="1"/>
  <c r="AR3528" i="1"/>
  <c r="AR3529" i="1"/>
  <c r="AR3530" i="1"/>
  <c r="AR3531" i="1"/>
  <c r="AR3532" i="1"/>
  <c r="AR3533" i="1"/>
  <c r="AR3534" i="1"/>
  <c r="AQ3534" i="1" s="1"/>
  <c r="AR3535" i="1"/>
  <c r="AR3536" i="1"/>
  <c r="AR3537" i="1"/>
  <c r="AR3538" i="1"/>
  <c r="AR3539" i="1"/>
  <c r="AR3540" i="1"/>
  <c r="AR3541" i="1"/>
  <c r="AR3542" i="1"/>
  <c r="AR3543" i="1"/>
  <c r="AR3544" i="1"/>
  <c r="AR3545" i="1"/>
  <c r="AR3546" i="1"/>
  <c r="AQ3546" i="1" s="1"/>
  <c r="AR3547" i="1"/>
  <c r="AR3548" i="1"/>
  <c r="AR3549" i="1"/>
  <c r="AR3550" i="1"/>
  <c r="AR3551" i="1"/>
  <c r="AR3552" i="1"/>
  <c r="AR3553" i="1"/>
  <c r="AR3554" i="1"/>
  <c r="AR3555" i="1"/>
  <c r="AR3556" i="1"/>
  <c r="AR3557" i="1"/>
  <c r="AR3558" i="1"/>
  <c r="AQ3558" i="1" s="1"/>
  <c r="AR3559" i="1"/>
  <c r="AR3560" i="1"/>
  <c r="AR3561" i="1"/>
  <c r="AR3562" i="1"/>
  <c r="AR3563" i="1"/>
  <c r="AR3564" i="1"/>
  <c r="AR3565" i="1"/>
  <c r="AR3566" i="1"/>
  <c r="AR3567" i="1"/>
  <c r="AR3568" i="1"/>
  <c r="AR3569" i="1"/>
  <c r="AR3570" i="1"/>
  <c r="AQ3570" i="1" s="1"/>
  <c r="AR3571" i="1"/>
  <c r="AR3572" i="1"/>
  <c r="AR3573" i="1"/>
  <c r="AR3574" i="1"/>
  <c r="AR3575" i="1"/>
  <c r="AR3576" i="1"/>
  <c r="AR3577" i="1"/>
  <c r="AR3578" i="1"/>
  <c r="AR3579" i="1"/>
  <c r="AR3580" i="1"/>
  <c r="AR3581" i="1"/>
  <c r="AR3582" i="1"/>
  <c r="AR3583" i="1"/>
  <c r="AR3584" i="1"/>
  <c r="AR3585" i="1"/>
  <c r="AR3586" i="1"/>
  <c r="AR3587" i="1"/>
  <c r="AR3588" i="1"/>
  <c r="AR3589" i="1"/>
  <c r="AR3590" i="1"/>
  <c r="AR3591" i="1"/>
  <c r="AR3592" i="1"/>
  <c r="AR3593" i="1"/>
  <c r="AR3594" i="1"/>
  <c r="AR3595" i="1"/>
  <c r="AR3596" i="1"/>
  <c r="AR3597" i="1"/>
  <c r="AR3598" i="1"/>
  <c r="AQ3598" i="1" s="1"/>
  <c r="AR3599" i="1"/>
  <c r="AR3600" i="1"/>
  <c r="AR3601" i="1"/>
  <c r="AR3602" i="1"/>
  <c r="AR3603" i="1"/>
  <c r="AR3604" i="1"/>
  <c r="AR3605" i="1"/>
  <c r="AR3606" i="1"/>
  <c r="AR3607" i="1"/>
  <c r="AR3608" i="1"/>
  <c r="AR3609" i="1"/>
  <c r="AR3610" i="1"/>
  <c r="AQ3610" i="1" s="1"/>
  <c r="AR3611" i="1"/>
  <c r="AR3612" i="1"/>
  <c r="AR3613" i="1"/>
  <c r="AR3614" i="1"/>
  <c r="AR3615" i="1"/>
  <c r="AR3616" i="1"/>
  <c r="AR3617" i="1"/>
  <c r="AR3618" i="1"/>
  <c r="AR3619" i="1"/>
  <c r="AR3620" i="1"/>
  <c r="AR3621" i="1"/>
  <c r="AR3622" i="1"/>
  <c r="AQ3622" i="1" s="1"/>
  <c r="AR3623" i="1"/>
  <c r="AR3624" i="1"/>
  <c r="AR3625" i="1"/>
  <c r="AR3626" i="1"/>
  <c r="AR3627" i="1"/>
  <c r="AR3628" i="1"/>
  <c r="AR3629" i="1"/>
  <c r="AR3630" i="1"/>
  <c r="AR3631" i="1"/>
  <c r="AR3632" i="1"/>
  <c r="AR3633" i="1"/>
  <c r="AR3634" i="1"/>
  <c r="AQ3634" i="1" s="1"/>
  <c r="AR3635" i="1"/>
  <c r="AR3636" i="1"/>
  <c r="AR3637" i="1"/>
  <c r="AR3638" i="1"/>
  <c r="AR3639" i="1"/>
  <c r="AR3640" i="1"/>
  <c r="AR3641" i="1"/>
  <c r="AR3642" i="1"/>
  <c r="AR3643" i="1"/>
  <c r="AR3644" i="1"/>
  <c r="AR3645" i="1"/>
  <c r="AR3646" i="1"/>
  <c r="AQ3646" i="1" s="1"/>
  <c r="AR3647" i="1"/>
  <c r="AR3648" i="1"/>
  <c r="AR3649" i="1"/>
  <c r="AR3650" i="1"/>
  <c r="AR3651" i="1"/>
  <c r="AR3652" i="1"/>
  <c r="AR3653" i="1"/>
  <c r="AR3654" i="1"/>
  <c r="AR3655" i="1"/>
  <c r="AR3656" i="1"/>
  <c r="AR3657" i="1"/>
  <c r="AR3658" i="1"/>
  <c r="AR3659" i="1"/>
  <c r="AR3660" i="1"/>
  <c r="AR3661" i="1"/>
  <c r="AR3662" i="1"/>
  <c r="AR3663" i="1"/>
  <c r="AR3664" i="1"/>
  <c r="AR3665" i="1"/>
  <c r="AR3666" i="1"/>
  <c r="AQ3666" i="1" s="1"/>
  <c r="AR3667" i="1"/>
  <c r="AR3668" i="1"/>
  <c r="AR3669" i="1"/>
  <c r="AR3670" i="1"/>
  <c r="AR3671" i="1"/>
  <c r="AR3672" i="1"/>
  <c r="AR3673" i="1"/>
  <c r="AR3674" i="1"/>
  <c r="AR3675" i="1"/>
  <c r="AR3676" i="1"/>
  <c r="AR3677" i="1"/>
  <c r="AR3678" i="1"/>
  <c r="AR3679" i="1"/>
  <c r="AR3680" i="1"/>
  <c r="AR3681" i="1"/>
  <c r="AR3682" i="1"/>
  <c r="AR3683" i="1"/>
  <c r="AR3684" i="1"/>
  <c r="AR3685" i="1"/>
  <c r="AR3686" i="1"/>
  <c r="AQ3686" i="1" s="1"/>
  <c r="AR3687" i="1"/>
  <c r="AR3688" i="1"/>
  <c r="AR3689" i="1"/>
  <c r="AR3690" i="1"/>
  <c r="AR3691" i="1"/>
  <c r="AR3692" i="1"/>
  <c r="AR3693" i="1"/>
  <c r="AR3694" i="1"/>
  <c r="AQ3694" i="1" s="1"/>
  <c r="AR3695" i="1"/>
  <c r="AR3696" i="1"/>
  <c r="AR3697" i="1"/>
  <c r="AR3698" i="1"/>
  <c r="AR3699" i="1"/>
  <c r="AR3700" i="1"/>
  <c r="AR3701" i="1"/>
  <c r="AR3702" i="1"/>
  <c r="AR3703" i="1"/>
  <c r="AR3704" i="1"/>
  <c r="AR3705" i="1"/>
  <c r="AR3706" i="1"/>
  <c r="AQ3706" i="1" s="1"/>
  <c r="AR3707" i="1"/>
  <c r="AR3708" i="1"/>
  <c r="AR3709" i="1"/>
  <c r="AR3710" i="1"/>
  <c r="AR3711" i="1"/>
  <c r="AR3712" i="1"/>
  <c r="AR3713" i="1"/>
  <c r="AR3714" i="1"/>
  <c r="AR3715" i="1"/>
  <c r="AR3716" i="1"/>
  <c r="AR3717" i="1"/>
  <c r="AR3718" i="1"/>
  <c r="AQ3718" i="1" s="1"/>
  <c r="AR3719" i="1"/>
  <c r="AR3720" i="1"/>
  <c r="AR3721" i="1"/>
  <c r="AR3722" i="1"/>
  <c r="AR3723" i="1"/>
  <c r="AR3724" i="1"/>
  <c r="AR3725" i="1"/>
  <c r="AR3726" i="1"/>
  <c r="AR3727" i="1"/>
  <c r="AR3728" i="1"/>
  <c r="AR3729" i="1"/>
  <c r="AR3730" i="1"/>
  <c r="AQ3730" i="1" s="1"/>
  <c r="AR3731" i="1"/>
  <c r="AR3732" i="1"/>
  <c r="AR3733" i="1"/>
  <c r="AR3734" i="1"/>
  <c r="AR3735" i="1"/>
  <c r="AR3736" i="1"/>
  <c r="AR3737" i="1"/>
  <c r="AR3738" i="1"/>
  <c r="AQ3738" i="1" s="1"/>
  <c r="AR3739" i="1"/>
  <c r="AR3740" i="1"/>
  <c r="AR3741" i="1"/>
  <c r="AR3742" i="1"/>
  <c r="AR3743" i="1"/>
  <c r="AR3744" i="1"/>
  <c r="AR3745" i="1"/>
  <c r="AR3746" i="1"/>
  <c r="AR3747" i="1"/>
  <c r="AR3748" i="1"/>
  <c r="AR3749" i="1"/>
  <c r="AR3750" i="1"/>
  <c r="AQ3750" i="1" s="1"/>
  <c r="AR3751" i="1"/>
  <c r="AR3752" i="1"/>
  <c r="AR3753" i="1"/>
  <c r="AR3754" i="1"/>
  <c r="AR3755" i="1"/>
  <c r="AR3756" i="1"/>
  <c r="AR3757" i="1"/>
  <c r="AR3758" i="1"/>
  <c r="AR3759" i="1"/>
  <c r="AR3760" i="1"/>
  <c r="AR3761" i="1"/>
  <c r="AR3762" i="1"/>
  <c r="AQ3762" i="1" s="1"/>
  <c r="AR3763" i="1"/>
  <c r="AR3764" i="1"/>
  <c r="AR3765" i="1"/>
  <c r="AR3766" i="1"/>
  <c r="AR3767" i="1"/>
  <c r="AR3768" i="1"/>
  <c r="AR3769" i="1"/>
  <c r="AR3770" i="1"/>
  <c r="AR3771" i="1"/>
  <c r="AR3772" i="1"/>
  <c r="AR3773" i="1"/>
  <c r="AR3774" i="1"/>
  <c r="AQ3774" i="1" s="1"/>
  <c r="AR3775" i="1"/>
  <c r="AR3776" i="1"/>
  <c r="AR3777" i="1"/>
  <c r="AR3778" i="1"/>
  <c r="AR3779" i="1"/>
  <c r="AR3780" i="1"/>
  <c r="AR3781" i="1"/>
  <c r="AR3782" i="1"/>
  <c r="AR3783" i="1"/>
  <c r="AR3784" i="1"/>
  <c r="AR3785" i="1"/>
  <c r="AR3786" i="1"/>
  <c r="AQ3786" i="1" s="1"/>
  <c r="AR3787" i="1"/>
  <c r="AR3788" i="1"/>
  <c r="AR3789" i="1"/>
  <c r="AR3790" i="1"/>
  <c r="AR3791" i="1"/>
  <c r="AR3792" i="1"/>
  <c r="AR3793" i="1"/>
  <c r="AR3794" i="1"/>
  <c r="AR3795" i="1"/>
  <c r="AR3796" i="1"/>
  <c r="AR3797" i="1"/>
  <c r="AR3798" i="1"/>
  <c r="AQ3798" i="1" s="1"/>
  <c r="AR3799" i="1"/>
  <c r="AR3800" i="1"/>
  <c r="AR3801" i="1"/>
  <c r="AR3802" i="1"/>
  <c r="AR3803" i="1"/>
  <c r="AR3804" i="1"/>
  <c r="AR3805" i="1"/>
  <c r="AR3806" i="1"/>
  <c r="AR3807" i="1"/>
  <c r="AR3808" i="1"/>
  <c r="AR3809" i="1"/>
  <c r="AR3810" i="1"/>
  <c r="AQ3810" i="1" s="1"/>
  <c r="AR3811" i="1"/>
  <c r="AR3812" i="1"/>
  <c r="AR3813" i="1"/>
  <c r="AR3814" i="1"/>
  <c r="AR3815" i="1"/>
  <c r="AR3816" i="1"/>
  <c r="AR3817" i="1"/>
  <c r="AR3818" i="1"/>
  <c r="AR3819" i="1"/>
  <c r="AR3820" i="1"/>
  <c r="AR3821" i="1"/>
  <c r="AR3822" i="1"/>
  <c r="AQ3822" i="1" s="1"/>
  <c r="AR3823" i="1"/>
  <c r="AR3824" i="1"/>
  <c r="AR3825" i="1"/>
  <c r="AR3826" i="1"/>
  <c r="AR3827" i="1"/>
  <c r="AR3828" i="1"/>
  <c r="AR3829" i="1"/>
  <c r="AR3830" i="1"/>
  <c r="AR3831" i="1"/>
  <c r="AR3832" i="1"/>
  <c r="AR3833" i="1"/>
  <c r="AR3834" i="1"/>
  <c r="AQ3834" i="1" s="1"/>
  <c r="AR3835" i="1"/>
  <c r="AR3836" i="1"/>
  <c r="AR3837" i="1"/>
  <c r="AR3838" i="1"/>
  <c r="AR3839" i="1"/>
  <c r="AR3840" i="1"/>
  <c r="AR3841" i="1"/>
  <c r="AR3842" i="1"/>
  <c r="AQ3842" i="1" s="1"/>
  <c r="AR3843" i="1"/>
  <c r="AR3844" i="1"/>
  <c r="AR3845" i="1"/>
  <c r="AR3846" i="1"/>
  <c r="AR3847" i="1"/>
  <c r="AR3848" i="1"/>
  <c r="AR3849" i="1"/>
  <c r="AR3850" i="1"/>
  <c r="AR3851" i="1"/>
  <c r="AR3852" i="1"/>
  <c r="AR3853" i="1"/>
  <c r="AR3854" i="1"/>
  <c r="AQ3854" i="1" s="1"/>
  <c r="AR3855" i="1"/>
  <c r="AR3856" i="1"/>
  <c r="AR3857" i="1"/>
  <c r="AR3858" i="1"/>
  <c r="AR3859" i="1"/>
  <c r="AR3860" i="1"/>
  <c r="AR3861" i="1"/>
  <c r="AR3862" i="1"/>
  <c r="AR3863" i="1"/>
  <c r="AR3864" i="1"/>
  <c r="AR3865" i="1"/>
  <c r="AR3866" i="1"/>
  <c r="AQ3866" i="1" s="1"/>
  <c r="AR3867" i="1"/>
  <c r="AR3868" i="1"/>
  <c r="AR3869" i="1"/>
  <c r="AR3870" i="1"/>
  <c r="AR3871" i="1"/>
  <c r="AR3872" i="1"/>
  <c r="AR3873" i="1"/>
  <c r="AR3874" i="1"/>
  <c r="AR3875" i="1"/>
  <c r="AR3876" i="1"/>
  <c r="AR3877" i="1"/>
  <c r="AR3878" i="1"/>
  <c r="AQ3878" i="1" s="1"/>
  <c r="AR3879" i="1"/>
  <c r="AR3880" i="1"/>
  <c r="AR3881" i="1"/>
  <c r="AR3882" i="1"/>
  <c r="AR3883" i="1"/>
  <c r="AR3884" i="1"/>
  <c r="AR3885" i="1"/>
  <c r="AR3886" i="1"/>
  <c r="AR3887" i="1"/>
  <c r="AR3888" i="1"/>
  <c r="AR3889" i="1"/>
  <c r="AR3890" i="1"/>
  <c r="AQ3890" i="1" s="1"/>
  <c r="AR3891" i="1"/>
  <c r="AR3892" i="1"/>
  <c r="AR3893" i="1"/>
  <c r="AR3894" i="1"/>
  <c r="AR3895" i="1"/>
  <c r="AR3896" i="1"/>
  <c r="AR3897" i="1"/>
  <c r="AR3898" i="1"/>
  <c r="AR3899" i="1"/>
  <c r="AR3900" i="1"/>
  <c r="AR3901" i="1"/>
  <c r="AR3902" i="1"/>
  <c r="AR3903" i="1"/>
  <c r="AR3904" i="1"/>
  <c r="AR3905" i="1"/>
  <c r="AR3906" i="1"/>
  <c r="AR3907" i="1"/>
  <c r="AR3908" i="1"/>
  <c r="AR3909" i="1"/>
  <c r="AR3910" i="1"/>
  <c r="AQ3910" i="1" s="1"/>
  <c r="AR3911" i="1"/>
  <c r="AR3912" i="1"/>
  <c r="AR3913" i="1"/>
  <c r="AR3914" i="1"/>
  <c r="AR3915" i="1"/>
  <c r="AR3916" i="1"/>
  <c r="AR3917" i="1"/>
  <c r="AR3918" i="1"/>
  <c r="AR3919" i="1"/>
  <c r="AR3920" i="1"/>
  <c r="AR3921" i="1"/>
  <c r="AR3922" i="1"/>
  <c r="AQ3922" i="1" s="1"/>
  <c r="AR3923" i="1"/>
  <c r="AR3924" i="1"/>
  <c r="AR3925" i="1"/>
  <c r="AR3926" i="1"/>
  <c r="AR3927" i="1"/>
  <c r="AR3928" i="1"/>
  <c r="AR3929" i="1"/>
  <c r="AR3930" i="1"/>
  <c r="AR3931" i="1"/>
  <c r="AR3932" i="1"/>
  <c r="AR3933" i="1"/>
  <c r="AR3934" i="1"/>
  <c r="AQ3934" i="1" s="1"/>
  <c r="AR3935" i="1"/>
  <c r="AR3936" i="1"/>
  <c r="AR3937" i="1"/>
  <c r="AR3938" i="1"/>
  <c r="AR3939" i="1"/>
  <c r="AR3940" i="1"/>
  <c r="AR3941" i="1"/>
  <c r="AR3942" i="1"/>
  <c r="AQ3942" i="1" s="1"/>
  <c r="AR3943" i="1"/>
  <c r="AR3944" i="1"/>
  <c r="AR3945" i="1"/>
  <c r="AR3946" i="1"/>
  <c r="AR3947" i="1"/>
  <c r="AR3948" i="1"/>
  <c r="AR3949" i="1"/>
  <c r="AR3950" i="1"/>
  <c r="AR3951" i="1"/>
  <c r="AR3952" i="1"/>
  <c r="AR3953" i="1"/>
  <c r="AR3954" i="1"/>
  <c r="AQ3954" i="1" s="1"/>
  <c r="AR3955" i="1"/>
  <c r="AR3956" i="1"/>
  <c r="AR3957" i="1"/>
  <c r="AR3958" i="1"/>
  <c r="AR3959" i="1"/>
  <c r="AR3960" i="1"/>
  <c r="AR3961" i="1"/>
  <c r="AR3962" i="1"/>
  <c r="AR3963" i="1"/>
  <c r="AR3964" i="1"/>
  <c r="AR3965" i="1"/>
  <c r="AR3966" i="1"/>
  <c r="AQ3966" i="1" s="1"/>
  <c r="AR3967" i="1"/>
  <c r="AR3968" i="1"/>
  <c r="AR3969" i="1"/>
  <c r="AR3970" i="1"/>
  <c r="AR3971" i="1"/>
  <c r="AR3972" i="1"/>
  <c r="AR3973" i="1"/>
  <c r="AR3974" i="1"/>
  <c r="AR3975" i="1"/>
  <c r="AR3976" i="1"/>
  <c r="AR3977" i="1"/>
  <c r="AR3978" i="1"/>
  <c r="AQ3978" i="1" s="1"/>
  <c r="AR3979" i="1"/>
  <c r="AR3980" i="1"/>
  <c r="AR3981" i="1"/>
  <c r="AR3982" i="1"/>
  <c r="AR3983" i="1"/>
  <c r="AR3984" i="1"/>
  <c r="AR3985" i="1"/>
  <c r="AR3986" i="1"/>
  <c r="AR3987" i="1"/>
  <c r="AR3988" i="1"/>
  <c r="AR3989" i="1"/>
  <c r="AR3990" i="1"/>
  <c r="AQ3990" i="1" s="1"/>
  <c r="AR3991" i="1"/>
  <c r="AR3992" i="1"/>
  <c r="AR3993" i="1"/>
  <c r="AR3994" i="1"/>
  <c r="AR3995" i="1"/>
  <c r="AR3996" i="1"/>
  <c r="AR3997" i="1"/>
  <c r="AR3998" i="1"/>
  <c r="AR3999" i="1"/>
  <c r="AR4000" i="1"/>
  <c r="AR4001" i="1"/>
  <c r="AR4002" i="1"/>
  <c r="AQ4002" i="1" s="1"/>
  <c r="AR4003" i="1"/>
  <c r="AR4004" i="1"/>
  <c r="AR4005" i="1"/>
  <c r="AR4006" i="1"/>
  <c r="AR4007" i="1"/>
  <c r="AR4008" i="1"/>
  <c r="AR4009" i="1"/>
  <c r="AR4010" i="1"/>
  <c r="AR4011" i="1"/>
  <c r="AR4012" i="1"/>
  <c r="AR4013" i="1"/>
  <c r="AR4014" i="1"/>
  <c r="AQ4014" i="1" s="1"/>
  <c r="AR4015" i="1"/>
  <c r="AR4016" i="1"/>
  <c r="AR4017" i="1"/>
  <c r="AR4018" i="1"/>
  <c r="AR4019" i="1"/>
  <c r="AR4020" i="1"/>
  <c r="AR4021" i="1"/>
  <c r="AR4022" i="1"/>
  <c r="AR4023" i="1"/>
  <c r="AR4024" i="1"/>
  <c r="AR4025" i="1"/>
  <c r="AR4026" i="1"/>
  <c r="AQ4026" i="1" s="1"/>
  <c r="AR4027" i="1"/>
  <c r="AR4028" i="1"/>
  <c r="AR4029" i="1"/>
  <c r="AR4030" i="1"/>
  <c r="AR4031" i="1"/>
  <c r="AR4032" i="1"/>
  <c r="AR4033" i="1"/>
  <c r="AR4034" i="1"/>
  <c r="AR4035" i="1"/>
  <c r="AR4036" i="1"/>
  <c r="AR4037" i="1"/>
  <c r="AR4038" i="1"/>
  <c r="AQ4038" i="1" s="1"/>
  <c r="AR4039" i="1"/>
  <c r="AR4040" i="1"/>
  <c r="AR4041" i="1"/>
  <c r="AR4042" i="1"/>
  <c r="AR4043" i="1"/>
  <c r="AR4044" i="1"/>
  <c r="AR4045" i="1"/>
  <c r="AR4046" i="1"/>
  <c r="AR4047" i="1"/>
  <c r="AR4048" i="1"/>
  <c r="AR4049" i="1"/>
  <c r="AR4050" i="1"/>
  <c r="AQ4050" i="1" s="1"/>
  <c r="AR4051" i="1"/>
  <c r="AR4052" i="1"/>
  <c r="AR4053" i="1"/>
  <c r="AR4054" i="1"/>
  <c r="AR4055" i="1"/>
  <c r="AR4056" i="1"/>
  <c r="AR4057" i="1"/>
  <c r="AR4058" i="1"/>
  <c r="AR4059" i="1"/>
  <c r="AR4060" i="1"/>
  <c r="AR4061" i="1"/>
  <c r="AR4062" i="1"/>
  <c r="AQ4062" i="1" s="1"/>
  <c r="AR4063" i="1"/>
  <c r="AR4064" i="1"/>
  <c r="AR4065" i="1"/>
  <c r="AR4066" i="1"/>
  <c r="AR4067" i="1"/>
  <c r="AR4068" i="1"/>
  <c r="AR4069" i="1"/>
  <c r="AR4070" i="1"/>
  <c r="AR4071" i="1"/>
  <c r="AR4072" i="1"/>
  <c r="AR4073" i="1"/>
  <c r="AR4074" i="1"/>
  <c r="AQ4074" i="1" s="1"/>
  <c r="AR4075" i="1"/>
  <c r="AR4076" i="1"/>
  <c r="AR4077" i="1"/>
  <c r="AR4078" i="1"/>
  <c r="AR4079" i="1"/>
  <c r="AR4080" i="1"/>
  <c r="AR4081" i="1"/>
  <c r="AR4082" i="1"/>
  <c r="AR4083" i="1"/>
  <c r="AR4084" i="1"/>
  <c r="AR4085" i="1"/>
  <c r="AR4086" i="1"/>
  <c r="AQ4086" i="1" s="1"/>
  <c r="AR4087" i="1"/>
  <c r="AR4088" i="1"/>
  <c r="AR4089" i="1"/>
  <c r="AR4090" i="1"/>
  <c r="AR4091" i="1"/>
  <c r="AR4092" i="1"/>
  <c r="AR4093" i="1"/>
  <c r="AR4094" i="1"/>
  <c r="AQ4094" i="1" s="1"/>
  <c r="AR4095" i="1"/>
  <c r="AR4096" i="1"/>
  <c r="AR4097" i="1"/>
  <c r="AR4098" i="1"/>
  <c r="AQ4098" i="1" s="1"/>
  <c r="AR4099" i="1"/>
  <c r="AR4100" i="1"/>
  <c r="AR4101" i="1"/>
  <c r="AR4102" i="1"/>
  <c r="AQ4102" i="1" s="1"/>
  <c r="AR4103" i="1"/>
  <c r="AR4104" i="1"/>
  <c r="AR4105" i="1"/>
  <c r="AR4106" i="1"/>
  <c r="AQ4106" i="1" s="1"/>
  <c r="AR4107" i="1"/>
  <c r="AR4108" i="1"/>
  <c r="AR4109" i="1"/>
  <c r="AR4110" i="1"/>
  <c r="AQ4110" i="1" s="1"/>
  <c r="AR4111" i="1"/>
  <c r="AR4112" i="1"/>
  <c r="AR4113" i="1"/>
  <c r="AR4114" i="1"/>
  <c r="AQ4114" i="1" s="1"/>
  <c r="AR4115" i="1"/>
  <c r="AR4116" i="1"/>
  <c r="AR4117" i="1"/>
  <c r="AR4118" i="1"/>
  <c r="AQ4118" i="1" s="1"/>
  <c r="AR4119" i="1"/>
  <c r="AR4120" i="1"/>
  <c r="AR4121" i="1"/>
  <c r="AR4122" i="1"/>
  <c r="AQ4122" i="1" s="1"/>
  <c r="AR4123" i="1"/>
  <c r="AR4124" i="1"/>
  <c r="AR4125" i="1"/>
  <c r="AR4126" i="1"/>
  <c r="AQ4126" i="1" s="1"/>
  <c r="AR4127" i="1"/>
  <c r="AR4128" i="1"/>
  <c r="AR4129" i="1"/>
  <c r="AR4130" i="1"/>
  <c r="AQ4130" i="1" s="1"/>
  <c r="AR4131" i="1"/>
  <c r="AR4132" i="1"/>
  <c r="AR4133" i="1"/>
  <c r="AR4134" i="1"/>
  <c r="AQ4134" i="1" s="1"/>
  <c r="AR4135" i="1"/>
  <c r="AR4136" i="1"/>
  <c r="AR4137" i="1"/>
  <c r="AR4138" i="1"/>
  <c r="AQ4138" i="1" s="1"/>
  <c r="AR4139" i="1"/>
  <c r="AR4140" i="1"/>
  <c r="AR4141" i="1"/>
  <c r="AR4142" i="1"/>
  <c r="AQ4142" i="1" s="1"/>
  <c r="AR4143" i="1"/>
  <c r="AR4144" i="1"/>
  <c r="AR4145" i="1"/>
  <c r="AR4146" i="1"/>
  <c r="AQ4146" i="1" s="1"/>
  <c r="AR4147" i="1"/>
  <c r="AR4148" i="1"/>
  <c r="AR4149" i="1"/>
  <c r="AR4150" i="1"/>
  <c r="AQ4150" i="1" s="1"/>
  <c r="AR4151" i="1"/>
  <c r="AR4152" i="1"/>
  <c r="AR4153" i="1"/>
  <c r="AR4154" i="1"/>
  <c r="AQ4154" i="1" s="1"/>
  <c r="AR4155" i="1"/>
  <c r="AR4156" i="1"/>
  <c r="AR4157" i="1"/>
  <c r="AR4158" i="1"/>
  <c r="AQ4158" i="1" s="1"/>
  <c r="AR4159" i="1"/>
  <c r="AR4160" i="1"/>
  <c r="AR4161" i="1"/>
  <c r="AR4162" i="1"/>
  <c r="AQ4162" i="1" s="1"/>
  <c r="AR4163" i="1"/>
  <c r="AR4164" i="1"/>
  <c r="AR4165" i="1"/>
  <c r="AR4166" i="1"/>
  <c r="AQ4166" i="1" s="1"/>
  <c r="AR4167" i="1"/>
  <c r="AR4168" i="1"/>
  <c r="AR4169" i="1"/>
  <c r="AR4170" i="1"/>
  <c r="AQ4170" i="1" s="1"/>
  <c r="AR4171" i="1"/>
  <c r="AR4172" i="1"/>
  <c r="AR4173" i="1"/>
  <c r="AR4174" i="1"/>
  <c r="AQ4174" i="1" s="1"/>
  <c r="AR4175" i="1"/>
  <c r="AR4176" i="1"/>
  <c r="AR4177" i="1"/>
  <c r="AR4178" i="1"/>
  <c r="AQ4178" i="1" s="1"/>
  <c r="AR4179" i="1"/>
  <c r="AR4180" i="1"/>
  <c r="AR4181" i="1"/>
  <c r="AR4182" i="1"/>
  <c r="AQ4182" i="1" s="1"/>
  <c r="AR4183" i="1"/>
  <c r="AR4184" i="1"/>
  <c r="AR4185" i="1"/>
  <c r="AR4186" i="1"/>
  <c r="AQ4186" i="1" s="1"/>
  <c r="AR4187" i="1"/>
  <c r="AR4188" i="1"/>
  <c r="AR2" i="1"/>
  <c r="AQ4082" i="1" l="1"/>
  <c r="AQ4070" i="1"/>
  <c r="AQ4058" i="1"/>
  <c r="AQ4046" i="1"/>
  <c r="AQ4034" i="1"/>
  <c r="AQ4022" i="1"/>
  <c r="AQ4010" i="1"/>
  <c r="AQ3994" i="1"/>
  <c r="AQ3898" i="1"/>
  <c r="AQ3886" i="1"/>
  <c r="AQ3874" i="1"/>
  <c r="AQ3862" i="1"/>
  <c r="AQ3830" i="1"/>
  <c r="AQ3818" i="1"/>
  <c r="AQ3802" i="1"/>
  <c r="AQ3790" i="1"/>
  <c r="AQ3778" i="1"/>
  <c r="AQ3734" i="1"/>
  <c r="AQ3722" i="1"/>
  <c r="AQ3710" i="1"/>
  <c r="AQ3678" i="1"/>
  <c r="AQ3654" i="1"/>
  <c r="AQ3642" i="1"/>
  <c r="AQ3630" i="1"/>
  <c r="AQ3618" i="1"/>
  <c r="AQ3602" i="1"/>
  <c r="AQ3590" i="1"/>
  <c r="AQ3578" i="1"/>
  <c r="AQ3566" i="1"/>
  <c r="AQ3554" i="1"/>
  <c r="AQ3542" i="1"/>
  <c r="AQ3526" i="1"/>
  <c r="AQ3514" i="1"/>
  <c r="AQ3502" i="1"/>
  <c r="AQ3490" i="1"/>
  <c r="AQ3470" i="1"/>
  <c r="AQ3458" i="1"/>
  <c r="AQ3446" i="1"/>
  <c r="AQ3434" i="1"/>
  <c r="AQ3418" i="1"/>
  <c r="AQ3406" i="1"/>
  <c r="AQ3374" i="1"/>
  <c r="AQ3362" i="1"/>
  <c r="AQ3346" i="1"/>
  <c r="AQ3302" i="1"/>
  <c r="AQ2866" i="1"/>
  <c r="AQ2854" i="1"/>
  <c r="AQ2842" i="1"/>
  <c r="AQ2830" i="1"/>
  <c r="AQ2818" i="1"/>
  <c r="AQ2806" i="1"/>
  <c r="AQ2786" i="1"/>
  <c r="AQ2774" i="1"/>
  <c r="AQ2762" i="1"/>
  <c r="AQ2750" i="1"/>
  <c r="AQ2734" i="1"/>
  <c r="AQ2718" i="1"/>
  <c r="AQ2706" i="1"/>
  <c r="AQ2690" i="1"/>
  <c r="AQ2678" i="1"/>
  <c r="AQ2666" i="1"/>
  <c r="AQ2654" i="1"/>
  <c r="AQ2642" i="1"/>
  <c r="AQ2622" i="1"/>
  <c r="AQ2610" i="1"/>
  <c r="AQ2598" i="1"/>
  <c r="AQ2578" i="1"/>
  <c r="AQ2566" i="1"/>
  <c r="AQ2554" i="1"/>
  <c r="AQ2538" i="1"/>
  <c r="AQ2522" i="1"/>
  <c r="AQ2510" i="1"/>
  <c r="AQ2498" i="1"/>
  <c r="AQ2486" i="1"/>
  <c r="AQ2474" i="1"/>
  <c r="AQ2454" i="1"/>
  <c r="AQ2442" i="1"/>
  <c r="AQ2430" i="1"/>
  <c r="AQ2410" i="1"/>
  <c r="AQ2398" i="1"/>
  <c r="AQ2386" i="1"/>
  <c r="AQ2374" i="1"/>
  <c r="AQ2354" i="1"/>
  <c r="AQ2342" i="1"/>
  <c r="AQ2330" i="1"/>
  <c r="AQ2318" i="1"/>
  <c r="AQ2306" i="1"/>
  <c r="AQ2290" i="1"/>
  <c r="AQ2274" i="1"/>
  <c r="AQ2262" i="1"/>
  <c r="AQ2250" i="1"/>
  <c r="AQ2238" i="1"/>
  <c r="AQ2222" i="1"/>
  <c r="AQ2206" i="1"/>
  <c r="AQ2194" i="1"/>
  <c r="AQ2182" i="1"/>
  <c r="AQ2166" i="1"/>
  <c r="AQ2150" i="1"/>
  <c r="AQ2122" i="1"/>
  <c r="AQ2106" i="1"/>
  <c r="AQ2090" i="1"/>
  <c r="AQ2078" i="1"/>
  <c r="AQ2066" i="1"/>
  <c r="AQ2050" i="1"/>
  <c r="AQ2034" i="1"/>
  <c r="AQ2022" i="1"/>
  <c r="AQ2006" i="1"/>
  <c r="AQ1990" i="1"/>
  <c r="AQ1978" i="1"/>
  <c r="AQ1966" i="1"/>
  <c r="AQ1946" i="1"/>
  <c r="AQ1934" i="1"/>
  <c r="AQ1918" i="1"/>
  <c r="AQ1902" i="1"/>
  <c r="AQ1890" i="1"/>
  <c r="AQ1878" i="1"/>
  <c r="AQ1866" i="1"/>
  <c r="AQ1850" i="1"/>
  <c r="AQ1838" i="1"/>
  <c r="AQ1822" i="1"/>
  <c r="AQ1806" i="1"/>
  <c r="AQ1794" i="1"/>
  <c r="AQ1782" i="1"/>
  <c r="AQ1762" i="1"/>
  <c r="AQ1750" i="1"/>
  <c r="AQ1738" i="1"/>
  <c r="AQ1726" i="1"/>
  <c r="AQ1714" i="1"/>
  <c r="AQ1698" i="1"/>
  <c r="AQ1682" i="1"/>
  <c r="AQ1670" i="1"/>
  <c r="AQ1658" i="1"/>
  <c r="AQ1642" i="1"/>
  <c r="AQ1626" i="1"/>
  <c r="AQ1614" i="1"/>
  <c r="AQ1602" i="1"/>
  <c r="AQ1590" i="1"/>
  <c r="AQ1570" i="1"/>
  <c r="AQ1558" i="1"/>
  <c r="AQ1546" i="1"/>
  <c r="AQ1526" i="1"/>
  <c r="AQ1514" i="1"/>
  <c r="AQ1502" i="1"/>
  <c r="AQ1490" i="1"/>
  <c r="AQ1470" i="1"/>
  <c r="AQ1458" i="1"/>
  <c r="AQ1446" i="1"/>
  <c r="AQ1434" i="1"/>
  <c r="AQ1422" i="1"/>
  <c r="AQ1410" i="1"/>
  <c r="AQ1398" i="1"/>
  <c r="AQ1386" i="1"/>
  <c r="AQ1366" i="1"/>
  <c r="AQ1354" i="1"/>
  <c r="AQ1342" i="1"/>
  <c r="AQ1330" i="1"/>
  <c r="AQ1310" i="1"/>
  <c r="AQ1298" i="1"/>
  <c r="AQ1286" i="1"/>
  <c r="AQ1270" i="1"/>
  <c r="AQ1254" i="1"/>
  <c r="AQ1242" i="1"/>
  <c r="AQ1230" i="1"/>
  <c r="AQ1218" i="1"/>
  <c r="AQ1206" i="1"/>
  <c r="AQ1186" i="1"/>
  <c r="AQ1174" i="1"/>
  <c r="AQ1162" i="1"/>
  <c r="AQ1150" i="1"/>
  <c r="AQ1138" i="1"/>
  <c r="AQ1118" i="1"/>
  <c r="AQ1106" i="1"/>
  <c r="AQ1094" i="1"/>
  <c r="AQ1082" i="1"/>
  <c r="AQ1070" i="1"/>
  <c r="AQ1050" i="1"/>
  <c r="AQ1038" i="1"/>
  <c r="AQ1026" i="1"/>
  <c r="AQ1014" i="1"/>
  <c r="AQ994" i="1"/>
  <c r="AQ982" i="1"/>
  <c r="AQ970" i="1"/>
  <c r="AQ958" i="1"/>
  <c r="AQ942" i="1"/>
  <c r="AQ926" i="1"/>
  <c r="AQ914" i="1"/>
  <c r="AQ902" i="1"/>
  <c r="AQ890" i="1"/>
  <c r="AQ870" i="1"/>
  <c r="AQ858" i="1"/>
  <c r="AQ846" i="1"/>
  <c r="AQ826" i="1"/>
  <c r="AQ814" i="1"/>
  <c r="AQ802" i="1"/>
  <c r="AQ790" i="1"/>
  <c r="AQ770" i="1"/>
  <c r="AQ758" i="1"/>
  <c r="AQ746" i="1"/>
  <c r="AQ726" i="1"/>
  <c r="AQ714" i="1"/>
  <c r="AQ702" i="1"/>
  <c r="AQ690" i="1"/>
  <c r="AQ678" i="1"/>
  <c r="AQ666" i="1"/>
  <c r="AQ654" i="1"/>
  <c r="AQ642" i="1"/>
  <c r="AQ622" i="1"/>
  <c r="AQ610" i="1"/>
  <c r="AQ598" i="1"/>
  <c r="AQ582" i="1"/>
  <c r="AQ574" i="1"/>
  <c r="AQ554" i="1"/>
  <c r="AQ4181" i="1"/>
  <c r="AQ4165" i="1"/>
  <c r="AQ4149" i="1"/>
  <c r="AQ4137" i="1"/>
  <c r="AQ4121" i="1"/>
  <c r="AQ4109" i="1"/>
  <c r="AQ4093" i="1"/>
  <c r="AQ4081" i="1"/>
  <c r="AQ4069" i="1"/>
  <c r="AQ4053" i="1"/>
  <c r="AQ4037" i="1"/>
  <c r="AQ4025" i="1"/>
  <c r="AQ4009" i="1"/>
  <c r="AQ3993" i="1"/>
  <c r="AQ3981" i="1"/>
  <c r="AQ3969" i="1"/>
  <c r="AQ3957" i="1"/>
  <c r="AQ3937" i="1"/>
  <c r="AQ3925" i="1"/>
  <c r="AQ3905" i="1"/>
  <c r="AQ3893" i="1"/>
  <c r="AQ3881" i="1"/>
  <c r="AQ3869" i="1"/>
  <c r="AQ3849" i="1"/>
  <c r="AQ3837" i="1"/>
  <c r="AQ3829" i="1"/>
  <c r="AQ3817" i="1"/>
  <c r="AQ3805" i="1"/>
  <c r="AQ3789" i="1"/>
  <c r="AQ3785" i="1"/>
  <c r="AQ4078" i="1"/>
  <c r="AQ4066" i="1"/>
  <c r="AQ4042" i="1"/>
  <c r="AQ4030" i="1"/>
  <c r="AQ4018" i="1"/>
  <c r="AQ4006" i="1"/>
  <c r="AQ3998" i="1"/>
  <c r="AQ3986" i="1"/>
  <c r="AQ3974" i="1"/>
  <c r="AQ3962" i="1"/>
  <c r="AQ3950" i="1"/>
  <c r="AQ3926" i="1"/>
  <c r="AQ3918" i="1"/>
  <c r="AQ3906" i="1"/>
  <c r="AQ3894" i="1"/>
  <c r="AQ3870" i="1"/>
  <c r="AQ3850" i="1"/>
  <c r="AQ3766" i="1"/>
  <c r="AQ3754" i="1"/>
  <c r="AQ3742" i="1"/>
  <c r="AQ3698" i="1"/>
  <c r="AQ3674" i="1"/>
  <c r="AQ3662" i="1"/>
  <c r="AQ3650" i="1"/>
  <c r="AQ3586" i="1"/>
  <c r="AQ3574" i="1"/>
  <c r="AQ3562" i="1"/>
  <c r="AQ3550" i="1"/>
  <c r="AQ3538" i="1"/>
  <c r="AQ3530" i="1"/>
  <c r="AQ3518" i="1"/>
  <c r="AQ3506" i="1"/>
  <c r="AQ3494" i="1"/>
  <c r="AQ3482" i="1"/>
  <c r="AQ3466" i="1"/>
  <c r="AQ3394" i="1"/>
  <c r="AQ3382" i="1"/>
  <c r="AQ3370" i="1"/>
  <c r="AQ3358" i="1"/>
  <c r="AQ3350" i="1"/>
  <c r="AQ3338" i="1"/>
  <c r="AQ3322" i="1"/>
  <c r="AQ3290" i="1"/>
  <c r="AQ2874" i="1"/>
  <c r="AQ2862" i="1"/>
  <c r="AQ2850" i="1"/>
  <c r="AQ2838" i="1"/>
  <c r="AQ2826" i="1"/>
  <c r="AQ2814" i="1"/>
  <c r="AQ2802" i="1"/>
  <c r="AQ2790" i="1"/>
  <c r="AQ2782" i="1"/>
  <c r="AQ2770" i="1"/>
  <c r="AQ2754" i="1"/>
  <c r="AQ2742" i="1"/>
  <c r="AQ2730" i="1"/>
  <c r="AQ2722" i="1"/>
  <c r="AQ2710" i="1"/>
  <c r="AQ2694" i="1"/>
  <c r="AQ2686" i="1"/>
  <c r="AQ2670" i="1"/>
  <c r="AQ2662" i="1"/>
  <c r="AQ2646" i="1"/>
  <c r="AQ2634" i="1"/>
  <c r="AQ2626" i="1"/>
  <c r="AQ2614" i="1"/>
  <c r="AQ2602" i="1"/>
  <c r="AQ2590" i="1"/>
  <c r="AQ2582" i="1"/>
  <c r="AQ2570" i="1"/>
  <c r="AQ2558" i="1"/>
  <c r="AQ2546" i="1"/>
  <c r="AQ2534" i="1"/>
  <c r="AQ2526" i="1"/>
  <c r="AQ2518" i="1"/>
  <c r="AQ2502" i="1"/>
  <c r="AQ2494" i="1"/>
  <c r="AQ2482" i="1"/>
  <c r="AQ2466" i="1"/>
  <c r="AQ2462" i="1"/>
  <c r="AQ2450" i="1"/>
  <c r="AQ2434" i="1"/>
  <c r="AQ2422" i="1"/>
  <c r="AQ2414" i="1"/>
  <c r="AQ2402" i="1"/>
  <c r="AQ2390" i="1"/>
  <c r="AQ2378" i="1"/>
  <c r="AQ2366" i="1"/>
  <c r="AQ2358" i="1"/>
  <c r="AQ2350" i="1"/>
  <c r="AQ2338" i="1"/>
  <c r="AQ2322" i="1"/>
  <c r="AQ2310" i="1"/>
  <c r="AQ2302" i="1"/>
  <c r="AQ2286" i="1"/>
  <c r="AQ2278" i="1"/>
  <c r="AQ2266" i="1"/>
  <c r="AQ2254" i="1"/>
  <c r="AQ2242" i="1"/>
  <c r="AQ2230" i="1"/>
  <c r="AQ2218" i="1"/>
  <c r="AQ2210" i="1"/>
  <c r="AQ2198" i="1"/>
  <c r="AQ2186" i="1"/>
  <c r="AQ2174" i="1"/>
  <c r="AQ2162" i="1"/>
  <c r="AQ2154" i="1"/>
  <c r="AQ2142" i="1"/>
  <c r="AQ2134" i="1"/>
  <c r="AQ2126" i="1"/>
  <c r="AQ2114" i="1"/>
  <c r="AQ2102" i="1"/>
  <c r="AQ2094" i="1"/>
  <c r="AQ2082" i="1"/>
  <c r="AQ2070" i="1"/>
  <c r="AQ2058" i="1"/>
  <c r="AQ2046" i="1"/>
  <c r="AQ2038" i="1"/>
  <c r="AQ2026" i="1"/>
  <c r="AQ2014" i="1"/>
  <c r="AQ2002" i="1"/>
  <c r="AQ1994" i="1"/>
  <c r="AQ1982" i="1"/>
  <c r="AQ1970" i="1"/>
  <c r="AQ1958" i="1"/>
  <c r="AQ1954" i="1"/>
  <c r="AQ1938" i="1"/>
  <c r="AQ1926" i="1"/>
  <c r="AQ1914" i="1"/>
  <c r="AQ1910" i="1"/>
  <c r="AQ1894" i="1"/>
  <c r="AQ1882" i="1"/>
  <c r="AQ1870" i="1"/>
  <c r="AQ1858" i="1"/>
  <c r="AQ1846" i="1"/>
  <c r="AQ1834" i="1"/>
  <c r="AQ1826" i="1"/>
  <c r="AQ1810" i="1"/>
  <c r="AQ1802" i="1"/>
  <c r="AQ1786" i="1"/>
  <c r="AQ1778" i="1"/>
  <c r="AQ1766" i="1"/>
  <c r="AQ1754" i="1"/>
  <c r="AQ1742" i="1"/>
  <c r="AQ1734" i="1"/>
  <c r="AQ1718" i="1"/>
  <c r="AQ1706" i="1"/>
  <c r="AQ1694" i="1"/>
  <c r="AQ1690" i="1"/>
  <c r="AQ1678" i="1"/>
  <c r="AQ1666" i="1"/>
  <c r="AQ1654" i="1"/>
  <c r="AQ1646" i="1"/>
  <c r="AQ1634" i="1"/>
  <c r="AQ1622" i="1"/>
  <c r="AQ1606" i="1"/>
  <c r="AQ1594" i="1"/>
  <c r="AQ1582" i="1"/>
  <c r="AQ1574" i="1"/>
  <c r="AQ1562" i="1"/>
  <c r="AQ1550" i="1"/>
  <c r="AQ1538" i="1"/>
  <c r="AQ1530" i="1"/>
  <c r="AQ1518" i="1"/>
  <c r="AQ1510" i="1"/>
  <c r="AQ1494" i="1"/>
  <c r="AQ1482" i="1"/>
  <c r="AQ1474" i="1"/>
  <c r="AQ1462" i="1"/>
  <c r="AQ1450" i="1"/>
  <c r="AQ1438" i="1"/>
  <c r="AQ1426" i="1"/>
  <c r="AQ1418" i="1"/>
  <c r="AQ1406" i="1"/>
  <c r="AQ1390" i="1"/>
  <c r="AQ1382" i="1"/>
  <c r="AQ1370" i="1"/>
  <c r="AQ1358" i="1"/>
  <c r="AQ1350" i="1"/>
  <c r="AQ1334" i="1"/>
  <c r="AQ1326" i="1"/>
  <c r="AQ1314" i="1"/>
  <c r="AQ1306" i="1"/>
  <c r="AQ1294" i="1"/>
  <c r="AQ1282" i="1"/>
  <c r="AQ1274" i="1"/>
  <c r="AQ1258" i="1"/>
  <c r="AQ1250" i="1"/>
  <c r="AQ1238" i="1"/>
  <c r="AQ1226" i="1"/>
  <c r="AQ1210" i="1"/>
  <c r="AQ1198" i="1"/>
  <c r="AQ1194" i="1"/>
  <c r="AQ1182" i="1"/>
  <c r="AQ1166" i="1"/>
  <c r="AQ1154" i="1"/>
  <c r="AQ1146" i="1"/>
  <c r="AQ1134" i="1"/>
  <c r="AQ1122" i="1"/>
  <c r="AQ1114" i="1"/>
  <c r="AQ1102" i="1"/>
  <c r="AQ1086" i="1"/>
  <c r="AQ1074" i="1"/>
  <c r="AQ1062" i="1"/>
  <c r="AQ1054" i="1"/>
  <c r="AQ1042" i="1"/>
  <c r="AQ1030" i="1"/>
  <c r="AQ1022" i="1"/>
  <c r="AQ1010" i="1"/>
  <c r="AQ1002" i="1"/>
  <c r="AQ986" i="1"/>
  <c r="AQ974" i="1"/>
  <c r="AQ966" i="1"/>
  <c r="AQ950" i="1"/>
  <c r="AQ938" i="1"/>
  <c r="AQ930" i="1"/>
  <c r="AQ922" i="1"/>
  <c r="AQ910" i="1"/>
  <c r="AQ898" i="1"/>
  <c r="AQ882" i="1"/>
  <c r="AQ878" i="1"/>
  <c r="AQ866" i="1"/>
  <c r="AQ854" i="1"/>
  <c r="AQ842" i="1"/>
  <c r="AQ834" i="1"/>
  <c r="AQ822" i="1"/>
  <c r="AQ810" i="1"/>
  <c r="AQ798" i="1"/>
  <c r="AQ782" i="1"/>
  <c r="AQ774" i="1"/>
  <c r="AQ762" i="1"/>
  <c r="AQ754" i="1"/>
  <c r="AQ738" i="1"/>
  <c r="AQ730" i="1"/>
  <c r="AQ718" i="1"/>
  <c r="AQ706" i="1"/>
  <c r="AQ698" i="1"/>
  <c r="AQ686" i="1"/>
  <c r="AQ670" i="1"/>
  <c r="AQ662" i="1"/>
  <c r="AQ646" i="1"/>
  <c r="AQ638" i="1"/>
  <c r="AQ630" i="1"/>
  <c r="AQ618" i="1"/>
  <c r="AQ606" i="1"/>
  <c r="AQ594" i="1"/>
  <c r="AQ586" i="1"/>
  <c r="AQ566" i="1"/>
  <c r="AQ562" i="1"/>
  <c r="AQ4185" i="1"/>
  <c r="AQ4177" i="1"/>
  <c r="AQ4169" i="1"/>
  <c r="AQ4157" i="1"/>
  <c r="AQ4145" i="1"/>
  <c r="AQ4133" i="1"/>
  <c r="AQ4125" i="1"/>
  <c r="AQ4113" i="1"/>
  <c r="AQ4101" i="1"/>
  <c r="AQ4089" i="1"/>
  <c r="AQ4077" i="1"/>
  <c r="AQ4065" i="1"/>
  <c r="AQ4057" i="1"/>
  <c r="AQ4045" i="1"/>
  <c r="AQ4033" i="1"/>
  <c r="AQ4021" i="1"/>
  <c r="AQ4013" i="1"/>
  <c r="AQ4001" i="1"/>
  <c r="AQ3989" i="1"/>
  <c r="AQ3977" i="1"/>
  <c r="AQ3965" i="1"/>
  <c r="AQ3953" i="1"/>
  <c r="AQ3945" i="1"/>
  <c r="AQ3933" i="1"/>
  <c r="AQ3917" i="1"/>
  <c r="AQ3913" i="1"/>
  <c r="AQ3897" i="1"/>
  <c r="AQ3885" i="1"/>
  <c r="AQ3873" i="1"/>
  <c r="AQ3861" i="1"/>
  <c r="AQ3853" i="1"/>
  <c r="AQ3841" i="1"/>
  <c r="AQ3809" i="1"/>
  <c r="AQ3797" i="1"/>
  <c r="AQ3781" i="1"/>
  <c r="AQ4090" i="1"/>
  <c r="AQ4054" i="1"/>
  <c r="AQ3982" i="1"/>
  <c r="AQ3970" i="1"/>
  <c r="AQ3958" i="1"/>
  <c r="AQ3946" i="1"/>
  <c r="AQ3938" i="1"/>
  <c r="AQ3930" i="1"/>
  <c r="AQ3914" i="1"/>
  <c r="AQ3902" i="1"/>
  <c r="AQ3882" i="1"/>
  <c r="AQ3858" i="1"/>
  <c r="AQ3846" i="1"/>
  <c r="AQ3838" i="1"/>
  <c r="AQ3826" i="1"/>
  <c r="AQ3814" i="1"/>
  <c r="AQ3806" i="1"/>
  <c r="AQ3794" i="1"/>
  <c r="AQ3782" i="1"/>
  <c r="AQ3770" i="1"/>
  <c r="AQ3758" i="1"/>
  <c r="AQ3746" i="1"/>
  <c r="AQ3726" i="1"/>
  <c r="AQ3714" i="1"/>
  <c r="AQ3702" i="1"/>
  <c r="AQ3690" i="1"/>
  <c r="AQ3682" i="1"/>
  <c r="AQ3670" i="1"/>
  <c r="AQ3658" i="1"/>
  <c r="AQ3638" i="1"/>
  <c r="AQ3626" i="1"/>
  <c r="AQ3614" i="1"/>
  <c r="AQ3606" i="1"/>
  <c r="AQ3594" i="1"/>
  <c r="AQ3582" i="1"/>
  <c r="AQ3478" i="1"/>
  <c r="AQ3454" i="1"/>
  <c r="AQ3442" i="1"/>
  <c r="AQ3430" i="1"/>
  <c r="AQ3422" i="1"/>
  <c r="AQ3410" i="1"/>
  <c r="AQ3398" i="1"/>
  <c r="AQ3386" i="1"/>
  <c r="AQ3334" i="1"/>
  <c r="AQ3326" i="1"/>
  <c r="AQ3314" i="1"/>
  <c r="AQ3306" i="1"/>
  <c r="AQ3294" i="1"/>
  <c r="AQ3282" i="1"/>
  <c r="AQ2878" i="1"/>
  <c r="AQ2870" i="1"/>
  <c r="AQ2858" i="1"/>
  <c r="AQ2846" i="1"/>
  <c r="AQ2834" i="1"/>
  <c r="AQ2822" i="1"/>
  <c r="AQ2810" i="1"/>
  <c r="AQ2798" i="1"/>
  <c r="AQ2794" i="1"/>
  <c r="AQ2778" i="1"/>
  <c r="AQ2766" i="1"/>
  <c r="AQ2758" i="1"/>
  <c r="AQ2746" i="1"/>
  <c r="AQ2738" i="1"/>
  <c r="AQ2726" i="1"/>
  <c r="AQ2714" i="1"/>
  <c r="AQ2702" i="1"/>
  <c r="AQ2698" i="1"/>
  <c r="AQ2682" i="1"/>
  <c r="AQ2674" i="1"/>
  <c r="AQ2658" i="1"/>
  <c r="AQ2650" i="1"/>
  <c r="AQ2638" i="1"/>
  <c r="AQ2630" i="1"/>
  <c r="AQ2618" i="1"/>
  <c r="AQ2606" i="1"/>
  <c r="AQ2594" i="1"/>
  <c r="AQ2586" i="1"/>
  <c r="AQ2574" i="1"/>
  <c r="AQ2562" i="1"/>
  <c r="AQ2550" i="1"/>
  <c r="AQ2542" i="1"/>
  <c r="AQ2530" i="1"/>
  <c r="AQ2514" i="1"/>
  <c r="AQ2506" i="1"/>
  <c r="AQ2490" i="1"/>
  <c r="AQ2478" i="1"/>
  <c r="AQ2470" i="1"/>
  <c r="AQ2458" i="1"/>
  <c r="AQ2446" i="1"/>
  <c r="AQ2438" i="1"/>
  <c r="AQ2426" i="1"/>
  <c r="AQ2418" i="1"/>
  <c r="AQ2406" i="1"/>
  <c r="AQ2394" i="1"/>
  <c r="AQ2382" i="1"/>
  <c r="AQ2370" i="1"/>
  <c r="AQ2362" i="1"/>
  <c r="AQ2346" i="1"/>
  <c r="AQ2334" i="1"/>
  <c r="AQ2326" i="1"/>
  <c r="AQ2314" i="1"/>
  <c r="AQ2298" i="1"/>
  <c r="AQ2294" i="1"/>
  <c r="AQ2282" i="1"/>
  <c r="AQ2270" i="1"/>
  <c r="AQ2258" i="1"/>
  <c r="AQ2246" i="1"/>
  <c r="AQ2234" i="1"/>
  <c r="AQ2226" i="1"/>
  <c r="AQ2214" i="1"/>
  <c r="AQ2202" i="1"/>
  <c r="AQ2190" i="1"/>
  <c r="AQ2178" i="1"/>
  <c r="AQ2170" i="1"/>
  <c r="AQ2158" i="1"/>
  <c r="AQ2146" i="1"/>
  <c r="AQ2138" i="1"/>
  <c r="AQ2130" i="1"/>
  <c r="AQ2118" i="1"/>
  <c r="AQ2110" i="1"/>
  <c r="AQ2098" i="1"/>
  <c r="AQ2086" i="1"/>
  <c r="AQ2074" i="1"/>
  <c r="AQ2062" i="1"/>
  <c r="AQ2054" i="1"/>
  <c r="AQ2042" i="1"/>
  <c r="AQ2030" i="1"/>
  <c r="AQ2018" i="1"/>
  <c r="AQ2010" i="1"/>
  <c r="AQ1998" i="1"/>
  <c r="AQ1986" i="1"/>
  <c r="AQ1974" i="1"/>
  <c r="AQ1962" i="1"/>
  <c r="AQ1950" i="1"/>
  <c r="AQ1942" i="1"/>
  <c r="AQ1930" i="1"/>
  <c r="AQ1922" i="1"/>
  <c r="AQ1906" i="1"/>
  <c r="AQ1898" i="1"/>
  <c r="AQ1886" i="1"/>
  <c r="AQ1874" i="1"/>
  <c r="AQ1862" i="1"/>
  <c r="AQ1854" i="1"/>
  <c r="AQ1842" i="1"/>
  <c r="AQ1830" i="1"/>
  <c r="AQ1818" i="1"/>
  <c r="AQ1814" i="1"/>
  <c r="AQ1798" i="1"/>
  <c r="AQ1790" i="1"/>
  <c r="AQ1774" i="1"/>
  <c r="AQ1770" i="1"/>
  <c r="AQ1758" i="1"/>
  <c r="AQ1746" i="1"/>
  <c r="AQ1730" i="1"/>
  <c r="AQ1722" i="1"/>
  <c r="AQ1710" i="1"/>
  <c r="AQ1702" i="1"/>
  <c r="AQ1686" i="1"/>
  <c r="AQ1674" i="1"/>
  <c r="AQ1662" i="1"/>
  <c r="AQ1650" i="1"/>
  <c r="AQ1638" i="1"/>
  <c r="AQ1630" i="1"/>
  <c r="AQ1618" i="1"/>
  <c r="AQ1610" i="1"/>
  <c r="AQ1598" i="1"/>
  <c r="AQ1586" i="1"/>
  <c r="AQ1578" i="1"/>
  <c r="AQ1566" i="1"/>
  <c r="AQ1554" i="1"/>
  <c r="AQ1542" i="1"/>
  <c r="AQ1534" i="1"/>
  <c r="AQ1522" i="1"/>
  <c r="AQ1506" i="1"/>
  <c r="AQ1498" i="1"/>
  <c r="AQ1486" i="1"/>
  <c r="AQ1478" i="1"/>
  <c r="AQ1466" i="1"/>
  <c r="AQ1454" i="1"/>
  <c r="AQ1442" i="1"/>
  <c r="AQ1430" i="1"/>
  <c r="AQ1414" i="1"/>
  <c r="AQ1402" i="1"/>
  <c r="AQ1394" i="1"/>
  <c r="AQ1378" i="1"/>
  <c r="AQ1374" i="1"/>
  <c r="AQ1362" i="1"/>
  <c r="AQ1346" i="1"/>
  <c r="AQ1338" i="1"/>
  <c r="AQ1322" i="1"/>
  <c r="AQ1318" i="1"/>
  <c r="AQ1302" i="1"/>
  <c r="AQ1290" i="1"/>
  <c r="AQ1278" i="1"/>
  <c r="AQ1266" i="1"/>
  <c r="AQ1262" i="1"/>
  <c r="AQ1246" i="1"/>
  <c r="AQ1234" i="1"/>
  <c r="AQ1222" i="1"/>
  <c r="AQ1214" i="1"/>
  <c r="AQ1202" i="1"/>
  <c r="AQ1190" i="1"/>
  <c r="AQ1178" i="1"/>
  <c r="AQ1170" i="1"/>
  <c r="AQ1158" i="1"/>
  <c r="AQ1142" i="1"/>
  <c r="AQ1130" i="1"/>
  <c r="AQ1126" i="1"/>
  <c r="AQ1110" i="1"/>
  <c r="AQ1098" i="1"/>
  <c r="AQ1090" i="1"/>
  <c r="AQ1078" i="1"/>
  <c r="AQ1066" i="1"/>
  <c r="AQ1058" i="1"/>
  <c r="AQ1046" i="1"/>
  <c r="AQ1034" i="1"/>
  <c r="AQ1018" i="1"/>
  <c r="AQ1006" i="1"/>
  <c r="AQ998" i="1"/>
  <c r="AQ990" i="1"/>
  <c r="AQ978" i="1"/>
  <c r="AQ962" i="1"/>
  <c r="AQ954" i="1"/>
  <c r="AQ946" i="1"/>
  <c r="AQ934" i="1"/>
  <c r="AQ918" i="1"/>
  <c r="AQ906" i="1"/>
  <c r="AQ894" i="1"/>
  <c r="AQ886" i="1"/>
  <c r="AQ874" i="1"/>
  <c r="AQ862" i="1"/>
  <c r="AQ850" i="1"/>
  <c r="AQ838" i="1"/>
  <c r="AQ830" i="1"/>
  <c r="AQ818" i="1"/>
  <c r="AQ806" i="1"/>
  <c r="AQ794" i="1"/>
  <c r="AQ786" i="1"/>
  <c r="AQ778" i="1"/>
  <c r="AQ766" i="1"/>
  <c r="AQ750" i="1"/>
  <c r="AQ742" i="1"/>
  <c r="AQ734" i="1"/>
  <c r="AQ722" i="1"/>
  <c r="AQ710" i="1"/>
  <c r="AQ694" i="1"/>
  <c r="AQ682" i="1"/>
  <c r="AQ674" i="1"/>
  <c r="AQ658" i="1"/>
  <c r="AQ650" i="1"/>
  <c r="AQ634" i="1"/>
  <c r="AQ626" i="1"/>
  <c r="AQ614" i="1"/>
  <c r="AQ602" i="1"/>
  <c r="AQ590" i="1"/>
  <c r="AQ578" i="1"/>
  <c r="AQ570" i="1"/>
  <c r="AQ558" i="1"/>
  <c r="AQ2" i="1"/>
  <c r="AQ4173" i="1"/>
  <c r="AQ4161" i="1"/>
  <c r="AQ4153" i="1"/>
  <c r="AQ4141" i="1"/>
  <c r="AQ4129" i="1"/>
  <c r="AQ4117" i="1"/>
  <c r="AQ4105" i="1"/>
  <c r="AQ4097" i="1"/>
  <c r="AQ4085" i="1"/>
  <c r="AQ4073" i="1"/>
  <c r="AQ4061" i="1"/>
  <c r="AQ4049" i="1"/>
  <c r="AQ4041" i="1"/>
  <c r="AQ4029" i="1"/>
  <c r="AQ4017" i="1"/>
  <c r="AQ4005" i="1"/>
  <c r="AQ3997" i="1"/>
  <c r="AQ3985" i="1"/>
  <c r="AQ3973" i="1"/>
  <c r="AQ3961" i="1"/>
  <c r="AQ3949" i="1"/>
  <c r="AQ3941" i="1"/>
  <c r="AQ3929" i="1"/>
  <c r="AQ3921" i="1"/>
  <c r="AQ3909" i="1"/>
  <c r="AQ3901" i="1"/>
  <c r="AQ3889" i="1"/>
  <c r="AQ3877" i="1"/>
  <c r="AQ3865" i="1"/>
  <c r="AQ3857" i="1"/>
  <c r="AQ3845" i="1"/>
  <c r="AQ3833" i="1"/>
  <c r="AQ3825" i="1"/>
  <c r="AQ3821" i="1"/>
  <c r="AQ3813" i="1"/>
  <c r="AQ3801" i="1"/>
  <c r="AQ3793" i="1"/>
  <c r="AQ3777" i="1"/>
  <c r="AQ3773" i="1"/>
  <c r="AQ3761" i="1"/>
  <c r="AQ3749" i="1"/>
  <c r="AQ3737" i="1"/>
  <c r="AQ3721" i="1"/>
  <c r="AQ3713" i="1"/>
  <c r="AQ3701" i="1"/>
  <c r="AQ3689" i="1"/>
  <c r="AQ3681" i="1"/>
  <c r="AQ3665" i="1"/>
  <c r="AQ3653" i="1"/>
  <c r="AQ3645" i="1"/>
  <c r="AQ3633" i="1"/>
  <c r="AQ3625" i="1"/>
  <c r="AQ3613" i="1"/>
  <c r="AQ3601" i="1"/>
  <c r="AQ3593" i="1"/>
  <c r="AQ3585" i="1"/>
  <c r="AQ3573" i="1"/>
  <c r="AQ3557" i="1"/>
  <c r="AQ3545" i="1"/>
  <c r="AQ3537" i="1"/>
  <c r="AQ3525" i="1"/>
  <c r="AQ3517" i="1"/>
  <c r="AQ3505" i="1"/>
  <c r="AQ3493" i="1"/>
  <c r="AQ3481" i="1"/>
  <c r="AQ3465" i="1"/>
  <c r="AQ3457" i="1"/>
  <c r="AQ3445" i="1"/>
  <c r="AQ3437" i="1"/>
  <c r="AQ3425" i="1"/>
  <c r="AQ3417" i="1"/>
  <c r="AQ3405" i="1"/>
  <c r="AQ3389" i="1"/>
  <c r="AQ3377" i="1"/>
  <c r="AQ3365" i="1"/>
  <c r="AQ3353" i="1"/>
  <c r="AQ3349" i="1"/>
  <c r="AQ3333" i="1"/>
  <c r="AQ3325" i="1"/>
  <c r="AQ3309" i="1"/>
  <c r="AQ3301" i="1"/>
  <c r="AQ3285" i="1"/>
  <c r="AQ3277" i="1"/>
  <c r="AQ3265" i="1"/>
  <c r="AQ3253" i="1"/>
  <c r="AQ3241" i="1"/>
  <c r="AQ3233" i="1"/>
  <c r="AQ3221" i="1"/>
  <c r="AQ3209" i="1"/>
  <c r="AQ3197" i="1"/>
  <c r="AQ3185" i="1"/>
  <c r="AQ3177" i="1"/>
  <c r="AQ3165" i="1"/>
  <c r="AQ3153" i="1"/>
  <c r="AQ3145" i="1"/>
  <c r="AQ3133" i="1"/>
  <c r="AQ3121" i="1"/>
  <c r="AQ3109" i="1"/>
  <c r="AQ3101" i="1"/>
  <c r="AQ3089" i="1"/>
  <c r="AQ3077" i="1"/>
  <c r="AQ3069" i="1"/>
  <c r="AQ3065" i="1"/>
  <c r="AQ3061" i="1"/>
  <c r="AQ3057" i="1"/>
  <c r="AQ3045" i="1"/>
  <c r="AQ3041" i="1"/>
  <c r="AQ3037" i="1"/>
  <c r="AQ3033" i="1"/>
  <c r="AQ3029" i="1"/>
  <c r="AQ3025" i="1"/>
  <c r="AQ3021" i="1"/>
  <c r="AQ3017" i="1"/>
  <c r="AQ3013" i="1"/>
  <c r="AQ3009" i="1"/>
  <c r="AQ3005" i="1"/>
  <c r="AQ3001" i="1"/>
  <c r="AQ2997" i="1"/>
  <c r="AQ2993" i="1"/>
  <c r="AQ2989" i="1"/>
  <c r="AQ2985" i="1"/>
  <c r="AQ2981" i="1"/>
  <c r="AQ2977" i="1"/>
  <c r="AQ2973" i="1"/>
  <c r="AQ2969" i="1"/>
  <c r="AQ2965" i="1"/>
  <c r="AQ2961" i="1"/>
  <c r="AQ2957" i="1"/>
  <c r="AQ2953" i="1"/>
  <c r="AQ2949" i="1"/>
  <c r="AQ2945" i="1"/>
  <c r="AQ2941" i="1"/>
  <c r="AQ2937" i="1"/>
  <c r="AQ2933" i="1"/>
  <c r="AQ2929" i="1"/>
  <c r="AQ2925" i="1"/>
  <c r="AQ2921" i="1"/>
  <c r="AQ2917" i="1"/>
  <c r="AQ2913" i="1"/>
  <c r="AQ2909" i="1"/>
  <c r="AQ2905" i="1"/>
  <c r="AQ2901" i="1"/>
  <c r="AQ2897" i="1"/>
  <c r="AQ2893" i="1"/>
  <c r="AQ2889" i="1"/>
  <c r="AQ2885" i="1"/>
  <c r="AQ2881" i="1"/>
  <c r="AQ2877" i="1"/>
  <c r="AQ2873" i="1"/>
  <c r="AQ2869" i="1"/>
  <c r="AQ2865" i="1"/>
  <c r="AQ2861" i="1"/>
  <c r="AQ2857" i="1"/>
  <c r="AQ2853" i="1"/>
  <c r="AQ2849" i="1"/>
  <c r="AQ2845" i="1"/>
  <c r="AQ2841" i="1"/>
  <c r="AQ2837" i="1"/>
  <c r="AQ2833" i="1"/>
  <c r="AQ2829" i="1"/>
  <c r="AQ2825" i="1"/>
  <c r="AQ2821" i="1"/>
  <c r="AQ2817" i="1"/>
  <c r="AQ2813" i="1"/>
  <c r="AQ2809" i="1"/>
  <c r="AQ2805" i="1"/>
  <c r="AQ2801" i="1"/>
  <c r="AQ2797" i="1"/>
  <c r="AQ2793" i="1"/>
  <c r="AQ2789" i="1"/>
  <c r="AQ2785" i="1"/>
  <c r="AQ2781" i="1"/>
  <c r="AQ2777" i="1"/>
  <c r="AQ2773" i="1"/>
  <c r="AQ2769" i="1"/>
  <c r="AQ2765" i="1"/>
  <c r="AQ2761" i="1"/>
  <c r="AQ2757" i="1"/>
  <c r="AQ2753" i="1"/>
  <c r="AQ2749" i="1"/>
  <c r="AQ2745" i="1"/>
  <c r="AQ2741" i="1"/>
  <c r="AQ2737" i="1"/>
  <c r="AQ2733" i="1"/>
  <c r="AQ2729" i="1"/>
  <c r="AQ2725" i="1"/>
  <c r="AQ2721" i="1"/>
  <c r="AQ2717" i="1"/>
  <c r="AQ2713" i="1"/>
  <c r="AQ2709" i="1"/>
  <c r="AQ2705" i="1"/>
  <c r="AQ2701" i="1"/>
  <c r="AQ2697" i="1"/>
  <c r="AQ2693" i="1"/>
  <c r="AQ2689" i="1"/>
  <c r="AQ2685" i="1"/>
  <c r="AQ2681" i="1"/>
  <c r="AQ2677" i="1"/>
  <c r="AQ2673" i="1"/>
  <c r="AQ2669" i="1"/>
  <c r="AQ2665" i="1"/>
  <c r="AQ2661" i="1"/>
  <c r="AQ2657" i="1"/>
  <c r="AQ2653" i="1"/>
  <c r="AQ2649" i="1"/>
  <c r="AQ2645" i="1"/>
  <c r="AQ2641" i="1"/>
  <c r="AQ2637" i="1"/>
  <c r="AQ2633" i="1"/>
  <c r="AQ2629" i="1"/>
  <c r="AQ2625" i="1"/>
  <c r="AQ2621" i="1"/>
  <c r="AQ2617" i="1"/>
  <c r="AQ2613" i="1"/>
  <c r="AQ2609" i="1"/>
  <c r="AQ2605" i="1"/>
  <c r="AQ2601" i="1"/>
  <c r="AQ2597" i="1"/>
  <c r="AQ2593" i="1"/>
  <c r="AQ2589" i="1"/>
  <c r="AQ2585" i="1"/>
  <c r="AQ2581" i="1"/>
  <c r="AQ2577" i="1"/>
  <c r="AQ2573" i="1"/>
  <c r="AQ2569" i="1"/>
  <c r="AQ2565" i="1"/>
  <c r="AQ2561" i="1"/>
  <c r="AQ2557" i="1"/>
  <c r="AQ2553" i="1"/>
  <c r="AQ2549" i="1"/>
  <c r="AQ2545" i="1"/>
  <c r="AQ2541" i="1"/>
  <c r="AQ2537" i="1"/>
  <c r="AQ2533" i="1"/>
  <c r="AQ2529" i="1"/>
  <c r="AQ2525" i="1"/>
  <c r="AQ2521" i="1"/>
  <c r="AQ2517" i="1"/>
  <c r="AQ2513" i="1"/>
  <c r="AQ2509" i="1"/>
  <c r="AQ2505" i="1"/>
  <c r="AQ2501" i="1"/>
  <c r="AQ2497" i="1"/>
  <c r="AQ2493" i="1"/>
  <c r="AQ2489" i="1"/>
  <c r="AQ2485" i="1"/>
  <c r="AQ2481" i="1"/>
  <c r="AQ2477" i="1"/>
  <c r="AQ2473" i="1"/>
  <c r="AQ2469" i="1"/>
  <c r="AQ2465" i="1"/>
  <c r="AQ2461" i="1"/>
  <c r="AQ2457" i="1"/>
  <c r="AQ2453" i="1"/>
  <c r="AQ2449" i="1"/>
  <c r="AQ2445" i="1"/>
  <c r="AQ2441" i="1"/>
  <c r="AQ2437" i="1"/>
  <c r="AQ2433" i="1"/>
  <c r="AQ2429" i="1"/>
  <c r="AQ2425" i="1"/>
  <c r="AQ2421" i="1"/>
  <c r="AQ2417" i="1"/>
  <c r="AQ2413" i="1"/>
  <c r="AQ2409" i="1"/>
  <c r="AQ2405" i="1"/>
  <c r="AQ2401" i="1"/>
  <c r="AQ2397" i="1"/>
  <c r="AQ2393" i="1"/>
  <c r="AQ2389" i="1"/>
  <c r="AQ2385" i="1"/>
  <c r="AQ2381" i="1"/>
  <c r="AQ2377" i="1"/>
  <c r="AQ2373" i="1"/>
  <c r="AQ2369" i="1"/>
  <c r="AQ2365" i="1"/>
  <c r="AQ2361" i="1"/>
  <c r="AQ2357" i="1"/>
  <c r="AQ2353" i="1"/>
  <c r="AQ2349" i="1"/>
  <c r="AQ2345" i="1"/>
  <c r="AQ2341" i="1"/>
  <c r="AQ2337" i="1"/>
  <c r="AQ2333" i="1"/>
  <c r="AQ2329" i="1"/>
  <c r="AQ2325" i="1"/>
  <c r="AQ2321" i="1"/>
  <c r="AQ2317" i="1"/>
  <c r="AQ2313" i="1"/>
  <c r="AQ2309" i="1"/>
  <c r="AQ2305" i="1"/>
  <c r="AQ2301" i="1"/>
  <c r="AQ2297" i="1"/>
  <c r="AQ2293" i="1"/>
  <c r="AQ2289" i="1"/>
  <c r="AQ2285" i="1"/>
  <c r="AQ2281" i="1"/>
  <c r="AQ2277" i="1"/>
  <c r="AQ2273" i="1"/>
  <c r="AQ2269" i="1"/>
  <c r="AQ2265" i="1"/>
  <c r="AQ2261" i="1"/>
  <c r="AQ2257" i="1"/>
  <c r="AQ2253" i="1"/>
  <c r="AQ2249" i="1"/>
  <c r="AQ2245" i="1"/>
  <c r="AQ2241" i="1"/>
  <c r="AQ3765" i="1"/>
  <c r="AQ3753" i="1"/>
  <c r="AQ3741" i="1"/>
  <c r="AQ3729" i="1"/>
  <c r="AQ3709" i="1"/>
  <c r="AQ3697" i="1"/>
  <c r="AQ3685" i="1"/>
  <c r="AQ3673" i="1"/>
  <c r="AQ3657" i="1"/>
  <c r="AQ3641" i="1"/>
  <c r="AQ3629" i="1"/>
  <c r="AQ3621" i="1"/>
  <c r="AQ3609" i="1"/>
  <c r="AQ3597" i="1"/>
  <c r="AQ3581" i="1"/>
  <c r="AQ3565" i="1"/>
  <c r="AQ3553" i="1"/>
  <c r="AQ3541" i="1"/>
  <c r="AQ3529" i="1"/>
  <c r="AQ3509" i="1"/>
  <c r="AQ3497" i="1"/>
  <c r="AQ3485" i="1"/>
  <c r="AQ3469" i="1"/>
  <c r="AQ3453" i="1"/>
  <c r="AQ3441" i="1"/>
  <c r="AQ3429" i="1"/>
  <c r="AQ3413" i="1"/>
  <c r="AQ3397" i="1"/>
  <c r="AQ3385" i="1"/>
  <c r="AQ3373" i="1"/>
  <c r="AQ3357" i="1"/>
  <c r="AQ3341" i="1"/>
  <c r="AQ3329" i="1"/>
  <c r="AQ3317" i="1"/>
  <c r="AQ3305" i="1"/>
  <c r="AQ3293" i="1"/>
  <c r="AQ3273" i="1"/>
  <c r="AQ3261" i="1"/>
  <c r="AQ3245" i="1"/>
  <c r="AQ3229" i="1"/>
  <c r="AQ3217" i="1"/>
  <c r="AQ3201" i="1"/>
  <c r="AQ3189" i="1"/>
  <c r="AQ3169" i="1"/>
  <c r="AQ3157" i="1"/>
  <c r="AQ3137" i="1"/>
  <c r="AQ3125" i="1"/>
  <c r="AQ3113" i="1"/>
  <c r="AQ3097" i="1"/>
  <c r="AQ3081" i="1"/>
  <c r="AQ3053" i="1"/>
  <c r="AQ4188" i="1"/>
  <c r="AQ4180" i="1"/>
  <c r="AQ4172" i="1"/>
  <c r="AQ4160" i="1"/>
  <c r="AQ4152" i="1"/>
  <c r="AQ4144" i="1"/>
  <c r="AQ4136" i="1"/>
  <c r="AQ4128" i="1"/>
  <c r="AQ4120" i="1"/>
  <c r="AQ4116" i="1"/>
  <c r="AQ4112" i="1"/>
  <c r="AQ4108" i="1"/>
  <c r="AQ4104" i="1"/>
  <c r="AQ4100" i="1"/>
  <c r="AQ4096" i="1"/>
  <c r="AQ4092" i="1"/>
  <c r="AQ4088" i="1"/>
  <c r="AQ4084" i="1"/>
  <c r="AQ4080" i="1"/>
  <c r="AQ4076" i="1"/>
  <c r="AQ4072" i="1"/>
  <c r="AQ4068" i="1"/>
  <c r="AQ4064" i="1"/>
  <c r="AQ4060" i="1"/>
  <c r="AQ4056" i="1"/>
  <c r="AQ4052" i="1"/>
  <c r="AQ4048" i="1"/>
  <c r="AQ4044" i="1"/>
  <c r="AQ4040" i="1"/>
  <c r="AQ4036" i="1"/>
  <c r="AQ4032" i="1"/>
  <c r="AQ4028" i="1"/>
  <c r="AQ4024" i="1"/>
  <c r="AQ4020" i="1"/>
  <c r="AQ4016" i="1"/>
  <c r="AQ4012" i="1"/>
  <c r="AQ4008" i="1"/>
  <c r="AQ4004" i="1"/>
  <c r="AQ4000" i="1"/>
  <c r="AQ3996" i="1"/>
  <c r="AQ3992" i="1"/>
  <c r="AQ3988" i="1"/>
  <c r="AQ3984" i="1"/>
  <c r="AQ3980" i="1"/>
  <c r="AQ3976" i="1"/>
  <c r="AQ3972" i="1"/>
  <c r="AQ3968" i="1"/>
  <c r="AQ3964" i="1"/>
  <c r="AQ3960" i="1"/>
  <c r="AQ3956" i="1"/>
  <c r="AQ3952" i="1"/>
  <c r="AQ3948" i="1"/>
  <c r="AQ3944" i="1"/>
  <c r="AQ3940" i="1"/>
  <c r="AQ3936" i="1"/>
  <c r="AQ3932" i="1"/>
  <c r="AQ3928" i="1"/>
  <c r="AQ3924" i="1"/>
  <c r="AQ3920" i="1"/>
  <c r="AQ3916" i="1"/>
  <c r="AQ3912" i="1"/>
  <c r="AQ3908" i="1"/>
  <c r="AQ3904" i="1"/>
  <c r="AQ3900" i="1"/>
  <c r="AQ3896" i="1"/>
  <c r="AQ3892" i="1"/>
  <c r="AQ3888" i="1"/>
  <c r="AQ3884" i="1"/>
  <c r="AQ3880" i="1"/>
  <c r="AQ3876" i="1"/>
  <c r="AQ3872" i="1"/>
  <c r="AQ3868" i="1"/>
  <c r="AQ3864" i="1"/>
  <c r="AQ3860" i="1"/>
  <c r="AQ3856" i="1"/>
  <c r="AQ3852" i="1"/>
  <c r="AQ3848" i="1"/>
  <c r="AQ3844" i="1"/>
  <c r="AQ3840" i="1"/>
  <c r="AQ3836" i="1"/>
  <c r="AQ3832" i="1"/>
  <c r="AQ3828" i="1"/>
  <c r="AQ3824" i="1"/>
  <c r="AQ3820" i="1"/>
  <c r="AQ3816" i="1"/>
  <c r="AQ3812" i="1"/>
  <c r="AQ3808" i="1"/>
  <c r="AQ3804" i="1"/>
  <c r="AQ3800" i="1"/>
  <c r="AQ3796" i="1"/>
  <c r="AQ3792" i="1"/>
  <c r="AQ3788" i="1"/>
  <c r="AQ3784" i="1"/>
  <c r="AQ3780" i="1"/>
  <c r="AQ3776" i="1"/>
  <c r="AQ3772" i="1"/>
  <c r="AQ3768" i="1"/>
  <c r="AQ3764" i="1"/>
  <c r="AQ3760" i="1"/>
  <c r="AQ3756" i="1"/>
  <c r="AQ3752" i="1"/>
  <c r="AQ3748" i="1"/>
  <c r="AQ3744" i="1"/>
  <c r="AQ3740" i="1"/>
  <c r="AQ3736" i="1"/>
  <c r="AQ3732" i="1"/>
  <c r="AQ3728" i="1"/>
  <c r="AQ3724" i="1"/>
  <c r="AQ3720" i="1"/>
  <c r="AQ3716" i="1"/>
  <c r="AQ3712" i="1"/>
  <c r="AQ3708" i="1"/>
  <c r="AQ3704" i="1"/>
  <c r="AQ3700" i="1"/>
  <c r="AQ3696" i="1"/>
  <c r="AQ3692" i="1"/>
  <c r="AQ3688" i="1"/>
  <c r="AQ3684" i="1"/>
  <c r="AQ3680" i="1"/>
  <c r="AQ3676" i="1"/>
  <c r="AQ3672" i="1"/>
  <c r="AQ3668" i="1"/>
  <c r="AQ3664" i="1"/>
  <c r="AQ3660" i="1"/>
  <c r="AQ3656" i="1"/>
  <c r="AQ3652" i="1"/>
  <c r="AQ3648" i="1"/>
  <c r="AQ3644" i="1"/>
  <c r="AQ3640" i="1"/>
  <c r="AQ3636" i="1"/>
  <c r="AQ3632" i="1"/>
  <c r="AQ3628" i="1"/>
  <c r="AQ3624" i="1"/>
  <c r="AQ3620" i="1"/>
  <c r="AQ3616" i="1"/>
  <c r="AQ3612" i="1"/>
  <c r="AQ3608" i="1"/>
  <c r="AQ3604" i="1"/>
  <c r="AQ3600" i="1"/>
  <c r="AQ3596" i="1"/>
  <c r="AQ3592" i="1"/>
  <c r="AQ3588" i="1"/>
  <c r="AQ3584" i="1"/>
  <c r="AQ3580" i="1"/>
  <c r="AQ3576" i="1"/>
  <c r="AQ3572" i="1"/>
  <c r="AQ3568" i="1"/>
  <c r="AQ3564" i="1"/>
  <c r="AQ3560" i="1"/>
  <c r="AQ3556" i="1"/>
  <c r="AQ3552" i="1"/>
  <c r="AQ3548" i="1"/>
  <c r="AQ3544" i="1"/>
  <c r="AQ3540" i="1"/>
  <c r="AQ3536" i="1"/>
  <c r="AQ3532" i="1"/>
  <c r="AQ3528" i="1"/>
  <c r="AQ3524" i="1"/>
  <c r="AQ3520" i="1"/>
  <c r="AQ3516" i="1"/>
  <c r="AQ3512" i="1"/>
  <c r="AQ3508" i="1"/>
  <c r="AQ3504" i="1"/>
  <c r="AQ3500" i="1"/>
  <c r="AQ3496" i="1"/>
  <c r="AQ3492" i="1"/>
  <c r="AQ3488" i="1"/>
  <c r="AQ3484" i="1"/>
  <c r="AQ3480" i="1"/>
  <c r="AQ3476" i="1"/>
  <c r="AQ3472" i="1"/>
  <c r="AQ3468" i="1"/>
  <c r="AQ3464" i="1"/>
  <c r="AQ3460" i="1"/>
  <c r="AQ3456" i="1"/>
  <c r="AQ3452" i="1"/>
  <c r="AQ3448" i="1"/>
  <c r="AQ3444" i="1"/>
  <c r="AQ3440" i="1"/>
  <c r="AQ3436" i="1"/>
  <c r="AQ3432" i="1"/>
  <c r="AQ3428" i="1"/>
  <c r="AQ3424" i="1"/>
  <c r="AQ3420" i="1"/>
  <c r="AQ3416" i="1"/>
  <c r="AQ3412" i="1"/>
  <c r="AQ3408" i="1"/>
  <c r="AQ3404" i="1"/>
  <c r="AQ3400" i="1"/>
  <c r="AQ3396" i="1"/>
  <c r="AQ3392" i="1"/>
  <c r="AQ3388" i="1"/>
  <c r="AQ3384" i="1"/>
  <c r="AQ3380" i="1"/>
  <c r="AQ3376" i="1"/>
  <c r="AQ3372" i="1"/>
  <c r="AQ3368" i="1"/>
  <c r="AQ3364" i="1"/>
  <c r="AQ3360" i="1"/>
  <c r="AQ3356" i="1"/>
  <c r="AQ3352" i="1"/>
  <c r="AQ3348" i="1"/>
  <c r="AQ3344" i="1"/>
  <c r="AQ3340" i="1"/>
  <c r="AQ3336" i="1"/>
  <c r="AQ3332" i="1"/>
  <c r="AQ3328" i="1"/>
  <c r="AQ3324" i="1"/>
  <c r="AQ3320" i="1"/>
  <c r="AQ3316" i="1"/>
  <c r="AQ3312" i="1"/>
  <c r="AQ3308" i="1"/>
  <c r="AQ3304" i="1"/>
  <c r="AQ3300" i="1"/>
  <c r="AQ3296" i="1"/>
  <c r="AQ3292" i="1"/>
  <c r="AQ3288" i="1"/>
  <c r="AQ3284" i="1"/>
  <c r="AQ3280" i="1"/>
  <c r="AQ3276" i="1"/>
  <c r="AQ3272" i="1"/>
  <c r="AQ3268" i="1"/>
  <c r="AQ3264" i="1"/>
  <c r="AQ3260" i="1"/>
  <c r="AQ3256" i="1"/>
  <c r="AQ3252" i="1"/>
  <c r="AQ3248" i="1"/>
  <c r="AQ3244" i="1"/>
  <c r="AQ3240" i="1"/>
  <c r="AQ3236" i="1"/>
  <c r="AQ3232" i="1"/>
  <c r="AQ3228" i="1"/>
  <c r="AQ3224" i="1"/>
  <c r="AQ3220" i="1"/>
  <c r="AQ3216" i="1"/>
  <c r="AQ3212" i="1"/>
  <c r="AQ3208" i="1"/>
  <c r="AQ3204" i="1"/>
  <c r="AQ3200" i="1"/>
  <c r="AQ3196" i="1"/>
  <c r="AQ3192" i="1"/>
  <c r="AQ3188" i="1"/>
  <c r="AQ3184" i="1"/>
  <c r="AQ3180" i="1"/>
  <c r="AQ3176" i="1"/>
  <c r="AQ3172" i="1"/>
  <c r="AQ3168" i="1"/>
  <c r="AQ3164" i="1"/>
  <c r="AQ3160" i="1"/>
  <c r="AQ3769" i="1"/>
  <c r="AQ3757" i="1"/>
  <c r="AQ3745" i="1"/>
  <c r="AQ3733" i="1"/>
  <c r="AQ3725" i="1"/>
  <c r="AQ3717" i="1"/>
  <c r="AQ3705" i="1"/>
  <c r="AQ3693" i="1"/>
  <c r="AQ3677" i="1"/>
  <c r="AQ3669" i="1"/>
  <c r="AQ3661" i="1"/>
  <c r="AQ3649" i="1"/>
  <c r="AQ3637" i="1"/>
  <c r="AQ3617" i="1"/>
  <c r="AQ3605" i="1"/>
  <c r="AQ3589" i="1"/>
  <c r="AQ3577" i="1"/>
  <c r="AQ3569" i="1"/>
  <c r="AQ3561" i="1"/>
  <c r="AQ3549" i="1"/>
  <c r="AQ3533" i="1"/>
  <c r="AQ3521" i="1"/>
  <c r="AQ3513" i="1"/>
  <c r="AQ3501" i="1"/>
  <c r="AQ3489" i="1"/>
  <c r="AQ3477" i="1"/>
  <c r="AQ3473" i="1"/>
  <c r="AQ3461" i="1"/>
  <c r="AQ3449" i="1"/>
  <c r="AQ3433" i="1"/>
  <c r="AQ3421" i="1"/>
  <c r="AQ3409" i="1"/>
  <c r="AQ3401" i="1"/>
  <c r="AQ3393" i="1"/>
  <c r="AQ3381" i="1"/>
  <c r="AQ3369" i="1"/>
  <c r="AQ3361" i="1"/>
  <c r="AQ3345" i="1"/>
  <c r="AQ3337" i="1"/>
  <c r="AQ3321" i="1"/>
  <c r="AQ3313" i="1"/>
  <c r="AQ3297" i="1"/>
  <c r="AQ3289" i="1"/>
  <c r="AQ3281" i="1"/>
  <c r="AQ3269" i="1"/>
  <c r="AQ3257" i="1"/>
  <c r="AQ3249" i="1"/>
  <c r="AQ3237" i="1"/>
  <c r="AQ3225" i="1"/>
  <c r="AQ3213" i="1"/>
  <c r="AQ3205" i="1"/>
  <c r="AQ3193" i="1"/>
  <c r="AQ3181" i="1"/>
  <c r="AQ3173" i="1"/>
  <c r="AQ3161" i="1"/>
  <c r="AQ3149" i="1"/>
  <c r="AQ3141" i="1"/>
  <c r="AQ3129" i="1"/>
  <c r="AQ3117" i="1"/>
  <c r="AQ3105" i="1"/>
  <c r="AQ3093" i="1"/>
  <c r="AQ3085" i="1"/>
  <c r="AQ3073" i="1"/>
  <c r="AQ3049" i="1"/>
  <c r="AQ4184" i="1"/>
  <c r="AQ4176" i="1"/>
  <c r="AQ4168" i="1"/>
  <c r="AQ4164" i="1"/>
  <c r="AQ4156" i="1"/>
  <c r="AQ4148" i="1"/>
  <c r="AQ4140" i="1"/>
  <c r="AQ4132" i="1"/>
  <c r="AQ4124" i="1"/>
  <c r="AQ4187" i="1"/>
  <c r="AQ4183" i="1"/>
  <c r="AQ4179" i="1"/>
  <c r="AQ4175" i="1"/>
  <c r="AQ4171" i="1"/>
  <c r="AQ4167" i="1"/>
  <c r="AQ4163" i="1"/>
  <c r="AQ4159" i="1"/>
  <c r="AQ4155" i="1"/>
  <c r="AQ4151" i="1"/>
  <c r="AQ4147" i="1"/>
  <c r="AQ4143" i="1"/>
  <c r="AQ4139" i="1"/>
  <c r="AQ4135" i="1"/>
  <c r="AQ4131" i="1"/>
  <c r="AQ4127" i="1"/>
  <c r="AQ4123" i="1"/>
  <c r="AQ4119" i="1"/>
  <c r="AQ4115" i="1"/>
  <c r="AQ4111" i="1"/>
  <c r="AQ4107" i="1"/>
  <c r="AQ4103" i="1"/>
  <c r="AQ4099" i="1"/>
  <c r="AQ4095" i="1"/>
  <c r="AQ4091" i="1"/>
  <c r="AQ4087" i="1"/>
  <c r="AQ4083" i="1"/>
  <c r="AQ4079" i="1"/>
  <c r="AQ4075" i="1"/>
  <c r="AQ4071" i="1"/>
  <c r="AQ4067" i="1"/>
  <c r="AQ4063" i="1"/>
  <c r="AQ4059" i="1"/>
  <c r="AQ4055" i="1"/>
  <c r="AQ4051" i="1"/>
  <c r="AQ4047" i="1"/>
  <c r="AQ4043" i="1"/>
  <c r="AQ4039" i="1"/>
  <c r="AQ4035" i="1"/>
  <c r="AQ4031" i="1"/>
  <c r="AQ4027" i="1"/>
  <c r="AQ4023" i="1"/>
  <c r="AQ4019" i="1"/>
  <c r="AQ4015" i="1"/>
  <c r="AQ4011" i="1"/>
  <c r="AQ4007" i="1"/>
  <c r="AQ4003" i="1"/>
  <c r="AQ3999" i="1"/>
  <c r="AQ3995" i="1"/>
  <c r="AQ3991" i="1"/>
  <c r="AQ3987" i="1"/>
  <c r="AQ3983" i="1"/>
  <c r="AQ3979" i="1"/>
  <c r="AQ3975" i="1"/>
  <c r="AQ3971" i="1"/>
  <c r="AQ3967" i="1"/>
  <c r="AQ3963" i="1"/>
  <c r="AQ3959" i="1"/>
  <c r="AQ3955" i="1"/>
  <c r="AQ3951" i="1"/>
  <c r="AQ3947" i="1"/>
  <c r="AQ3943" i="1"/>
  <c r="AQ3939" i="1"/>
  <c r="AQ3935" i="1"/>
  <c r="AQ3931" i="1"/>
  <c r="AQ3927" i="1"/>
  <c r="AQ3923" i="1"/>
  <c r="AQ3919" i="1"/>
  <c r="AQ3915" i="1"/>
  <c r="AQ3911" i="1"/>
  <c r="AQ3907" i="1"/>
  <c r="AQ3903" i="1"/>
  <c r="AQ3899" i="1"/>
  <c r="AQ3895" i="1"/>
  <c r="AQ3891" i="1"/>
  <c r="AQ3887" i="1"/>
  <c r="AQ3883" i="1"/>
  <c r="AQ3879" i="1"/>
  <c r="AQ3875" i="1"/>
  <c r="AQ3871" i="1"/>
  <c r="AQ3867" i="1"/>
  <c r="AQ3863" i="1"/>
  <c r="AQ3859" i="1"/>
  <c r="AQ3855" i="1"/>
  <c r="AQ3851" i="1"/>
  <c r="AQ3847" i="1"/>
  <c r="AQ3843" i="1"/>
  <c r="AQ3839" i="1"/>
  <c r="AQ3835" i="1"/>
  <c r="AQ3831" i="1"/>
  <c r="AQ3827" i="1"/>
  <c r="AQ3823" i="1"/>
  <c r="AQ3819" i="1"/>
  <c r="AQ3815" i="1"/>
  <c r="AQ3811" i="1"/>
  <c r="AQ3807" i="1"/>
  <c r="AQ3803" i="1"/>
  <c r="AQ3799" i="1"/>
  <c r="AQ3795" i="1"/>
  <c r="AQ3791" i="1"/>
  <c r="AQ3787" i="1"/>
  <c r="AQ3783" i="1"/>
  <c r="AQ3779" i="1"/>
  <c r="AQ3775" i="1"/>
  <c r="AQ3771" i="1"/>
  <c r="AQ3767" i="1"/>
  <c r="AQ3763" i="1"/>
  <c r="AQ3759" i="1"/>
  <c r="AQ3755" i="1"/>
  <c r="AQ3751" i="1"/>
  <c r="AQ3747" i="1"/>
  <c r="AQ3743" i="1"/>
  <c r="AQ3739" i="1"/>
  <c r="AQ3735" i="1"/>
  <c r="AQ3731" i="1"/>
  <c r="AQ3727" i="1"/>
  <c r="AQ3723" i="1"/>
  <c r="AQ3719" i="1"/>
  <c r="AQ3715" i="1"/>
  <c r="AQ3711" i="1"/>
  <c r="AQ3707" i="1"/>
  <c r="AQ3703" i="1"/>
  <c r="AQ3699" i="1"/>
  <c r="AQ3695" i="1"/>
  <c r="AQ3691" i="1"/>
  <c r="AQ3687" i="1"/>
  <c r="AQ3683" i="1"/>
  <c r="AQ3679" i="1"/>
  <c r="AQ3675" i="1"/>
  <c r="AQ3671" i="1"/>
  <c r="AQ3667" i="1"/>
  <c r="AQ3663" i="1"/>
  <c r="AQ3659" i="1"/>
  <c r="AQ3655" i="1"/>
  <c r="AQ3651" i="1"/>
  <c r="AQ3647" i="1"/>
  <c r="AQ3643" i="1"/>
  <c r="AQ3639" i="1"/>
  <c r="AQ3635" i="1"/>
  <c r="AQ3631" i="1"/>
  <c r="AQ3627" i="1"/>
  <c r="AQ3623" i="1"/>
  <c r="AQ3619" i="1"/>
  <c r="AQ3615" i="1"/>
  <c r="AQ3611" i="1"/>
  <c r="AQ3607" i="1"/>
  <c r="AQ3603" i="1"/>
  <c r="AQ3599" i="1"/>
  <c r="AQ3595" i="1"/>
  <c r="AQ3591" i="1"/>
  <c r="AQ3587" i="1"/>
  <c r="AQ3583" i="1"/>
  <c r="AQ3579" i="1"/>
  <c r="AQ3575" i="1"/>
  <c r="AQ3571" i="1"/>
  <c r="AQ3567" i="1"/>
  <c r="AQ3563" i="1"/>
  <c r="AQ3559" i="1"/>
  <c r="AQ3555" i="1"/>
  <c r="AQ3551" i="1"/>
  <c r="AQ3547" i="1"/>
  <c r="AQ3543" i="1"/>
  <c r="AQ3539" i="1"/>
  <c r="AQ3535" i="1"/>
  <c r="AQ3531" i="1"/>
  <c r="AQ3527" i="1"/>
  <c r="AQ3523" i="1"/>
  <c r="AQ3519" i="1"/>
  <c r="AQ3515" i="1"/>
  <c r="AQ3511" i="1"/>
  <c r="AQ3507" i="1"/>
  <c r="AQ3503" i="1"/>
  <c r="AQ3499" i="1"/>
  <c r="AQ3495" i="1"/>
  <c r="AQ3491" i="1"/>
  <c r="AQ3487" i="1"/>
  <c r="AQ3483" i="1"/>
  <c r="AQ3479" i="1"/>
  <c r="AQ3475" i="1"/>
  <c r="AQ3471" i="1"/>
  <c r="AQ3467" i="1"/>
  <c r="AQ3463" i="1"/>
  <c r="AQ3459" i="1"/>
  <c r="AQ3455" i="1"/>
  <c r="AQ3451" i="1"/>
  <c r="AQ3447" i="1"/>
  <c r="AQ3443" i="1"/>
  <c r="AQ3439" i="1"/>
  <c r="AQ3435" i="1"/>
  <c r="AQ3431" i="1"/>
  <c r="AQ3427" i="1"/>
  <c r="AQ3423" i="1"/>
  <c r="AQ3419" i="1"/>
  <c r="AQ3415" i="1"/>
  <c r="AQ3411" i="1"/>
  <c r="AQ3407" i="1"/>
  <c r="AQ3403" i="1"/>
  <c r="AQ3399" i="1"/>
  <c r="AQ3395" i="1"/>
  <c r="AQ3391" i="1"/>
  <c r="AQ3387" i="1"/>
  <c r="AQ3383" i="1"/>
  <c r="AQ3379" i="1"/>
  <c r="AQ3375" i="1"/>
  <c r="AQ3371" i="1"/>
  <c r="AQ3367" i="1"/>
  <c r="AQ3363" i="1"/>
  <c r="AQ3359" i="1"/>
  <c r="AQ3355" i="1"/>
  <c r="AQ3351" i="1"/>
  <c r="AQ3347" i="1"/>
  <c r="AQ3343" i="1"/>
  <c r="AQ3339" i="1"/>
  <c r="AQ3335" i="1"/>
  <c r="AQ3331" i="1"/>
  <c r="AQ3327" i="1"/>
  <c r="AQ3323" i="1"/>
  <c r="AQ3319" i="1"/>
  <c r="AQ3315" i="1"/>
  <c r="AQ3311" i="1"/>
  <c r="AQ3307" i="1"/>
  <c r="AQ3303" i="1"/>
  <c r="AQ3299" i="1"/>
  <c r="AQ3295" i="1"/>
  <c r="AQ3291" i="1"/>
  <c r="AQ3287" i="1"/>
  <c r="AQ3283" i="1"/>
  <c r="AQ3279" i="1"/>
  <c r="AQ3275" i="1"/>
  <c r="AQ3271" i="1"/>
  <c r="AQ3267" i="1"/>
  <c r="AQ3263" i="1"/>
  <c r="AQ3259" i="1"/>
  <c r="AQ3255" i="1"/>
  <c r="AQ3251" i="1"/>
  <c r="AQ3247" i="1"/>
  <c r="AQ3243" i="1"/>
  <c r="AQ3239" i="1"/>
  <c r="AQ3235" i="1"/>
  <c r="AQ3231" i="1"/>
  <c r="AQ3227" i="1"/>
  <c r="AQ3223" i="1"/>
  <c r="AQ3219" i="1"/>
  <c r="AQ3215" i="1"/>
  <c r="AQ3211" i="1"/>
  <c r="AQ3207" i="1"/>
  <c r="AQ3203" i="1"/>
  <c r="AQ3199" i="1"/>
  <c r="AQ3195" i="1"/>
  <c r="AQ3191" i="1"/>
  <c r="AQ3187" i="1"/>
  <c r="AQ3183" i="1"/>
  <c r="AQ3179" i="1"/>
  <c r="AQ3175" i="1"/>
  <c r="AQ3171" i="1"/>
  <c r="AQ3167" i="1"/>
  <c r="AQ3163" i="1"/>
  <c r="AQ3159" i="1"/>
  <c r="AQ3155" i="1"/>
  <c r="AQ3151" i="1"/>
  <c r="AQ3147" i="1"/>
  <c r="AQ3143" i="1"/>
  <c r="AQ3139" i="1"/>
  <c r="AQ3135" i="1"/>
  <c r="AQ3131" i="1"/>
  <c r="AQ3127" i="1"/>
  <c r="AQ3123" i="1"/>
  <c r="AQ3119" i="1"/>
  <c r="AQ2237" i="1"/>
  <c r="AQ2233" i="1"/>
  <c r="AQ2229" i="1"/>
  <c r="AQ2225" i="1"/>
  <c r="AQ2221" i="1"/>
  <c r="AQ2217" i="1"/>
  <c r="AQ2213" i="1"/>
  <c r="AQ2209" i="1"/>
  <c r="AQ2205" i="1"/>
  <c r="AQ2201" i="1"/>
  <c r="AQ2197" i="1"/>
  <c r="AQ2193" i="1"/>
  <c r="AQ2189" i="1"/>
  <c r="AQ2185" i="1"/>
  <c r="AQ2181" i="1"/>
  <c r="AQ2177" i="1"/>
  <c r="AQ2173" i="1"/>
  <c r="AQ2169" i="1"/>
  <c r="AQ2165" i="1"/>
  <c r="AQ2161" i="1"/>
  <c r="AQ2157" i="1"/>
  <c r="AQ2153" i="1"/>
  <c r="AQ2149" i="1"/>
  <c r="AQ2145" i="1"/>
  <c r="AQ2141" i="1"/>
  <c r="AQ2137" i="1"/>
  <c r="AQ2133" i="1"/>
  <c r="AQ2129" i="1"/>
  <c r="AQ2125" i="1"/>
  <c r="AQ2121" i="1"/>
  <c r="AQ2117" i="1"/>
  <c r="AQ2113" i="1"/>
  <c r="AQ2109" i="1"/>
  <c r="AQ2105" i="1"/>
  <c r="AQ2101" i="1"/>
  <c r="AQ2097" i="1"/>
  <c r="AQ2093" i="1"/>
  <c r="AQ2089" i="1"/>
  <c r="AQ2085" i="1"/>
  <c r="AQ2081" i="1"/>
  <c r="AQ2077" i="1"/>
  <c r="AQ2073" i="1"/>
  <c r="AQ2069" i="1"/>
  <c r="AQ2065" i="1"/>
  <c r="AQ2061" i="1"/>
  <c r="AQ2057" i="1"/>
  <c r="AQ2053" i="1"/>
  <c r="AQ2049" i="1"/>
  <c r="AQ2045" i="1"/>
  <c r="AQ2041" i="1"/>
  <c r="AQ2037" i="1"/>
  <c r="AQ2033" i="1"/>
  <c r="AQ2029" i="1"/>
  <c r="AQ2025" i="1"/>
  <c r="AQ2021" i="1"/>
  <c r="AQ2017" i="1"/>
  <c r="AQ2013" i="1"/>
  <c r="AQ2009" i="1"/>
  <c r="AQ2005" i="1"/>
  <c r="AQ2001" i="1"/>
  <c r="AQ1997" i="1"/>
  <c r="AQ1993" i="1"/>
  <c r="AQ1989" i="1"/>
  <c r="AQ1985" i="1"/>
  <c r="AQ1981" i="1"/>
  <c r="AQ1977" i="1"/>
  <c r="AQ1973" i="1"/>
  <c r="AQ1969" i="1"/>
  <c r="AQ1965" i="1"/>
  <c r="AQ1961" i="1"/>
  <c r="AQ1957" i="1"/>
  <c r="AQ1953" i="1"/>
  <c r="AQ1949" i="1"/>
  <c r="AQ1945" i="1"/>
  <c r="AQ1941" i="1"/>
  <c r="AQ1937" i="1"/>
  <c r="AQ1933" i="1"/>
  <c r="AQ1929" i="1"/>
  <c r="AQ1925" i="1"/>
  <c r="AQ1921" i="1"/>
  <c r="AQ1917" i="1"/>
  <c r="AQ1913" i="1"/>
  <c r="AQ1909" i="1"/>
  <c r="AQ1905" i="1"/>
  <c r="AQ1901" i="1"/>
  <c r="AQ1897" i="1"/>
  <c r="AQ1893" i="1"/>
  <c r="AQ1889" i="1"/>
  <c r="AQ1885" i="1"/>
  <c r="AQ1881" i="1"/>
  <c r="AQ1877" i="1"/>
  <c r="AQ1873" i="1"/>
  <c r="AQ1869" i="1"/>
  <c r="AQ1865" i="1"/>
  <c r="AQ1861" i="1"/>
  <c r="AQ1857" i="1"/>
  <c r="AQ1853" i="1"/>
  <c r="AQ1849" i="1"/>
  <c r="AQ1845" i="1"/>
  <c r="AQ1841" i="1"/>
  <c r="AQ1837" i="1"/>
  <c r="AQ1833" i="1"/>
  <c r="AQ1829" i="1"/>
  <c r="AQ1825" i="1"/>
  <c r="AQ1821" i="1"/>
  <c r="AQ1817" i="1"/>
  <c r="AQ1813" i="1"/>
  <c r="AQ1809" i="1"/>
  <c r="AQ1805" i="1"/>
  <c r="AQ1801" i="1"/>
  <c r="AQ1797" i="1"/>
  <c r="AQ1793" i="1"/>
  <c r="AQ1789" i="1"/>
  <c r="AQ1785" i="1"/>
  <c r="AQ1781" i="1"/>
  <c r="AQ1777" i="1"/>
  <c r="AQ1773" i="1"/>
  <c r="AQ1769" i="1"/>
  <c r="AQ1765" i="1"/>
  <c r="AQ1761" i="1"/>
  <c r="AQ1757" i="1"/>
  <c r="AQ1753" i="1"/>
  <c r="AQ1749" i="1"/>
  <c r="AQ1745" i="1"/>
  <c r="AQ1741" i="1"/>
  <c r="AQ1737" i="1"/>
  <c r="AQ1733" i="1"/>
  <c r="AQ1729" i="1"/>
  <c r="AQ1725" i="1"/>
  <c r="AQ1721" i="1"/>
  <c r="AQ1717" i="1"/>
  <c r="AQ1713" i="1"/>
  <c r="AQ1709" i="1"/>
  <c r="AQ1705" i="1"/>
  <c r="AQ1701" i="1"/>
  <c r="AQ1697" i="1"/>
  <c r="AQ1693" i="1"/>
  <c r="AQ1689" i="1"/>
  <c r="AQ1685" i="1"/>
  <c r="AQ1681" i="1"/>
  <c r="AQ1677" i="1"/>
  <c r="AQ1673" i="1"/>
  <c r="AQ1669" i="1"/>
  <c r="AQ1665" i="1"/>
  <c r="AQ1661" i="1"/>
  <c r="AQ1657" i="1"/>
  <c r="AQ1653" i="1"/>
  <c r="AQ1649" i="1"/>
  <c r="AQ1645" i="1"/>
  <c r="AQ1641" i="1"/>
  <c r="AQ1637" i="1"/>
  <c r="AQ1633" i="1"/>
  <c r="AQ1629" i="1"/>
  <c r="AQ1625" i="1"/>
  <c r="AQ1621" i="1"/>
  <c r="AQ1617" i="1"/>
  <c r="AQ1613" i="1"/>
  <c r="AQ1609" i="1"/>
  <c r="AQ1605" i="1"/>
  <c r="AQ1601" i="1"/>
  <c r="AQ1597" i="1"/>
  <c r="AQ1593" i="1"/>
  <c r="AQ3156" i="1"/>
  <c r="AQ3152" i="1"/>
  <c r="AQ3148" i="1"/>
  <c r="AQ3144" i="1"/>
  <c r="AQ3140" i="1"/>
  <c r="AQ3136" i="1"/>
  <c r="AQ3132" i="1"/>
  <c r="AQ3128" i="1"/>
  <c r="AQ3124" i="1"/>
  <c r="AQ3120" i="1"/>
  <c r="AQ3116" i="1"/>
  <c r="AQ3112" i="1"/>
  <c r="AQ3108" i="1"/>
  <c r="AQ3104" i="1"/>
  <c r="AQ3100" i="1"/>
  <c r="AQ3096" i="1"/>
  <c r="AQ3092" i="1"/>
  <c r="AQ3088" i="1"/>
  <c r="AQ3084" i="1"/>
  <c r="AQ3080" i="1"/>
  <c r="AQ3076" i="1"/>
  <c r="AQ3072" i="1"/>
  <c r="AQ3068" i="1"/>
  <c r="AQ3064" i="1"/>
  <c r="AQ3060" i="1"/>
  <c r="AQ3056" i="1"/>
  <c r="AQ3052" i="1"/>
  <c r="AQ3048" i="1"/>
  <c r="AQ3044" i="1"/>
  <c r="AQ3040" i="1"/>
  <c r="AQ3036" i="1"/>
  <c r="AQ3032" i="1"/>
  <c r="AQ3028" i="1"/>
  <c r="AQ3024" i="1"/>
  <c r="AQ3020" i="1"/>
  <c r="AQ3016" i="1"/>
  <c r="AQ3012" i="1"/>
  <c r="AQ3008" i="1"/>
  <c r="AQ3004" i="1"/>
  <c r="AQ3000" i="1"/>
  <c r="AQ2996" i="1"/>
  <c r="AQ2992" i="1"/>
  <c r="AQ2988" i="1"/>
  <c r="AQ2984" i="1"/>
  <c r="AQ2980" i="1"/>
  <c r="AQ2976" i="1"/>
  <c r="AQ2972" i="1"/>
  <c r="AQ2968" i="1"/>
  <c r="AQ2964" i="1"/>
  <c r="AQ2960" i="1"/>
  <c r="AQ2956" i="1"/>
  <c r="AQ2952" i="1"/>
  <c r="AQ2948" i="1"/>
  <c r="AQ2944" i="1"/>
  <c r="AQ2940" i="1"/>
  <c r="AQ2936" i="1"/>
  <c r="AQ2932" i="1"/>
  <c r="AQ2928" i="1"/>
  <c r="AQ2924" i="1"/>
  <c r="AQ2920" i="1"/>
  <c r="AQ2916" i="1"/>
  <c r="AQ2912" i="1"/>
  <c r="AQ2908" i="1"/>
  <c r="AQ2904" i="1"/>
  <c r="AQ2900" i="1"/>
  <c r="AQ2896" i="1"/>
  <c r="AQ2892" i="1"/>
  <c r="AQ2888" i="1"/>
  <c r="AQ2884" i="1"/>
  <c r="AQ2880" i="1"/>
  <c r="AQ2876" i="1"/>
  <c r="AQ2872" i="1"/>
  <c r="AQ2868" i="1"/>
  <c r="AQ2864" i="1"/>
  <c r="AQ2860" i="1"/>
  <c r="AQ2856" i="1"/>
  <c r="AQ2852" i="1"/>
  <c r="AQ2848" i="1"/>
  <c r="AQ2844" i="1"/>
  <c r="AQ2840" i="1"/>
  <c r="AQ2836" i="1"/>
  <c r="AQ2832" i="1"/>
  <c r="AQ2828" i="1"/>
  <c r="AQ2824" i="1"/>
  <c r="AQ2820" i="1"/>
  <c r="AQ2816" i="1"/>
  <c r="AQ2812" i="1"/>
  <c r="AQ2808" i="1"/>
  <c r="AQ2804" i="1"/>
  <c r="AQ2800" i="1"/>
  <c r="AQ2796" i="1"/>
  <c r="AQ2792" i="1"/>
  <c r="AQ2788" i="1"/>
  <c r="AQ2784" i="1"/>
  <c r="AQ2780" i="1"/>
  <c r="AQ2776" i="1"/>
  <c r="AQ2772" i="1"/>
  <c r="AQ2768" i="1"/>
  <c r="AQ2764" i="1"/>
  <c r="AQ2760" i="1"/>
  <c r="AQ2756" i="1"/>
  <c r="AQ2752" i="1"/>
  <c r="AQ2748" i="1"/>
  <c r="AQ2744" i="1"/>
  <c r="AQ2740" i="1"/>
  <c r="AQ2736" i="1"/>
  <c r="AQ2732" i="1"/>
  <c r="AQ2728" i="1"/>
  <c r="AQ2724" i="1"/>
  <c r="AQ2720" i="1"/>
  <c r="AQ2716" i="1"/>
  <c r="AQ2712" i="1"/>
  <c r="AQ2708" i="1"/>
  <c r="AQ2704" i="1"/>
  <c r="AQ2700" i="1"/>
  <c r="AQ2696" i="1"/>
  <c r="AQ2692" i="1"/>
  <c r="AQ2688" i="1"/>
  <c r="AQ2684" i="1"/>
  <c r="AQ2680" i="1"/>
  <c r="AQ2676" i="1"/>
  <c r="AQ2672" i="1"/>
  <c r="AQ2668" i="1"/>
  <c r="AQ2664" i="1"/>
  <c r="AQ2660" i="1"/>
  <c r="AQ2656" i="1"/>
  <c r="AQ2652" i="1"/>
  <c r="AQ2648" i="1"/>
  <c r="AQ2644" i="1"/>
  <c r="AQ2640" i="1"/>
  <c r="AQ2636" i="1"/>
  <c r="AQ2632" i="1"/>
  <c r="AQ2628" i="1"/>
  <c r="AQ2624" i="1"/>
  <c r="AQ2620" i="1"/>
  <c r="AQ2616" i="1"/>
  <c r="AQ2612" i="1"/>
  <c r="AQ2608" i="1"/>
  <c r="AQ2604" i="1"/>
  <c r="AQ2600" i="1"/>
  <c r="AQ2596" i="1"/>
  <c r="AQ2592" i="1"/>
  <c r="AQ2588" i="1"/>
  <c r="AQ2584" i="1"/>
  <c r="AQ2580" i="1"/>
  <c r="AQ2576" i="1"/>
  <c r="AQ2572" i="1"/>
  <c r="AQ2568" i="1"/>
  <c r="AQ2564" i="1"/>
  <c r="AQ2560" i="1"/>
  <c r="AQ2556" i="1"/>
  <c r="AQ2552" i="1"/>
  <c r="AQ2548" i="1"/>
  <c r="AQ2544" i="1"/>
  <c r="AQ2540" i="1"/>
  <c r="AQ2536" i="1"/>
  <c r="AQ2532" i="1"/>
  <c r="AQ2528" i="1"/>
  <c r="AQ2524" i="1"/>
  <c r="AQ2520" i="1"/>
  <c r="AQ2516" i="1"/>
  <c r="AQ2512" i="1"/>
  <c r="AQ2508" i="1"/>
  <c r="AQ2504" i="1"/>
  <c r="AQ2500" i="1"/>
  <c r="AQ2496" i="1"/>
  <c r="AQ2492" i="1"/>
  <c r="AQ2488" i="1"/>
  <c r="AQ2484" i="1"/>
  <c r="AQ2480" i="1"/>
  <c r="AQ3115" i="1"/>
  <c r="AQ3111" i="1"/>
  <c r="AQ3107" i="1"/>
  <c r="AQ3103" i="1"/>
  <c r="AQ3099" i="1"/>
  <c r="AQ3095" i="1"/>
  <c r="AQ3091" i="1"/>
  <c r="AQ3087" i="1"/>
  <c r="AQ3083" i="1"/>
  <c r="AQ3079" i="1"/>
  <c r="AQ3075" i="1"/>
  <c r="AQ3071" i="1"/>
  <c r="AQ3067" i="1"/>
  <c r="AQ3063" i="1"/>
  <c r="AQ3059" i="1"/>
  <c r="AQ3055" i="1"/>
  <c r="AQ3051" i="1"/>
  <c r="AQ3047" i="1"/>
  <c r="AQ3043" i="1"/>
  <c r="AQ3039" i="1"/>
  <c r="AQ3035" i="1"/>
  <c r="AQ3031" i="1"/>
  <c r="AQ3027" i="1"/>
  <c r="AQ3023" i="1"/>
  <c r="AQ3019" i="1"/>
  <c r="AQ3015" i="1"/>
  <c r="AQ3011" i="1"/>
  <c r="AQ3007" i="1"/>
  <c r="AQ3003" i="1"/>
  <c r="AQ2999" i="1"/>
  <c r="AQ2995" i="1"/>
  <c r="AQ2991" i="1"/>
  <c r="AQ2987" i="1"/>
  <c r="AQ2983" i="1"/>
  <c r="AQ2979" i="1"/>
  <c r="AQ2975" i="1"/>
  <c r="AQ2971" i="1"/>
  <c r="AQ2967" i="1"/>
  <c r="AQ2963" i="1"/>
  <c r="AQ2959" i="1"/>
  <c r="AQ2955" i="1"/>
  <c r="AQ2951" i="1"/>
  <c r="AQ2947" i="1"/>
  <c r="AQ2943" i="1"/>
  <c r="AQ2939" i="1"/>
  <c r="AQ2935" i="1"/>
  <c r="AQ2931" i="1"/>
  <c r="AQ2927" i="1"/>
  <c r="AQ2923" i="1"/>
  <c r="AQ2919" i="1"/>
  <c r="AQ2915" i="1"/>
  <c r="AQ2911" i="1"/>
  <c r="AQ2907" i="1"/>
  <c r="AQ2903" i="1"/>
  <c r="AQ2899" i="1"/>
  <c r="AQ2895" i="1"/>
  <c r="AQ2891" i="1"/>
  <c r="AQ2887" i="1"/>
  <c r="AQ2883" i="1"/>
  <c r="AQ2879" i="1"/>
  <c r="AQ2875" i="1"/>
  <c r="AQ2871" i="1"/>
  <c r="AQ2867" i="1"/>
  <c r="AQ2863" i="1"/>
  <c r="AQ2859" i="1"/>
  <c r="AQ2855" i="1"/>
  <c r="AQ2851" i="1"/>
  <c r="AQ2847" i="1"/>
  <c r="AQ2843" i="1"/>
  <c r="AQ2839" i="1"/>
  <c r="AQ2835" i="1"/>
  <c r="AQ2831" i="1"/>
  <c r="AQ2827" i="1"/>
  <c r="AQ2823" i="1"/>
  <c r="AQ2819" i="1"/>
  <c r="AQ2815" i="1"/>
  <c r="AQ2811" i="1"/>
  <c r="AQ2807" i="1"/>
  <c r="AQ2803" i="1"/>
  <c r="AQ2799" i="1"/>
  <c r="AQ2795" i="1"/>
  <c r="AQ2791" i="1"/>
  <c r="AQ2787" i="1"/>
  <c r="AQ2783" i="1"/>
  <c r="AQ2779" i="1"/>
  <c r="AQ2775" i="1"/>
  <c r="AQ2771" i="1"/>
  <c r="AQ2767" i="1"/>
  <c r="AQ2763" i="1"/>
  <c r="AQ2759" i="1"/>
  <c r="AQ2755" i="1"/>
  <c r="AQ2751" i="1"/>
  <c r="AQ2747" i="1"/>
  <c r="AQ2743" i="1"/>
  <c r="AQ2739" i="1"/>
  <c r="AQ2735" i="1"/>
  <c r="AQ2731" i="1"/>
  <c r="AQ2727" i="1"/>
  <c r="AQ2723" i="1"/>
  <c r="AQ2719" i="1"/>
  <c r="AQ2715" i="1"/>
  <c r="AQ2711" i="1"/>
  <c r="AQ2707" i="1"/>
  <c r="AQ2703" i="1"/>
  <c r="AQ2699" i="1"/>
  <c r="AQ2695" i="1"/>
  <c r="AQ2691" i="1"/>
  <c r="AQ2687" i="1"/>
  <c r="AQ2683" i="1"/>
  <c r="AQ2679" i="1"/>
  <c r="AQ2675" i="1"/>
  <c r="AQ2671" i="1"/>
  <c r="AQ2667" i="1"/>
  <c r="AQ2663" i="1"/>
  <c r="AQ2659" i="1"/>
  <c r="AQ2655" i="1"/>
  <c r="AQ2651" i="1"/>
  <c r="AQ2647" i="1"/>
  <c r="AQ2643" i="1"/>
  <c r="AQ2639" i="1"/>
  <c r="AQ2635" i="1"/>
  <c r="AQ2631" i="1"/>
  <c r="AQ2627" i="1"/>
  <c r="AQ2623" i="1"/>
  <c r="AQ2619" i="1"/>
  <c r="AQ2615" i="1"/>
  <c r="AQ2611" i="1"/>
  <c r="AQ2607" i="1"/>
  <c r="AQ2603" i="1"/>
  <c r="AQ2599" i="1"/>
  <c r="AQ2595" i="1"/>
  <c r="AQ2591" i="1"/>
  <c r="AQ2587" i="1"/>
  <c r="AQ2583" i="1"/>
  <c r="AQ2579" i="1"/>
  <c r="AQ2575" i="1"/>
  <c r="AQ2571" i="1"/>
  <c r="AQ2567" i="1"/>
  <c r="AQ2563" i="1"/>
  <c r="AQ2559" i="1"/>
  <c r="AQ2555" i="1"/>
  <c r="AQ2551" i="1"/>
  <c r="AQ2547" i="1"/>
  <c r="AQ2543" i="1"/>
  <c r="AQ2539" i="1"/>
  <c r="AQ2535" i="1"/>
  <c r="AQ2531" i="1"/>
  <c r="AQ2527" i="1"/>
  <c r="AQ2523" i="1"/>
  <c r="AQ2519" i="1"/>
  <c r="AQ2515" i="1"/>
  <c r="AQ2511" i="1"/>
  <c r="AQ2507" i="1"/>
  <c r="AQ2503" i="1"/>
  <c r="AQ2499" i="1"/>
  <c r="AQ2495" i="1"/>
  <c r="AQ2491" i="1"/>
  <c r="AQ2487" i="1"/>
  <c r="AQ2483" i="1"/>
  <c r="AQ2479" i="1"/>
  <c r="AQ2475" i="1"/>
  <c r="AQ2471" i="1"/>
  <c r="AQ2467" i="1"/>
  <c r="AQ2463" i="1"/>
  <c r="AQ2459" i="1"/>
  <c r="AQ2455" i="1"/>
  <c r="AQ2451" i="1"/>
  <c r="AQ2447" i="1"/>
  <c r="AQ2443" i="1"/>
  <c r="AQ2439" i="1"/>
  <c r="AQ2435" i="1"/>
  <c r="AQ2431" i="1"/>
  <c r="AQ2427" i="1"/>
  <c r="AQ2423" i="1"/>
  <c r="AQ2419" i="1"/>
  <c r="AQ2415" i="1"/>
  <c r="AQ2411" i="1"/>
  <c r="AQ2407" i="1"/>
  <c r="AQ2403" i="1"/>
  <c r="AQ2399" i="1"/>
  <c r="AQ2395" i="1"/>
  <c r="AQ2391" i="1"/>
  <c r="AQ2387" i="1"/>
  <c r="AQ2383" i="1"/>
  <c r="AQ2379" i="1"/>
  <c r="AQ2375" i="1"/>
  <c r="AQ2371" i="1"/>
  <c r="AQ2367" i="1"/>
  <c r="AQ2363" i="1"/>
  <c r="AQ2359" i="1"/>
  <c r="AQ1589" i="1"/>
  <c r="AQ1585" i="1"/>
  <c r="AQ1581" i="1"/>
  <c r="AQ1577" i="1"/>
  <c r="AQ1573" i="1"/>
  <c r="AQ1569" i="1"/>
  <c r="AQ1565" i="1"/>
  <c r="AQ1561" i="1"/>
  <c r="AQ1557" i="1"/>
  <c r="AQ1553" i="1"/>
  <c r="AQ1549" i="1"/>
  <c r="AQ1545" i="1"/>
  <c r="AQ1541" i="1"/>
  <c r="AQ1537" i="1"/>
  <c r="AQ1533" i="1"/>
  <c r="AQ1529" i="1"/>
  <c r="AQ1525" i="1"/>
  <c r="AQ1521" i="1"/>
  <c r="AQ1517" i="1"/>
  <c r="AQ1513" i="1"/>
  <c r="AQ1509" i="1"/>
  <c r="AQ1505" i="1"/>
  <c r="AQ1501" i="1"/>
  <c r="AQ1497" i="1"/>
  <c r="AQ1493" i="1"/>
  <c r="AQ1489" i="1"/>
  <c r="AQ1485" i="1"/>
  <c r="AQ1481" i="1"/>
  <c r="AQ1477" i="1"/>
  <c r="AQ1473" i="1"/>
  <c r="AQ1469" i="1"/>
  <c r="AQ1465" i="1"/>
  <c r="AQ1461" i="1"/>
  <c r="AQ1457" i="1"/>
  <c r="AQ1453" i="1"/>
  <c r="AQ1449" i="1"/>
  <c r="AQ1445" i="1"/>
  <c r="AQ1441" i="1"/>
  <c r="AQ1437" i="1"/>
  <c r="AQ1433" i="1"/>
  <c r="AQ1429" i="1"/>
  <c r="AQ1425" i="1"/>
  <c r="AQ1421" i="1"/>
  <c r="AQ1417" i="1"/>
  <c r="AQ1413" i="1"/>
  <c r="AQ1409" i="1"/>
  <c r="AQ1405" i="1"/>
  <c r="AQ1401" i="1"/>
  <c r="AQ1397" i="1"/>
  <c r="AQ1393" i="1"/>
  <c r="AQ1389" i="1"/>
  <c r="AQ1385" i="1"/>
  <c r="AQ1381" i="1"/>
  <c r="AQ1377" i="1"/>
  <c r="AQ1373" i="1"/>
  <c r="AQ1369" i="1"/>
  <c r="AQ1365" i="1"/>
  <c r="AQ1361" i="1"/>
  <c r="AQ1357" i="1"/>
  <c r="AQ1353" i="1"/>
  <c r="AQ1349" i="1"/>
  <c r="AQ1345" i="1"/>
  <c r="AQ1341" i="1"/>
  <c r="AQ1337" i="1"/>
  <c r="AQ1333" i="1"/>
  <c r="AQ1329" i="1"/>
  <c r="AQ1325" i="1"/>
  <c r="AQ1321" i="1"/>
  <c r="AQ1317" i="1"/>
  <c r="AQ1313" i="1"/>
  <c r="AQ1309" i="1"/>
  <c r="AQ1305" i="1"/>
  <c r="AQ1301" i="1"/>
  <c r="AQ1297" i="1"/>
  <c r="AQ1293" i="1"/>
  <c r="AQ1289" i="1"/>
  <c r="AQ1285" i="1"/>
  <c r="AQ1281" i="1"/>
  <c r="AQ1277" i="1"/>
  <c r="AQ1273" i="1"/>
  <c r="AQ1269" i="1"/>
  <c r="AQ1265" i="1"/>
  <c r="AQ1261" i="1"/>
  <c r="AQ1257" i="1"/>
  <c r="AQ1253" i="1"/>
  <c r="AQ1249" i="1"/>
  <c r="AQ1245" i="1"/>
  <c r="AQ1241" i="1"/>
  <c r="AQ1237" i="1"/>
  <c r="AQ1233" i="1"/>
  <c r="AQ1229" i="1"/>
  <c r="AQ1225" i="1"/>
  <c r="AQ1221" i="1"/>
  <c r="AQ1217" i="1"/>
  <c r="AQ1213" i="1"/>
  <c r="AQ1209" i="1"/>
  <c r="AQ1205" i="1"/>
  <c r="AQ1201" i="1"/>
  <c r="AQ1197" i="1"/>
  <c r="AQ1193" i="1"/>
  <c r="AQ1189" i="1"/>
  <c r="AQ1185" i="1"/>
  <c r="AQ1181" i="1"/>
  <c r="AQ1177" i="1"/>
  <c r="AQ1173" i="1"/>
  <c r="AQ1169" i="1"/>
  <c r="AQ1165" i="1"/>
  <c r="AQ1161" i="1"/>
  <c r="AQ1157" i="1"/>
  <c r="AQ1153" i="1"/>
  <c r="AQ1149" i="1"/>
  <c r="AQ1145" i="1"/>
  <c r="AQ1141" i="1"/>
  <c r="AQ1137" i="1"/>
  <c r="AQ1133" i="1"/>
  <c r="AQ1129" i="1"/>
  <c r="AQ1125" i="1"/>
  <c r="AQ1121" i="1"/>
  <c r="AQ1117" i="1"/>
  <c r="AQ1113" i="1"/>
  <c r="AQ1109" i="1"/>
  <c r="AQ1105" i="1"/>
  <c r="AQ1101" i="1"/>
  <c r="AQ1097" i="1"/>
  <c r="AQ1093" i="1"/>
  <c r="AQ1089" i="1"/>
  <c r="AQ1085" i="1"/>
  <c r="AQ1081" i="1"/>
  <c r="AQ1077" i="1"/>
  <c r="AQ1073" i="1"/>
  <c r="AQ1069" i="1"/>
  <c r="AQ1065" i="1"/>
  <c r="AQ1061" i="1"/>
  <c r="AQ1057" i="1"/>
  <c r="AQ1053" i="1"/>
  <c r="AQ2476" i="1"/>
  <c r="AQ2472" i="1"/>
  <c r="AQ2468" i="1"/>
  <c r="AQ2464" i="1"/>
  <c r="AQ2460" i="1"/>
  <c r="AQ2456" i="1"/>
  <c r="AQ2452" i="1"/>
  <c r="AQ2448" i="1"/>
  <c r="AQ2444" i="1"/>
  <c r="AQ2440" i="1"/>
  <c r="AQ2436" i="1"/>
  <c r="AQ2432" i="1"/>
  <c r="AQ2428" i="1"/>
  <c r="AQ2424" i="1"/>
  <c r="AQ2420" i="1"/>
  <c r="AQ2416" i="1"/>
  <c r="AQ2412" i="1"/>
  <c r="AQ2408" i="1"/>
  <c r="AQ2404" i="1"/>
  <c r="AQ2400" i="1"/>
  <c r="AQ2396" i="1"/>
  <c r="AQ2392" i="1"/>
  <c r="AQ2388" i="1"/>
  <c r="AQ2384" i="1"/>
  <c r="AQ2380" i="1"/>
  <c r="AQ2376" i="1"/>
  <c r="AQ2372" i="1"/>
  <c r="AQ2368" i="1"/>
  <c r="AQ2364" i="1"/>
  <c r="AQ2360" i="1"/>
  <c r="AQ2356" i="1"/>
  <c r="AQ2352" i="1"/>
  <c r="AQ2348" i="1"/>
  <c r="AQ2344" i="1"/>
  <c r="AQ2340" i="1"/>
  <c r="AQ2336" i="1"/>
  <c r="AQ2332" i="1"/>
  <c r="AQ2328" i="1"/>
  <c r="AQ2324" i="1"/>
  <c r="AQ2320" i="1"/>
  <c r="AQ2316" i="1"/>
  <c r="AQ2312" i="1"/>
  <c r="AQ2308" i="1"/>
  <c r="AQ2304" i="1"/>
  <c r="AQ2300" i="1"/>
  <c r="AQ2296" i="1"/>
  <c r="AQ2292" i="1"/>
  <c r="AQ2288" i="1"/>
  <c r="AQ2284" i="1"/>
  <c r="AQ2280" i="1"/>
  <c r="AQ2276" i="1"/>
  <c r="AQ2272" i="1"/>
  <c r="AQ2268" i="1"/>
  <c r="AQ2264" i="1"/>
  <c r="AQ2260" i="1"/>
  <c r="AQ2256" i="1"/>
  <c r="AQ2252" i="1"/>
  <c r="AQ2248" i="1"/>
  <c r="AQ2244" i="1"/>
  <c r="AQ2240" i="1"/>
  <c r="AQ2236" i="1"/>
  <c r="AQ2232" i="1"/>
  <c r="AQ2228" i="1"/>
  <c r="AQ2224" i="1"/>
  <c r="AQ2220" i="1"/>
  <c r="AQ2216" i="1"/>
  <c r="AQ2212" i="1"/>
  <c r="AQ2208" i="1"/>
  <c r="AQ2204" i="1"/>
  <c r="AQ2200" i="1"/>
  <c r="AQ2196" i="1"/>
  <c r="AQ2192" i="1"/>
  <c r="AQ2188" i="1"/>
  <c r="AQ2184" i="1"/>
  <c r="AQ2180" i="1"/>
  <c r="AQ2176" i="1"/>
  <c r="AQ2172" i="1"/>
  <c r="AQ2168" i="1"/>
  <c r="AQ2164" i="1"/>
  <c r="AQ2160" i="1"/>
  <c r="AQ2156" i="1"/>
  <c r="AQ2152" i="1"/>
  <c r="AQ2148" i="1"/>
  <c r="AQ2144" i="1"/>
  <c r="AQ2140" i="1"/>
  <c r="AQ2136" i="1"/>
  <c r="AQ2132" i="1"/>
  <c r="AQ2128" i="1"/>
  <c r="AQ2124" i="1"/>
  <c r="AQ2120" i="1"/>
  <c r="AQ2116" i="1"/>
  <c r="AQ2112" i="1"/>
  <c r="AQ2108" i="1"/>
  <c r="AQ2104" i="1"/>
  <c r="AQ2100" i="1"/>
  <c r="AQ2096" i="1"/>
  <c r="AQ2092" i="1"/>
  <c r="AQ2088" i="1"/>
  <c r="AQ2084" i="1"/>
  <c r="AQ2080" i="1"/>
  <c r="AQ2076" i="1"/>
  <c r="AQ2072" i="1"/>
  <c r="AQ2068" i="1"/>
  <c r="AQ2064" i="1"/>
  <c r="AQ2060" i="1"/>
  <c r="AQ2056" i="1"/>
  <c r="AQ2052" i="1"/>
  <c r="AQ2048" i="1"/>
  <c r="AQ2044" i="1"/>
  <c r="AQ2040" i="1"/>
  <c r="AQ2036" i="1"/>
  <c r="AQ2032" i="1"/>
  <c r="AQ2028" i="1"/>
  <c r="AQ2024" i="1"/>
  <c r="AQ2020" i="1"/>
  <c r="AQ2016" i="1"/>
  <c r="AQ2012" i="1"/>
  <c r="AQ2008" i="1"/>
  <c r="AQ2004" i="1"/>
  <c r="AQ2000" i="1"/>
  <c r="AQ1996" i="1"/>
  <c r="AQ1992" i="1"/>
  <c r="AQ1988" i="1"/>
  <c r="AQ1984" i="1"/>
  <c r="AQ1980" i="1"/>
  <c r="AQ1976" i="1"/>
  <c r="AQ1972" i="1"/>
  <c r="AQ1968" i="1"/>
  <c r="AQ1964" i="1"/>
  <c r="AQ1960" i="1"/>
  <c r="AQ1956" i="1"/>
  <c r="AQ1952" i="1"/>
  <c r="AQ1948" i="1"/>
  <c r="AQ1944" i="1"/>
  <c r="AQ1940" i="1"/>
  <c r="AQ1936" i="1"/>
  <c r="AQ1932" i="1"/>
  <c r="AQ1928" i="1"/>
  <c r="AQ1924" i="1"/>
  <c r="AQ1920" i="1"/>
  <c r="AQ1916" i="1"/>
  <c r="AQ1912" i="1"/>
  <c r="AQ1908" i="1"/>
  <c r="AQ1904" i="1"/>
  <c r="AQ1900" i="1"/>
  <c r="AQ1896" i="1"/>
  <c r="AQ1892" i="1"/>
  <c r="AQ1888" i="1"/>
  <c r="AQ1884" i="1"/>
  <c r="AQ1880" i="1"/>
  <c r="AQ1876" i="1"/>
  <c r="AQ1872" i="1"/>
  <c r="AQ1868" i="1"/>
  <c r="AQ1864" i="1"/>
  <c r="AQ1860" i="1"/>
  <c r="AQ1856" i="1"/>
  <c r="AQ1852" i="1"/>
  <c r="AQ1848" i="1"/>
  <c r="AQ1844" i="1"/>
  <c r="AQ1840" i="1"/>
  <c r="AQ1836" i="1"/>
  <c r="AQ1832" i="1"/>
  <c r="AQ1828" i="1"/>
  <c r="AQ1824" i="1"/>
  <c r="AQ2355" i="1"/>
  <c r="AQ2351" i="1"/>
  <c r="AQ2347" i="1"/>
  <c r="AQ2343" i="1"/>
  <c r="AQ2339" i="1"/>
  <c r="AQ2335" i="1"/>
  <c r="AQ2331" i="1"/>
  <c r="AQ2327" i="1"/>
  <c r="AQ2323" i="1"/>
  <c r="AQ2319" i="1"/>
  <c r="AQ2315" i="1"/>
  <c r="AQ2311" i="1"/>
  <c r="AQ2307" i="1"/>
  <c r="AQ2303" i="1"/>
  <c r="AQ2299" i="1"/>
  <c r="AQ2295" i="1"/>
  <c r="AQ2291" i="1"/>
  <c r="AQ2287" i="1"/>
  <c r="AQ2283" i="1"/>
  <c r="AQ2279" i="1"/>
  <c r="AQ2275" i="1"/>
  <c r="AQ2271" i="1"/>
  <c r="AQ2267" i="1"/>
  <c r="AQ2263" i="1"/>
  <c r="AQ2259" i="1"/>
  <c r="AQ2255" i="1"/>
  <c r="AQ2251" i="1"/>
  <c r="AQ2247" i="1"/>
  <c r="AQ2243" i="1"/>
  <c r="AQ2239" i="1"/>
  <c r="AQ2235" i="1"/>
  <c r="AQ2231" i="1"/>
  <c r="AQ2227" i="1"/>
  <c r="AQ2223" i="1"/>
  <c r="AQ2219" i="1"/>
  <c r="AQ2215" i="1"/>
  <c r="AQ2211" i="1"/>
  <c r="AQ2207" i="1"/>
  <c r="AQ2203" i="1"/>
  <c r="AQ2199" i="1"/>
  <c r="AQ2195" i="1"/>
  <c r="AQ2191" i="1"/>
  <c r="AQ2187" i="1"/>
  <c r="AQ2183" i="1"/>
  <c r="AQ2179" i="1"/>
  <c r="AQ2175" i="1"/>
  <c r="AQ2171" i="1"/>
  <c r="AQ2167" i="1"/>
  <c r="AQ2163" i="1"/>
  <c r="AQ2159" i="1"/>
  <c r="AQ2155" i="1"/>
  <c r="AQ2151" i="1"/>
  <c r="AQ2147" i="1"/>
  <c r="AQ2143" i="1"/>
  <c r="AQ2139" i="1"/>
  <c r="AQ2135" i="1"/>
  <c r="AQ2131" i="1"/>
  <c r="AQ2127" i="1"/>
  <c r="AQ2123" i="1"/>
  <c r="AQ2119" i="1"/>
  <c r="AQ2115" i="1"/>
  <c r="AQ2111" i="1"/>
  <c r="AQ2107" i="1"/>
  <c r="AQ2103" i="1"/>
  <c r="AQ2099" i="1"/>
  <c r="AQ2095" i="1"/>
  <c r="AQ2091" i="1"/>
  <c r="AQ2087" i="1"/>
  <c r="AQ2083" i="1"/>
  <c r="AQ2079" i="1"/>
  <c r="AQ2075" i="1"/>
  <c r="AQ2071" i="1"/>
  <c r="AQ2067" i="1"/>
  <c r="AQ2063" i="1"/>
  <c r="AQ2059" i="1"/>
  <c r="AQ2055" i="1"/>
  <c r="AQ2051" i="1"/>
  <c r="AQ2047" i="1"/>
  <c r="AQ2043" i="1"/>
  <c r="AQ2039" i="1"/>
  <c r="AQ2035" i="1"/>
  <c r="AQ2031" i="1"/>
  <c r="AQ2027" i="1"/>
  <c r="AQ2023" i="1"/>
  <c r="AQ2019" i="1"/>
  <c r="AQ2015" i="1"/>
  <c r="AQ2011" i="1"/>
  <c r="AQ2007" i="1"/>
  <c r="AQ2003" i="1"/>
  <c r="AQ1999" i="1"/>
  <c r="AQ1995" i="1"/>
  <c r="AQ1991" i="1"/>
  <c r="AQ1987" i="1"/>
  <c r="AQ1983" i="1"/>
  <c r="AQ1979" i="1"/>
  <c r="AQ1975" i="1"/>
  <c r="AQ1971" i="1"/>
  <c r="AQ1967" i="1"/>
  <c r="AQ1963" i="1"/>
  <c r="AQ1959" i="1"/>
  <c r="AQ1955" i="1"/>
  <c r="AQ1951" i="1"/>
  <c r="AQ1947" i="1"/>
  <c r="AQ1943" i="1"/>
  <c r="AQ1939" i="1"/>
  <c r="AQ1935" i="1"/>
  <c r="AQ1931" i="1"/>
  <c r="AQ1927" i="1"/>
  <c r="AQ1923" i="1"/>
  <c r="AQ1919" i="1"/>
  <c r="AQ1915" i="1"/>
  <c r="AQ1911" i="1"/>
  <c r="AQ1907" i="1"/>
  <c r="AQ1903" i="1"/>
  <c r="AQ1899" i="1"/>
  <c r="AQ1895" i="1"/>
  <c r="AQ1891" i="1"/>
  <c r="AQ1887" i="1"/>
  <c r="AQ1883" i="1"/>
  <c r="AQ1879" i="1"/>
  <c r="AQ1875" i="1"/>
  <c r="AQ1871" i="1"/>
  <c r="AQ1867" i="1"/>
  <c r="AQ1863" i="1"/>
  <c r="AQ1859" i="1"/>
  <c r="AQ1855" i="1"/>
  <c r="AQ1851" i="1"/>
  <c r="AQ1847" i="1"/>
  <c r="AQ1843" i="1"/>
  <c r="AQ1839" i="1"/>
  <c r="AQ1835" i="1"/>
  <c r="AQ1831" i="1"/>
  <c r="AQ1827" i="1"/>
  <c r="AQ1823" i="1"/>
  <c r="AQ1819" i="1"/>
  <c r="AQ1815" i="1"/>
  <c r="AQ1811" i="1"/>
  <c r="AQ1807" i="1"/>
  <c r="AQ1803" i="1"/>
  <c r="AQ1799" i="1"/>
  <c r="AQ1795" i="1"/>
  <c r="AQ1791" i="1"/>
  <c r="AQ1787" i="1"/>
  <c r="AQ1783" i="1"/>
  <c r="AQ1779" i="1"/>
  <c r="AQ1775" i="1"/>
  <c r="AQ1771" i="1"/>
  <c r="AQ1767" i="1"/>
  <c r="AQ1763" i="1"/>
  <c r="AQ1759" i="1"/>
  <c r="AQ1755" i="1"/>
  <c r="AQ1751" i="1"/>
  <c r="AQ1747" i="1"/>
  <c r="AQ1743" i="1"/>
  <c r="AQ1739" i="1"/>
  <c r="AQ1735" i="1"/>
  <c r="AQ1731" i="1"/>
  <c r="AQ1727" i="1"/>
  <c r="AQ1723" i="1"/>
  <c r="AQ1719" i="1"/>
  <c r="AQ1715" i="1"/>
  <c r="AQ1711" i="1"/>
  <c r="AQ1707" i="1"/>
  <c r="AQ1703" i="1"/>
  <c r="AQ1699" i="1"/>
  <c r="AQ1695" i="1"/>
  <c r="AQ1691" i="1"/>
  <c r="AQ1687" i="1"/>
  <c r="AQ1683" i="1"/>
  <c r="AQ1679" i="1"/>
  <c r="AQ1049" i="1"/>
  <c r="AQ1045" i="1"/>
  <c r="AQ1041" i="1"/>
  <c r="AQ1037" i="1"/>
  <c r="AQ1033" i="1"/>
  <c r="AQ1029" i="1"/>
  <c r="AQ1025" i="1"/>
  <c r="AQ1021" i="1"/>
  <c r="AQ1017" i="1"/>
  <c r="AQ1013" i="1"/>
  <c r="AQ1009" i="1"/>
  <c r="AQ1005" i="1"/>
  <c r="AQ1001" i="1"/>
  <c r="AQ997" i="1"/>
  <c r="AQ993" i="1"/>
  <c r="AQ989" i="1"/>
  <c r="AQ985" i="1"/>
  <c r="AQ981" i="1"/>
  <c r="AQ977" i="1"/>
  <c r="AQ973" i="1"/>
  <c r="AQ969" i="1"/>
  <c r="AQ965" i="1"/>
  <c r="AQ961" i="1"/>
  <c r="AQ957" i="1"/>
  <c r="AQ953" i="1"/>
  <c r="AQ949" i="1"/>
  <c r="AQ945" i="1"/>
  <c r="AQ941" i="1"/>
  <c r="AQ937" i="1"/>
  <c r="AQ933" i="1"/>
  <c r="AQ929" i="1"/>
  <c r="AQ925" i="1"/>
  <c r="AQ921" i="1"/>
  <c r="AQ917" i="1"/>
  <c r="AQ913" i="1"/>
  <c r="AQ909" i="1"/>
  <c r="AQ905" i="1"/>
  <c r="AQ901" i="1"/>
  <c r="AQ897" i="1"/>
  <c r="AQ893" i="1"/>
  <c r="AQ889" i="1"/>
  <c r="AQ885" i="1"/>
  <c r="AQ881" i="1"/>
  <c r="AQ877" i="1"/>
  <c r="AQ873" i="1"/>
  <c r="AQ869" i="1"/>
  <c r="AQ865" i="1"/>
  <c r="AQ861" i="1"/>
  <c r="AQ857" i="1"/>
  <c r="AQ853" i="1"/>
  <c r="AQ849" i="1"/>
  <c r="AQ845" i="1"/>
  <c r="AQ841" i="1"/>
  <c r="AQ837" i="1"/>
  <c r="AQ833" i="1"/>
  <c r="AQ829" i="1"/>
  <c r="AQ825" i="1"/>
  <c r="AQ821" i="1"/>
  <c r="AQ817" i="1"/>
  <c r="AQ813" i="1"/>
  <c r="AQ809" i="1"/>
  <c r="AQ805" i="1"/>
  <c r="AQ801" i="1"/>
  <c r="AQ797" i="1"/>
  <c r="AQ793" i="1"/>
  <c r="AQ789" i="1"/>
  <c r="AQ785" i="1"/>
  <c r="AQ781" i="1"/>
  <c r="AQ777" i="1"/>
  <c r="AQ773" i="1"/>
  <c r="AQ769" i="1"/>
  <c r="AQ765" i="1"/>
  <c r="AQ761" i="1"/>
  <c r="AQ757" i="1"/>
  <c r="AQ753" i="1"/>
  <c r="AQ749" i="1"/>
  <c r="AQ745" i="1"/>
  <c r="AQ741" i="1"/>
  <c r="AQ737" i="1"/>
  <c r="AQ733" i="1"/>
  <c r="AQ729" i="1"/>
  <c r="AQ725" i="1"/>
  <c r="AQ721" i="1"/>
  <c r="AQ717" i="1"/>
  <c r="AQ713" i="1"/>
  <c r="AQ709" i="1"/>
  <c r="AQ705" i="1"/>
  <c r="AQ701" i="1"/>
  <c r="AQ697" i="1"/>
  <c r="AQ693" i="1"/>
  <c r="AQ689" i="1"/>
  <c r="AQ685" i="1"/>
  <c r="AQ681" i="1"/>
  <c r="AQ677" i="1"/>
  <c r="AQ673" i="1"/>
  <c r="AQ669" i="1"/>
  <c r="AQ665" i="1"/>
  <c r="AQ661" i="1"/>
  <c r="AQ657" i="1"/>
  <c r="AQ653" i="1"/>
  <c r="AQ649" i="1"/>
  <c r="AQ645" i="1"/>
  <c r="AQ641" i="1"/>
  <c r="AQ637" i="1"/>
  <c r="AQ633" i="1"/>
  <c r="AQ629" i="1"/>
  <c r="AQ625" i="1"/>
  <c r="AQ621" i="1"/>
  <c r="AQ617" i="1"/>
  <c r="AQ613" i="1"/>
  <c r="AQ609" i="1"/>
  <c r="AQ605" i="1"/>
  <c r="AQ601" i="1"/>
  <c r="AQ597" i="1"/>
  <c r="AQ593" i="1"/>
  <c r="AQ589" i="1"/>
  <c r="AQ585" i="1"/>
  <c r="AQ581" i="1"/>
  <c r="AQ577" i="1"/>
  <c r="AQ573" i="1"/>
  <c r="AQ569" i="1"/>
  <c r="AQ565" i="1"/>
  <c r="AQ561" i="1"/>
  <c r="AQ557" i="1"/>
  <c r="AQ553" i="1"/>
  <c r="AQ549" i="1"/>
  <c r="AQ545" i="1"/>
  <c r="AQ541" i="1"/>
  <c r="AQ537" i="1"/>
  <c r="AQ533" i="1"/>
  <c r="AQ529" i="1"/>
  <c r="AQ525" i="1"/>
  <c r="AQ521" i="1"/>
  <c r="AQ517" i="1"/>
  <c r="AQ513" i="1"/>
  <c r="AQ509" i="1"/>
  <c r="AQ505" i="1"/>
  <c r="AQ501" i="1"/>
  <c r="AQ497" i="1"/>
  <c r="AQ493" i="1"/>
  <c r="AQ489" i="1"/>
  <c r="AQ485" i="1"/>
  <c r="AQ481" i="1"/>
  <c r="AQ477" i="1"/>
  <c r="AQ473" i="1"/>
  <c r="AQ469" i="1"/>
  <c r="AQ465" i="1"/>
  <c r="AQ461" i="1"/>
  <c r="AQ457" i="1"/>
  <c r="AQ453" i="1"/>
  <c r="AQ449" i="1"/>
  <c r="AQ445" i="1"/>
  <c r="AQ441" i="1"/>
  <c r="AQ437" i="1"/>
  <c r="AQ433" i="1"/>
  <c r="AQ429" i="1"/>
  <c r="AQ425" i="1"/>
  <c r="AQ421" i="1"/>
  <c r="AQ417" i="1"/>
  <c r="AQ413" i="1"/>
  <c r="AQ409" i="1"/>
  <c r="AQ405" i="1"/>
  <c r="AQ401" i="1"/>
  <c r="AQ397" i="1"/>
  <c r="AQ393" i="1"/>
  <c r="AQ389" i="1"/>
  <c r="AQ385" i="1"/>
  <c r="AQ381" i="1"/>
  <c r="AQ377" i="1"/>
  <c r="AQ373" i="1"/>
  <c r="AQ1820" i="1"/>
  <c r="AQ1816" i="1"/>
  <c r="AQ1812" i="1"/>
  <c r="AQ1808" i="1"/>
  <c r="AQ1804" i="1"/>
  <c r="AQ1800" i="1"/>
  <c r="AQ1796" i="1"/>
  <c r="AQ1792" i="1"/>
  <c r="AQ1788" i="1"/>
  <c r="AQ1784" i="1"/>
  <c r="AQ1780" i="1"/>
  <c r="AQ1776" i="1"/>
  <c r="AQ1772" i="1"/>
  <c r="AQ1768" i="1"/>
  <c r="AQ1764" i="1"/>
  <c r="AQ1760" i="1"/>
  <c r="AQ1756" i="1"/>
  <c r="AQ1752" i="1"/>
  <c r="AQ1748" i="1"/>
  <c r="AQ1744" i="1"/>
  <c r="AQ1740" i="1"/>
  <c r="AQ1736" i="1"/>
  <c r="AQ1732" i="1"/>
  <c r="AQ1728" i="1"/>
  <c r="AQ1724" i="1"/>
  <c r="AQ1720" i="1"/>
  <c r="AQ1716" i="1"/>
  <c r="AQ1712" i="1"/>
  <c r="AQ1708" i="1"/>
  <c r="AQ1704" i="1"/>
  <c r="AQ1700" i="1"/>
  <c r="AQ1696" i="1"/>
  <c r="AQ1692" i="1"/>
  <c r="AQ1688" i="1"/>
  <c r="AQ1684" i="1"/>
  <c r="AQ1680" i="1"/>
  <c r="AQ1676" i="1"/>
  <c r="AQ1672" i="1"/>
  <c r="AQ1668" i="1"/>
  <c r="AQ1664" i="1"/>
  <c r="AQ1660" i="1"/>
  <c r="AQ1656" i="1"/>
  <c r="AQ1652" i="1"/>
  <c r="AQ1648" i="1"/>
  <c r="AQ1644" i="1"/>
  <c r="AQ1640" i="1"/>
  <c r="AQ1636" i="1"/>
  <c r="AQ1632" i="1"/>
  <c r="AQ1628" i="1"/>
  <c r="AQ1624" i="1"/>
  <c r="AQ1620" i="1"/>
  <c r="AQ1616" i="1"/>
  <c r="AQ1612" i="1"/>
  <c r="AQ1608" i="1"/>
  <c r="AQ1604" i="1"/>
  <c r="AQ1600" i="1"/>
  <c r="AQ1596" i="1"/>
  <c r="AQ1592" i="1"/>
  <c r="AQ1588" i="1"/>
  <c r="AQ1584" i="1"/>
  <c r="AQ1580" i="1"/>
  <c r="AQ1576" i="1"/>
  <c r="AQ1572" i="1"/>
  <c r="AQ1568" i="1"/>
  <c r="AQ1564" i="1"/>
  <c r="AQ1560" i="1"/>
  <c r="AQ1556" i="1"/>
  <c r="AQ1552" i="1"/>
  <c r="AQ1548" i="1"/>
  <c r="AQ1544" i="1"/>
  <c r="AQ1540" i="1"/>
  <c r="AQ1536" i="1"/>
  <c r="AQ1532" i="1"/>
  <c r="AQ1528" i="1"/>
  <c r="AQ1524" i="1"/>
  <c r="AQ1520" i="1"/>
  <c r="AQ1516" i="1"/>
  <c r="AQ1512" i="1"/>
  <c r="AQ1508" i="1"/>
  <c r="AQ1504" i="1"/>
  <c r="AQ1500" i="1"/>
  <c r="AQ1496" i="1"/>
  <c r="AQ1492" i="1"/>
  <c r="AQ1488" i="1"/>
  <c r="AQ1484" i="1"/>
  <c r="AQ1480" i="1"/>
  <c r="AQ1476" i="1"/>
  <c r="AQ1472" i="1"/>
  <c r="AQ1468" i="1"/>
  <c r="AQ1464" i="1"/>
  <c r="AQ1460" i="1"/>
  <c r="AQ1456" i="1"/>
  <c r="AQ1452" i="1"/>
  <c r="AQ1448" i="1"/>
  <c r="AQ1444" i="1"/>
  <c r="AQ1440" i="1"/>
  <c r="AQ1436" i="1"/>
  <c r="AQ1432" i="1"/>
  <c r="AQ1428" i="1"/>
  <c r="AQ1424" i="1"/>
  <c r="AQ1420" i="1"/>
  <c r="AQ1416" i="1"/>
  <c r="AQ1412" i="1"/>
  <c r="AQ1408" i="1"/>
  <c r="AQ1404" i="1"/>
  <c r="AQ1400" i="1"/>
  <c r="AQ1396" i="1"/>
  <c r="AQ1392" i="1"/>
  <c r="AQ1388" i="1"/>
  <c r="AQ1384" i="1"/>
  <c r="AQ1380" i="1"/>
  <c r="AQ1376" i="1"/>
  <c r="AQ1372" i="1"/>
  <c r="AQ1368" i="1"/>
  <c r="AQ1364" i="1"/>
  <c r="AQ1360" i="1"/>
  <c r="AQ1356" i="1"/>
  <c r="AQ1352" i="1"/>
  <c r="AQ1348" i="1"/>
  <c r="AQ1344" i="1"/>
  <c r="AQ1340" i="1"/>
  <c r="AQ1336" i="1"/>
  <c r="AQ1332" i="1"/>
  <c r="AQ1328" i="1"/>
  <c r="AQ1324" i="1"/>
  <c r="AQ1320" i="1"/>
  <c r="AQ1316" i="1"/>
  <c r="AQ1312" i="1"/>
  <c r="AQ1308" i="1"/>
  <c r="AQ1304" i="1"/>
  <c r="AQ1300" i="1"/>
  <c r="AQ1296" i="1"/>
  <c r="AQ1292" i="1"/>
  <c r="AQ1288" i="1"/>
  <c r="AQ1284" i="1"/>
  <c r="AQ1280" i="1"/>
  <c r="AQ1276" i="1"/>
  <c r="AQ1272" i="1"/>
  <c r="AQ1268" i="1"/>
  <c r="AQ1264" i="1"/>
  <c r="AQ1260" i="1"/>
  <c r="AQ1256" i="1"/>
  <c r="AQ1252" i="1"/>
  <c r="AQ1248" i="1"/>
  <c r="AQ1244" i="1"/>
  <c r="AQ1240" i="1"/>
  <c r="AQ1236" i="1"/>
  <c r="AQ1232" i="1"/>
  <c r="AQ1228" i="1"/>
  <c r="AQ1224" i="1"/>
  <c r="AQ1220" i="1"/>
  <c r="AQ1216" i="1"/>
  <c r="AQ1212" i="1"/>
  <c r="AQ1208" i="1"/>
  <c r="AQ1204" i="1"/>
  <c r="AQ1200" i="1"/>
  <c r="AQ1196" i="1"/>
  <c r="AQ1192" i="1"/>
  <c r="AQ1188" i="1"/>
  <c r="AQ1184" i="1"/>
  <c r="AQ1180" i="1"/>
  <c r="AQ1176" i="1"/>
  <c r="AQ1172" i="1"/>
  <c r="AQ1168" i="1"/>
  <c r="AQ1675" i="1"/>
  <c r="AQ1671" i="1"/>
  <c r="AQ1667" i="1"/>
  <c r="AQ1663" i="1"/>
  <c r="AQ1659" i="1"/>
  <c r="AQ1655" i="1"/>
  <c r="AQ1651" i="1"/>
  <c r="AQ1647" i="1"/>
  <c r="AQ1643" i="1"/>
  <c r="AQ1639" i="1"/>
  <c r="AQ1635" i="1"/>
  <c r="AQ1631" i="1"/>
  <c r="AQ1627" i="1"/>
  <c r="AQ1623" i="1"/>
  <c r="AQ1619" i="1"/>
  <c r="AQ1615" i="1"/>
  <c r="AQ1611" i="1"/>
  <c r="AQ1607" i="1"/>
  <c r="AQ1603" i="1"/>
  <c r="AQ1599" i="1"/>
  <c r="AQ1595" i="1"/>
  <c r="AQ1591" i="1"/>
  <c r="AQ1587" i="1"/>
  <c r="AQ1583" i="1"/>
  <c r="AQ1579" i="1"/>
  <c r="AQ1575" i="1"/>
  <c r="AQ1571" i="1"/>
  <c r="AQ1567" i="1"/>
  <c r="AQ1563" i="1"/>
  <c r="AQ1559" i="1"/>
  <c r="AQ1555" i="1"/>
  <c r="AQ1551" i="1"/>
  <c r="AQ1547" i="1"/>
  <c r="AQ1543" i="1"/>
  <c r="AQ1539" i="1"/>
  <c r="AQ1535" i="1"/>
  <c r="AQ1531" i="1"/>
  <c r="AQ1527" i="1"/>
  <c r="AQ1523" i="1"/>
  <c r="AQ1519" i="1"/>
  <c r="AQ1515" i="1"/>
  <c r="AQ1511" i="1"/>
  <c r="AQ1507" i="1"/>
  <c r="AQ1503" i="1"/>
  <c r="AQ1499" i="1"/>
  <c r="AQ1495" i="1"/>
  <c r="AQ1491" i="1"/>
  <c r="AQ1487" i="1"/>
  <c r="AQ1483" i="1"/>
  <c r="AQ1479" i="1"/>
  <c r="AQ1475" i="1"/>
  <c r="AQ1471" i="1"/>
  <c r="AQ1467" i="1"/>
  <c r="AQ1463" i="1"/>
  <c r="AQ1459" i="1"/>
  <c r="AQ1455" i="1"/>
  <c r="AQ1451" i="1"/>
  <c r="AQ1447" i="1"/>
  <c r="AQ1443" i="1"/>
  <c r="AQ1439" i="1"/>
  <c r="AQ1435" i="1"/>
  <c r="AQ1431" i="1"/>
  <c r="AQ1427" i="1"/>
  <c r="AQ1423" i="1"/>
  <c r="AQ1419" i="1"/>
  <c r="AQ1415" i="1"/>
  <c r="AQ1411" i="1"/>
  <c r="AQ1407" i="1"/>
  <c r="AQ1403" i="1"/>
  <c r="AQ1399" i="1"/>
  <c r="AQ1395" i="1"/>
  <c r="AQ1391" i="1"/>
  <c r="AQ1387" i="1"/>
  <c r="AQ1383" i="1"/>
  <c r="AQ1379" i="1"/>
  <c r="AQ1375" i="1"/>
  <c r="AQ1371" i="1"/>
  <c r="AQ1367" i="1"/>
  <c r="AQ1363" i="1"/>
  <c r="AQ1359" i="1"/>
  <c r="AQ1355" i="1"/>
  <c r="AQ1351" i="1"/>
  <c r="AQ1347" i="1"/>
  <c r="AQ1343" i="1"/>
  <c r="AQ1339" i="1"/>
  <c r="AQ1335" i="1"/>
  <c r="AQ1331" i="1"/>
  <c r="AQ1327" i="1"/>
  <c r="AQ1323" i="1"/>
  <c r="AQ1319" i="1"/>
  <c r="AQ1315" i="1"/>
  <c r="AQ1311" i="1"/>
  <c r="AQ1307" i="1"/>
  <c r="AQ1303" i="1"/>
  <c r="AQ1299" i="1"/>
  <c r="AQ1295" i="1"/>
  <c r="AQ1291" i="1"/>
  <c r="AQ1287" i="1"/>
  <c r="AQ1283" i="1"/>
  <c r="AQ1279" i="1"/>
  <c r="AQ1275" i="1"/>
  <c r="AQ1271" i="1"/>
  <c r="AQ1267" i="1"/>
  <c r="AQ1263" i="1"/>
  <c r="AQ1259" i="1"/>
  <c r="AQ1255" i="1"/>
  <c r="AQ1251" i="1"/>
  <c r="AQ1247" i="1"/>
  <c r="AQ1243" i="1"/>
  <c r="AQ1239" i="1"/>
  <c r="AQ1235" i="1"/>
  <c r="AQ1231" i="1"/>
  <c r="AQ1227" i="1"/>
  <c r="AQ1223" i="1"/>
  <c r="AQ1219" i="1"/>
  <c r="AQ1215" i="1"/>
  <c r="AQ1211" i="1"/>
  <c r="AQ1207" i="1"/>
  <c r="AQ1203" i="1"/>
  <c r="AQ1199" i="1"/>
  <c r="AQ1195" i="1"/>
  <c r="AQ1191" i="1"/>
  <c r="AQ1187" i="1"/>
  <c r="AQ1183" i="1"/>
  <c r="AQ1179" i="1"/>
  <c r="AQ1175" i="1"/>
  <c r="AQ1171" i="1"/>
  <c r="AQ1167" i="1"/>
  <c r="AQ369" i="1"/>
  <c r="AQ365" i="1"/>
  <c r="AQ361" i="1"/>
  <c r="AQ357" i="1"/>
  <c r="AQ353" i="1"/>
  <c r="AQ349" i="1"/>
  <c r="AQ345" i="1"/>
  <c r="AQ341" i="1"/>
  <c r="AQ337" i="1"/>
  <c r="AQ333" i="1"/>
  <c r="AQ329" i="1"/>
  <c r="AQ325" i="1"/>
  <c r="AQ321" i="1"/>
  <c r="AQ317" i="1"/>
  <c r="AQ313" i="1"/>
  <c r="AQ309" i="1"/>
  <c r="AQ305" i="1"/>
  <c r="AQ301" i="1"/>
  <c r="AQ297" i="1"/>
  <c r="AQ293" i="1"/>
  <c r="AQ289" i="1"/>
  <c r="AQ285" i="1"/>
  <c r="AQ281" i="1"/>
  <c r="AQ277" i="1"/>
  <c r="AQ273" i="1"/>
  <c r="AQ269" i="1"/>
  <c r="AQ265" i="1"/>
  <c r="AQ261" i="1"/>
  <c r="AQ257" i="1"/>
  <c r="AQ253" i="1"/>
  <c r="AQ249" i="1"/>
  <c r="AQ245" i="1"/>
  <c r="AQ241" i="1"/>
  <c r="AQ237" i="1"/>
  <c r="AQ233" i="1"/>
  <c r="AQ229" i="1"/>
  <c r="AQ225" i="1"/>
  <c r="AQ221" i="1"/>
  <c r="AQ217" i="1"/>
  <c r="AQ213" i="1"/>
  <c r="AQ209" i="1"/>
  <c r="AQ205" i="1"/>
  <c r="AQ201" i="1"/>
  <c r="AQ197" i="1"/>
  <c r="AQ193" i="1"/>
  <c r="AQ189" i="1"/>
  <c r="AQ185" i="1"/>
  <c r="AQ181" i="1"/>
  <c r="AQ177" i="1"/>
  <c r="AQ173" i="1"/>
  <c r="AQ169" i="1"/>
  <c r="AQ165" i="1"/>
  <c r="AQ161" i="1"/>
  <c r="AQ157" i="1"/>
  <c r="AQ153" i="1"/>
  <c r="AQ149" i="1"/>
  <c r="AQ145" i="1"/>
  <c r="AQ141" i="1"/>
  <c r="AQ137" i="1"/>
  <c r="AQ133" i="1"/>
  <c r="AQ129" i="1"/>
  <c r="AQ125" i="1"/>
  <c r="AQ121" i="1"/>
  <c r="AQ117" i="1"/>
  <c r="AQ113" i="1"/>
  <c r="AQ109" i="1"/>
  <c r="AQ105" i="1"/>
  <c r="AQ101" i="1"/>
  <c r="AQ97" i="1"/>
  <c r="AQ93" i="1"/>
  <c r="AQ89" i="1"/>
  <c r="AQ85" i="1"/>
  <c r="AQ81" i="1"/>
  <c r="AQ77" i="1"/>
  <c r="AQ73" i="1"/>
  <c r="AQ69" i="1"/>
  <c r="AQ65" i="1"/>
  <c r="AQ61" i="1"/>
  <c r="AQ57" i="1"/>
  <c r="AQ53" i="1"/>
  <c r="AQ49" i="1"/>
  <c r="AQ45" i="1"/>
  <c r="AQ41" i="1"/>
  <c r="AQ37" i="1"/>
  <c r="AQ33" i="1"/>
  <c r="AQ1164" i="1"/>
  <c r="AQ1160" i="1"/>
  <c r="AQ1156" i="1"/>
  <c r="AQ1152" i="1"/>
  <c r="AQ1148" i="1"/>
  <c r="AQ1144" i="1"/>
  <c r="AQ1140" i="1"/>
  <c r="AQ1136" i="1"/>
  <c r="AQ1132" i="1"/>
  <c r="AQ1128" i="1"/>
  <c r="AQ1124" i="1"/>
  <c r="AQ1120" i="1"/>
  <c r="AQ1116" i="1"/>
  <c r="AQ1112" i="1"/>
  <c r="AQ1108" i="1"/>
  <c r="AQ1104" i="1"/>
  <c r="AQ1100" i="1"/>
  <c r="AQ1096" i="1"/>
  <c r="AQ1092" i="1"/>
  <c r="AQ1088" i="1"/>
  <c r="AQ1084" i="1"/>
  <c r="AQ1080" i="1"/>
  <c r="AQ1076" i="1"/>
  <c r="AQ1072" i="1"/>
  <c r="AQ1068" i="1"/>
  <c r="AQ1064" i="1"/>
  <c r="AQ1060" i="1"/>
  <c r="AQ1056" i="1"/>
  <c r="AQ1052" i="1"/>
  <c r="AQ1048" i="1"/>
  <c r="AQ1044" i="1"/>
  <c r="AQ1040" i="1"/>
  <c r="AQ1036" i="1"/>
  <c r="AQ1032" i="1"/>
  <c r="AQ1028" i="1"/>
  <c r="AQ1024" i="1"/>
  <c r="AQ1020" i="1"/>
  <c r="AQ1016" i="1"/>
  <c r="AQ1012" i="1"/>
  <c r="AQ1008" i="1"/>
  <c r="AQ1004" i="1"/>
  <c r="AQ1000" i="1"/>
  <c r="AQ996" i="1"/>
  <c r="AQ992" i="1"/>
  <c r="AQ988" i="1"/>
  <c r="AQ984" i="1"/>
  <c r="AQ980" i="1"/>
  <c r="AQ976" i="1"/>
  <c r="AQ972" i="1"/>
  <c r="AQ968" i="1"/>
  <c r="AQ964" i="1"/>
  <c r="AQ960" i="1"/>
  <c r="AQ956" i="1"/>
  <c r="AQ952" i="1"/>
  <c r="AQ948" i="1"/>
  <c r="AQ944" i="1"/>
  <c r="AQ940" i="1"/>
  <c r="AQ936" i="1"/>
  <c r="AQ932" i="1"/>
  <c r="AQ928" i="1"/>
  <c r="AQ924" i="1"/>
  <c r="AQ920" i="1"/>
  <c r="AQ916" i="1"/>
  <c r="AQ912" i="1"/>
  <c r="AQ908" i="1"/>
  <c r="AQ904" i="1"/>
  <c r="AQ900" i="1"/>
  <c r="AQ896" i="1"/>
  <c r="AQ892" i="1"/>
  <c r="AQ888" i="1"/>
  <c r="AQ884" i="1"/>
  <c r="AQ880" i="1"/>
  <c r="AQ876" i="1"/>
  <c r="AQ872" i="1"/>
  <c r="AQ868" i="1"/>
  <c r="AQ864" i="1"/>
  <c r="AQ860" i="1"/>
  <c r="AQ856" i="1"/>
  <c r="AQ852" i="1"/>
  <c r="AQ848" i="1"/>
  <c r="AQ844" i="1"/>
  <c r="AQ840" i="1"/>
  <c r="AQ836" i="1"/>
  <c r="AQ832" i="1"/>
  <c r="AQ828" i="1"/>
  <c r="AQ824" i="1"/>
  <c r="AQ820" i="1"/>
  <c r="AQ816" i="1"/>
  <c r="AQ812" i="1"/>
  <c r="AQ808" i="1"/>
  <c r="AQ804" i="1"/>
  <c r="AQ800" i="1"/>
  <c r="AQ796" i="1"/>
  <c r="AQ792" i="1"/>
  <c r="AQ788" i="1"/>
  <c r="AQ784" i="1"/>
  <c r="AQ780" i="1"/>
  <c r="AQ776" i="1"/>
  <c r="AQ772" i="1"/>
  <c r="AQ768" i="1"/>
  <c r="AQ764" i="1"/>
  <c r="AQ760" i="1"/>
  <c r="AQ756" i="1"/>
  <c r="AQ752" i="1"/>
  <c r="AQ748" i="1"/>
  <c r="AQ744" i="1"/>
  <c r="AQ740" i="1"/>
  <c r="AQ736" i="1"/>
  <c r="AQ732" i="1"/>
  <c r="AQ728" i="1"/>
  <c r="AQ724" i="1"/>
  <c r="AQ720" i="1"/>
  <c r="AQ716" i="1"/>
  <c r="AQ712" i="1"/>
  <c r="AQ708" i="1"/>
  <c r="AQ704" i="1"/>
  <c r="AQ700" i="1"/>
  <c r="AQ696" i="1"/>
  <c r="AQ692" i="1"/>
  <c r="AQ688" i="1"/>
  <c r="AQ684" i="1"/>
  <c r="AQ1163" i="1"/>
  <c r="AQ1159" i="1"/>
  <c r="AQ1155" i="1"/>
  <c r="AQ1151" i="1"/>
  <c r="AQ1147" i="1"/>
  <c r="AQ1143" i="1"/>
  <c r="AQ1139" i="1"/>
  <c r="AQ1135" i="1"/>
  <c r="AQ1131" i="1"/>
  <c r="AQ1127" i="1"/>
  <c r="AQ1123" i="1"/>
  <c r="AQ1119" i="1"/>
  <c r="AQ1115" i="1"/>
  <c r="AQ1111" i="1"/>
  <c r="AQ1107" i="1"/>
  <c r="AQ1103" i="1"/>
  <c r="AQ1099" i="1"/>
  <c r="AQ1095" i="1"/>
  <c r="AQ1091" i="1"/>
  <c r="AQ1087" i="1"/>
  <c r="AQ1083" i="1"/>
  <c r="AQ1079" i="1"/>
  <c r="AQ1075" i="1"/>
  <c r="AQ1071" i="1"/>
  <c r="AQ1067" i="1"/>
  <c r="AQ1063" i="1"/>
  <c r="AQ1059" i="1"/>
  <c r="AQ1055" i="1"/>
  <c r="AQ1051" i="1"/>
  <c r="AQ1047" i="1"/>
  <c r="AQ1043" i="1"/>
  <c r="AQ1039" i="1"/>
  <c r="AQ1035" i="1"/>
  <c r="AQ1031" i="1"/>
  <c r="AQ1027" i="1"/>
  <c r="AQ1023" i="1"/>
  <c r="AQ1019" i="1"/>
  <c r="AQ1015" i="1"/>
  <c r="AQ1011" i="1"/>
  <c r="AQ1007" i="1"/>
  <c r="AQ1003" i="1"/>
  <c r="AQ999" i="1"/>
  <c r="AQ995" i="1"/>
  <c r="AQ991" i="1"/>
  <c r="AQ987" i="1"/>
  <c r="AQ983" i="1"/>
  <c r="AQ979" i="1"/>
  <c r="AQ975" i="1"/>
  <c r="AQ971" i="1"/>
  <c r="AQ967" i="1"/>
  <c r="AQ963" i="1"/>
  <c r="AQ959" i="1"/>
  <c r="AQ955" i="1"/>
  <c r="AQ951" i="1"/>
  <c r="AQ947" i="1"/>
  <c r="AQ943" i="1"/>
  <c r="AQ939" i="1"/>
  <c r="AQ935" i="1"/>
  <c r="AQ931" i="1"/>
  <c r="AQ927" i="1"/>
  <c r="AQ923" i="1"/>
  <c r="AQ919" i="1"/>
  <c r="AQ915" i="1"/>
  <c r="AQ911" i="1"/>
  <c r="AQ907" i="1"/>
  <c r="AQ903" i="1"/>
  <c r="AQ899" i="1"/>
  <c r="AQ895" i="1"/>
  <c r="AQ891" i="1"/>
  <c r="AQ887" i="1"/>
  <c r="AQ883" i="1"/>
  <c r="AQ879" i="1"/>
  <c r="AQ875" i="1"/>
  <c r="AQ871" i="1"/>
  <c r="AQ867" i="1"/>
  <c r="AQ863" i="1"/>
  <c r="AQ859" i="1"/>
  <c r="AQ855" i="1"/>
  <c r="AQ851" i="1"/>
  <c r="AQ847" i="1"/>
  <c r="AQ843" i="1"/>
  <c r="AQ839" i="1"/>
  <c r="AQ835" i="1"/>
  <c r="AQ831" i="1"/>
  <c r="AQ827" i="1"/>
  <c r="AQ823" i="1"/>
  <c r="AQ819" i="1"/>
  <c r="AQ815" i="1"/>
  <c r="AQ811" i="1"/>
  <c r="AQ807" i="1"/>
  <c r="AQ803" i="1"/>
  <c r="AQ799" i="1"/>
  <c r="AQ795" i="1"/>
  <c r="AQ791" i="1"/>
  <c r="AQ787" i="1"/>
  <c r="AQ783" i="1"/>
  <c r="AQ779" i="1"/>
  <c r="AQ775" i="1"/>
  <c r="AQ771" i="1"/>
  <c r="AQ767" i="1"/>
  <c r="AQ763" i="1"/>
  <c r="AQ759" i="1"/>
  <c r="AQ755" i="1"/>
  <c r="AQ751" i="1"/>
  <c r="AQ747" i="1"/>
  <c r="AQ743" i="1"/>
  <c r="AQ739" i="1"/>
  <c r="AQ735" i="1"/>
  <c r="AQ731" i="1"/>
  <c r="AQ727" i="1"/>
  <c r="AQ723" i="1"/>
  <c r="AQ719" i="1"/>
  <c r="AQ715" i="1"/>
  <c r="AQ711" i="1"/>
  <c r="AQ707" i="1"/>
  <c r="AQ703" i="1"/>
  <c r="AQ699" i="1"/>
  <c r="AQ695" i="1"/>
  <c r="AQ691" i="1"/>
  <c r="AQ687" i="1"/>
  <c r="AQ683" i="1"/>
  <c r="AQ29" i="1"/>
  <c r="AQ25" i="1"/>
  <c r="AQ21" i="1"/>
  <c r="AQ17" i="1"/>
  <c r="AQ13" i="1"/>
  <c r="AQ9" i="1"/>
  <c r="AQ5" i="1"/>
  <c r="AQ680" i="1"/>
  <c r="AQ676" i="1"/>
  <c r="AQ672" i="1"/>
  <c r="AQ668" i="1"/>
  <c r="AQ664" i="1"/>
  <c r="AQ660" i="1"/>
  <c r="AQ656" i="1"/>
  <c r="AQ652" i="1"/>
  <c r="AQ648" i="1"/>
  <c r="AQ644" i="1"/>
  <c r="AQ640" i="1"/>
  <c r="AQ636" i="1"/>
  <c r="AQ632" i="1"/>
  <c r="AQ628" i="1"/>
  <c r="AQ624" i="1"/>
  <c r="AQ620" i="1"/>
  <c r="AQ616" i="1"/>
  <c r="AQ612" i="1"/>
  <c r="AQ608" i="1"/>
  <c r="AQ604" i="1"/>
  <c r="AQ600" i="1"/>
  <c r="AQ596" i="1"/>
  <c r="AQ592" i="1"/>
  <c r="AQ588" i="1"/>
  <c r="AQ584" i="1"/>
  <c r="AQ580" i="1"/>
  <c r="AQ576" i="1"/>
  <c r="AQ572" i="1"/>
  <c r="AQ568" i="1"/>
  <c r="AQ564" i="1"/>
  <c r="AQ560" i="1"/>
  <c r="AQ556" i="1"/>
  <c r="AQ552" i="1"/>
  <c r="AQ548" i="1"/>
  <c r="AQ544" i="1"/>
  <c r="AQ540" i="1"/>
  <c r="AQ536" i="1"/>
  <c r="AQ532" i="1"/>
  <c r="AQ528" i="1"/>
  <c r="AQ524" i="1"/>
  <c r="AQ520" i="1"/>
  <c r="AQ516" i="1"/>
  <c r="AQ512" i="1"/>
  <c r="AQ508" i="1"/>
  <c r="AQ504" i="1"/>
  <c r="AQ500" i="1"/>
  <c r="AQ496" i="1"/>
  <c r="AQ492" i="1"/>
  <c r="AQ488" i="1"/>
  <c r="AQ484" i="1"/>
  <c r="AQ480" i="1"/>
  <c r="AQ476" i="1"/>
  <c r="AQ472" i="1"/>
  <c r="AQ468" i="1"/>
  <c r="AQ464" i="1"/>
  <c r="AQ460" i="1"/>
  <c r="AQ456" i="1"/>
  <c r="AQ452" i="1"/>
  <c r="AQ448" i="1"/>
  <c r="AQ444" i="1"/>
  <c r="AQ440" i="1"/>
  <c r="AQ436" i="1"/>
  <c r="AQ432" i="1"/>
  <c r="AQ428" i="1"/>
  <c r="AQ424" i="1"/>
  <c r="AQ420" i="1"/>
  <c r="AQ416" i="1"/>
  <c r="AQ412" i="1"/>
  <c r="AQ408" i="1"/>
  <c r="AQ404" i="1"/>
  <c r="AQ400" i="1"/>
  <c r="AQ396" i="1"/>
  <c r="AQ392" i="1"/>
  <c r="AQ388" i="1"/>
  <c r="AQ384" i="1"/>
  <c r="AQ380" i="1"/>
  <c r="AQ376" i="1"/>
  <c r="AQ372" i="1"/>
  <c r="AQ368" i="1"/>
  <c r="AQ364" i="1"/>
  <c r="AQ360" i="1"/>
  <c r="AQ356" i="1"/>
  <c r="AQ352" i="1"/>
  <c r="AQ348" i="1"/>
  <c r="AQ344" i="1"/>
  <c r="AQ679" i="1"/>
  <c r="AQ675" i="1"/>
  <c r="AQ671" i="1"/>
  <c r="AQ667" i="1"/>
  <c r="AQ663" i="1"/>
  <c r="AQ659" i="1"/>
  <c r="AQ655" i="1"/>
  <c r="AQ651" i="1"/>
  <c r="AQ647" i="1"/>
  <c r="AQ643" i="1"/>
  <c r="AQ639" i="1"/>
  <c r="AQ635" i="1"/>
  <c r="AQ631" i="1"/>
  <c r="AQ627" i="1"/>
  <c r="AQ623" i="1"/>
  <c r="AQ619" i="1"/>
  <c r="AQ615" i="1"/>
  <c r="AQ611" i="1"/>
  <c r="AQ607" i="1"/>
  <c r="AQ603" i="1"/>
  <c r="AQ599" i="1"/>
  <c r="AQ595" i="1"/>
  <c r="AQ591" i="1"/>
  <c r="AQ587" i="1"/>
  <c r="AQ583" i="1"/>
  <c r="AQ579" i="1"/>
  <c r="AQ575" i="1"/>
  <c r="AQ571" i="1"/>
  <c r="AQ567" i="1"/>
  <c r="AQ563" i="1"/>
  <c r="AQ559" i="1"/>
  <c r="AQ555" i="1"/>
  <c r="AQ551" i="1"/>
  <c r="AQ547" i="1"/>
  <c r="AQ543" i="1"/>
  <c r="AQ539" i="1"/>
  <c r="AQ535" i="1"/>
  <c r="AQ531" i="1"/>
  <c r="AQ527" i="1"/>
  <c r="AQ523" i="1"/>
  <c r="AQ519" i="1"/>
  <c r="AQ515" i="1"/>
  <c r="AQ511" i="1"/>
  <c r="AQ507" i="1"/>
  <c r="AQ503" i="1"/>
  <c r="AQ499" i="1"/>
  <c r="AQ495" i="1"/>
  <c r="AQ491" i="1"/>
  <c r="AQ487" i="1"/>
  <c r="AQ483" i="1"/>
  <c r="AQ479" i="1"/>
  <c r="AQ475" i="1"/>
  <c r="AQ471" i="1"/>
  <c r="AQ467" i="1"/>
  <c r="AQ463" i="1"/>
  <c r="AQ459" i="1"/>
  <c r="AQ455" i="1"/>
  <c r="AQ451" i="1"/>
  <c r="AQ447" i="1"/>
  <c r="AQ443" i="1"/>
  <c r="AQ439" i="1"/>
  <c r="AQ435" i="1"/>
  <c r="AQ431" i="1"/>
  <c r="AQ427" i="1"/>
  <c r="AQ423" i="1"/>
  <c r="AQ419" i="1"/>
  <c r="AQ415" i="1"/>
  <c r="AQ411" i="1"/>
  <c r="AQ407" i="1"/>
  <c r="AQ403" i="1"/>
  <c r="AQ399" i="1"/>
  <c r="AQ395" i="1"/>
  <c r="AQ391" i="1"/>
  <c r="AQ387" i="1"/>
  <c r="AQ383" i="1"/>
  <c r="AQ379" i="1"/>
  <c r="AQ375" i="1"/>
  <c r="AQ371" i="1"/>
  <c r="AQ367" i="1"/>
  <c r="AQ363" i="1"/>
  <c r="AQ359" i="1"/>
  <c r="AQ355" i="1"/>
  <c r="AQ351" i="1"/>
  <c r="AQ347" i="1"/>
  <c r="AQ343" i="1"/>
  <c r="AQ340" i="1"/>
  <c r="AQ336" i="1"/>
  <c r="AQ332" i="1"/>
  <c r="AQ328" i="1"/>
  <c r="AQ324" i="1"/>
  <c r="AQ320" i="1"/>
  <c r="AQ316" i="1"/>
  <c r="AQ312" i="1"/>
  <c r="AQ308" i="1"/>
  <c r="AQ304" i="1"/>
  <c r="AQ300" i="1"/>
  <c r="AQ296" i="1"/>
  <c r="AQ292" i="1"/>
  <c r="AQ288" i="1"/>
  <c r="AQ284" i="1"/>
  <c r="AQ280" i="1"/>
  <c r="AQ276" i="1"/>
  <c r="AQ272" i="1"/>
  <c r="AQ268" i="1"/>
  <c r="AQ264" i="1"/>
  <c r="AQ260" i="1"/>
  <c r="AQ256" i="1"/>
  <c r="AQ252" i="1"/>
  <c r="AQ248" i="1"/>
  <c r="AQ244" i="1"/>
  <c r="AQ240" i="1"/>
  <c r="AQ236" i="1"/>
  <c r="AQ232" i="1"/>
  <c r="AQ228" i="1"/>
  <c r="AQ224" i="1"/>
  <c r="AQ220" i="1"/>
  <c r="AQ216" i="1"/>
  <c r="AQ212" i="1"/>
  <c r="AQ208" i="1"/>
  <c r="AQ204" i="1"/>
  <c r="AQ200" i="1"/>
  <c r="AQ196" i="1"/>
  <c r="AQ192" i="1"/>
  <c r="AQ188" i="1"/>
  <c r="AQ184" i="1"/>
  <c r="AQ180" i="1"/>
  <c r="AQ176" i="1"/>
  <c r="AQ172" i="1"/>
  <c r="AQ168" i="1"/>
  <c r="AQ164" i="1"/>
  <c r="AQ160" i="1"/>
  <c r="AQ156" i="1"/>
  <c r="AQ152" i="1"/>
  <c r="AQ148" i="1"/>
  <c r="AQ144" i="1"/>
  <c r="AQ140" i="1"/>
  <c r="AQ136" i="1"/>
  <c r="AQ132" i="1"/>
  <c r="AQ128" i="1"/>
  <c r="AQ124" i="1"/>
  <c r="AQ120" i="1"/>
  <c r="AQ116" i="1"/>
  <c r="AQ112" i="1"/>
  <c r="AQ108" i="1"/>
  <c r="AQ104" i="1"/>
  <c r="AQ100" i="1"/>
  <c r="AQ96" i="1"/>
  <c r="AQ92" i="1"/>
  <c r="AQ88" i="1"/>
  <c r="AQ84" i="1"/>
  <c r="AQ80" i="1"/>
  <c r="AQ76" i="1"/>
  <c r="AQ72" i="1"/>
  <c r="AQ68" i="1"/>
  <c r="AQ64" i="1"/>
  <c r="AQ60" i="1"/>
  <c r="AQ56" i="1"/>
  <c r="AQ52" i="1"/>
  <c r="AQ48" i="1"/>
  <c r="AQ44" i="1"/>
  <c r="AQ40" i="1"/>
  <c r="AQ36" i="1"/>
  <c r="AQ32" i="1"/>
  <c r="AQ28" i="1"/>
  <c r="AQ24" i="1"/>
  <c r="AQ20" i="1"/>
  <c r="AQ16" i="1"/>
  <c r="AQ12" i="1"/>
  <c r="AQ8" i="1"/>
  <c r="AQ4" i="1"/>
  <c r="AQ339" i="1"/>
  <c r="AQ335" i="1"/>
  <c r="AQ331" i="1"/>
  <c r="AQ327" i="1"/>
  <c r="AQ323" i="1"/>
  <c r="AQ319" i="1"/>
  <c r="AQ315" i="1"/>
  <c r="AQ311" i="1"/>
  <c r="AQ307" i="1"/>
  <c r="AQ303" i="1"/>
  <c r="AQ299" i="1"/>
  <c r="AQ295" i="1"/>
  <c r="AQ291" i="1"/>
  <c r="AQ287" i="1"/>
  <c r="AQ283" i="1"/>
  <c r="AQ279" i="1"/>
  <c r="AQ275" i="1"/>
  <c r="AQ271" i="1"/>
  <c r="AQ267" i="1"/>
  <c r="AQ263" i="1"/>
  <c r="AQ259" i="1"/>
  <c r="AQ255" i="1"/>
  <c r="AQ251" i="1"/>
  <c r="AQ247" i="1"/>
  <c r="AQ243" i="1"/>
  <c r="AQ239" i="1"/>
  <c r="AQ235" i="1"/>
  <c r="AQ231" i="1"/>
  <c r="AQ227" i="1"/>
  <c r="AQ223" i="1"/>
  <c r="AQ219" i="1"/>
  <c r="AQ215" i="1"/>
  <c r="AQ211" i="1"/>
  <c r="AQ207" i="1"/>
  <c r="AQ203" i="1"/>
  <c r="AQ199" i="1"/>
  <c r="AQ195" i="1"/>
  <c r="AQ191" i="1"/>
  <c r="AQ187" i="1"/>
  <c r="AQ183" i="1"/>
  <c r="AQ179" i="1"/>
  <c r="AQ175" i="1"/>
  <c r="AQ171" i="1"/>
  <c r="AQ167" i="1"/>
  <c r="AQ163" i="1"/>
  <c r="AQ159" i="1"/>
  <c r="AQ155" i="1"/>
  <c r="AQ151" i="1"/>
  <c r="AQ147" i="1"/>
  <c r="AQ143" i="1"/>
  <c r="AQ139" i="1"/>
  <c r="AQ135" i="1"/>
  <c r="AQ131" i="1"/>
  <c r="AQ127" i="1"/>
  <c r="AQ123" i="1"/>
  <c r="AQ119" i="1"/>
  <c r="AQ115" i="1"/>
  <c r="AQ111" i="1"/>
  <c r="AQ107" i="1"/>
  <c r="AQ103" i="1"/>
  <c r="AQ99" i="1"/>
  <c r="AQ95" i="1"/>
  <c r="AQ91" i="1"/>
  <c r="AQ87" i="1"/>
  <c r="AQ83" i="1"/>
  <c r="AQ79" i="1"/>
  <c r="AQ75" i="1"/>
  <c r="AQ71" i="1"/>
  <c r="AQ67" i="1"/>
  <c r="AQ63" i="1"/>
  <c r="AQ59" i="1"/>
  <c r="AQ55" i="1"/>
  <c r="AQ51" i="1"/>
  <c r="AQ47" i="1"/>
  <c r="AQ43" i="1"/>
  <c r="AQ39" i="1"/>
  <c r="AQ35" i="1"/>
  <c r="AQ31" i="1"/>
  <c r="AQ27" i="1"/>
  <c r="AQ23" i="1"/>
  <c r="AQ19" i="1"/>
  <c r="AQ15" i="1"/>
  <c r="AQ11" i="1"/>
  <c r="AQ7" i="1"/>
  <c r="AQ3" i="1"/>
</calcChain>
</file>

<file path=xl/sharedStrings.xml><?xml version="1.0" encoding="utf-8"?>
<sst xmlns="http://schemas.openxmlformats.org/spreadsheetml/2006/main" count="76760" uniqueCount="449">
  <si>
    <t>time_period</t>
  </si>
  <si>
    <t>time_identifier</t>
  </si>
  <si>
    <t>version</t>
  </si>
  <si>
    <t>geographic_level</t>
  </si>
  <si>
    <t>country_code</t>
  </si>
  <si>
    <t>country_name</t>
  </si>
  <si>
    <t>characteristic_gender</t>
  </si>
  <si>
    <t>table</t>
  </si>
  <si>
    <t>school_type</t>
  </si>
  <si>
    <t>subject</t>
  </si>
  <si>
    <t>qualification_type</t>
  </si>
  <si>
    <t>subject_entry</t>
  </si>
  <si>
    <t>Total achieving A*-G/9-1</t>
  </si>
  <si>
    <t>Total achieving A*-C/9-4</t>
  </si>
  <si>
    <t>Total achieving 9-5</t>
  </si>
  <si>
    <t>Total achieving A-B</t>
  </si>
  <si>
    <t>Total achieving A-E</t>
  </si>
  <si>
    <t>Total achieving level 1 pass</t>
  </si>
  <si>
    <t>Total achieving level 2 pass</t>
  </si>
  <si>
    <t>Academic year</t>
  </si>
  <si>
    <t>National</t>
  </si>
  <si>
    <t>E92000001</t>
  </si>
  <si>
    <t>England</t>
  </si>
  <si>
    <t>F</t>
  </si>
  <si>
    <t>All schools</t>
  </si>
  <si>
    <t>Any classical study</t>
  </si>
  <si>
    <t>GCSE</t>
  </si>
  <si>
    <t>GCSE and equivalent</t>
  </si>
  <si>
    <t>Any design &amp; technology</t>
  </si>
  <si>
    <t>Any English</t>
  </si>
  <si>
    <t>Any mathematics</t>
  </si>
  <si>
    <t>Any modern language</t>
  </si>
  <si>
    <t>Any other subject</t>
  </si>
  <si>
    <t>Any science</t>
  </si>
  <si>
    <t>Any subject</t>
  </si>
  <si>
    <t>Art and Design</t>
  </si>
  <si>
    <t>Biology</t>
  </si>
  <si>
    <t>Business</t>
  </si>
  <si>
    <t>Chemistry</t>
  </si>
  <si>
    <t>Classical Civilisation</t>
  </si>
  <si>
    <t>Classical Greek</t>
  </si>
  <si>
    <t>Combined Science</t>
  </si>
  <si>
    <t>Communication Studies</t>
  </si>
  <si>
    <t>Computer Science</t>
  </si>
  <si>
    <t>Dance</t>
  </si>
  <si>
    <t>Drama</t>
  </si>
  <si>
    <t>Economics</t>
  </si>
  <si>
    <t>Engineering</t>
  </si>
  <si>
    <t>English &amp; mathematics</t>
  </si>
  <si>
    <t>English Language</t>
  </si>
  <si>
    <t>English Literature</t>
  </si>
  <si>
    <t>English, mathematics &amp; science</t>
  </si>
  <si>
    <t>Food Preparation &amp; Nutrition</t>
  </si>
  <si>
    <t>French</t>
  </si>
  <si>
    <t>Geography</t>
  </si>
  <si>
    <t>German</t>
  </si>
  <si>
    <t>History</t>
  </si>
  <si>
    <t>Latin</t>
  </si>
  <si>
    <t>Mathematics</t>
  </si>
  <si>
    <t>Mathematics &amp; science</t>
  </si>
  <si>
    <t>Media/Film/TV</t>
  </si>
  <si>
    <t>Music</t>
  </si>
  <si>
    <t>Other Design and Technology</t>
  </si>
  <si>
    <t>Other Modern Languages</t>
  </si>
  <si>
    <t>Other Sciences</t>
  </si>
  <si>
    <t>Physical Education</t>
  </si>
  <si>
    <t>Physics</t>
  </si>
  <si>
    <t>Religious Studies</t>
  </si>
  <si>
    <t>Social Studies</t>
  </si>
  <si>
    <t>Spanish</t>
  </si>
  <si>
    <t>Ancient History</t>
  </si>
  <si>
    <t>AS level and FSMQ</t>
  </si>
  <si>
    <t>FSMQ</t>
  </si>
  <si>
    <t>English</t>
  </si>
  <si>
    <t>Animal Care</t>
  </si>
  <si>
    <t>Vocational</t>
  </si>
  <si>
    <t>Art &amp; Design</t>
  </si>
  <si>
    <t>Childcare</t>
  </si>
  <si>
    <t>Construction</t>
  </si>
  <si>
    <t>Hospitality and Catering</t>
  </si>
  <si>
    <t>Information and Communication Technology</t>
  </si>
  <si>
    <t>Multimedia</t>
  </si>
  <si>
    <t>Personal Finance</t>
  </si>
  <si>
    <t>Speech &amp; Drama</t>
  </si>
  <si>
    <t>Sports</t>
  </si>
  <si>
    <t>Tourism</t>
  </si>
  <si>
    <t>Converter Academies</t>
  </si>
  <si>
    <t>Independent Schools</t>
  </si>
  <si>
    <t>Sponsored Academies</t>
  </si>
  <si>
    <t>Free Schools</t>
  </si>
  <si>
    <t>Church of England</t>
  </si>
  <si>
    <t>No religious character</t>
  </si>
  <si>
    <t>total_exam_entries</t>
  </si>
  <si>
    <t>*</t>
  </si>
  <si>
    <t>A</t>
  </si>
  <si>
    <t>B</t>
  </si>
  <si>
    <t>C</t>
  </si>
  <si>
    <t>D</t>
  </si>
  <si>
    <t>E</t>
  </si>
  <si>
    <t>G</t>
  </si>
  <si>
    <t>U</t>
  </si>
  <si>
    <t>X</t>
  </si>
  <si>
    <t>Other Classical Studies</t>
  </si>
  <si>
    <t>Percentage achieving A*-G/9-1</t>
  </si>
  <si>
    <t>Percentage achieving A*-C/9-4</t>
  </si>
  <si>
    <t>Percentage achieving 9-5</t>
  </si>
  <si>
    <t>Percentage achieving A-B</t>
  </si>
  <si>
    <t>Percentage achieving A-E</t>
  </si>
  <si>
    <t>Percentage achieving level 1 pass</t>
  </si>
  <si>
    <t>Percentage achieving level 2 pass</t>
  </si>
  <si>
    <t>Provisional</t>
  </si>
  <si>
    <t>Boys</t>
  </si>
  <si>
    <t>S1</t>
  </si>
  <si>
    <t>Girls</t>
  </si>
  <si>
    <t>S2</t>
  </si>
  <si>
    <t>S4</t>
  </si>
  <si>
    <t>Critical Thinking</t>
  </si>
  <si>
    <t>D &amp; T: Textiles Technology</t>
  </si>
  <si>
    <t>General Studies</t>
  </si>
  <si>
    <t>Mathematics AS level</t>
  </si>
  <si>
    <t>Vocational Studies</t>
  </si>
  <si>
    <t>S5</t>
  </si>
  <si>
    <t>Hair/Personal Care</t>
  </si>
  <si>
    <t>Land Based Studies</t>
  </si>
  <si>
    <t>Media Studies</t>
  </si>
  <si>
    <t>S7</t>
  </si>
  <si>
    <t>Studio Schools</t>
  </si>
  <si>
    <t>Non-Maintained Special Schools</t>
  </si>
  <si>
    <t>S8</t>
  </si>
  <si>
    <t>non-selective schools in highly selective areas</t>
  </si>
  <si>
    <t>non-selective schools in other areas</t>
  </si>
  <si>
    <t>selective schools</t>
  </si>
  <si>
    <t>S9</t>
  </si>
  <si>
    <t>Other Christian faith</t>
  </si>
  <si>
    <t>Roman catholic</t>
  </si>
  <si>
    <t>Hindu</t>
  </si>
  <si>
    <t>Jewish</t>
  </si>
  <si>
    <t>Muslim</t>
  </si>
  <si>
    <t>Sikh</t>
  </si>
  <si>
    <t>S3</t>
  </si>
  <si>
    <t>2019_overall</t>
  </si>
  <si>
    <t>2019_final_year</t>
  </si>
  <si>
    <t>2019_penultimate_year</t>
  </si>
  <si>
    <t>Percentage_final_of_overall</t>
  </si>
  <si>
    <t>Percentage_penultimate_of_overall</t>
  </si>
  <si>
    <t>S6</t>
  </si>
  <si>
    <t>Statistics</t>
  </si>
  <si>
    <t>GCSE and equivalents (Cambridge International Certificates and Edexcel Level1/2 Certificates) entries and achievements in selected subjects of pupils at the end of key stage 4 in all schools</t>
  </si>
  <si>
    <t>GCSE and equivalents (Cambridge International Certificates and Edexcel Level1/2 Certificates) entries and achievements in selected subjects of pupils at the end of key stage 4 in state-funded schools</t>
  </si>
  <si>
    <t>Table</t>
  </si>
  <si>
    <t>Title</t>
  </si>
  <si>
    <t>GCSE and equivalents (Cambridge International Certificates and Edexcel Level1/2 Certificates) entries and achievements in selected subjects of pupils at the end of key stage 4 in all schools by grades</t>
  </si>
  <si>
    <t>Entries and achievements in AS levels and Free Standing Mathematics Qualifications (FSMQ) in selected subjects of pupils at the end of key stage 4 in all schools</t>
  </si>
  <si>
    <t xml:space="preserve">Vocational qualification entries and achievements in selected subjects of pupils at the end of key stage 4 in all schools </t>
  </si>
  <si>
    <t>Non-discounted1 examination entries in English Baccalaureate and non-English-Baccalaureate subjects for pupils at the end of key stage 4</t>
  </si>
  <si>
    <t>GCSE entries in selected subjects of pupils at the end of key stage 4 by school type</t>
  </si>
  <si>
    <t xml:space="preserve">GCSE entries in selected subjects of pupils at the end of key stage 4 by school admission basis of state-funded mainstream schools </t>
  </si>
  <si>
    <t xml:space="preserve">GCSE entries in selected subjects of pupils at the end of key stage 4 by school religious denomination of state-funded mainstream schools </t>
  </si>
  <si>
    <t>characteristic_admission_type</t>
  </si>
  <si>
    <t>characteristic_religious_denomination</t>
  </si>
  <si>
    <t>Percentage of end KS4 achieving 9-5</t>
  </si>
  <si>
    <t>Total</t>
  </si>
  <si>
    <t>Independent Special Schools</t>
  </si>
  <si>
    <t>University Technical Colleges (UTCs)</t>
  </si>
  <si>
    <t>FE14-16 Colleges</t>
  </si>
  <si>
    <t>Design &amp; Technology</t>
  </si>
  <si>
    <t>state-funded mainstream</t>
  </si>
  <si>
    <t>Health and Social Care</t>
  </si>
  <si>
    <t>school_characteristic</t>
  </si>
  <si>
    <t>t_pupils</t>
  </si>
  <si>
    <t>All state-funded</t>
  </si>
  <si>
    <t>State-funded mainstream</t>
  </si>
  <si>
    <t>99 FE colleges</t>
  </si>
  <si>
    <t>.</t>
  </si>
  <si>
    <t>Percentage of end KS4 achieving A*-G/9-1</t>
  </si>
  <si>
    <t>Academies and free schools</t>
  </si>
  <si>
    <t>All independent schools</t>
  </si>
  <si>
    <t>All special schools</t>
  </si>
  <si>
    <r>
      <t xml:space="preserve">PLEASE NOTE: </t>
    </r>
    <r>
      <rPr>
        <sz val="10"/>
        <rFont val="Arial"/>
        <family val="2"/>
      </rPr>
      <t xml:space="preserve">The following list contains subject information for some qualifications that no longer count in secondary school performance tables. These qualifications have been included below as they are relevant in earlier years where results have fed into a subject grouping to form the totals shown in the time-series table. </t>
    </r>
  </si>
  <si>
    <t>Subject group</t>
  </si>
  <si>
    <t>Subjects</t>
  </si>
  <si>
    <t>Use of Mathematics</t>
  </si>
  <si>
    <t>Applications of Mathematics</t>
  </si>
  <si>
    <t>Methods in Mathematics</t>
  </si>
  <si>
    <t>Mathematics (Mechanics)</t>
  </si>
  <si>
    <t>Mathematics (Pure)</t>
  </si>
  <si>
    <t>Mathematics (Statistics)</t>
  </si>
  <si>
    <t>Mathematics (Further)</t>
  </si>
  <si>
    <t>Additional Mathematics</t>
  </si>
  <si>
    <t>Mathematical Studies</t>
  </si>
  <si>
    <t>Core Science</t>
  </si>
  <si>
    <t>Science (Core)</t>
  </si>
  <si>
    <t>Science SA</t>
  </si>
  <si>
    <t>Additional Science</t>
  </si>
  <si>
    <t>Further Additional Science</t>
  </si>
  <si>
    <t>AQA, Pearson and OCR Level 1/Level 2 GCSEs in Further Additional Science</t>
  </si>
  <si>
    <t>Additional Applied Science</t>
  </si>
  <si>
    <t>Biological Sciences</t>
  </si>
  <si>
    <t>Biology: Human</t>
  </si>
  <si>
    <t>Combined Science (Double Award)</t>
  </si>
  <si>
    <t>Computer Studies/Computing</t>
  </si>
  <si>
    <t>Applied Science</t>
  </si>
  <si>
    <t>Astronomy</t>
  </si>
  <si>
    <t>Electronics</t>
  </si>
  <si>
    <t>Environmental Science</t>
  </si>
  <si>
    <t>Geology</t>
  </si>
  <si>
    <t>Science in Society</t>
  </si>
  <si>
    <t>Science for Public Understanding</t>
  </si>
  <si>
    <t>Other Science</t>
  </si>
  <si>
    <t>D &amp; T: Electronic Products</t>
  </si>
  <si>
    <t>D&amp;T Electronic Products</t>
  </si>
  <si>
    <t>D &amp; T: Food Technology</t>
  </si>
  <si>
    <t>D&amp;T Food Technology</t>
  </si>
  <si>
    <t>D &amp; T: Graphic Products</t>
  </si>
  <si>
    <t>D&amp;T Graphic Products</t>
  </si>
  <si>
    <t>D &amp; T: Resistant Materials</t>
  </si>
  <si>
    <t>D&amp;T Resistant Materials</t>
  </si>
  <si>
    <t>D &amp; T: Systems &amp; Control</t>
  </si>
  <si>
    <t>D&amp;T Systems &amp; Control</t>
  </si>
  <si>
    <t>D&amp;T Textiles Technology</t>
  </si>
  <si>
    <t>Graphics</t>
  </si>
  <si>
    <t>Motor Vehicle Studies</t>
  </si>
  <si>
    <t>D&amp;T Engineering</t>
  </si>
  <si>
    <t>D&amp;T Product Design</t>
  </si>
  <si>
    <t>Applied Engineering</t>
  </si>
  <si>
    <t>Engineering technology</t>
  </si>
  <si>
    <t>Applied Business</t>
  </si>
  <si>
    <t>Information Technology</t>
  </si>
  <si>
    <t>Information &amp; Communications Technology</t>
  </si>
  <si>
    <t>Business Studies</t>
  </si>
  <si>
    <t>Business  Studies:Single</t>
  </si>
  <si>
    <t>Business Studies &amp; Economics</t>
  </si>
  <si>
    <t>Business and Enterprise</t>
  </si>
  <si>
    <t>Home Economics</t>
  </si>
  <si>
    <t>Home Economics: Child Development</t>
  </si>
  <si>
    <t>Home Economics: Food</t>
  </si>
  <si>
    <t>Home Economics: Textiles</t>
  </si>
  <si>
    <t>Food Preparation and Nutrition</t>
  </si>
  <si>
    <t>World Development</t>
  </si>
  <si>
    <t>Humanities</t>
  </si>
  <si>
    <t>Humanities: Single</t>
  </si>
  <si>
    <t>Social Science</t>
  </si>
  <si>
    <t>Archaeology</t>
  </si>
  <si>
    <t>Philosophy &amp; Theology</t>
  </si>
  <si>
    <t>Law</t>
  </si>
  <si>
    <t>Logic/ Philosophy</t>
  </si>
  <si>
    <t>Personal &amp; Social Education</t>
  </si>
  <si>
    <t>Government &amp; Politics</t>
  </si>
  <si>
    <t>Psychology</t>
  </si>
  <si>
    <t>Sociology</t>
  </si>
  <si>
    <t>Anthropology</t>
  </si>
  <si>
    <t>Social Science: Citizenship</t>
  </si>
  <si>
    <t>Arabic</t>
  </si>
  <si>
    <t>Bengali</t>
  </si>
  <si>
    <t>Chinese</t>
  </si>
  <si>
    <t>Dutch</t>
  </si>
  <si>
    <t>Gujarati</t>
  </si>
  <si>
    <t>Irish</t>
  </si>
  <si>
    <t>Italian</t>
  </si>
  <si>
    <t>Japanese</t>
  </si>
  <si>
    <t>Modern Greek</t>
  </si>
  <si>
    <t>Modern Hebrew</t>
  </si>
  <si>
    <t>Persian</t>
  </si>
  <si>
    <t>Polish</t>
  </si>
  <si>
    <t>Portuguese</t>
  </si>
  <si>
    <t>Punjabi</t>
  </si>
  <si>
    <t>Russian</t>
  </si>
  <si>
    <t>Turkish</t>
  </si>
  <si>
    <t>Urdu</t>
  </si>
  <si>
    <t>Welsh (Second Language)</t>
  </si>
  <si>
    <t>Welsh Language</t>
  </si>
  <si>
    <t>Welsh Literature</t>
  </si>
  <si>
    <t>Other Languages</t>
  </si>
  <si>
    <t>N.B. For GCSE results in Arabic, Chinese, Italian, Polish and Urdu please see the subject timeseries tables.</t>
  </si>
  <si>
    <t>Other Classical Languages</t>
  </si>
  <si>
    <t>Applied Art and Design</t>
  </si>
  <si>
    <t>Applied Art &amp; Design</t>
  </si>
  <si>
    <t>Applied Physical Education</t>
  </si>
  <si>
    <t>Art &amp; Design (Graphics)</t>
  </si>
  <si>
    <t>Art &amp; Design (Photography)</t>
  </si>
  <si>
    <t>Art &amp; Design (Textiles)</t>
  </si>
  <si>
    <t>Art &amp; Design (3D Studies)</t>
  </si>
  <si>
    <t>Art &amp; Design (Critical Studies)</t>
  </si>
  <si>
    <t>Art &amp; Design (Fine Art)</t>
  </si>
  <si>
    <t>Art</t>
  </si>
  <si>
    <t>History of Art</t>
  </si>
  <si>
    <t>Expressive Arts &amp; Performance Studies</t>
  </si>
  <si>
    <t>Film Studies</t>
  </si>
  <si>
    <t>Theatre Studies</t>
  </si>
  <si>
    <t>Construction &amp; the Built Environment</t>
  </si>
  <si>
    <t>Drama &amp; Theatre Studies</t>
  </si>
  <si>
    <t>Creative Writing</t>
  </si>
  <si>
    <t>English Studies</t>
  </si>
  <si>
    <t>Health &amp; Social Care</t>
  </si>
  <si>
    <t>Hospitality &amp; Catering</t>
  </si>
  <si>
    <t>Leisure and Tourism</t>
  </si>
  <si>
    <t>Leisure &amp; Tourism</t>
  </si>
  <si>
    <t>Manufacturing</t>
  </si>
  <si>
    <t>Media/Film/Tv Studies</t>
  </si>
  <si>
    <t>Media: Communication and Production</t>
  </si>
  <si>
    <t>Media: Communication &amp; Production</t>
  </si>
  <si>
    <t>Music Technology</t>
  </si>
  <si>
    <t>Performing Arts</t>
  </si>
  <si>
    <t>Physical Education/Sports Studies</t>
  </si>
  <si>
    <t>Religious Education</t>
  </si>
  <si>
    <t>Accounting/Finance</t>
  </si>
  <si>
    <t>Catering Studies</t>
  </si>
  <si>
    <t>Commerce/Office Studies</t>
  </si>
  <si>
    <t>Office Technology</t>
  </si>
  <si>
    <t>Keyboarding Applications</t>
  </si>
  <si>
    <t>Percentage of end KS4 achieving A*-C/9-4</t>
  </si>
  <si>
    <t>All state-funded special schools</t>
  </si>
  <si>
    <t>State-funded inc PRU &amp; AP</t>
  </si>
  <si>
    <t>col_name</t>
  </si>
  <si>
    <t>col_type</t>
  </si>
  <si>
    <t>label</t>
  </si>
  <si>
    <t>Potential values</t>
  </si>
  <si>
    <t>Filter</t>
  </si>
  <si>
    <t>Time period covered</t>
  </si>
  <si>
    <t>Type of time period covered</t>
  </si>
  <si>
    <t>The version of the data being presented: provisional, revised, final</t>
  </si>
  <si>
    <t>Specifies National, Regional or Local Authority level data</t>
  </si>
  <si>
    <t>Country code</t>
  </si>
  <si>
    <t>Country name</t>
  </si>
  <si>
    <t>Gender</t>
  </si>
  <si>
    <t>All, Boys, Girls</t>
  </si>
  <si>
    <t>Table that the data would have been in for previous years' publications</t>
  </si>
  <si>
    <t>The types of school in the data</t>
  </si>
  <si>
    <t>Academies and free schools, All independent schools, All schools, All special schools, All state-funded mainstream schools, All state-funded schools, 'All state-funded schools, pupil referal units and alternative provision', Converter Academies, Free Schools, Further education colleges with provision for 14- to 16-year-olds, Pupil referal unites &amp; alternative provision, Independent Schools, Independent special schools, Local authority maintained mainstream schools, Non-Maintained Special Schools, Sponsored Academies, State-funded special schools, Studio Schools, University technical colleges</t>
  </si>
  <si>
    <t>Basis for admission into the school</t>
  </si>
  <si>
    <t>All schools, non-selective schools in highly selective areas, non-selective schools in other areas, selective schools</t>
  </si>
  <si>
    <t>Religious denomination of school</t>
  </si>
  <si>
    <t>All schools, Church of England, Hindu, Jewish, Muslim, No religious character, Other Christian faith, Roman catholic, Sikh</t>
  </si>
  <si>
    <t>Indicator</t>
  </si>
  <si>
    <t>The subject pupils are entered for</t>
  </si>
  <si>
    <t>The type of qualification being taken by a pupil</t>
  </si>
  <si>
    <t>The number of pupils entering each exam</t>
  </si>
  <si>
    <t>The total number of pupils achieving a grade A*-G/9-1</t>
  </si>
  <si>
    <t>The total number of pupils achieving a grade A*-C/9-4</t>
  </si>
  <si>
    <t>The total number of pupils achieving a grade 9-5</t>
  </si>
  <si>
    <t xml:space="preserve">The total number of pupils achieving a grade A-B </t>
  </si>
  <si>
    <t>The total number of pupils achieving a grade A-E</t>
  </si>
  <si>
    <t>The total number of pupils achieving a level 1 pass</t>
  </si>
  <si>
    <t>The total number of pupils achieving a level 2 pass</t>
  </si>
  <si>
    <t>The percentage of pupils achieving a grade A*-G/9-1 out of pupils entering that subject</t>
  </si>
  <si>
    <t>The percentage of pupils achieving a grade A*-C/9-4 out of pupils entering that subject</t>
  </si>
  <si>
    <t>The percentage of pupils achieving a grade 9-5 out of pupils entering that subject</t>
  </si>
  <si>
    <t xml:space="preserve">The percentage of pupils achieving a grade A-B </t>
  </si>
  <si>
    <t>The percentage of pupils achieving a grade A-E</t>
  </si>
  <si>
    <t>The percentage of pupils achieving a level 1 pass</t>
  </si>
  <si>
    <t>The percentage of pupils achieving a level 2 pass</t>
  </si>
  <si>
    <t>The percentage of pupils achieving a grade A*-G/9-1 out of all pupils at the end of KS4</t>
  </si>
  <si>
    <t>The percentage of pupils achieving a grade A*-C/9-4 out of all pupils at the end of KS4</t>
  </si>
  <si>
    <t>The percentage of pupils achieving a grade 9-5 out of all pupils at the end of KS4</t>
  </si>
  <si>
    <t>Table:</t>
  </si>
  <si>
    <t xml:space="preserve">S1 - GCSE and equivalents entries and achievements in selected subjects of pupils at the end of key stage 4 in all schools </t>
  </si>
  <si>
    <t>Please select the table you are using</t>
  </si>
  <si>
    <t>S1, S2, S4, S5, S7, S8, S9</t>
  </si>
  <si>
    <t>The number of entries in to a subject</t>
  </si>
  <si>
    <t>The number of exams graded as A*</t>
  </si>
  <si>
    <t>The number of exams graded as A</t>
  </si>
  <si>
    <t>The number of exams graded as B</t>
  </si>
  <si>
    <t>The number of exams graded as C</t>
  </si>
  <si>
    <t>The number of exams graded as D</t>
  </si>
  <si>
    <t>The number of exams graded as E</t>
  </si>
  <si>
    <t>The number of exams graded as F</t>
  </si>
  <si>
    <t>The number of exams graded as G</t>
  </si>
  <si>
    <t>The number of exams graded as 9</t>
  </si>
  <si>
    <t>The number of exams graded as 8</t>
  </si>
  <si>
    <t>The number of exams graded as 7</t>
  </si>
  <si>
    <t>The number of exams graded as 6</t>
  </si>
  <si>
    <t>The number of exams graded as 5</t>
  </si>
  <si>
    <t>The number of exams graded as 4</t>
  </si>
  <si>
    <t>The number of exams graded as 3</t>
  </si>
  <si>
    <t>The number of exams graded as 2</t>
  </si>
  <si>
    <t>The number of exams graded as 1</t>
  </si>
  <si>
    <t>The number of exams graded as 99</t>
  </si>
  <si>
    <t>The number of exams graded as 98</t>
  </si>
  <si>
    <t>The number of exams graded as 88</t>
  </si>
  <si>
    <t>The number of exams graded as 87</t>
  </si>
  <si>
    <t>The number of exams graded as 77</t>
  </si>
  <si>
    <t>The number of exams graded as 76</t>
  </si>
  <si>
    <t>The number of exams graded as 66</t>
  </si>
  <si>
    <t>The number of exams graded as 65</t>
  </si>
  <si>
    <t>The number of exams graded as 55</t>
  </si>
  <si>
    <t>The number of exams graded as 54</t>
  </si>
  <si>
    <t>The number of exams graded as 44</t>
  </si>
  <si>
    <t>The number of exams graded as 43</t>
  </si>
  <si>
    <t>The number of exams graded as 33</t>
  </si>
  <si>
    <t>The number of exams graded as 32</t>
  </si>
  <si>
    <t>The number of exams graded as 22</t>
  </si>
  <si>
    <t>The number of exams graded as 21</t>
  </si>
  <si>
    <t>The number of exams graded as 11</t>
  </si>
  <si>
    <t>Grade X refers to pupils who were absent or whose results are pending</t>
  </si>
  <si>
    <t>The number of exams which are ungraded or unclassified</t>
  </si>
  <si>
    <t>All Schools</t>
  </si>
  <si>
    <t>The number of pupils entering each exam in their final school year</t>
  </si>
  <si>
    <t>The number of pupils entering each exam in their penultimate school year</t>
  </si>
  <si>
    <t>The percentage of pupils entering each exam in their final school year</t>
  </si>
  <si>
    <t>The percentage of pupils entering each exam in their penultimate school year</t>
  </si>
  <si>
    <t xml:space="preserve">S2 - GCSE and equivalents entries and achievements in selected subjects of pupils at the end of key stage 4 in state-funded schools </t>
  </si>
  <si>
    <t>S3 - GCSE results of pupils at the end of key stage 4 in all schools, by subject and grade</t>
  </si>
  <si>
    <t xml:space="preserve">S4 - Entries and achievements in AS levels and Free Standing Mathematics Qualifications of pupils at the end of key stage 4 in all schools, by subject </t>
  </si>
  <si>
    <t>S5 - Vocational qualification entries and achievements in selected subjects of pupils at the end of key stage 4 in all schools</t>
  </si>
  <si>
    <t>S6 - Non-discounted examination entries in English Baccalaureate and non-English-Baccalaureate subjects of pupils at the end of key stage 4</t>
  </si>
  <si>
    <t xml:space="preserve">S7 - GCSE entries in selected subjects of pupils at the end of key stage 4 by school type </t>
  </si>
  <si>
    <t>S8 - GCSE entries in selected subjects of pupils at the end of key stage 4 by school admission basis of state-funded mainstream schools</t>
  </si>
  <si>
    <t>S9 - GCSE entries in selected subjects of pupils at the end of key stage 4 by school religious character of state-funded mainstream schools</t>
  </si>
  <si>
    <t>Only GCSEs and established GCSE equivalents are included in this table (Cambridge International certificates and Edexcel level 1/2 certificates). Excludes Double Awards, except Combined Science.</t>
  </si>
  <si>
    <t>Discounting has been applied where pupils have taken the same subject more than once and only the best entry is counted in these circumstances (see 'Quality and methodology' document).</t>
  </si>
  <si>
    <t>All Schools includes pupils in state-funded schools,  independent schools, independent special schools, non-maintained special schools, hospital schools, pupil referral unit and alternative provision . Alternative provision includes academy and free school alternative provision. Since September 2013, general further education colleges and sixth-form colleges have been able to enrol 14 to 16 year-olds</t>
  </si>
  <si>
    <t>No discounting has been applied to the examinations taken in each subject and so all entries have been included.</t>
  </si>
  <si>
    <t>Only a pupil’s first attempt at a qualification is counted in performance measures in line with early entry policy (see 'Quality and methodology' document).</t>
  </si>
  <si>
    <t>Since 2014/15, early entry policy, under which only a pupil’s first attempt at a qualification is counted in performance measures, is extended to all subjects.</t>
  </si>
  <si>
    <t>Discounting has been applied where pupils have taken the same subject more than once and only one entry is counted in these circumstances. Only the first entry is counted, in all subjects, in line with the early entry guidance (see 'Quality and methodology' document).</t>
  </si>
  <si>
    <t>All entries and achievements in this table are for AS levels and applied AS levels with the exception of the mathematics (FSMQ) category which covers all Free Standing Mathematics Qualifications.</t>
  </si>
  <si>
    <t>Discounting has been applied where pupils have taken the same subject more than once and only one entry is counted in these circumstances. Only the first entry is counted, in all subjects, in line with the early entry guidance (see publication text). Double Award vocational GCSEs are equivalent to 1 GCSE.</t>
  </si>
  <si>
    <t>Includes entries by these pupils in previous academic years.</t>
  </si>
  <si>
    <t>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</si>
  <si>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School admission basis is taken from GIAS (Get Information About Schools) and is self-declared by the school. From 2019, school performance tables will identify selective state-funded mainstream schools using GIAS and treat other state-funded mainstream schools as non-selective. For more information see the Quality and Methodology document.</t>
  </si>
  <si>
    <t>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2019 data.</t>
  </si>
  <si>
    <t xml:space="preserve">All Schools includes pupils in state-funded schools,  independent schools, independent special schools, non-maintained special schools, hospital schools, pupil referral unit and alternative provision . Alternative provision includes academy and free school alternative provision. Since September 2013, general further education colleges and sixth-form colleges have been able to enrol 14 to 16 year-olds. </t>
  </si>
  <si>
    <t>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 Alternative provision includes academy and free school alternative provision.</t>
  </si>
  <si>
    <t>The subject totals do not sum to the overall total because some pupils enter more than one vocational subject. For example, a pupil that has entered both Art &amp; Design and Business will appear in both the Art &amp; Design and Business totals but will be counted only once in the overall total.</t>
  </si>
  <si>
    <t>From 2014/15, early entry policy, under which only a pupil’s first attempt at a qualification is counted in performance measures, is extended to all subjects.</t>
  </si>
  <si>
    <t>Local Authority maintained mainstream schools include community schools, voluntary aided schools, voluntary controlled schools and foundation schools.</t>
  </si>
  <si>
    <t>Selective schools admit pupils wholly or mainly with reference to ability. These schools are formally designated as grammar schools.</t>
  </si>
  <si>
    <t>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</si>
  <si>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From 2017, new reformed GCSEs are graded using a new 9-1 scale. Unreformed subjects continue to be graded using the A* to G system. See the ‘Quality and methodology’ document for further information. Where reformed and unreformed subject totals are shown together in the following table, they are shown only at agreed anchor points (9-7/A*-A, 9-4/A*-C, 9-1/A*-G) as comparisons between other grades are not possible. For more on anchor points, see the following: https://www.gov.uk/government/news/setting-standards-for-new-gcses-in-2017</t>
  </si>
  <si>
    <t>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</si>
  <si>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 xml:space="preserve">Includes schools that were open before 12 September 2018. </t>
  </si>
  <si>
    <t>Non selective schools in highly selective areas: Includes all non-selective schools in local authorities with a high level of selection (where 25% or more of state-funded secondary places are in state-funded selective schools). These local authorities are Bexley, Buckinghamshire, Kent, Lincolnshire, Medway, Slough, Southend-on-Sea, Sutton, Torbay, Trafford and Wirral.</t>
  </si>
  <si>
    <t>Since September 2013, general further education colleges and sixth-form colleges have been able to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t>
  </si>
  <si>
    <t>Combined Science GCSE is a Double Award and is included in this table for the purpose of comparison with other Science subjects.</t>
  </si>
  <si>
    <t xml:space="preserve">Combined Science GCSE is a Double Award and is included in this table for the purpose of comparison with other Science subjects. </t>
  </si>
  <si>
    <t xml:space="preserve">Each individual grade on the new 9 to 1 scale does not map directly onto a grade on the A* to G scale, therefore direct comparisons between the two should not be made. Further information on how the 9 to 1 grades compare to the A* to G scale is available here:  https://www.gov.uk/government/publications/your-qualification-our-regulation-gcse-as-and-a-level-reforms </t>
  </si>
  <si>
    <t>From 2014/15, all subject mappings which are classed as Computer Science count towards the English Baccalaureate. In 2013/14, AS Levels and Cambridge International Certificates in Computer Science did not count towards the English Baccalaureate.</t>
  </si>
  <si>
    <t>Since September 2013, general further education colleges and sixth-form colleges have been able to enrol 14 to 16 year-olds.</t>
  </si>
  <si>
    <t>Non selective schools in other areas: Includes all non-selective schools that are not in highly selective areas, including those in areas with some selection.</t>
  </si>
  <si>
    <t>Grade U refers to pupils' results which are ungraded or unclassified.</t>
  </si>
  <si>
    <t>From 2017, Core Science, Double Science, Additional and Further Science no longer count in the English Baccalaureate. See the ‘Secondary accountability measure’ document for further information:</t>
  </si>
  <si>
    <t>State-funded special schools include community special schools, foundation special schools, special sponsored academies, special converter academies and special free schools.</t>
  </si>
  <si>
    <t>Grade X refers to pupils who were absent or whose results are pending.</t>
  </si>
  <si>
    <t>From 2017, the new GCSE in Food preparation and nutrition was introduced. This replaces D &amp; T: Food Technology which was previously included in the Design and Technology subject group.</t>
  </si>
  <si>
    <t>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and alternative provision. Alternative provision includes academy and free school alternative provision.</t>
  </si>
  <si>
    <t>Since September 2013, general further education colleges and sixth-form colleges have been able to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t>
  </si>
  <si>
    <t>All independent schools include non-maintained special schools, independent special schools and independent schools.</t>
  </si>
  <si>
    <t xml:space="preserve">Some zero percentages will represent small numbers due to rounding. </t>
  </si>
  <si>
    <t>All schools includes state-funded schools, independent schools, independent special schools, non-maintained special schools, hospital schools, pupil referral units and alternative provision. Alternative provision includes academy and free school alternative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</si>
</sst>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FF0000"/>
      <name val="Calibri"/>
      <family val="2"/>
      <scheme val="minor"/>
    </font>
    <font>
      <b/>
      <sz val="10"/>
      <name val="Arial"/>
      <family val="2"/>
    </font>
    <font>
      <sz val="10"/>
      <name val="Arial"/>
      <family val="2"/>
    </font>
    <font>
      <sz val="11"/>
      <color theme="1"/>
      <name val="Arial"/>
      <family val="2"/>
    </font>
    <font>
      <sz val="11"/>
      <name val="Arial"/>
      <family val="2"/>
    </font>
    <font>
      <i/>
      <sz val="10"/>
      <name val="Arial"/>
      <family val="2"/>
    </font>
    <font>
      <sz val="10"/>
      <name val="Verdana"/>
      <family val="2"/>
    </font>
    <font>
      <sz val="10"/>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46">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164" fontId="0" fillId="0" borderId="0" xfId="0" applyNumberFormat="1"/>
    <xf numFmtId="0" fontId="2" fillId="0" borderId="0" xfId="0" applyFont="1"/>
    <xf numFmtId="0" fontId="3" fillId="0" borderId="0" xfId="0" applyFont="1"/>
    <xf numFmtId="0" fontId="4" fillId="0" borderId="0" xfId="0" applyFont="1"/>
    <xf numFmtId="0" fontId="8" fillId="0" borderId="0" xfId="1" applyFont="1" applyAlignment="1">
      <alignment vertical="center"/>
    </xf>
    <xf numFmtId="0" fontId="8" fillId="0" borderId="0" xfId="1" applyFont="1"/>
    <xf numFmtId="0" fontId="6" fillId="0" borderId="0" xfId="0" applyFont="1" applyAlignment="1">
      <alignment vertical="center"/>
    </xf>
    <xf numFmtId="0" fontId="3" fillId="0" borderId="0" xfId="0" applyFont="1" applyAlignment="1">
      <alignment vertical="center"/>
    </xf>
    <xf numFmtId="0" fontId="9" fillId="0" borderId="1" xfId="1" applyFont="1" applyBorder="1"/>
    <xf numFmtId="0" fontId="6" fillId="0" borderId="1" xfId="1" applyFont="1" applyBorder="1"/>
    <xf numFmtId="0" fontId="6" fillId="0" borderId="0" xfId="0" applyFont="1"/>
    <xf numFmtId="0" fontId="9" fillId="0" borderId="2" xfId="1" applyFont="1" applyBorder="1"/>
    <xf numFmtId="0" fontId="8" fillId="0" borderId="2" xfId="1" applyFont="1" applyBorder="1"/>
    <xf numFmtId="0" fontId="9" fillId="0" borderId="0" xfId="1" applyFont="1"/>
    <xf numFmtId="0" fontId="6" fillId="0" borderId="0" xfId="1" applyFont="1"/>
    <xf numFmtId="0" fontId="10" fillId="0" borderId="0" xfId="1" applyFont="1"/>
    <xf numFmtId="0" fontId="5" fillId="0" borderId="0" xfId="0" applyFont="1"/>
    <xf numFmtId="0" fontId="11" fillId="0" borderId="0" xfId="0" applyFont="1"/>
    <xf numFmtId="0" fontId="9" fillId="0" borderId="0" xfId="1" applyFont="1" applyAlignment="1">
      <alignment wrapText="1"/>
    </xf>
    <xf numFmtId="0" fontId="9" fillId="0" borderId="0" xfId="0" applyFont="1"/>
    <xf numFmtId="0" fontId="0" fillId="0" borderId="0" xfId="0" applyProtection="1">
      <protection hidden="1"/>
    </xf>
    <xf numFmtId="1" fontId="0" fillId="0" borderId="0" xfId="0" applyNumberFormat="1" applyProtection="1">
      <protection hidden="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xf numFmtId="0" fontId="0" fillId="0" borderId="0" xfId="0" applyFill="1"/>
    <xf numFmtId="49" fontId="0" fillId="0" borderId="0" xfId="0" applyNumberFormat="1" applyFont="1" applyFill="1"/>
    <xf numFmtId="0" fontId="0" fillId="0" borderId="0" xfId="0" applyFont="1" applyFill="1"/>
    <xf numFmtId="0" fontId="3" fillId="0" borderId="0" xfId="0" applyFont="1" applyFill="1"/>
    <xf numFmtId="0" fontId="1"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6" fillId="0" borderId="2" xfId="1" applyFont="1" applyBorder="1"/>
    <xf numFmtId="0" fontId="3" fillId="0" borderId="0" xfId="0" applyFont="1" applyAlignment="1">
      <alignment horizontal="left" vertical="top" wrapText="1"/>
    </xf>
    <xf numFmtId="0" fontId="5" fillId="0" borderId="0" xfId="0" applyFont="1" applyAlignment="1">
      <alignment horizontal="left" vertical="center" wrapText="1"/>
    </xf>
    <xf numFmtId="0" fontId="0" fillId="0" borderId="0" xfId="0" applyProtection="1">
      <protection locked="0" hidden="1"/>
    </xf>
    <xf numFmtId="0" fontId="0" fillId="0" borderId="0" xfId="0" applyAlignment="1" applyProtection="1">
      <alignment horizontal="left" vertical="top" wrapText="1"/>
      <protection hidden="1"/>
    </xf>
    <xf numFmtId="0" fontId="1" fillId="0" borderId="3" xfId="0" applyFont="1" applyBorder="1" applyAlignment="1" applyProtection="1">
      <alignment horizontal="left"/>
      <protection locked="0"/>
    </xf>
    <xf numFmtId="0" fontId="0" fillId="0" borderId="3" xfId="0" applyBorder="1" applyAlignment="1" applyProtection="1">
      <alignment horizontal="left"/>
      <protection locked="0"/>
    </xf>
    <xf numFmtId="0" fontId="1" fillId="0" borderId="3" xfId="0" applyFont="1" applyBorder="1" applyProtection="1">
      <protection locked="0"/>
    </xf>
    <xf numFmtId="0" fontId="0" fillId="0" borderId="3" xfId="0" applyBorder="1" applyProtection="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05"/>
  <sheetViews>
    <sheetView tabSelected="1" zoomScaleNormal="100" workbookViewId="0">
      <pane ySplit="1" topLeftCell="A2" activePane="bottomLeft" state="frozen"/>
      <selection pane="bottomLeft"/>
    </sheetView>
  </sheetViews>
  <sheetFormatPr defaultRowHeight="15" x14ac:dyDescent="0.25"/>
  <cols>
    <col min="2" max="2" width="12" customWidth="1"/>
    <col min="9" max="9" width="19.140625" customWidth="1"/>
    <col min="12" max="12" width="26.140625" customWidth="1"/>
    <col min="13" max="13" width="13.85546875" customWidth="1"/>
    <col min="14" max="14" width="14.28515625" customWidth="1"/>
    <col min="15" max="15" width="11.7109375" customWidth="1"/>
    <col min="29" max="31" width="9" style="25"/>
    <col min="42" max="42" width="9" style="7"/>
    <col min="43" max="44" width="9" style="5" hidden="1" customWidth="1"/>
    <col min="45" max="45" width="9" style="7"/>
  </cols>
  <sheetData>
    <row r="1" spans="1:44" x14ac:dyDescent="0.25">
      <c r="A1" t="s">
        <v>0</v>
      </c>
      <c r="B1" t="s">
        <v>1</v>
      </c>
      <c r="C1" t="s">
        <v>2</v>
      </c>
      <c r="D1" t="s">
        <v>3</v>
      </c>
      <c r="E1" t="s">
        <v>4</v>
      </c>
      <c r="F1" t="s">
        <v>5</v>
      </c>
      <c r="G1" t="s">
        <v>6</v>
      </c>
      <c r="H1" t="s">
        <v>7</v>
      </c>
      <c r="I1" t="s">
        <v>8</v>
      </c>
      <c r="J1" t="s">
        <v>158</v>
      </c>
      <c r="K1" t="s">
        <v>159</v>
      </c>
      <c r="L1" t="s">
        <v>9</v>
      </c>
      <c r="M1" t="s">
        <v>10</v>
      </c>
      <c r="N1" t="s">
        <v>11</v>
      </c>
      <c r="O1" t="s">
        <v>12</v>
      </c>
      <c r="P1" t="s">
        <v>13</v>
      </c>
      <c r="Q1" t="s">
        <v>14</v>
      </c>
      <c r="R1" t="s">
        <v>15</v>
      </c>
      <c r="S1" t="s">
        <v>16</v>
      </c>
      <c r="T1" t="s">
        <v>17</v>
      </c>
      <c r="U1" t="s">
        <v>18</v>
      </c>
      <c r="V1" t="s">
        <v>103</v>
      </c>
      <c r="W1" t="s">
        <v>104</v>
      </c>
      <c r="X1" t="s">
        <v>105</v>
      </c>
      <c r="Y1" t="s">
        <v>106</v>
      </c>
      <c r="Z1" t="s">
        <v>107</v>
      </c>
      <c r="AA1" t="s">
        <v>108</v>
      </c>
      <c r="AB1" t="s">
        <v>109</v>
      </c>
      <c r="AC1" s="24" t="s">
        <v>174</v>
      </c>
      <c r="AD1" s="24" t="s">
        <v>310</v>
      </c>
      <c r="AE1" s="24" t="s">
        <v>160</v>
      </c>
    </row>
    <row r="2" spans="1:44" x14ac:dyDescent="0.25">
      <c r="A2">
        <v>201819</v>
      </c>
      <c r="B2" t="s">
        <v>19</v>
      </c>
      <c r="C2" t="s">
        <v>110</v>
      </c>
      <c r="D2" t="s">
        <v>20</v>
      </c>
      <c r="E2" t="s">
        <v>21</v>
      </c>
      <c r="F2" t="s">
        <v>22</v>
      </c>
      <c r="G2" t="s">
        <v>111</v>
      </c>
      <c r="H2" t="s">
        <v>112</v>
      </c>
      <c r="I2" t="s">
        <v>24</v>
      </c>
      <c r="J2" t="s">
        <v>161</v>
      </c>
      <c r="K2" t="s">
        <v>161</v>
      </c>
      <c r="L2" t="s">
        <v>70</v>
      </c>
      <c r="M2" t="s">
        <v>26</v>
      </c>
      <c r="N2">
        <v>460</v>
      </c>
      <c r="O2">
        <v>408</v>
      </c>
      <c r="P2">
        <v>314</v>
      </c>
      <c r="Q2">
        <v>275</v>
      </c>
      <c r="R2">
        <v>0</v>
      </c>
      <c r="S2">
        <v>0</v>
      </c>
      <c r="T2">
        <v>0</v>
      </c>
      <c r="U2">
        <v>0</v>
      </c>
      <c r="V2">
        <v>88</v>
      </c>
      <c r="W2">
        <v>68</v>
      </c>
      <c r="X2">
        <v>59</v>
      </c>
      <c r="Y2" t="s">
        <v>173</v>
      </c>
      <c r="Z2" t="s">
        <v>173</v>
      </c>
      <c r="AA2" t="s">
        <v>173</v>
      </c>
      <c r="AB2" t="s">
        <v>173</v>
      </c>
      <c r="AC2" s="25">
        <v>0.13116061066837262</v>
      </c>
      <c r="AD2" s="25">
        <v>0.10094223468105146</v>
      </c>
      <c r="AE2" s="25">
        <v>8.8404823367162919E-2</v>
      </c>
      <c r="AF2" s="4"/>
      <c r="AG2" s="4"/>
      <c r="AH2" s="4"/>
      <c r="AI2" s="4"/>
      <c r="AJ2" s="4"/>
      <c r="AQ2" s="5">
        <f>VLOOKUP(AR2,'End KS4 denominations'!A:G,7,0)</f>
        <v>311069</v>
      </c>
      <c r="AR2" s="5" t="str">
        <f>CONCATENATE(G2,".",H2,".",I2,".",J2,".",K2)</f>
        <v>Boys.S1.All schools.Total.Total</v>
      </c>
    </row>
    <row r="3" spans="1:44" x14ac:dyDescent="0.25">
      <c r="A3">
        <v>201819</v>
      </c>
      <c r="B3" t="s">
        <v>19</v>
      </c>
      <c r="C3" t="s">
        <v>110</v>
      </c>
      <c r="D3" t="s">
        <v>20</v>
      </c>
      <c r="E3" t="s">
        <v>21</v>
      </c>
      <c r="F3" t="s">
        <v>22</v>
      </c>
      <c r="G3" t="s">
        <v>113</v>
      </c>
      <c r="H3" t="s">
        <v>112</v>
      </c>
      <c r="I3" t="s">
        <v>24</v>
      </c>
      <c r="J3" t="s">
        <v>161</v>
      </c>
      <c r="K3" t="s">
        <v>161</v>
      </c>
      <c r="L3" t="s">
        <v>70</v>
      </c>
      <c r="M3" t="s">
        <v>26</v>
      </c>
      <c r="N3">
        <v>360</v>
      </c>
      <c r="O3">
        <v>339</v>
      </c>
      <c r="P3">
        <v>250</v>
      </c>
      <c r="Q3">
        <v>218</v>
      </c>
      <c r="R3">
        <v>0</v>
      </c>
      <c r="S3">
        <v>0</v>
      </c>
      <c r="T3">
        <v>0</v>
      </c>
      <c r="U3">
        <v>0</v>
      </c>
      <c r="V3">
        <v>94</v>
      </c>
      <c r="W3">
        <v>69</v>
      </c>
      <c r="X3">
        <v>60</v>
      </c>
      <c r="Y3" t="s">
        <v>173</v>
      </c>
      <c r="Z3" t="s">
        <v>173</v>
      </c>
      <c r="AA3" t="s">
        <v>173</v>
      </c>
      <c r="AB3" t="s">
        <v>173</v>
      </c>
      <c r="AC3" s="25">
        <v>0.11499126541273046</v>
      </c>
      <c r="AD3" s="25">
        <v>8.4801818150981159E-2</v>
      </c>
      <c r="AE3" s="25">
        <v>7.3947185427655562E-2</v>
      </c>
      <c r="AF3" s="4"/>
      <c r="AG3" s="4"/>
      <c r="AH3" s="4"/>
      <c r="AI3" s="4"/>
      <c r="AJ3" s="4"/>
      <c r="AQ3" s="5">
        <f>VLOOKUP(AR3,'End KS4 denominations'!A:G,7,0)</f>
        <v>294805</v>
      </c>
      <c r="AR3" s="5" t="str">
        <f t="shared" ref="AR3:AR66" si="0">CONCATENATE(G3,".",H3,".",I3,".",J3,".",K3)</f>
        <v>Girls.S1.All schools.Total.Total</v>
      </c>
    </row>
    <row r="4" spans="1:44" x14ac:dyDescent="0.25">
      <c r="A4">
        <v>201819</v>
      </c>
      <c r="B4" t="s">
        <v>19</v>
      </c>
      <c r="C4" t="s">
        <v>110</v>
      </c>
      <c r="D4" t="s">
        <v>20</v>
      </c>
      <c r="E4" t="s">
        <v>21</v>
      </c>
      <c r="F4" t="s">
        <v>22</v>
      </c>
      <c r="G4" t="s">
        <v>161</v>
      </c>
      <c r="H4" t="s">
        <v>112</v>
      </c>
      <c r="I4" t="s">
        <v>24</v>
      </c>
      <c r="J4" t="s">
        <v>161</v>
      </c>
      <c r="K4" t="s">
        <v>161</v>
      </c>
      <c r="L4" t="s">
        <v>70</v>
      </c>
      <c r="M4" t="s">
        <v>26</v>
      </c>
      <c r="N4">
        <v>820</v>
      </c>
      <c r="O4">
        <v>747</v>
      </c>
      <c r="P4">
        <v>564</v>
      </c>
      <c r="Q4">
        <v>493</v>
      </c>
      <c r="R4">
        <v>0</v>
      </c>
      <c r="S4">
        <v>0</v>
      </c>
      <c r="T4">
        <v>0</v>
      </c>
      <c r="U4">
        <v>0</v>
      </c>
      <c r="V4">
        <v>91</v>
      </c>
      <c r="W4">
        <v>68</v>
      </c>
      <c r="X4">
        <v>60</v>
      </c>
      <c r="Y4" t="s">
        <v>173</v>
      </c>
      <c r="Z4" t="s">
        <v>173</v>
      </c>
      <c r="AA4" t="s">
        <v>173</v>
      </c>
      <c r="AB4" t="s">
        <v>173</v>
      </c>
      <c r="AC4" s="25">
        <v>0.12329296190296993</v>
      </c>
      <c r="AD4" s="25">
        <v>9.3088661999029501E-2</v>
      </c>
      <c r="AE4" s="25">
        <v>8.1370053839577211E-2</v>
      </c>
      <c r="AF4" s="4"/>
      <c r="AG4" s="4"/>
      <c r="AH4" s="4"/>
      <c r="AI4" s="4"/>
      <c r="AJ4" s="4"/>
      <c r="AQ4" s="5">
        <f>VLOOKUP(AR4,'End KS4 denominations'!A:G,7,0)</f>
        <v>605874</v>
      </c>
      <c r="AR4" s="5" t="str">
        <f t="shared" si="0"/>
        <v>Total.S1.All schools.Total.Total</v>
      </c>
    </row>
    <row r="5" spans="1:44" x14ac:dyDescent="0.25">
      <c r="A5">
        <v>201819</v>
      </c>
      <c r="B5" t="s">
        <v>19</v>
      </c>
      <c r="C5" t="s">
        <v>110</v>
      </c>
      <c r="D5" t="s">
        <v>20</v>
      </c>
      <c r="E5" t="s">
        <v>21</v>
      </c>
      <c r="F5" t="s">
        <v>22</v>
      </c>
      <c r="G5" t="s">
        <v>111</v>
      </c>
      <c r="H5" t="s">
        <v>112</v>
      </c>
      <c r="I5" t="s">
        <v>24</v>
      </c>
      <c r="J5" t="s">
        <v>161</v>
      </c>
      <c r="K5" t="s">
        <v>161</v>
      </c>
      <c r="L5" t="s">
        <v>70</v>
      </c>
      <c r="M5" t="s">
        <v>27</v>
      </c>
      <c r="N5">
        <v>460</v>
      </c>
      <c r="O5">
        <v>408</v>
      </c>
      <c r="P5">
        <v>314</v>
      </c>
      <c r="Q5">
        <v>275</v>
      </c>
      <c r="R5">
        <v>0</v>
      </c>
      <c r="S5">
        <v>0</v>
      </c>
      <c r="T5">
        <v>0</v>
      </c>
      <c r="U5">
        <v>0</v>
      </c>
      <c r="V5">
        <v>88</v>
      </c>
      <c r="W5">
        <v>68</v>
      </c>
      <c r="X5">
        <v>59</v>
      </c>
      <c r="Y5" t="s">
        <v>173</v>
      </c>
      <c r="Z5" t="s">
        <v>173</v>
      </c>
      <c r="AA5" t="s">
        <v>173</v>
      </c>
      <c r="AB5" t="s">
        <v>173</v>
      </c>
      <c r="AC5" s="25">
        <v>0.13116061066837262</v>
      </c>
      <c r="AD5" s="25">
        <v>0.10094223468105146</v>
      </c>
      <c r="AE5" s="25">
        <v>8.8404823367162919E-2</v>
      </c>
      <c r="AQ5" s="5">
        <f>VLOOKUP(AR5,'End KS4 denominations'!A:G,7,0)</f>
        <v>311069</v>
      </c>
      <c r="AR5" s="5" t="str">
        <f t="shared" si="0"/>
        <v>Boys.S1.All schools.Total.Total</v>
      </c>
    </row>
    <row r="6" spans="1:44" x14ac:dyDescent="0.25">
      <c r="A6">
        <v>201819</v>
      </c>
      <c r="B6" t="s">
        <v>19</v>
      </c>
      <c r="C6" t="s">
        <v>110</v>
      </c>
      <c r="D6" t="s">
        <v>20</v>
      </c>
      <c r="E6" t="s">
        <v>21</v>
      </c>
      <c r="F6" t="s">
        <v>22</v>
      </c>
      <c r="G6" t="s">
        <v>113</v>
      </c>
      <c r="H6" t="s">
        <v>112</v>
      </c>
      <c r="I6" t="s">
        <v>24</v>
      </c>
      <c r="J6" t="s">
        <v>161</v>
      </c>
      <c r="K6" t="s">
        <v>161</v>
      </c>
      <c r="L6" t="s">
        <v>70</v>
      </c>
      <c r="M6" t="s">
        <v>27</v>
      </c>
      <c r="N6">
        <v>360</v>
      </c>
      <c r="O6">
        <v>339</v>
      </c>
      <c r="P6">
        <v>250</v>
      </c>
      <c r="Q6">
        <v>218</v>
      </c>
      <c r="R6">
        <v>0</v>
      </c>
      <c r="S6">
        <v>0</v>
      </c>
      <c r="T6">
        <v>0</v>
      </c>
      <c r="U6">
        <v>0</v>
      </c>
      <c r="V6">
        <v>94</v>
      </c>
      <c r="W6">
        <v>69</v>
      </c>
      <c r="X6">
        <v>60</v>
      </c>
      <c r="Y6" t="s">
        <v>173</v>
      </c>
      <c r="Z6" t="s">
        <v>173</v>
      </c>
      <c r="AA6" t="s">
        <v>173</v>
      </c>
      <c r="AB6" t="s">
        <v>173</v>
      </c>
      <c r="AC6" s="25">
        <v>0.11499126541273046</v>
      </c>
      <c r="AD6" s="25">
        <v>8.4801818150981159E-2</v>
      </c>
      <c r="AE6" s="25">
        <v>7.3947185427655562E-2</v>
      </c>
      <c r="AQ6" s="5">
        <f>VLOOKUP(AR6,'End KS4 denominations'!A:G,7,0)</f>
        <v>294805</v>
      </c>
      <c r="AR6" s="5" t="str">
        <f t="shared" si="0"/>
        <v>Girls.S1.All schools.Total.Total</v>
      </c>
    </row>
    <row r="7" spans="1:44" x14ac:dyDescent="0.25">
      <c r="A7">
        <v>201819</v>
      </c>
      <c r="B7" t="s">
        <v>19</v>
      </c>
      <c r="C7" t="s">
        <v>110</v>
      </c>
      <c r="D7" t="s">
        <v>20</v>
      </c>
      <c r="E7" t="s">
        <v>21</v>
      </c>
      <c r="F7" t="s">
        <v>22</v>
      </c>
      <c r="G7" t="s">
        <v>161</v>
      </c>
      <c r="H7" t="s">
        <v>112</v>
      </c>
      <c r="I7" t="s">
        <v>24</v>
      </c>
      <c r="J7" t="s">
        <v>161</v>
      </c>
      <c r="K7" t="s">
        <v>161</v>
      </c>
      <c r="L7" t="s">
        <v>70</v>
      </c>
      <c r="M7" t="s">
        <v>27</v>
      </c>
      <c r="N7">
        <v>820</v>
      </c>
      <c r="O7">
        <v>747</v>
      </c>
      <c r="P7">
        <v>564</v>
      </c>
      <c r="Q7">
        <v>493</v>
      </c>
      <c r="R7">
        <v>0</v>
      </c>
      <c r="S7">
        <v>0</v>
      </c>
      <c r="T7">
        <v>0</v>
      </c>
      <c r="U7">
        <v>0</v>
      </c>
      <c r="V7">
        <v>91</v>
      </c>
      <c r="W7">
        <v>68</v>
      </c>
      <c r="X7">
        <v>60</v>
      </c>
      <c r="Y7" t="s">
        <v>173</v>
      </c>
      <c r="Z7" t="s">
        <v>173</v>
      </c>
      <c r="AA7" t="s">
        <v>173</v>
      </c>
      <c r="AB7" t="s">
        <v>173</v>
      </c>
      <c r="AC7" s="25">
        <v>0.12329296190296993</v>
      </c>
      <c r="AD7" s="25">
        <v>9.3088661999029501E-2</v>
      </c>
      <c r="AE7" s="25">
        <v>8.1370053839577211E-2</v>
      </c>
      <c r="AQ7" s="5">
        <f>VLOOKUP(AR7,'End KS4 denominations'!A:G,7,0)</f>
        <v>605874</v>
      </c>
      <c r="AR7" s="5" t="str">
        <f t="shared" si="0"/>
        <v>Total.S1.All schools.Total.Total</v>
      </c>
    </row>
    <row r="8" spans="1:44" x14ac:dyDescent="0.25">
      <c r="A8">
        <v>201819</v>
      </c>
      <c r="B8" t="s">
        <v>19</v>
      </c>
      <c r="C8" t="s">
        <v>110</v>
      </c>
      <c r="D8" t="s">
        <v>20</v>
      </c>
      <c r="E8" t="s">
        <v>21</v>
      </c>
      <c r="F8" t="s">
        <v>22</v>
      </c>
      <c r="G8" t="s">
        <v>111</v>
      </c>
      <c r="H8" t="s">
        <v>112</v>
      </c>
      <c r="I8" t="s">
        <v>24</v>
      </c>
      <c r="J8" t="s">
        <v>161</v>
      </c>
      <c r="K8" t="s">
        <v>161</v>
      </c>
      <c r="L8" t="s">
        <v>25</v>
      </c>
      <c r="M8" t="s">
        <v>26</v>
      </c>
      <c r="N8">
        <v>6124</v>
      </c>
      <c r="O8">
        <v>6075</v>
      </c>
      <c r="P8">
        <v>5544</v>
      </c>
      <c r="Q8">
        <v>5052</v>
      </c>
      <c r="R8">
        <v>0</v>
      </c>
      <c r="S8">
        <v>0</v>
      </c>
      <c r="T8">
        <v>0</v>
      </c>
      <c r="U8">
        <v>0</v>
      </c>
      <c r="V8">
        <v>99</v>
      </c>
      <c r="W8">
        <v>90</v>
      </c>
      <c r="X8">
        <v>82</v>
      </c>
      <c r="Y8" t="s">
        <v>173</v>
      </c>
      <c r="Z8" t="s">
        <v>173</v>
      </c>
      <c r="AA8" t="s">
        <v>173</v>
      </c>
      <c r="AB8" t="s">
        <v>173</v>
      </c>
      <c r="AC8" s="25">
        <v>1.9529429162018714</v>
      </c>
      <c r="AD8" s="25">
        <v>1.7822412390820042</v>
      </c>
      <c r="AE8" s="25">
        <v>1.6240769732760256</v>
      </c>
      <c r="AQ8" s="5">
        <f>VLOOKUP(AR8,'End KS4 denominations'!A:G,7,0)</f>
        <v>311069</v>
      </c>
      <c r="AR8" s="5" t="str">
        <f t="shared" si="0"/>
        <v>Boys.S1.All schools.Total.Total</v>
      </c>
    </row>
    <row r="9" spans="1:44" x14ac:dyDescent="0.25">
      <c r="A9">
        <v>201819</v>
      </c>
      <c r="B9" t="s">
        <v>19</v>
      </c>
      <c r="C9" t="s">
        <v>110</v>
      </c>
      <c r="D9" t="s">
        <v>20</v>
      </c>
      <c r="E9" t="s">
        <v>21</v>
      </c>
      <c r="F9" t="s">
        <v>22</v>
      </c>
      <c r="G9" t="s">
        <v>113</v>
      </c>
      <c r="H9" t="s">
        <v>112</v>
      </c>
      <c r="I9" t="s">
        <v>24</v>
      </c>
      <c r="J9" t="s">
        <v>161</v>
      </c>
      <c r="K9" t="s">
        <v>161</v>
      </c>
      <c r="L9" t="s">
        <v>25</v>
      </c>
      <c r="M9" t="s">
        <v>26</v>
      </c>
      <c r="N9">
        <v>6969</v>
      </c>
      <c r="O9">
        <v>6918</v>
      </c>
      <c r="P9">
        <v>6460</v>
      </c>
      <c r="Q9">
        <v>5761</v>
      </c>
      <c r="R9">
        <v>0</v>
      </c>
      <c r="S9">
        <v>0</v>
      </c>
      <c r="T9">
        <v>0</v>
      </c>
      <c r="U9">
        <v>0</v>
      </c>
      <c r="V9">
        <v>99</v>
      </c>
      <c r="W9">
        <v>92</v>
      </c>
      <c r="X9">
        <v>82</v>
      </c>
      <c r="Y9" t="s">
        <v>173</v>
      </c>
      <c r="Z9" t="s">
        <v>173</v>
      </c>
      <c r="AA9" t="s">
        <v>173</v>
      </c>
      <c r="AB9" t="s">
        <v>173</v>
      </c>
      <c r="AC9" s="25">
        <v>2.3466359118739506</v>
      </c>
      <c r="AD9" s="25">
        <v>2.1912789810213531</v>
      </c>
      <c r="AE9" s="25">
        <v>1.9541730974712099</v>
      </c>
      <c r="AQ9" s="5">
        <f>VLOOKUP(AR9,'End KS4 denominations'!A:G,7,0)</f>
        <v>294805</v>
      </c>
      <c r="AR9" s="5" t="str">
        <f t="shared" si="0"/>
        <v>Girls.S1.All schools.Total.Total</v>
      </c>
    </row>
    <row r="10" spans="1:44" x14ac:dyDescent="0.25">
      <c r="A10">
        <v>201819</v>
      </c>
      <c r="B10" t="s">
        <v>19</v>
      </c>
      <c r="C10" t="s">
        <v>110</v>
      </c>
      <c r="D10" t="s">
        <v>20</v>
      </c>
      <c r="E10" t="s">
        <v>21</v>
      </c>
      <c r="F10" t="s">
        <v>22</v>
      </c>
      <c r="G10" t="s">
        <v>161</v>
      </c>
      <c r="H10" t="s">
        <v>112</v>
      </c>
      <c r="I10" t="s">
        <v>24</v>
      </c>
      <c r="J10" t="s">
        <v>161</v>
      </c>
      <c r="K10" t="s">
        <v>161</v>
      </c>
      <c r="L10" t="s">
        <v>25</v>
      </c>
      <c r="M10" t="s">
        <v>26</v>
      </c>
      <c r="N10">
        <v>13093</v>
      </c>
      <c r="O10">
        <v>12993</v>
      </c>
      <c r="P10">
        <v>12004</v>
      </c>
      <c r="Q10">
        <v>10813</v>
      </c>
      <c r="R10">
        <v>0</v>
      </c>
      <c r="S10">
        <v>0</v>
      </c>
      <c r="T10">
        <v>0</v>
      </c>
      <c r="U10">
        <v>0</v>
      </c>
      <c r="V10">
        <v>99</v>
      </c>
      <c r="W10">
        <v>91</v>
      </c>
      <c r="X10">
        <v>82</v>
      </c>
      <c r="Y10" t="s">
        <v>173</v>
      </c>
      <c r="Z10" t="s">
        <v>173</v>
      </c>
      <c r="AA10" t="s">
        <v>173</v>
      </c>
      <c r="AB10" t="s">
        <v>173</v>
      </c>
      <c r="AC10" s="25">
        <v>2.1445052931797699</v>
      </c>
      <c r="AD10" s="25">
        <v>1.9812700330431741</v>
      </c>
      <c r="AE10" s="25">
        <v>1.7846945074388405</v>
      </c>
      <c r="AQ10" s="5">
        <f>VLOOKUP(AR10,'End KS4 denominations'!A:G,7,0)</f>
        <v>605874</v>
      </c>
      <c r="AR10" s="5" t="str">
        <f t="shared" si="0"/>
        <v>Total.S1.All schools.Total.Total</v>
      </c>
    </row>
    <row r="11" spans="1:44" x14ac:dyDescent="0.25">
      <c r="A11">
        <v>201819</v>
      </c>
      <c r="B11" t="s">
        <v>19</v>
      </c>
      <c r="C11" t="s">
        <v>110</v>
      </c>
      <c r="D11" t="s">
        <v>20</v>
      </c>
      <c r="E11" t="s">
        <v>21</v>
      </c>
      <c r="F11" t="s">
        <v>22</v>
      </c>
      <c r="G11" t="s">
        <v>111</v>
      </c>
      <c r="H11" t="s">
        <v>112</v>
      </c>
      <c r="I11" t="s">
        <v>24</v>
      </c>
      <c r="J11" t="s">
        <v>161</v>
      </c>
      <c r="K11" t="s">
        <v>161</v>
      </c>
      <c r="L11" t="s">
        <v>25</v>
      </c>
      <c r="M11" t="s">
        <v>27</v>
      </c>
      <c r="N11">
        <v>6124</v>
      </c>
      <c r="O11">
        <v>6075</v>
      </c>
      <c r="P11">
        <v>5544</v>
      </c>
      <c r="Q11">
        <v>5052</v>
      </c>
      <c r="R11">
        <v>0</v>
      </c>
      <c r="S11">
        <v>0</v>
      </c>
      <c r="T11">
        <v>0</v>
      </c>
      <c r="U11">
        <v>0</v>
      </c>
      <c r="V11">
        <v>99</v>
      </c>
      <c r="W11">
        <v>90</v>
      </c>
      <c r="X11">
        <v>82</v>
      </c>
      <c r="Y11" t="s">
        <v>173</v>
      </c>
      <c r="Z11" t="s">
        <v>173</v>
      </c>
      <c r="AA11" t="s">
        <v>173</v>
      </c>
      <c r="AB11" t="s">
        <v>173</v>
      </c>
      <c r="AC11" s="25">
        <v>1.9529429162018714</v>
      </c>
      <c r="AD11" s="25">
        <v>1.7822412390820042</v>
      </c>
      <c r="AE11" s="25">
        <v>1.6240769732760256</v>
      </c>
      <c r="AQ11" s="5">
        <f>VLOOKUP(AR11,'End KS4 denominations'!A:G,7,0)</f>
        <v>311069</v>
      </c>
      <c r="AR11" s="5" t="str">
        <f t="shared" si="0"/>
        <v>Boys.S1.All schools.Total.Total</v>
      </c>
    </row>
    <row r="12" spans="1:44" x14ac:dyDescent="0.25">
      <c r="A12">
        <v>201819</v>
      </c>
      <c r="B12" t="s">
        <v>19</v>
      </c>
      <c r="C12" t="s">
        <v>110</v>
      </c>
      <c r="D12" t="s">
        <v>20</v>
      </c>
      <c r="E12" t="s">
        <v>21</v>
      </c>
      <c r="F12" t="s">
        <v>22</v>
      </c>
      <c r="G12" t="s">
        <v>113</v>
      </c>
      <c r="H12" t="s">
        <v>112</v>
      </c>
      <c r="I12" t="s">
        <v>24</v>
      </c>
      <c r="J12" t="s">
        <v>161</v>
      </c>
      <c r="K12" t="s">
        <v>161</v>
      </c>
      <c r="L12" t="s">
        <v>25</v>
      </c>
      <c r="M12" t="s">
        <v>27</v>
      </c>
      <c r="N12">
        <v>6969</v>
      </c>
      <c r="O12">
        <v>6918</v>
      </c>
      <c r="P12">
        <v>6460</v>
      </c>
      <c r="Q12">
        <v>5761</v>
      </c>
      <c r="R12">
        <v>0</v>
      </c>
      <c r="S12">
        <v>0</v>
      </c>
      <c r="T12">
        <v>0</v>
      </c>
      <c r="U12">
        <v>0</v>
      </c>
      <c r="V12">
        <v>99</v>
      </c>
      <c r="W12">
        <v>92</v>
      </c>
      <c r="X12">
        <v>82</v>
      </c>
      <c r="Y12" t="s">
        <v>173</v>
      </c>
      <c r="Z12" t="s">
        <v>173</v>
      </c>
      <c r="AA12" t="s">
        <v>173</v>
      </c>
      <c r="AB12" t="s">
        <v>173</v>
      </c>
      <c r="AC12" s="25">
        <v>2.3466359118739506</v>
      </c>
      <c r="AD12" s="25">
        <v>2.1912789810213531</v>
      </c>
      <c r="AE12" s="25">
        <v>1.9541730974712099</v>
      </c>
      <c r="AQ12" s="5">
        <f>VLOOKUP(AR12,'End KS4 denominations'!A:G,7,0)</f>
        <v>294805</v>
      </c>
      <c r="AR12" s="5" t="str">
        <f t="shared" si="0"/>
        <v>Girls.S1.All schools.Total.Total</v>
      </c>
    </row>
    <row r="13" spans="1:44" x14ac:dyDescent="0.25">
      <c r="A13">
        <v>201819</v>
      </c>
      <c r="B13" t="s">
        <v>19</v>
      </c>
      <c r="C13" t="s">
        <v>110</v>
      </c>
      <c r="D13" t="s">
        <v>20</v>
      </c>
      <c r="E13" t="s">
        <v>21</v>
      </c>
      <c r="F13" t="s">
        <v>22</v>
      </c>
      <c r="G13" t="s">
        <v>161</v>
      </c>
      <c r="H13" t="s">
        <v>112</v>
      </c>
      <c r="I13" t="s">
        <v>24</v>
      </c>
      <c r="J13" t="s">
        <v>161</v>
      </c>
      <c r="K13" t="s">
        <v>161</v>
      </c>
      <c r="L13" t="s">
        <v>25</v>
      </c>
      <c r="M13" t="s">
        <v>27</v>
      </c>
      <c r="N13">
        <v>13093</v>
      </c>
      <c r="O13">
        <v>12993</v>
      </c>
      <c r="P13">
        <v>12004</v>
      </c>
      <c r="Q13">
        <v>10813</v>
      </c>
      <c r="R13">
        <v>0</v>
      </c>
      <c r="S13">
        <v>0</v>
      </c>
      <c r="T13">
        <v>0</v>
      </c>
      <c r="U13">
        <v>0</v>
      </c>
      <c r="V13">
        <v>99</v>
      </c>
      <c r="W13">
        <v>91</v>
      </c>
      <c r="X13">
        <v>82</v>
      </c>
      <c r="Y13" t="s">
        <v>173</v>
      </c>
      <c r="Z13" t="s">
        <v>173</v>
      </c>
      <c r="AA13" t="s">
        <v>173</v>
      </c>
      <c r="AB13" t="s">
        <v>173</v>
      </c>
      <c r="AC13" s="25">
        <v>2.1445052931797699</v>
      </c>
      <c r="AD13" s="25">
        <v>1.9812700330431741</v>
      </c>
      <c r="AE13" s="25">
        <v>1.7846945074388405</v>
      </c>
      <c r="AQ13" s="5">
        <f>VLOOKUP(AR13,'End KS4 denominations'!A:G,7,0)</f>
        <v>605874</v>
      </c>
      <c r="AR13" s="5" t="str">
        <f t="shared" si="0"/>
        <v>Total.S1.All schools.Total.Total</v>
      </c>
    </row>
    <row r="14" spans="1:44" x14ac:dyDescent="0.25">
      <c r="A14">
        <v>201819</v>
      </c>
      <c r="B14" t="s">
        <v>19</v>
      </c>
      <c r="C14" t="s">
        <v>110</v>
      </c>
      <c r="D14" t="s">
        <v>20</v>
      </c>
      <c r="E14" t="s">
        <v>21</v>
      </c>
      <c r="F14" t="s">
        <v>22</v>
      </c>
      <c r="G14" t="s">
        <v>111</v>
      </c>
      <c r="H14" t="s">
        <v>112</v>
      </c>
      <c r="I14" t="s">
        <v>24</v>
      </c>
      <c r="J14" t="s">
        <v>161</v>
      </c>
      <c r="K14" t="s">
        <v>161</v>
      </c>
      <c r="L14" t="s">
        <v>28</v>
      </c>
      <c r="M14" t="s">
        <v>26</v>
      </c>
      <c r="N14">
        <v>61812</v>
      </c>
      <c r="O14">
        <v>60570</v>
      </c>
      <c r="P14">
        <v>36087</v>
      </c>
      <c r="Q14">
        <v>26451</v>
      </c>
      <c r="R14">
        <v>0</v>
      </c>
      <c r="S14">
        <v>0</v>
      </c>
      <c r="T14">
        <v>0</v>
      </c>
      <c r="U14">
        <v>0</v>
      </c>
      <c r="V14">
        <v>97</v>
      </c>
      <c r="W14">
        <v>58</v>
      </c>
      <c r="X14">
        <v>42</v>
      </c>
      <c r="Y14" t="s">
        <v>173</v>
      </c>
      <c r="Z14" t="s">
        <v>173</v>
      </c>
      <c r="AA14" t="s">
        <v>173</v>
      </c>
      <c r="AB14" t="s">
        <v>173</v>
      </c>
      <c r="AC14" s="25">
        <v>19.471564186723846</v>
      </c>
      <c r="AD14" s="25">
        <v>11.600963130366575</v>
      </c>
      <c r="AE14" s="25">
        <v>8.5032581195811865</v>
      </c>
      <c r="AQ14" s="5">
        <f>VLOOKUP(AR14,'End KS4 denominations'!A:G,7,0)</f>
        <v>311069</v>
      </c>
      <c r="AR14" s="5" t="str">
        <f t="shared" si="0"/>
        <v>Boys.S1.All schools.Total.Total</v>
      </c>
    </row>
    <row r="15" spans="1:44" x14ac:dyDescent="0.25">
      <c r="A15">
        <v>201819</v>
      </c>
      <c r="B15" t="s">
        <v>19</v>
      </c>
      <c r="C15" t="s">
        <v>110</v>
      </c>
      <c r="D15" t="s">
        <v>20</v>
      </c>
      <c r="E15" t="s">
        <v>21</v>
      </c>
      <c r="F15" t="s">
        <v>22</v>
      </c>
      <c r="G15" t="s">
        <v>113</v>
      </c>
      <c r="H15" t="s">
        <v>112</v>
      </c>
      <c r="I15" t="s">
        <v>24</v>
      </c>
      <c r="J15" t="s">
        <v>161</v>
      </c>
      <c r="K15" t="s">
        <v>161</v>
      </c>
      <c r="L15" t="s">
        <v>28</v>
      </c>
      <c r="M15" t="s">
        <v>26</v>
      </c>
      <c r="N15">
        <v>26568</v>
      </c>
      <c r="O15">
        <v>26325</v>
      </c>
      <c r="P15">
        <v>19813</v>
      </c>
      <c r="Q15">
        <v>16367</v>
      </c>
      <c r="R15">
        <v>0</v>
      </c>
      <c r="S15">
        <v>0</v>
      </c>
      <c r="T15">
        <v>0</v>
      </c>
      <c r="U15">
        <v>0</v>
      </c>
      <c r="V15">
        <v>99</v>
      </c>
      <c r="W15">
        <v>74</v>
      </c>
      <c r="X15">
        <v>61</v>
      </c>
      <c r="Y15" t="s">
        <v>173</v>
      </c>
      <c r="Z15" t="s">
        <v>173</v>
      </c>
      <c r="AA15" t="s">
        <v>173</v>
      </c>
      <c r="AB15" t="s">
        <v>173</v>
      </c>
      <c r="AC15" s="25">
        <v>8.9296314512983166</v>
      </c>
      <c r="AD15" s="25">
        <v>6.7207136921015582</v>
      </c>
      <c r="AE15" s="25">
        <v>5.5518054307084341</v>
      </c>
      <c r="AQ15" s="5">
        <f>VLOOKUP(AR15,'End KS4 denominations'!A:G,7,0)</f>
        <v>294805</v>
      </c>
      <c r="AR15" s="5" t="str">
        <f t="shared" si="0"/>
        <v>Girls.S1.All schools.Total.Total</v>
      </c>
    </row>
    <row r="16" spans="1:44" x14ac:dyDescent="0.25">
      <c r="A16">
        <v>201819</v>
      </c>
      <c r="B16" t="s">
        <v>19</v>
      </c>
      <c r="C16" t="s">
        <v>110</v>
      </c>
      <c r="D16" t="s">
        <v>20</v>
      </c>
      <c r="E16" t="s">
        <v>21</v>
      </c>
      <c r="F16" t="s">
        <v>22</v>
      </c>
      <c r="G16" t="s">
        <v>161</v>
      </c>
      <c r="H16" t="s">
        <v>112</v>
      </c>
      <c r="I16" t="s">
        <v>24</v>
      </c>
      <c r="J16" t="s">
        <v>161</v>
      </c>
      <c r="K16" t="s">
        <v>161</v>
      </c>
      <c r="L16" t="s">
        <v>28</v>
      </c>
      <c r="M16" t="s">
        <v>26</v>
      </c>
      <c r="N16">
        <v>88380</v>
      </c>
      <c r="O16">
        <v>86895</v>
      </c>
      <c r="P16">
        <v>55900</v>
      </c>
      <c r="Q16">
        <v>42818</v>
      </c>
      <c r="R16">
        <v>0</v>
      </c>
      <c r="S16">
        <v>0</v>
      </c>
      <c r="T16">
        <v>0</v>
      </c>
      <c r="U16">
        <v>0</v>
      </c>
      <c r="V16">
        <v>98</v>
      </c>
      <c r="W16">
        <v>63</v>
      </c>
      <c r="X16">
        <v>48</v>
      </c>
      <c r="Y16" t="s">
        <v>173</v>
      </c>
      <c r="Z16" t="s">
        <v>173</v>
      </c>
      <c r="AA16" t="s">
        <v>173</v>
      </c>
      <c r="AB16" t="s">
        <v>173</v>
      </c>
      <c r="AC16" s="25">
        <v>14.342090929797285</v>
      </c>
      <c r="AD16" s="25">
        <v>9.226340790329342</v>
      </c>
      <c r="AE16" s="25">
        <v>7.0671459742454701</v>
      </c>
      <c r="AQ16" s="5">
        <f>VLOOKUP(AR16,'End KS4 denominations'!A:G,7,0)</f>
        <v>605874</v>
      </c>
      <c r="AR16" s="5" t="str">
        <f t="shared" si="0"/>
        <v>Total.S1.All schools.Total.Total</v>
      </c>
    </row>
    <row r="17" spans="1:44" x14ac:dyDescent="0.25">
      <c r="A17">
        <v>201819</v>
      </c>
      <c r="B17" t="s">
        <v>19</v>
      </c>
      <c r="C17" t="s">
        <v>110</v>
      </c>
      <c r="D17" t="s">
        <v>20</v>
      </c>
      <c r="E17" t="s">
        <v>21</v>
      </c>
      <c r="F17" t="s">
        <v>22</v>
      </c>
      <c r="G17" t="s">
        <v>111</v>
      </c>
      <c r="H17" t="s">
        <v>112</v>
      </c>
      <c r="I17" t="s">
        <v>24</v>
      </c>
      <c r="J17" t="s">
        <v>161</v>
      </c>
      <c r="K17" t="s">
        <v>161</v>
      </c>
      <c r="L17" t="s">
        <v>28</v>
      </c>
      <c r="M17" t="s">
        <v>27</v>
      </c>
      <c r="N17">
        <v>61812</v>
      </c>
      <c r="O17">
        <v>60570</v>
      </c>
      <c r="P17">
        <v>36087</v>
      </c>
      <c r="Q17">
        <v>26451</v>
      </c>
      <c r="R17">
        <v>0</v>
      </c>
      <c r="S17">
        <v>0</v>
      </c>
      <c r="T17">
        <v>0</v>
      </c>
      <c r="U17">
        <v>0</v>
      </c>
      <c r="V17">
        <v>97</v>
      </c>
      <c r="W17">
        <v>58</v>
      </c>
      <c r="X17">
        <v>42</v>
      </c>
      <c r="Y17" t="s">
        <v>173</v>
      </c>
      <c r="Z17" t="s">
        <v>173</v>
      </c>
      <c r="AA17" t="s">
        <v>173</v>
      </c>
      <c r="AB17" t="s">
        <v>173</v>
      </c>
      <c r="AC17" s="25">
        <v>19.471564186723846</v>
      </c>
      <c r="AD17" s="25">
        <v>11.600963130366575</v>
      </c>
      <c r="AE17" s="25">
        <v>8.5032581195811865</v>
      </c>
      <c r="AQ17" s="5">
        <f>VLOOKUP(AR17,'End KS4 denominations'!A:G,7,0)</f>
        <v>311069</v>
      </c>
      <c r="AR17" s="5" t="str">
        <f t="shared" si="0"/>
        <v>Boys.S1.All schools.Total.Total</v>
      </c>
    </row>
    <row r="18" spans="1:44" x14ac:dyDescent="0.25">
      <c r="A18">
        <v>201819</v>
      </c>
      <c r="B18" t="s">
        <v>19</v>
      </c>
      <c r="C18" t="s">
        <v>110</v>
      </c>
      <c r="D18" t="s">
        <v>20</v>
      </c>
      <c r="E18" t="s">
        <v>21</v>
      </c>
      <c r="F18" t="s">
        <v>22</v>
      </c>
      <c r="G18" t="s">
        <v>113</v>
      </c>
      <c r="H18" t="s">
        <v>112</v>
      </c>
      <c r="I18" t="s">
        <v>24</v>
      </c>
      <c r="J18" t="s">
        <v>161</v>
      </c>
      <c r="K18" t="s">
        <v>161</v>
      </c>
      <c r="L18" t="s">
        <v>28</v>
      </c>
      <c r="M18" t="s">
        <v>27</v>
      </c>
      <c r="N18">
        <v>26568</v>
      </c>
      <c r="O18">
        <v>26325</v>
      </c>
      <c r="P18">
        <v>19813</v>
      </c>
      <c r="Q18">
        <v>16367</v>
      </c>
      <c r="R18">
        <v>0</v>
      </c>
      <c r="S18">
        <v>0</v>
      </c>
      <c r="T18">
        <v>0</v>
      </c>
      <c r="U18">
        <v>0</v>
      </c>
      <c r="V18">
        <v>99</v>
      </c>
      <c r="W18">
        <v>74</v>
      </c>
      <c r="X18">
        <v>61</v>
      </c>
      <c r="Y18" t="s">
        <v>173</v>
      </c>
      <c r="Z18" t="s">
        <v>173</v>
      </c>
      <c r="AA18" t="s">
        <v>173</v>
      </c>
      <c r="AB18" t="s">
        <v>173</v>
      </c>
      <c r="AC18" s="25">
        <v>8.9296314512983166</v>
      </c>
      <c r="AD18" s="25">
        <v>6.7207136921015582</v>
      </c>
      <c r="AE18" s="25">
        <v>5.5518054307084341</v>
      </c>
      <c r="AQ18" s="5">
        <f>VLOOKUP(AR18,'End KS4 denominations'!A:G,7,0)</f>
        <v>294805</v>
      </c>
      <c r="AR18" s="5" t="str">
        <f t="shared" si="0"/>
        <v>Girls.S1.All schools.Total.Total</v>
      </c>
    </row>
    <row r="19" spans="1:44" x14ac:dyDescent="0.25">
      <c r="A19">
        <v>201819</v>
      </c>
      <c r="B19" t="s">
        <v>19</v>
      </c>
      <c r="C19" t="s">
        <v>110</v>
      </c>
      <c r="D19" t="s">
        <v>20</v>
      </c>
      <c r="E19" t="s">
        <v>21</v>
      </c>
      <c r="F19" t="s">
        <v>22</v>
      </c>
      <c r="G19" t="s">
        <v>161</v>
      </c>
      <c r="H19" t="s">
        <v>112</v>
      </c>
      <c r="I19" t="s">
        <v>24</v>
      </c>
      <c r="J19" t="s">
        <v>161</v>
      </c>
      <c r="K19" t="s">
        <v>161</v>
      </c>
      <c r="L19" t="s">
        <v>28</v>
      </c>
      <c r="M19" t="s">
        <v>27</v>
      </c>
      <c r="N19">
        <v>88380</v>
      </c>
      <c r="O19">
        <v>86895</v>
      </c>
      <c r="P19">
        <v>55900</v>
      </c>
      <c r="Q19">
        <v>42818</v>
      </c>
      <c r="R19">
        <v>0</v>
      </c>
      <c r="S19">
        <v>0</v>
      </c>
      <c r="T19">
        <v>0</v>
      </c>
      <c r="U19">
        <v>0</v>
      </c>
      <c r="V19">
        <v>98</v>
      </c>
      <c r="W19">
        <v>63</v>
      </c>
      <c r="X19">
        <v>48</v>
      </c>
      <c r="Y19" t="s">
        <v>173</v>
      </c>
      <c r="Z19" t="s">
        <v>173</v>
      </c>
      <c r="AA19" t="s">
        <v>173</v>
      </c>
      <c r="AB19" t="s">
        <v>173</v>
      </c>
      <c r="AC19" s="25">
        <v>14.342090929797285</v>
      </c>
      <c r="AD19" s="25">
        <v>9.226340790329342</v>
      </c>
      <c r="AE19" s="25">
        <v>7.0671459742454701</v>
      </c>
      <c r="AQ19" s="5">
        <f>VLOOKUP(AR19,'End KS4 denominations'!A:G,7,0)</f>
        <v>605874</v>
      </c>
      <c r="AR19" s="5" t="str">
        <f t="shared" si="0"/>
        <v>Total.S1.All schools.Total.Total</v>
      </c>
    </row>
    <row r="20" spans="1:44" x14ac:dyDescent="0.25">
      <c r="A20">
        <v>201819</v>
      </c>
      <c r="B20" t="s">
        <v>19</v>
      </c>
      <c r="C20" t="s">
        <v>110</v>
      </c>
      <c r="D20" t="s">
        <v>20</v>
      </c>
      <c r="E20" t="s">
        <v>21</v>
      </c>
      <c r="F20" t="s">
        <v>22</v>
      </c>
      <c r="G20" t="s">
        <v>111</v>
      </c>
      <c r="H20" t="s">
        <v>112</v>
      </c>
      <c r="I20" t="s">
        <v>24</v>
      </c>
      <c r="J20" t="s">
        <v>161</v>
      </c>
      <c r="K20" t="s">
        <v>161</v>
      </c>
      <c r="L20" t="s">
        <v>29</v>
      </c>
      <c r="M20" t="s">
        <v>26</v>
      </c>
      <c r="N20">
        <v>284018</v>
      </c>
      <c r="O20">
        <v>278961</v>
      </c>
      <c r="P20">
        <v>201147</v>
      </c>
      <c r="Q20">
        <v>152788</v>
      </c>
      <c r="R20">
        <v>0</v>
      </c>
      <c r="S20">
        <v>0</v>
      </c>
      <c r="T20">
        <v>0</v>
      </c>
      <c r="U20">
        <v>0</v>
      </c>
      <c r="V20">
        <v>98</v>
      </c>
      <c r="W20">
        <v>70</v>
      </c>
      <c r="X20">
        <v>53</v>
      </c>
      <c r="Y20" t="s">
        <v>173</v>
      </c>
      <c r="Z20" t="s">
        <v>173</v>
      </c>
      <c r="AA20" t="s">
        <v>173</v>
      </c>
      <c r="AB20" t="s">
        <v>173</v>
      </c>
      <c r="AC20" s="25">
        <v>89.678174295735019</v>
      </c>
      <c r="AD20" s="25">
        <v>64.663145475762605</v>
      </c>
      <c r="AE20" s="25">
        <v>49.117076918625777</v>
      </c>
      <c r="AQ20" s="5">
        <f>VLOOKUP(AR20,'End KS4 denominations'!A:G,7,0)</f>
        <v>311069</v>
      </c>
      <c r="AR20" s="5" t="str">
        <f t="shared" si="0"/>
        <v>Boys.S1.All schools.Total.Total</v>
      </c>
    </row>
    <row r="21" spans="1:44" x14ac:dyDescent="0.25">
      <c r="A21">
        <v>201819</v>
      </c>
      <c r="B21" t="s">
        <v>19</v>
      </c>
      <c r="C21" t="s">
        <v>110</v>
      </c>
      <c r="D21" t="s">
        <v>20</v>
      </c>
      <c r="E21" t="s">
        <v>21</v>
      </c>
      <c r="F21" t="s">
        <v>22</v>
      </c>
      <c r="G21" t="s">
        <v>113</v>
      </c>
      <c r="H21" t="s">
        <v>112</v>
      </c>
      <c r="I21" t="s">
        <v>24</v>
      </c>
      <c r="J21" t="s">
        <v>161</v>
      </c>
      <c r="K21" t="s">
        <v>161</v>
      </c>
      <c r="L21" t="s">
        <v>29</v>
      </c>
      <c r="M21" t="s">
        <v>26</v>
      </c>
      <c r="N21">
        <v>277399</v>
      </c>
      <c r="O21">
        <v>275385</v>
      </c>
      <c r="P21">
        <v>233864</v>
      </c>
      <c r="Q21">
        <v>196430</v>
      </c>
      <c r="R21">
        <v>0</v>
      </c>
      <c r="S21">
        <v>0</v>
      </c>
      <c r="T21">
        <v>0</v>
      </c>
      <c r="U21">
        <v>0</v>
      </c>
      <c r="V21">
        <v>99</v>
      </c>
      <c r="W21">
        <v>84</v>
      </c>
      <c r="X21">
        <v>70</v>
      </c>
      <c r="Y21" t="s">
        <v>173</v>
      </c>
      <c r="Z21" t="s">
        <v>173</v>
      </c>
      <c r="AA21" t="s">
        <v>173</v>
      </c>
      <c r="AB21" t="s">
        <v>173</v>
      </c>
      <c r="AC21" s="25">
        <v>93.412594766031788</v>
      </c>
      <c r="AD21" s="25">
        <v>79.32836960024423</v>
      </c>
      <c r="AE21" s="25">
        <v>66.630484557588915</v>
      </c>
      <c r="AQ21" s="5">
        <f>VLOOKUP(AR21,'End KS4 denominations'!A:G,7,0)</f>
        <v>294805</v>
      </c>
      <c r="AR21" s="5" t="str">
        <f t="shared" si="0"/>
        <v>Girls.S1.All schools.Total.Total</v>
      </c>
    </row>
    <row r="22" spans="1:44" x14ac:dyDescent="0.25">
      <c r="A22">
        <v>201819</v>
      </c>
      <c r="B22" t="s">
        <v>19</v>
      </c>
      <c r="C22" t="s">
        <v>110</v>
      </c>
      <c r="D22" t="s">
        <v>20</v>
      </c>
      <c r="E22" t="s">
        <v>21</v>
      </c>
      <c r="F22" t="s">
        <v>22</v>
      </c>
      <c r="G22" t="s">
        <v>161</v>
      </c>
      <c r="H22" t="s">
        <v>112</v>
      </c>
      <c r="I22" t="s">
        <v>24</v>
      </c>
      <c r="J22" t="s">
        <v>161</v>
      </c>
      <c r="K22" t="s">
        <v>161</v>
      </c>
      <c r="L22" t="s">
        <v>29</v>
      </c>
      <c r="M22" t="s">
        <v>26</v>
      </c>
      <c r="N22">
        <v>561417</v>
      </c>
      <c r="O22">
        <v>554346</v>
      </c>
      <c r="P22">
        <v>435011</v>
      </c>
      <c r="Q22">
        <v>349218</v>
      </c>
      <c r="R22">
        <v>0</v>
      </c>
      <c r="S22">
        <v>0</v>
      </c>
      <c r="T22">
        <v>0</v>
      </c>
      <c r="U22">
        <v>0</v>
      </c>
      <c r="V22">
        <v>98</v>
      </c>
      <c r="W22">
        <v>77</v>
      </c>
      <c r="X22">
        <v>62</v>
      </c>
      <c r="Y22" t="s">
        <v>173</v>
      </c>
      <c r="Z22" t="s">
        <v>173</v>
      </c>
      <c r="AA22" t="s">
        <v>173</v>
      </c>
      <c r="AB22" t="s">
        <v>173</v>
      </c>
      <c r="AC22" s="25">
        <v>91.495261390982279</v>
      </c>
      <c r="AD22" s="25">
        <v>71.798921888049321</v>
      </c>
      <c r="AE22" s="25">
        <v>57.638716960952273</v>
      </c>
      <c r="AQ22" s="5">
        <f>VLOOKUP(AR22,'End KS4 denominations'!A:G,7,0)</f>
        <v>605874</v>
      </c>
      <c r="AR22" s="5" t="str">
        <f t="shared" si="0"/>
        <v>Total.S1.All schools.Total.Total</v>
      </c>
    </row>
    <row r="23" spans="1:44" x14ac:dyDescent="0.25">
      <c r="A23">
        <v>201819</v>
      </c>
      <c r="B23" t="s">
        <v>19</v>
      </c>
      <c r="C23" t="s">
        <v>110</v>
      </c>
      <c r="D23" t="s">
        <v>20</v>
      </c>
      <c r="E23" t="s">
        <v>21</v>
      </c>
      <c r="F23" t="s">
        <v>22</v>
      </c>
      <c r="G23" t="s">
        <v>111</v>
      </c>
      <c r="H23" t="s">
        <v>112</v>
      </c>
      <c r="I23" t="s">
        <v>24</v>
      </c>
      <c r="J23" t="s">
        <v>161</v>
      </c>
      <c r="K23" t="s">
        <v>161</v>
      </c>
      <c r="L23" t="s">
        <v>29</v>
      </c>
      <c r="M23" t="s">
        <v>27</v>
      </c>
      <c r="N23">
        <v>284018</v>
      </c>
      <c r="O23">
        <v>278961</v>
      </c>
      <c r="P23">
        <v>201147</v>
      </c>
      <c r="Q23">
        <v>152788</v>
      </c>
      <c r="R23">
        <v>0</v>
      </c>
      <c r="S23">
        <v>0</v>
      </c>
      <c r="T23">
        <v>0</v>
      </c>
      <c r="U23">
        <v>0</v>
      </c>
      <c r="V23">
        <v>98</v>
      </c>
      <c r="W23">
        <v>70</v>
      </c>
      <c r="X23">
        <v>53</v>
      </c>
      <c r="Y23" t="s">
        <v>173</v>
      </c>
      <c r="Z23" t="s">
        <v>173</v>
      </c>
      <c r="AA23" t="s">
        <v>173</v>
      </c>
      <c r="AB23" t="s">
        <v>173</v>
      </c>
      <c r="AC23" s="25">
        <v>89.678174295735019</v>
      </c>
      <c r="AD23" s="25">
        <v>64.663145475762605</v>
      </c>
      <c r="AE23" s="25">
        <v>49.117076918625777</v>
      </c>
      <c r="AQ23" s="5">
        <f>VLOOKUP(AR23,'End KS4 denominations'!A:G,7,0)</f>
        <v>311069</v>
      </c>
      <c r="AR23" s="5" t="str">
        <f t="shared" si="0"/>
        <v>Boys.S1.All schools.Total.Total</v>
      </c>
    </row>
    <row r="24" spans="1:44" x14ac:dyDescent="0.25">
      <c r="A24">
        <v>201819</v>
      </c>
      <c r="B24" t="s">
        <v>19</v>
      </c>
      <c r="C24" t="s">
        <v>110</v>
      </c>
      <c r="D24" t="s">
        <v>20</v>
      </c>
      <c r="E24" t="s">
        <v>21</v>
      </c>
      <c r="F24" t="s">
        <v>22</v>
      </c>
      <c r="G24" t="s">
        <v>113</v>
      </c>
      <c r="H24" t="s">
        <v>112</v>
      </c>
      <c r="I24" t="s">
        <v>24</v>
      </c>
      <c r="J24" t="s">
        <v>161</v>
      </c>
      <c r="K24" t="s">
        <v>161</v>
      </c>
      <c r="L24" t="s">
        <v>29</v>
      </c>
      <c r="M24" t="s">
        <v>27</v>
      </c>
      <c r="N24">
        <v>277399</v>
      </c>
      <c r="O24">
        <v>275385</v>
      </c>
      <c r="P24">
        <v>233864</v>
      </c>
      <c r="Q24">
        <v>196430</v>
      </c>
      <c r="R24">
        <v>0</v>
      </c>
      <c r="S24">
        <v>0</v>
      </c>
      <c r="T24">
        <v>0</v>
      </c>
      <c r="U24">
        <v>0</v>
      </c>
      <c r="V24">
        <v>99</v>
      </c>
      <c r="W24">
        <v>84</v>
      </c>
      <c r="X24">
        <v>70</v>
      </c>
      <c r="Y24" t="s">
        <v>173</v>
      </c>
      <c r="Z24" t="s">
        <v>173</v>
      </c>
      <c r="AA24" t="s">
        <v>173</v>
      </c>
      <c r="AB24" t="s">
        <v>173</v>
      </c>
      <c r="AC24" s="25">
        <v>93.412594766031788</v>
      </c>
      <c r="AD24" s="25">
        <v>79.32836960024423</v>
      </c>
      <c r="AE24" s="25">
        <v>66.630484557588915</v>
      </c>
      <c r="AQ24" s="5">
        <f>VLOOKUP(AR24,'End KS4 denominations'!A:G,7,0)</f>
        <v>294805</v>
      </c>
      <c r="AR24" s="5" t="str">
        <f t="shared" si="0"/>
        <v>Girls.S1.All schools.Total.Total</v>
      </c>
    </row>
    <row r="25" spans="1:44" x14ac:dyDescent="0.25">
      <c r="A25">
        <v>201819</v>
      </c>
      <c r="B25" t="s">
        <v>19</v>
      </c>
      <c r="C25" t="s">
        <v>110</v>
      </c>
      <c r="D25" t="s">
        <v>20</v>
      </c>
      <c r="E25" t="s">
        <v>21</v>
      </c>
      <c r="F25" t="s">
        <v>22</v>
      </c>
      <c r="G25" t="s">
        <v>161</v>
      </c>
      <c r="H25" t="s">
        <v>112</v>
      </c>
      <c r="I25" t="s">
        <v>24</v>
      </c>
      <c r="J25" t="s">
        <v>161</v>
      </c>
      <c r="K25" t="s">
        <v>161</v>
      </c>
      <c r="L25" t="s">
        <v>29</v>
      </c>
      <c r="M25" t="s">
        <v>27</v>
      </c>
      <c r="N25">
        <v>561417</v>
      </c>
      <c r="O25">
        <v>554346</v>
      </c>
      <c r="P25">
        <v>435011</v>
      </c>
      <c r="Q25">
        <v>349218</v>
      </c>
      <c r="R25">
        <v>0</v>
      </c>
      <c r="S25">
        <v>0</v>
      </c>
      <c r="T25">
        <v>0</v>
      </c>
      <c r="U25">
        <v>0</v>
      </c>
      <c r="V25">
        <v>98</v>
      </c>
      <c r="W25">
        <v>77</v>
      </c>
      <c r="X25">
        <v>62</v>
      </c>
      <c r="Y25" t="s">
        <v>173</v>
      </c>
      <c r="Z25" t="s">
        <v>173</v>
      </c>
      <c r="AA25" t="s">
        <v>173</v>
      </c>
      <c r="AB25" t="s">
        <v>173</v>
      </c>
      <c r="AC25" s="25">
        <v>91.495261390982279</v>
      </c>
      <c r="AD25" s="25">
        <v>71.798921888049321</v>
      </c>
      <c r="AE25" s="25">
        <v>57.638716960952273</v>
      </c>
      <c r="AQ25" s="5">
        <f>VLOOKUP(AR25,'End KS4 denominations'!A:G,7,0)</f>
        <v>605874</v>
      </c>
      <c r="AR25" s="5" t="str">
        <f t="shared" si="0"/>
        <v>Total.S1.All schools.Total.Total</v>
      </c>
    </row>
    <row r="26" spans="1:44" x14ac:dyDescent="0.25">
      <c r="A26">
        <v>201819</v>
      </c>
      <c r="B26" t="s">
        <v>19</v>
      </c>
      <c r="C26" t="s">
        <v>110</v>
      </c>
      <c r="D26" t="s">
        <v>20</v>
      </c>
      <c r="E26" t="s">
        <v>21</v>
      </c>
      <c r="F26" t="s">
        <v>22</v>
      </c>
      <c r="G26" t="s">
        <v>111</v>
      </c>
      <c r="H26" t="s">
        <v>112</v>
      </c>
      <c r="I26" t="s">
        <v>24</v>
      </c>
      <c r="J26" t="s">
        <v>161</v>
      </c>
      <c r="K26" t="s">
        <v>161</v>
      </c>
      <c r="L26" t="s">
        <v>30</v>
      </c>
      <c r="M26" t="s">
        <v>26</v>
      </c>
      <c r="N26">
        <v>281849</v>
      </c>
      <c r="O26">
        <v>274611</v>
      </c>
      <c r="P26">
        <v>199002</v>
      </c>
      <c r="Q26">
        <v>139970</v>
      </c>
      <c r="R26">
        <v>0</v>
      </c>
      <c r="S26">
        <v>0</v>
      </c>
      <c r="T26">
        <v>0</v>
      </c>
      <c r="U26">
        <v>0</v>
      </c>
      <c r="V26">
        <v>97</v>
      </c>
      <c r="W26">
        <v>70</v>
      </c>
      <c r="X26">
        <v>49</v>
      </c>
      <c r="Y26" t="s">
        <v>173</v>
      </c>
      <c r="Z26" t="s">
        <v>173</v>
      </c>
      <c r="AA26" t="s">
        <v>173</v>
      </c>
      <c r="AB26" t="s">
        <v>173</v>
      </c>
      <c r="AC26" s="25">
        <v>88.279770726108993</v>
      </c>
      <c r="AD26" s="25">
        <v>63.973587853498735</v>
      </c>
      <c r="AE26" s="25">
        <v>44.996447733461068</v>
      </c>
      <c r="AQ26" s="5">
        <f>VLOOKUP(AR26,'End KS4 denominations'!A:G,7,0)</f>
        <v>311069</v>
      </c>
      <c r="AR26" s="5" t="str">
        <f t="shared" si="0"/>
        <v>Boys.S1.All schools.Total.Total</v>
      </c>
    </row>
    <row r="27" spans="1:44" x14ac:dyDescent="0.25">
      <c r="A27">
        <v>201819</v>
      </c>
      <c r="B27" t="s">
        <v>19</v>
      </c>
      <c r="C27" t="s">
        <v>110</v>
      </c>
      <c r="D27" t="s">
        <v>20</v>
      </c>
      <c r="E27" t="s">
        <v>21</v>
      </c>
      <c r="F27" t="s">
        <v>22</v>
      </c>
      <c r="G27" t="s">
        <v>113</v>
      </c>
      <c r="H27" t="s">
        <v>112</v>
      </c>
      <c r="I27" t="s">
        <v>24</v>
      </c>
      <c r="J27" t="s">
        <v>161</v>
      </c>
      <c r="K27" t="s">
        <v>161</v>
      </c>
      <c r="L27" t="s">
        <v>30</v>
      </c>
      <c r="M27" t="s">
        <v>26</v>
      </c>
      <c r="N27">
        <v>272989</v>
      </c>
      <c r="O27">
        <v>267495</v>
      </c>
      <c r="P27">
        <v>195956</v>
      </c>
      <c r="Q27">
        <v>137522</v>
      </c>
      <c r="R27">
        <v>0</v>
      </c>
      <c r="S27">
        <v>0</v>
      </c>
      <c r="T27">
        <v>0</v>
      </c>
      <c r="U27">
        <v>0</v>
      </c>
      <c r="V27">
        <v>97</v>
      </c>
      <c r="W27">
        <v>71</v>
      </c>
      <c r="X27">
        <v>50</v>
      </c>
      <c r="Y27" t="s">
        <v>173</v>
      </c>
      <c r="Z27" t="s">
        <v>173</v>
      </c>
      <c r="AA27" t="s">
        <v>173</v>
      </c>
      <c r="AB27" t="s">
        <v>173</v>
      </c>
      <c r="AC27" s="25">
        <v>90.736249385186824</v>
      </c>
      <c r="AD27" s="25">
        <v>66.469700310374662</v>
      </c>
      <c r="AE27" s="25">
        <v>46.648462543036921</v>
      </c>
      <c r="AQ27" s="5">
        <f>VLOOKUP(AR27,'End KS4 denominations'!A:G,7,0)</f>
        <v>294805</v>
      </c>
      <c r="AR27" s="5" t="str">
        <f t="shared" si="0"/>
        <v>Girls.S1.All schools.Total.Total</v>
      </c>
    </row>
    <row r="28" spans="1:44" x14ac:dyDescent="0.25">
      <c r="A28">
        <v>201819</v>
      </c>
      <c r="B28" t="s">
        <v>19</v>
      </c>
      <c r="C28" t="s">
        <v>110</v>
      </c>
      <c r="D28" t="s">
        <v>20</v>
      </c>
      <c r="E28" t="s">
        <v>21</v>
      </c>
      <c r="F28" t="s">
        <v>22</v>
      </c>
      <c r="G28" t="s">
        <v>161</v>
      </c>
      <c r="H28" t="s">
        <v>112</v>
      </c>
      <c r="I28" t="s">
        <v>24</v>
      </c>
      <c r="J28" t="s">
        <v>161</v>
      </c>
      <c r="K28" t="s">
        <v>161</v>
      </c>
      <c r="L28" t="s">
        <v>30</v>
      </c>
      <c r="M28" t="s">
        <v>26</v>
      </c>
      <c r="N28">
        <v>554838</v>
      </c>
      <c r="O28">
        <v>542106</v>
      </c>
      <c r="P28">
        <v>394958</v>
      </c>
      <c r="Q28">
        <v>277492</v>
      </c>
      <c r="R28">
        <v>0</v>
      </c>
      <c r="S28">
        <v>0</v>
      </c>
      <c r="T28">
        <v>0</v>
      </c>
      <c r="U28">
        <v>0</v>
      </c>
      <c r="V28">
        <v>97</v>
      </c>
      <c r="W28">
        <v>71</v>
      </c>
      <c r="X28">
        <v>50</v>
      </c>
      <c r="Y28" t="s">
        <v>173</v>
      </c>
      <c r="Z28" t="s">
        <v>173</v>
      </c>
      <c r="AA28" t="s">
        <v>173</v>
      </c>
      <c r="AB28" t="s">
        <v>173</v>
      </c>
      <c r="AC28" s="25">
        <v>89.475039364620372</v>
      </c>
      <c r="AD28" s="25">
        <v>65.188141428745922</v>
      </c>
      <c r="AE28" s="25">
        <v>45.8002819067991</v>
      </c>
      <c r="AQ28" s="5">
        <f>VLOOKUP(AR28,'End KS4 denominations'!A:G,7,0)</f>
        <v>605874</v>
      </c>
      <c r="AR28" s="5" t="str">
        <f t="shared" si="0"/>
        <v>Total.S1.All schools.Total.Total</v>
      </c>
    </row>
    <row r="29" spans="1:44" x14ac:dyDescent="0.25">
      <c r="A29">
        <v>201819</v>
      </c>
      <c r="B29" t="s">
        <v>19</v>
      </c>
      <c r="C29" t="s">
        <v>110</v>
      </c>
      <c r="D29" t="s">
        <v>20</v>
      </c>
      <c r="E29" t="s">
        <v>21</v>
      </c>
      <c r="F29" t="s">
        <v>22</v>
      </c>
      <c r="G29" t="s">
        <v>111</v>
      </c>
      <c r="H29" t="s">
        <v>112</v>
      </c>
      <c r="I29" t="s">
        <v>24</v>
      </c>
      <c r="J29" t="s">
        <v>161</v>
      </c>
      <c r="K29" t="s">
        <v>161</v>
      </c>
      <c r="L29" t="s">
        <v>30</v>
      </c>
      <c r="M29" t="s">
        <v>27</v>
      </c>
      <c r="N29">
        <v>281849</v>
      </c>
      <c r="O29">
        <v>274611</v>
      </c>
      <c r="P29">
        <v>199002</v>
      </c>
      <c r="Q29">
        <v>139970</v>
      </c>
      <c r="R29">
        <v>0</v>
      </c>
      <c r="S29">
        <v>0</v>
      </c>
      <c r="T29">
        <v>0</v>
      </c>
      <c r="U29">
        <v>0</v>
      </c>
      <c r="V29">
        <v>97</v>
      </c>
      <c r="W29">
        <v>70</v>
      </c>
      <c r="X29">
        <v>49</v>
      </c>
      <c r="Y29" t="s">
        <v>173</v>
      </c>
      <c r="Z29" t="s">
        <v>173</v>
      </c>
      <c r="AA29" t="s">
        <v>173</v>
      </c>
      <c r="AB29" t="s">
        <v>173</v>
      </c>
      <c r="AC29" s="25">
        <v>88.279770726108993</v>
      </c>
      <c r="AD29" s="25">
        <v>63.973587853498735</v>
      </c>
      <c r="AE29" s="25">
        <v>44.996447733461068</v>
      </c>
      <c r="AQ29" s="5">
        <f>VLOOKUP(AR29,'End KS4 denominations'!A:G,7,0)</f>
        <v>311069</v>
      </c>
      <c r="AR29" s="5" t="str">
        <f t="shared" si="0"/>
        <v>Boys.S1.All schools.Total.Total</v>
      </c>
    </row>
    <row r="30" spans="1:44" x14ac:dyDescent="0.25">
      <c r="A30">
        <v>201819</v>
      </c>
      <c r="B30" t="s">
        <v>19</v>
      </c>
      <c r="C30" t="s">
        <v>110</v>
      </c>
      <c r="D30" t="s">
        <v>20</v>
      </c>
      <c r="E30" t="s">
        <v>21</v>
      </c>
      <c r="F30" t="s">
        <v>22</v>
      </c>
      <c r="G30" t="s">
        <v>113</v>
      </c>
      <c r="H30" t="s">
        <v>112</v>
      </c>
      <c r="I30" t="s">
        <v>24</v>
      </c>
      <c r="J30" t="s">
        <v>161</v>
      </c>
      <c r="K30" t="s">
        <v>161</v>
      </c>
      <c r="L30" t="s">
        <v>30</v>
      </c>
      <c r="M30" t="s">
        <v>27</v>
      </c>
      <c r="N30">
        <v>272989</v>
      </c>
      <c r="O30">
        <v>267495</v>
      </c>
      <c r="P30">
        <v>195956</v>
      </c>
      <c r="Q30">
        <v>137522</v>
      </c>
      <c r="R30">
        <v>0</v>
      </c>
      <c r="S30">
        <v>0</v>
      </c>
      <c r="T30">
        <v>0</v>
      </c>
      <c r="U30">
        <v>0</v>
      </c>
      <c r="V30">
        <v>97</v>
      </c>
      <c r="W30">
        <v>71</v>
      </c>
      <c r="X30">
        <v>50</v>
      </c>
      <c r="Y30" t="s">
        <v>173</v>
      </c>
      <c r="Z30" t="s">
        <v>173</v>
      </c>
      <c r="AA30" t="s">
        <v>173</v>
      </c>
      <c r="AB30" t="s">
        <v>173</v>
      </c>
      <c r="AC30" s="25">
        <v>90.736249385186824</v>
      </c>
      <c r="AD30" s="25">
        <v>66.469700310374662</v>
      </c>
      <c r="AE30" s="25">
        <v>46.648462543036921</v>
      </c>
      <c r="AQ30" s="5">
        <f>VLOOKUP(AR30,'End KS4 denominations'!A:G,7,0)</f>
        <v>294805</v>
      </c>
      <c r="AR30" s="5" t="str">
        <f t="shared" si="0"/>
        <v>Girls.S1.All schools.Total.Total</v>
      </c>
    </row>
    <row r="31" spans="1:44" x14ac:dyDescent="0.25">
      <c r="A31">
        <v>201819</v>
      </c>
      <c r="B31" t="s">
        <v>19</v>
      </c>
      <c r="C31" t="s">
        <v>110</v>
      </c>
      <c r="D31" t="s">
        <v>20</v>
      </c>
      <c r="E31" t="s">
        <v>21</v>
      </c>
      <c r="F31" t="s">
        <v>22</v>
      </c>
      <c r="G31" t="s">
        <v>161</v>
      </c>
      <c r="H31" t="s">
        <v>112</v>
      </c>
      <c r="I31" t="s">
        <v>24</v>
      </c>
      <c r="J31" t="s">
        <v>161</v>
      </c>
      <c r="K31" t="s">
        <v>161</v>
      </c>
      <c r="L31" t="s">
        <v>30</v>
      </c>
      <c r="M31" t="s">
        <v>27</v>
      </c>
      <c r="N31">
        <v>554838</v>
      </c>
      <c r="O31">
        <v>542106</v>
      </c>
      <c r="P31">
        <v>394958</v>
      </c>
      <c r="Q31">
        <v>277492</v>
      </c>
      <c r="R31">
        <v>0</v>
      </c>
      <c r="S31">
        <v>0</v>
      </c>
      <c r="T31">
        <v>0</v>
      </c>
      <c r="U31">
        <v>0</v>
      </c>
      <c r="V31">
        <v>97</v>
      </c>
      <c r="W31">
        <v>71</v>
      </c>
      <c r="X31">
        <v>50</v>
      </c>
      <c r="Y31" t="s">
        <v>173</v>
      </c>
      <c r="Z31" t="s">
        <v>173</v>
      </c>
      <c r="AA31" t="s">
        <v>173</v>
      </c>
      <c r="AB31" t="s">
        <v>173</v>
      </c>
      <c r="AC31" s="25">
        <v>89.475039364620372</v>
      </c>
      <c r="AD31" s="25">
        <v>65.188141428745922</v>
      </c>
      <c r="AE31" s="25">
        <v>45.8002819067991</v>
      </c>
      <c r="AQ31" s="5">
        <f>VLOOKUP(AR31,'End KS4 denominations'!A:G,7,0)</f>
        <v>605874</v>
      </c>
      <c r="AR31" s="5" t="str">
        <f t="shared" si="0"/>
        <v>Total.S1.All schools.Total.Total</v>
      </c>
    </row>
    <row r="32" spans="1:44" x14ac:dyDescent="0.25">
      <c r="A32">
        <v>201819</v>
      </c>
      <c r="B32" t="s">
        <v>19</v>
      </c>
      <c r="C32" t="s">
        <v>110</v>
      </c>
      <c r="D32" t="s">
        <v>20</v>
      </c>
      <c r="E32" t="s">
        <v>21</v>
      </c>
      <c r="F32" t="s">
        <v>22</v>
      </c>
      <c r="G32" t="s">
        <v>111</v>
      </c>
      <c r="H32" t="s">
        <v>112</v>
      </c>
      <c r="I32" t="s">
        <v>24</v>
      </c>
      <c r="J32" t="s">
        <v>161</v>
      </c>
      <c r="K32" t="s">
        <v>161</v>
      </c>
      <c r="L32" t="s">
        <v>31</v>
      </c>
      <c r="M32" t="s">
        <v>26</v>
      </c>
      <c r="N32">
        <v>117787</v>
      </c>
      <c r="O32">
        <v>115276</v>
      </c>
      <c r="P32">
        <v>77162</v>
      </c>
      <c r="Q32">
        <v>57246</v>
      </c>
      <c r="R32">
        <v>0</v>
      </c>
      <c r="S32">
        <v>0</v>
      </c>
      <c r="T32">
        <v>0</v>
      </c>
      <c r="U32">
        <v>0</v>
      </c>
      <c r="V32">
        <v>97</v>
      </c>
      <c r="W32">
        <v>65</v>
      </c>
      <c r="X32">
        <v>48</v>
      </c>
      <c r="Y32" t="s">
        <v>173</v>
      </c>
      <c r="Z32" t="s">
        <v>173</v>
      </c>
      <c r="AA32" t="s">
        <v>173</v>
      </c>
      <c r="AB32" t="s">
        <v>173</v>
      </c>
      <c r="AC32" s="25">
        <v>37.058016067174812</v>
      </c>
      <c r="AD32" s="25">
        <v>24.805429020570998</v>
      </c>
      <c r="AE32" s="25">
        <v>18.402990976278573</v>
      </c>
      <c r="AQ32" s="5">
        <f>VLOOKUP(AR32,'End KS4 denominations'!A:G,7,0)</f>
        <v>311069</v>
      </c>
      <c r="AR32" s="5" t="str">
        <f t="shared" si="0"/>
        <v>Boys.S1.All schools.Total.Total</v>
      </c>
    </row>
    <row r="33" spans="1:44" x14ac:dyDescent="0.25">
      <c r="A33">
        <v>201819</v>
      </c>
      <c r="B33" t="s">
        <v>19</v>
      </c>
      <c r="C33" t="s">
        <v>110</v>
      </c>
      <c r="D33" t="s">
        <v>20</v>
      </c>
      <c r="E33" t="s">
        <v>21</v>
      </c>
      <c r="F33" t="s">
        <v>22</v>
      </c>
      <c r="G33" t="s">
        <v>113</v>
      </c>
      <c r="H33" t="s">
        <v>112</v>
      </c>
      <c r="I33" t="s">
        <v>24</v>
      </c>
      <c r="J33" t="s">
        <v>161</v>
      </c>
      <c r="K33" t="s">
        <v>161</v>
      </c>
      <c r="L33" t="s">
        <v>31</v>
      </c>
      <c r="M33" t="s">
        <v>26</v>
      </c>
      <c r="N33">
        <v>151655</v>
      </c>
      <c r="O33">
        <v>149309</v>
      </c>
      <c r="P33">
        <v>114211</v>
      </c>
      <c r="Q33">
        <v>89799</v>
      </c>
      <c r="R33">
        <v>0</v>
      </c>
      <c r="S33">
        <v>0</v>
      </c>
      <c r="T33">
        <v>0</v>
      </c>
      <c r="U33">
        <v>0</v>
      </c>
      <c r="V33">
        <v>98</v>
      </c>
      <c r="W33">
        <v>75</v>
      </c>
      <c r="X33">
        <v>59</v>
      </c>
      <c r="Y33" t="s">
        <v>173</v>
      </c>
      <c r="Z33" t="s">
        <v>173</v>
      </c>
      <c r="AA33" t="s">
        <v>173</v>
      </c>
      <c r="AB33" t="s">
        <v>173</v>
      </c>
      <c r="AC33" s="25">
        <v>50.646698665219382</v>
      </c>
      <c r="AD33" s="25">
        <v>38.741201811366835</v>
      </c>
      <c r="AE33" s="25">
        <v>30.460473872559827</v>
      </c>
      <c r="AQ33" s="5">
        <f>VLOOKUP(AR33,'End KS4 denominations'!A:G,7,0)</f>
        <v>294805</v>
      </c>
      <c r="AR33" s="5" t="str">
        <f t="shared" si="0"/>
        <v>Girls.S1.All schools.Total.Total</v>
      </c>
    </row>
    <row r="34" spans="1:44" x14ac:dyDescent="0.25">
      <c r="A34">
        <v>201819</v>
      </c>
      <c r="B34" t="s">
        <v>19</v>
      </c>
      <c r="C34" t="s">
        <v>110</v>
      </c>
      <c r="D34" t="s">
        <v>20</v>
      </c>
      <c r="E34" t="s">
        <v>21</v>
      </c>
      <c r="F34" t="s">
        <v>22</v>
      </c>
      <c r="G34" t="s">
        <v>161</v>
      </c>
      <c r="H34" t="s">
        <v>112</v>
      </c>
      <c r="I34" t="s">
        <v>24</v>
      </c>
      <c r="J34" t="s">
        <v>161</v>
      </c>
      <c r="K34" t="s">
        <v>161</v>
      </c>
      <c r="L34" t="s">
        <v>31</v>
      </c>
      <c r="M34" t="s">
        <v>26</v>
      </c>
      <c r="N34">
        <v>269442</v>
      </c>
      <c r="O34">
        <v>264585</v>
      </c>
      <c r="P34">
        <v>191373</v>
      </c>
      <c r="Q34">
        <v>147045</v>
      </c>
      <c r="R34">
        <v>0</v>
      </c>
      <c r="S34">
        <v>0</v>
      </c>
      <c r="T34">
        <v>0</v>
      </c>
      <c r="U34">
        <v>0</v>
      </c>
      <c r="V34">
        <v>98</v>
      </c>
      <c r="W34">
        <v>71</v>
      </c>
      <c r="X34">
        <v>54</v>
      </c>
      <c r="Y34" t="s">
        <v>173</v>
      </c>
      <c r="Z34" t="s">
        <v>173</v>
      </c>
      <c r="AA34" t="s">
        <v>173</v>
      </c>
      <c r="AB34" t="s">
        <v>173</v>
      </c>
      <c r="AC34" s="25">
        <v>43.669970984065991</v>
      </c>
      <c r="AD34" s="25">
        <v>31.586270412660056</v>
      </c>
      <c r="AE34" s="25">
        <v>24.269897701502295</v>
      </c>
      <c r="AQ34" s="5">
        <f>VLOOKUP(AR34,'End KS4 denominations'!A:G,7,0)</f>
        <v>605874</v>
      </c>
      <c r="AR34" s="5" t="str">
        <f t="shared" si="0"/>
        <v>Total.S1.All schools.Total.Total</v>
      </c>
    </row>
    <row r="35" spans="1:44" x14ac:dyDescent="0.25">
      <c r="A35">
        <v>201819</v>
      </c>
      <c r="B35" t="s">
        <v>19</v>
      </c>
      <c r="C35" t="s">
        <v>110</v>
      </c>
      <c r="D35" t="s">
        <v>20</v>
      </c>
      <c r="E35" t="s">
        <v>21</v>
      </c>
      <c r="F35" t="s">
        <v>22</v>
      </c>
      <c r="G35" t="s">
        <v>111</v>
      </c>
      <c r="H35" t="s">
        <v>112</v>
      </c>
      <c r="I35" t="s">
        <v>24</v>
      </c>
      <c r="J35" t="s">
        <v>161</v>
      </c>
      <c r="K35" t="s">
        <v>161</v>
      </c>
      <c r="L35" t="s">
        <v>31</v>
      </c>
      <c r="M35" t="s">
        <v>27</v>
      </c>
      <c r="N35">
        <v>117787</v>
      </c>
      <c r="O35">
        <v>115276</v>
      </c>
      <c r="P35">
        <v>77162</v>
      </c>
      <c r="Q35">
        <v>57246</v>
      </c>
      <c r="R35">
        <v>0</v>
      </c>
      <c r="S35">
        <v>0</v>
      </c>
      <c r="T35">
        <v>0</v>
      </c>
      <c r="U35">
        <v>0</v>
      </c>
      <c r="V35">
        <v>97</v>
      </c>
      <c r="W35">
        <v>65</v>
      </c>
      <c r="X35">
        <v>48</v>
      </c>
      <c r="Y35" t="s">
        <v>173</v>
      </c>
      <c r="Z35" t="s">
        <v>173</v>
      </c>
      <c r="AA35" t="s">
        <v>173</v>
      </c>
      <c r="AB35" t="s">
        <v>173</v>
      </c>
      <c r="AC35" s="25">
        <v>37.058016067174812</v>
      </c>
      <c r="AD35" s="25">
        <v>24.805429020570998</v>
      </c>
      <c r="AE35" s="25">
        <v>18.402990976278573</v>
      </c>
      <c r="AQ35" s="5">
        <f>VLOOKUP(AR35,'End KS4 denominations'!A:G,7,0)</f>
        <v>311069</v>
      </c>
      <c r="AR35" s="5" t="str">
        <f t="shared" si="0"/>
        <v>Boys.S1.All schools.Total.Total</v>
      </c>
    </row>
    <row r="36" spans="1:44" x14ac:dyDescent="0.25">
      <c r="A36">
        <v>201819</v>
      </c>
      <c r="B36" t="s">
        <v>19</v>
      </c>
      <c r="C36" t="s">
        <v>110</v>
      </c>
      <c r="D36" t="s">
        <v>20</v>
      </c>
      <c r="E36" t="s">
        <v>21</v>
      </c>
      <c r="F36" t="s">
        <v>22</v>
      </c>
      <c r="G36" t="s">
        <v>113</v>
      </c>
      <c r="H36" t="s">
        <v>112</v>
      </c>
      <c r="I36" t="s">
        <v>24</v>
      </c>
      <c r="J36" t="s">
        <v>161</v>
      </c>
      <c r="K36" t="s">
        <v>161</v>
      </c>
      <c r="L36" t="s">
        <v>31</v>
      </c>
      <c r="M36" t="s">
        <v>27</v>
      </c>
      <c r="N36">
        <v>151655</v>
      </c>
      <c r="O36">
        <v>149309</v>
      </c>
      <c r="P36">
        <v>114211</v>
      </c>
      <c r="Q36">
        <v>89799</v>
      </c>
      <c r="R36">
        <v>0</v>
      </c>
      <c r="S36">
        <v>0</v>
      </c>
      <c r="T36">
        <v>0</v>
      </c>
      <c r="U36">
        <v>0</v>
      </c>
      <c r="V36">
        <v>98</v>
      </c>
      <c r="W36">
        <v>75</v>
      </c>
      <c r="X36">
        <v>59</v>
      </c>
      <c r="Y36" t="s">
        <v>173</v>
      </c>
      <c r="Z36" t="s">
        <v>173</v>
      </c>
      <c r="AA36" t="s">
        <v>173</v>
      </c>
      <c r="AB36" t="s">
        <v>173</v>
      </c>
      <c r="AC36" s="25">
        <v>50.646698665219382</v>
      </c>
      <c r="AD36" s="25">
        <v>38.741201811366835</v>
      </c>
      <c r="AE36" s="25">
        <v>30.460473872559827</v>
      </c>
      <c r="AQ36" s="5">
        <f>VLOOKUP(AR36,'End KS4 denominations'!A:G,7,0)</f>
        <v>294805</v>
      </c>
      <c r="AR36" s="5" t="str">
        <f t="shared" si="0"/>
        <v>Girls.S1.All schools.Total.Total</v>
      </c>
    </row>
    <row r="37" spans="1:44" x14ac:dyDescent="0.25">
      <c r="A37">
        <v>201819</v>
      </c>
      <c r="B37" t="s">
        <v>19</v>
      </c>
      <c r="C37" t="s">
        <v>110</v>
      </c>
      <c r="D37" t="s">
        <v>20</v>
      </c>
      <c r="E37" t="s">
        <v>21</v>
      </c>
      <c r="F37" t="s">
        <v>22</v>
      </c>
      <c r="G37" t="s">
        <v>161</v>
      </c>
      <c r="H37" t="s">
        <v>112</v>
      </c>
      <c r="I37" t="s">
        <v>24</v>
      </c>
      <c r="J37" t="s">
        <v>161</v>
      </c>
      <c r="K37" t="s">
        <v>161</v>
      </c>
      <c r="L37" t="s">
        <v>31</v>
      </c>
      <c r="M37" t="s">
        <v>27</v>
      </c>
      <c r="N37">
        <v>269442</v>
      </c>
      <c r="O37">
        <v>264585</v>
      </c>
      <c r="P37">
        <v>191373</v>
      </c>
      <c r="Q37">
        <v>147045</v>
      </c>
      <c r="R37">
        <v>0</v>
      </c>
      <c r="S37">
        <v>0</v>
      </c>
      <c r="T37">
        <v>0</v>
      </c>
      <c r="U37">
        <v>0</v>
      </c>
      <c r="V37">
        <v>98</v>
      </c>
      <c r="W37">
        <v>71</v>
      </c>
      <c r="X37">
        <v>54</v>
      </c>
      <c r="Y37" t="s">
        <v>173</v>
      </c>
      <c r="Z37" t="s">
        <v>173</v>
      </c>
      <c r="AA37" t="s">
        <v>173</v>
      </c>
      <c r="AB37" t="s">
        <v>173</v>
      </c>
      <c r="AC37" s="25">
        <v>43.669970984065991</v>
      </c>
      <c r="AD37" s="25">
        <v>31.586270412660056</v>
      </c>
      <c r="AE37" s="25">
        <v>24.269897701502295</v>
      </c>
      <c r="AQ37" s="5">
        <f>VLOOKUP(AR37,'End KS4 denominations'!A:G,7,0)</f>
        <v>605874</v>
      </c>
      <c r="AR37" s="5" t="str">
        <f t="shared" si="0"/>
        <v>Total.S1.All schools.Total.Total</v>
      </c>
    </row>
    <row r="38" spans="1:44" x14ac:dyDescent="0.25">
      <c r="A38">
        <v>201819</v>
      </c>
      <c r="B38" t="s">
        <v>19</v>
      </c>
      <c r="C38" t="s">
        <v>110</v>
      </c>
      <c r="D38" t="s">
        <v>20</v>
      </c>
      <c r="E38" t="s">
        <v>21</v>
      </c>
      <c r="F38" t="s">
        <v>22</v>
      </c>
      <c r="G38" t="s">
        <v>111</v>
      </c>
      <c r="H38" t="s">
        <v>112</v>
      </c>
      <c r="I38" t="s">
        <v>24</v>
      </c>
      <c r="J38" t="s">
        <v>161</v>
      </c>
      <c r="K38" t="s">
        <v>161</v>
      </c>
      <c r="L38" t="s">
        <v>32</v>
      </c>
      <c r="M38" t="s">
        <v>26</v>
      </c>
      <c r="N38">
        <v>8506</v>
      </c>
      <c r="O38">
        <v>7990</v>
      </c>
      <c r="P38">
        <v>4875</v>
      </c>
      <c r="Q38">
        <v>3527</v>
      </c>
      <c r="R38">
        <v>0</v>
      </c>
      <c r="S38">
        <v>0</v>
      </c>
      <c r="T38">
        <v>0</v>
      </c>
      <c r="U38">
        <v>0</v>
      </c>
      <c r="V38">
        <v>93</v>
      </c>
      <c r="W38">
        <v>57</v>
      </c>
      <c r="X38">
        <v>41</v>
      </c>
      <c r="Y38" t="s">
        <v>173</v>
      </c>
      <c r="Z38" t="s">
        <v>173</v>
      </c>
      <c r="AA38" t="s">
        <v>173</v>
      </c>
      <c r="AB38" t="s">
        <v>173</v>
      </c>
      <c r="AC38" s="25">
        <v>2.568561958922297</v>
      </c>
      <c r="AD38" s="25">
        <v>1.5671764142360698</v>
      </c>
      <c r="AE38" s="25">
        <v>1.1338320436944858</v>
      </c>
      <c r="AQ38" s="5">
        <f>VLOOKUP(AR38,'End KS4 denominations'!A:G,7,0)</f>
        <v>311069</v>
      </c>
      <c r="AR38" s="5" t="str">
        <f t="shared" si="0"/>
        <v>Boys.S1.All schools.Total.Total</v>
      </c>
    </row>
    <row r="39" spans="1:44" x14ac:dyDescent="0.25">
      <c r="A39">
        <v>201819</v>
      </c>
      <c r="B39" t="s">
        <v>19</v>
      </c>
      <c r="C39" t="s">
        <v>110</v>
      </c>
      <c r="D39" t="s">
        <v>20</v>
      </c>
      <c r="E39" t="s">
        <v>21</v>
      </c>
      <c r="F39" t="s">
        <v>22</v>
      </c>
      <c r="G39" t="s">
        <v>113</v>
      </c>
      <c r="H39" t="s">
        <v>112</v>
      </c>
      <c r="I39" t="s">
        <v>24</v>
      </c>
      <c r="J39" t="s">
        <v>161</v>
      </c>
      <c r="K39" t="s">
        <v>161</v>
      </c>
      <c r="L39" t="s">
        <v>32</v>
      </c>
      <c r="M39" t="s">
        <v>26</v>
      </c>
      <c r="N39">
        <v>10111</v>
      </c>
      <c r="O39">
        <v>9822</v>
      </c>
      <c r="P39">
        <v>7094</v>
      </c>
      <c r="Q39">
        <v>5567</v>
      </c>
      <c r="R39">
        <v>0</v>
      </c>
      <c r="S39">
        <v>0</v>
      </c>
      <c r="T39">
        <v>0</v>
      </c>
      <c r="U39">
        <v>0</v>
      </c>
      <c r="V39">
        <v>97</v>
      </c>
      <c r="W39">
        <v>70</v>
      </c>
      <c r="X39">
        <v>55</v>
      </c>
      <c r="Y39" t="s">
        <v>173</v>
      </c>
      <c r="Z39" t="s">
        <v>173</v>
      </c>
      <c r="AA39" t="s">
        <v>173</v>
      </c>
      <c r="AB39" t="s">
        <v>173</v>
      </c>
      <c r="AC39" s="25">
        <v>3.3316938315157474</v>
      </c>
      <c r="AD39" s="25">
        <v>2.4063363918522414</v>
      </c>
      <c r="AE39" s="25">
        <v>1.8883668865860483</v>
      </c>
      <c r="AQ39" s="5">
        <f>VLOOKUP(AR39,'End KS4 denominations'!A:G,7,0)</f>
        <v>294805</v>
      </c>
      <c r="AR39" s="5" t="str">
        <f t="shared" si="0"/>
        <v>Girls.S1.All schools.Total.Total</v>
      </c>
    </row>
    <row r="40" spans="1:44" x14ac:dyDescent="0.25">
      <c r="A40">
        <v>201819</v>
      </c>
      <c r="B40" t="s">
        <v>19</v>
      </c>
      <c r="C40" t="s">
        <v>110</v>
      </c>
      <c r="D40" t="s">
        <v>20</v>
      </c>
      <c r="E40" t="s">
        <v>21</v>
      </c>
      <c r="F40" t="s">
        <v>22</v>
      </c>
      <c r="G40" t="s">
        <v>161</v>
      </c>
      <c r="H40" t="s">
        <v>112</v>
      </c>
      <c r="I40" t="s">
        <v>24</v>
      </c>
      <c r="J40" t="s">
        <v>161</v>
      </c>
      <c r="K40" t="s">
        <v>161</v>
      </c>
      <c r="L40" t="s">
        <v>32</v>
      </c>
      <c r="M40" t="s">
        <v>26</v>
      </c>
      <c r="N40">
        <v>18617</v>
      </c>
      <c r="O40">
        <v>17812</v>
      </c>
      <c r="P40">
        <v>11969</v>
      </c>
      <c r="Q40">
        <v>9094</v>
      </c>
      <c r="R40">
        <v>0</v>
      </c>
      <c r="S40">
        <v>0</v>
      </c>
      <c r="T40">
        <v>0</v>
      </c>
      <c r="U40">
        <v>0</v>
      </c>
      <c r="V40">
        <v>95</v>
      </c>
      <c r="W40">
        <v>64</v>
      </c>
      <c r="X40">
        <v>48</v>
      </c>
      <c r="Y40" t="s">
        <v>173</v>
      </c>
      <c r="Z40" t="s">
        <v>173</v>
      </c>
      <c r="AA40" t="s">
        <v>173</v>
      </c>
      <c r="AB40" t="s">
        <v>173</v>
      </c>
      <c r="AC40" s="25">
        <v>2.9398851906502013</v>
      </c>
      <c r="AD40" s="25">
        <v>1.9754932543730213</v>
      </c>
      <c r="AE40" s="25">
        <v>1.5009721493247772</v>
      </c>
      <c r="AQ40" s="5">
        <f>VLOOKUP(AR40,'End KS4 denominations'!A:G,7,0)</f>
        <v>605874</v>
      </c>
      <c r="AR40" s="5" t="str">
        <f t="shared" si="0"/>
        <v>Total.S1.All schools.Total.Total</v>
      </c>
    </row>
    <row r="41" spans="1:44" x14ac:dyDescent="0.25">
      <c r="A41">
        <v>201819</v>
      </c>
      <c r="B41" t="s">
        <v>19</v>
      </c>
      <c r="C41" t="s">
        <v>110</v>
      </c>
      <c r="D41" t="s">
        <v>20</v>
      </c>
      <c r="E41" t="s">
        <v>21</v>
      </c>
      <c r="F41" t="s">
        <v>22</v>
      </c>
      <c r="G41" t="s">
        <v>111</v>
      </c>
      <c r="H41" t="s">
        <v>112</v>
      </c>
      <c r="I41" t="s">
        <v>24</v>
      </c>
      <c r="J41" t="s">
        <v>161</v>
      </c>
      <c r="K41" t="s">
        <v>161</v>
      </c>
      <c r="L41" t="s">
        <v>32</v>
      </c>
      <c r="M41" t="s">
        <v>27</v>
      </c>
      <c r="N41">
        <v>8506</v>
      </c>
      <c r="O41">
        <v>7990</v>
      </c>
      <c r="P41">
        <v>4875</v>
      </c>
      <c r="Q41">
        <v>3527</v>
      </c>
      <c r="R41">
        <v>0</v>
      </c>
      <c r="S41">
        <v>0</v>
      </c>
      <c r="T41">
        <v>0</v>
      </c>
      <c r="U41">
        <v>0</v>
      </c>
      <c r="V41">
        <v>93</v>
      </c>
      <c r="W41">
        <v>57</v>
      </c>
      <c r="X41">
        <v>41</v>
      </c>
      <c r="Y41" t="s">
        <v>173</v>
      </c>
      <c r="Z41" t="s">
        <v>173</v>
      </c>
      <c r="AA41" t="s">
        <v>173</v>
      </c>
      <c r="AB41" t="s">
        <v>173</v>
      </c>
      <c r="AC41" s="25">
        <v>2.568561958922297</v>
      </c>
      <c r="AD41" s="25">
        <v>1.5671764142360698</v>
      </c>
      <c r="AE41" s="25">
        <v>1.1338320436944858</v>
      </c>
      <c r="AQ41" s="5">
        <f>VLOOKUP(AR41,'End KS4 denominations'!A:G,7,0)</f>
        <v>311069</v>
      </c>
      <c r="AR41" s="5" t="str">
        <f t="shared" si="0"/>
        <v>Boys.S1.All schools.Total.Total</v>
      </c>
    </row>
    <row r="42" spans="1:44" x14ac:dyDescent="0.25">
      <c r="A42">
        <v>201819</v>
      </c>
      <c r="B42" t="s">
        <v>19</v>
      </c>
      <c r="C42" t="s">
        <v>110</v>
      </c>
      <c r="D42" t="s">
        <v>20</v>
      </c>
      <c r="E42" t="s">
        <v>21</v>
      </c>
      <c r="F42" t="s">
        <v>22</v>
      </c>
      <c r="G42" t="s">
        <v>113</v>
      </c>
      <c r="H42" t="s">
        <v>112</v>
      </c>
      <c r="I42" t="s">
        <v>24</v>
      </c>
      <c r="J42" t="s">
        <v>161</v>
      </c>
      <c r="K42" t="s">
        <v>161</v>
      </c>
      <c r="L42" t="s">
        <v>32</v>
      </c>
      <c r="M42" t="s">
        <v>27</v>
      </c>
      <c r="N42">
        <v>10111</v>
      </c>
      <c r="O42">
        <v>9822</v>
      </c>
      <c r="P42">
        <v>7094</v>
      </c>
      <c r="Q42">
        <v>5567</v>
      </c>
      <c r="R42">
        <v>0</v>
      </c>
      <c r="S42">
        <v>0</v>
      </c>
      <c r="T42">
        <v>0</v>
      </c>
      <c r="U42">
        <v>0</v>
      </c>
      <c r="V42">
        <v>97</v>
      </c>
      <c r="W42">
        <v>70</v>
      </c>
      <c r="X42">
        <v>55</v>
      </c>
      <c r="Y42" t="s">
        <v>173</v>
      </c>
      <c r="Z42" t="s">
        <v>173</v>
      </c>
      <c r="AA42" t="s">
        <v>173</v>
      </c>
      <c r="AB42" t="s">
        <v>173</v>
      </c>
      <c r="AC42" s="25">
        <v>3.3316938315157474</v>
      </c>
      <c r="AD42" s="25">
        <v>2.4063363918522414</v>
      </c>
      <c r="AE42" s="25">
        <v>1.8883668865860483</v>
      </c>
      <c r="AQ42" s="5">
        <f>VLOOKUP(AR42,'End KS4 denominations'!A:G,7,0)</f>
        <v>294805</v>
      </c>
      <c r="AR42" s="5" t="str">
        <f t="shared" si="0"/>
        <v>Girls.S1.All schools.Total.Total</v>
      </c>
    </row>
    <row r="43" spans="1:44" x14ac:dyDescent="0.25">
      <c r="A43">
        <v>201819</v>
      </c>
      <c r="B43" t="s">
        <v>19</v>
      </c>
      <c r="C43" t="s">
        <v>110</v>
      </c>
      <c r="D43" t="s">
        <v>20</v>
      </c>
      <c r="E43" t="s">
        <v>21</v>
      </c>
      <c r="F43" t="s">
        <v>22</v>
      </c>
      <c r="G43" t="s">
        <v>161</v>
      </c>
      <c r="H43" t="s">
        <v>112</v>
      </c>
      <c r="I43" t="s">
        <v>24</v>
      </c>
      <c r="J43" t="s">
        <v>161</v>
      </c>
      <c r="K43" t="s">
        <v>161</v>
      </c>
      <c r="L43" t="s">
        <v>32</v>
      </c>
      <c r="M43" t="s">
        <v>27</v>
      </c>
      <c r="N43">
        <v>18617</v>
      </c>
      <c r="O43">
        <v>17812</v>
      </c>
      <c r="P43">
        <v>11969</v>
      </c>
      <c r="Q43">
        <v>9094</v>
      </c>
      <c r="R43">
        <v>0</v>
      </c>
      <c r="S43">
        <v>0</v>
      </c>
      <c r="T43">
        <v>0</v>
      </c>
      <c r="U43">
        <v>0</v>
      </c>
      <c r="V43">
        <v>95</v>
      </c>
      <c r="W43">
        <v>64</v>
      </c>
      <c r="X43">
        <v>48</v>
      </c>
      <c r="Y43" t="s">
        <v>173</v>
      </c>
      <c r="Z43" t="s">
        <v>173</v>
      </c>
      <c r="AA43" t="s">
        <v>173</v>
      </c>
      <c r="AB43" t="s">
        <v>173</v>
      </c>
      <c r="AC43" s="25">
        <v>2.9398851906502013</v>
      </c>
      <c r="AD43" s="25">
        <v>1.9754932543730213</v>
      </c>
      <c r="AE43" s="25">
        <v>1.5009721493247772</v>
      </c>
      <c r="AQ43" s="5">
        <f>VLOOKUP(AR43,'End KS4 denominations'!A:G,7,0)</f>
        <v>605874</v>
      </c>
      <c r="AR43" s="5" t="str">
        <f t="shared" si="0"/>
        <v>Total.S1.All schools.Total.Total</v>
      </c>
    </row>
    <row r="44" spans="1:44" x14ac:dyDescent="0.25">
      <c r="A44">
        <v>201819</v>
      </c>
      <c r="B44" t="s">
        <v>19</v>
      </c>
      <c r="C44" t="s">
        <v>110</v>
      </c>
      <c r="D44" t="s">
        <v>20</v>
      </c>
      <c r="E44" t="s">
        <v>21</v>
      </c>
      <c r="F44" t="s">
        <v>22</v>
      </c>
      <c r="G44" t="s">
        <v>111</v>
      </c>
      <c r="H44" t="s">
        <v>112</v>
      </c>
      <c r="I44" t="s">
        <v>24</v>
      </c>
      <c r="J44" t="s">
        <v>161</v>
      </c>
      <c r="K44" t="s">
        <v>161</v>
      </c>
      <c r="L44" t="s">
        <v>33</v>
      </c>
      <c r="M44" t="s">
        <v>26</v>
      </c>
      <c r="N44">
        <v>280042</v>
      </c>
      <c r="O44">
        <v>274483</v>
      </c>
      <c r="P44">
        <v>180481</v>
      </c>
      <c r="Q44">
        <v>133180</v>
      </c>
      <c r="R44">
        <v>0</v>
      </c>
      <c r="S44">
        <v>0</v>
      </c>
      <c r="T44">
        <v>0</v>
      </c>
      <c r="U44">
        <v>0</v>
      </c>
      <c r="V44">
        <v>98</v>
      </c>
      <c r="W44">
        <v>64</v>
      </c>
      <c r="X44">
        <v>47</v>
      </c>
      <c r="Y44" t="s">
        <v>173</v>
      </c>
      <c r="Z44" t="s">
        <v>173</v>
      </c>
      <c r="AA44" t="s">
        <v>173</v>
      </c>
      <c r="AB44" t="s">
        <v>173</v>
      </c>
      <c r="AC44" s="25">
        <v>88.238622299232645</v>
      </c>
      <c r="AD44" s="25">
        <v>58.01960336774156</v>
      </c>
      <c r="AE44" s="25">
        <v>42.81365227650457</v>
      </c>
      <c r="AQ44" s="5">
        <f>VLOOKUP(AR44,'End KS4 denominations'!A:G,7,0)</f>
        <v>311069</v>
      </c>
      <c r="AR44" s="5" t="str">
        <f t="shared" si="0"/>
        <v>Boys.S1.All schools.Total.Total</v>
      </c>
    </row>
    <row r="45" spans="1:44" x14ac:dyDescent="0.25">
      <c r="A45">
        <v>201819</v>
      </c>
      <c r="B45" t="s">
        <v>19</v>
      </c>
      <c r="C45" t="s">
        <v>110</v>
      </c>
      <c r="D45" t="s">
        <v>20</v>
      </c>
      <c r="E45" t="s">
        <v>21</v>
      </c>
      <c r="F45" t="s">
        <v>22</v>
      </c>
      <c r="G45" t="s">
        <v>113</v>
      </c>
      <c r="H45" t="s">
        <v>112</v>
      </c>
      <c r="I45" t="s">
        <v>24</v>
      </c>
      <c r="J45" t="s">
        <v>161</v>
      </c>
      <c r="K45" t="s">
        <v>161</v>
      </c>
      <c r="L45" t="s">
        <v>33</v>
      </c>
      <c r="M45" t="s">
        <v>26</v>
      </c>
      <c r="N45">
        <v>274133</v>
      </c>
      <c r="O45">
        <v>269897</v>
      </c>
      <c r="P45">
        <v>186824</v>
      </c>
      <c r="Q45">
        <v>139952</v>
      </c>
      <c r="R45">
        <v>0</v>
      </c>
      <c r="S45">
        <v>0</v>
      </c>
      <c r="T45">
        <v>0</v>
      </c>
      <c r="U45">
        <v>0</v>
      </c>
      <c r="V45">
        <v>98</v>
      </c>
      <c r="W45">
        <v>68</v>
      </c>
      <c r="X45">
        <v>51</v>
      </c>
      <c r="Y45" t="s">
        <v>173</v>
      </c>
      <c r="Z45" t="s">
        <v>173</v>
      </c>
      <c r="AA45" t="s">
        <v>173</v>
      </c>
      <c r="AB45" t="s">
        <v>173</v>
      </c>
      <c r="AC45" s="25">
        <v>91.55102525398145</v>
      </c>
      <c r="AD45" s="25">
        <v>63.372059496955615</v>
      </c>
      <c r="AE45" s="25">
        <v>47.472736215464465</v>
      </c>
      <c r="AQ45" s="5">
        <f>VLOOKUP(AR45,'End KS4 denominations'!A:G,7,0)</f>
        <v>294805</v>
      </c>
      <c r="AR45" s="5" t="str">
        <f t="shared" si="0"/>
        <v>Girls.S1.All schools.Total.Total</v>
      </c>
    </row>
    <row r="46" spans="1:44" x14ac:dyDescent="0.25">
      <c r="A46">
        <v>201819</v>
      </c>
      <c r="B46" t="s">
        <v>19</v>
      </c>
      <c r="C46" t="s">
        <v>110</v>
      </c>
      <c r="D46" t="s">
        <v>20</v>
      </c>
      <c r="E46" t="s">
        <v>21</v>
      </c>
      <c r="F46" t="s">
        <v>22</v>
      </c>
      <c r="G46" t="s">
        <v>161</v>
      </c>
      <c r="H46" t="s">
        <v>112</v>
      </c>
      <c r="I46" t="s">
        <v>24</v>
      </c>
      <c r="J46" t="s">
        <v>161</v>
      </c>
      <c r="K46" t="s">
        <v>161</v>
      </c>
      <c r="L46" t="s">
        <v>33</v>
      </c>
      <c r="M46" t="s">
        <v>26</v>
      </c>
      <c r="N46">
        <v>554175</v>
      </c>
      <c r="O46">
        <v>544380</v>
      </c>
      <c r="P46">
        <v>367305</v>
      </c>
      <c r="Q46">
        <v>273132</v>
      </c>
      <c r="R46">
        <v>0</v>
      </c>
      <c r="S46">
        <v>0</v>
      </c>
      <c r="T46">
        <v>0</v>
      </c>
      <c r="U46">
        <v>0</v>
      </c>
      <c r="V46">
        <v>98</v>
      </c>
      <c r="W46">
        <v>66</v>
      </c>
      <c r="X46">
        <v>49</v>
      </c>
      <c r="Y46" t="s">
        <v>173</v>
      </c>
      <c r="Z46" t="s">
        <v>173</v>
      </c>
      <c r="AA46" t="s">
        <v>173</v>
      </c>
      <c r="AB46" t="s">
        <v>173</v>
      </c>
      <c r="AC46" s="25">
        <v>89.850364927361142</v>
      </c>
      <c r="AD46" s="25">
        <v>60.623991126867963</v>
      </c>
      <c r="AE46" s="25">
        <v>45.080660335317248</v>
      </c>
      <c r="AQ46" s="5">
        <f>VLOOKUP(AR46,'End KS4 denominations'!A:G,7,0)</f>
        <v>605874</v>
      </c>
      <c r="AR46" s="5" t="str">
        <f t="shared" si="0"/>
        <v>Total.S1.All schools.Total.Total</v>
      </c>
    </row>
    <row r="47" spans="1:44" x14ac:dyDescent="0.25">
      <c r="A47">
        <v>201819</v>
      </c>
      <c r="B47" t="s">
        <v>19</v>
      </c>
      <c r="C47" t="s">
        <v>110</v>
      </c>
      <c r="D47" t="s">
        <v>20</v>
      </c>
      <c r="E47" t="s">
        <v>21</v>
      </c>
      <c r="F47" t="s">
        <v>22</v>
      </c>
      <c r="G47" t="s">
        <v>111</v>
      </c>
      <c r="H47" t="s">
        <v>112</v>
      </c>
      <c r="I47" t="s">
        <v>24</v>
      </c>
      <c r="J47" t="s">
        <v>161</v>
      </c>
      <c r="K47" t="s">
        <v>161</v>
      </c>
      <c r="L47" t="s">
        <v>33</v>
      </c>
      <c r="M47" t="s">
        <v>27</v>
      </c>
      <c r="N47">
        <v>280042</v>
      </c>
      <c r="O47">
        <v>274483</v>
      </c>
      <c r="P47">
        <v>180481</v>
      </c>
      <c r="Q47">
        <v>133180</v>
      </c>
      <c r="R47">
        <v>0</v>
      </c>
      <c r="S47">
        <v>0</v>
      </c>
      <c r="T47">
        <v>0</v>
      </c>
      <c r="U47">
        <v>0</v>
      </c>
      <c r="V47">
        <v>98</v>
      </c>
      <c r="W47">
        <v>64</v>
      </c>
      <c r="X47">
        <v>47</v>
      </c>
      <c r="Y47" t="s">
        <v>173</v>
      </c>
      <c r="Z47" t="s">
        <v>173</v>
      </c>
      <c r="AA47" t="s">
        <v>173</v>
      </c>
      <c r="AB47" t="s">
        <v>173</v>
      </c>
      <c r="AC47" s="25">
        <v>88.238622299232645</v>
      </c>
      <c r="AD47" s="25">
        <v>58.01960336774156</v>
      </c>
      <c r="AE47" s="25">
        <v>42.81365227650457</v>
      </c>
      <c r="AQ47" s="5">
        <f>VLOOKUP(AR47,'End KS4 denominations'!A:G,7,0)</f>
        <v>311069</v>
      </c>
      <c r="AR47" s="5" t="str">
        <f t="shared" si="0"/>
        <v>Boys.S1.All schools.Total.Total</v>
      </c>
    </row>
    <row r="48" spans="1:44" x14ac:dyDescent="0.25">
      <c r="A48">
        <v>201819</v>
      </c>
      <c r="B48" t="s">
        <v>19</v>
      </c>
      <c r="C48" t="s">
        <v>110</v>
      </c>
      <c r="D48" t="s">
        <v>20</v>
      </c>
      <c r="E48" t="s">
        <v>21</v>
      </c>
      <c r="F48" t="s">
        <v>22</v>
      </c>
      <c r="G48" t="s">
        <v>113</v>
      </c>
      <c r="H48" t="s">
        <v>112</v>
      </c>
      <c r="I48" t="s">
        <v>24</v>
      </c>
      <c r="J48" t="s">
        <v>161</v>
      </c>
      <c r="K48" t="s">
        <v>161</v>
      </c>
      <c r="L48" t="s">
        <v>33</v>
      </c>
      <c r="M48" t="s">
        <v>27</v>
      </c>
      <c r="N48">
        <v>274133</v>
      </c>
      <c r="O48">
        <v>269897</v>
      </c>
      <c r="P48">
        <v>186824</v>
      </c>
      <c r="Q48">
        <v>139952</v>
      </c>
      <c r="R48">
        <v>0</v>
      </c>
      <c r="S48">
        <v>0</v>
      </c>
      <c r="T48">
        <v>0</v>
      </c>
      <c r="U48">
        <v>0</v>
      </c>
      <c r="V48">
        <v>98</v>
      </c>
      <c r="W48">
        <v>68</v>
      </c>
      <c r="X48">
        <v>51</v>
      </c>
      <c r="Y48" t="s">
        <v>173</v>
      </c>
      <c r="Z48" t="s">
        <v>173</v>
      </c>
      <c r="AA48" t="s">
        <v>173</v>
      </c>
      <c r="AB48" t="s">
        <v>173</v>
      </c>
      <c r="AC48" s="25">
        <v>91.55102525398145</v>
      </c>
      <c r="AD48" s="25">
        <v>63.372059496955615</v>
      </c>
      <c r="AE48" s="25">
        <v>47.472736215464465</v>
      </c>
      <c r="AQ48" s="5">
        <f>VLOOKUP(AR48,'End KS4 denominations'!A:G,7,0)</f>
        <v>294805</v>
      </c>
      <c r="AR48" s="5" t="str">
        <f t="shared" si="0"/>
        <v>Girls.S1.All schools.Total.Total</v>
      </c>
    </row>
    <row r="49" spans="1:44" x14ac:dyDescent="0.25">
      <c r="A49">
        <v>201819</v>
      </c>
      <c r="B49" t="s">
        <v>19</v>
      </c>
      <c r="C49" t="s">
        <v>110</v>
      </c>
      <c r="D49" t="s">
        <v>20</v>
      </c>
      <c r="E49" t="s">
        <v>21</v>
      </c>
      <c r="F49" t="s">
        <v>22</v>
      </c>
      <c r="G49" t="s">
        <v>161</v>
      </c>
      <c r="H49" t="s">
        <v>112</v>
      </c>
      <c r="I49" t="s">
        <v>24</v>
      </c>
      <c r="J49" t="s">
        <v>161</v>
      </c>
      <c r="K49" t="s">
        <v>161</v>
      </c>
      <c r="L49" t="s">
        <v>33</v>
      </c>
      <c r="M49" t="s">
        <v>27</v>
      </c>
      <c r="N49">
        <v>554175</v>
      </c>
      <c r="O49">
        <v>544380</v>
      </c>
      <c r="P49">
        <v>367305</v>
      </c>
      <c r="Q49">
        <v>273132</v>
      </c>
      <c r="R49">
        <v>0</v>
      </c>
      <c r="S49">
        <v>0</v>
      </c>
      <c r="T49">
        <v>0</v>
      </c>
      <c r="U49">
        <v>0</v>
      </c>
      <c r="V49">
        <v>98</v>
      </c>
      <c r="W49">
        <v>66</v>
      </c>
      <c r="X49">
        <v>49</v>
      </c>
      <c r="Y49" t="s">
        <v>173</v>
      </c>
      <c r="Z49" t="s">
        <v>173</v>
      </c>
      <c r="AA49" t="s">
        <v>173</v>
      </c>
      <c r="AB49" t="s">
        <v>173</v>
      </c>
      <c r="AC49" s="25">
        <v>89.850364927361142</v>
      </c>
      <c r="AD49" s="25">
        <v>60.623991126867963</v>
      </c>
      <c r="AE49" s="25">
        <v>45.080660335317248</v>
      </c>
      <c r="AQ49" s="5">
        <f>VLOOKUP(AR49,'End KS4 denominations'!A:G,7,0)</f>
        <v>605874</v>
      </c>
      <c r="AR49" s="5" t="str">
        <f t="shared" si="0"/>
        <v>Total.S1.All schools.Total.Total</v>
      </c>
    </row>
    <row r="50" spans="1:44" x14ac:dyDescent="0.25">
      <c r="A50">
        <v>201819</v>
      </c>
      <c r="B50" t="s">
        <v>19</v>
      </c>
      <c r="C50" t="s">
        <v>110</v>
      </c>
      <c r="D50" t="s">
        <v>20</v>
      </c>
      <c r="E50" t="s">
        <v>21</v>
      </c>
      <c r="F50" t="s">
        <v>22</v>
      </c>
      <c r="G50" t="s">
        <v>111</v>
      </c>
      <c r="H50" t="s">
        <v>112</v>
      </c>
      <c r="I50" t="s">
        <v>24</v>
      </c>
      <c r="J50" t="s">
        <v>161</v>
      </c>
      <c r="K50" t="s">
        <v>161</v>
      </c>
      <c r="L50" t="s">
        <v>34</v>
      </c>
      <c r="M50" t="s">
        <v>26</v>
      </c>
      <c r="N50">
        <v>298087</v>
      </c>
      <c r="O50">
        <v>295410</v>
      </c>
      <c r="P50">
        <v>247575</v>
      </c>
      <c r="Q50">
        <v>206604</v>
      </c>
      <c r="R50">
        <v>0</v>
      </c>
      <c r="S50">
        <v>0</v>
      </c>
      <c r="T50">
        <v>0</v>
      </c>
      <c r="U50">
        <v>0</v>
      </c>
      <c r="V50">
        <v>99</v>
      </c>
      <c r="W50">
        <v>83</v>
      </c>
      <c r="X50">
        <v>69</v>
      </c>
      <c r="Y50" t="s">
        <v>173</v>
      </c>
      <c r="Z50" t="s">
        <v>173</v>
      </c>
      <c r="AA50" t="s">
        <v>173</v>
      </c>
      <c r="AB50" t="s">
        <v>173</v>
      </c>
      <c r="AC50" s="25">
        <v>94.966068621431248</v>
      </c>
      <c r="AD50" s="25">
        <v>79.588451436819483</v>
      </c>
      <c r="AE50" s="25">
        <v>66.417418643452095</v>
      </c>
      <c r="AQ50" s="5">
        <f>VLOOKUP(AR50,'End KS4 denominations'!A:G,7,0)</f>
        <v>311069</v>
      </c>
      <c r="AR50" s="5" t="str">
        <f t="shared" si="0"/>
        <v>Boys.S1.All schools.Total.Total</v>
      </c>
    </row>
    <row r="51" spans="1:44" x14ac:dyDescent="0.25">
      <c r="A51">
        <v>201819</v>
      </c>
      <c r="B51" t="s">
        <v>19</v>
      </c>
      <c r="C51" t="s">
        <v>110</v>
      </c>
      <c r="D51" t="s">
        <v>20</v>
      </c>
      <c r="E51" t="s">
        <v>21</v>
      </c>
      <c r="F51" t="s">
        <v>22</v>
      </c>
      <c r="G51" t="s">
        <v>113</v>
      </c>
      <c r="H51" t="s">
        <v>112</v>
      </c>
      <c r="I51" t="s">
        <v>24</v>
      </c>
      <c r="J51" t="s">
        <v>161</v>
      </c>
      <c r="K51" t="s">
        <v>161</v>
      </c>
      <c r="L51" t="s">
        <v>34</v>
      </c>
      <c r="M51" t="s">
        <v>26</v>
      </c>
      <c r="N51">
        <v>287990</v>
      </c>
      <c r="O51">
        <v>286602</v>
      </c>
      <c r="P51">
        <v>260317</v>
      </c>
      <c r="Q51">
        <v>233113</v>
      </c>
      <c r="R51">
        <v>0</v>
      </c>
      <c r="S51">
        <v>0</v>
      </c>
      <c r="T51">
        <v>0</v>
      </c>
      <c r="U51">
        <v>0</v>
      </c>
      <c r="V51">
        <v>99</v>
      </c>
      <c r="W51">
        <v>90</v>
      </c>
      <c r="X51">
        <v>80</v>
      </c>
      <c r="Y51" t="s">
        <v>173</v>
      </c>
      <c r="Z51" t="s">
        <v>173</v>
      </c>
      <c r="AA51" t="s">
        <v>173</v>
      </c>
      <c r="AB51" t="s">
        <v>173</v>
      </c>
      <c r="AC51" s="25">
        <v>97.217482742830015</v>
      </c>
      <c r="AD51" s="25">
        <v>88.301419582435841</v>
      </c>
      <c r="AE51" s="25">
        <v>79.073624938518677</v>
      </c>
      <c r="AQ51" s="5">
        <f>VLOOKUP(AR51,'End KS4 denominations'!A:G,7,0)</f>
        <v>294805</v>
      </c>
      <c r="AR51" s="5" t="str">
        <f t="shared" si="0"/>
        <v>Girls.S1.All schools.Total.Total</v>
      </c>
    </row>
    <row r="52" spans="1:44" x14ac:dyDescent="0.25">
      <c r="A52">
        <v>201819</v>
      </c>
      <c r="B52" t="s">
        <v>19</v>
      </c>
      <c r="C52" t="s">
        <v>110</v>
      </c>
      <c r="D52" t="s">
        <v>20</v>
      </c>
      <c r="E52" t="s">
        <v>21</v>
      </c>
      <c r="F52" t="s">
        <v>22</v>
      </c>
      <c r="G52" t="s">
        <v>161</v>
      </c>
      <c r="H52" t="s">
        <v>112</v>
      </c>
      <c r="I52" t="s">
        <v>24</v>
      </c>
      <c r="J52" t="s">
        <v>161</v>
      </c>
      <c r="K52" t="s">
        <v>161</v>
      </c>
      <c r="L52" t="s">
        <v>34</v>
      </c>
      <c r="M52" t="s">
        <v>26</v>
      </c>
      <c r="N52">
        <v>586077</v>
      </c>
      <c r="O52">
        <v>582012</v>
      </c>
      <c r="P52">
        <v>507892</v>
      </c>
      <c r="Q52">
        <v>439717</v>
      </c>
      <c r="R52">
        <v>0</v>
      </c>
      <c r="S52">
        <v>0</v>
      </c>
      <c r="T52">
        <v>0</v>
      </c>
      <c r="U52">
        <v>0</v>
      </c>
      <c r="V52">
        <v>99</v>
      </c>
      <c r="W52">
        <v>86</v>
      </c>
      <c r="X52">
        <v>75</v>
      </c>
      <c r="Y52" t="s">
        <v>173</v>
      </c>
      <c r="Z52" t="s">
        <v>173</v>
      </c>
      <c r="AA52" t="s">
        <v>173</v>
      </c>
      <c r="AB52" t="s">
        <v>173</v>
      </c>
      <c r="AC52" s="25">
        <v>96.061557353509144</v>
      </c>
      <c r="AD52" s="25">
        <v>83.827990638317544</v>
      </c>
      <c r="AE52" s="25">
        <v>72.575651042956125</v>
      </c>
      <c r="AQ52" s="5">
        <f>VLOOKUP(AR52,'End KS4 denominations'!A:G,7,0)</f>
        <v>605874</v>
      </c>
      <c r="AR52" s="5" t="str">
        <f t="shared" si="0"/>
        <v>Total.S1.All schools.Total.Total</v>
      </c>
    </row>
    <row r="53" spans="1:44" x14ac:dyDescent="0.25">
      <c r="A53">
        <v>201819</v>
      </c>
      <c r="B53" t="s">
        <v>19</v>
      </c>
      <c r="C53" t="s">
        <v>110</v>
      </c>
      <c r="D53" t="s">
        <v>20</v>
      </c>
      <c r="E53" t="s">
        <v>21</v>
      </c>
      <c r="F53" t="s">
        <v>22</v>
      </c>
      <c r="G53" t="s">
        <v>111</v>
      </c>
      <c r="H53" t="s">
        <v>112</v>
      </c>
      <c r="I53" t="s">
        <v>24</v>
      </c>
      <c r="J53" t="s">
        <v>161</v>
      </c>
      <c r="K53" t="s">
        <v>161</v>
      </c>
      <c r="L53" t="s">
        <v>34</v>
      </c>
      <c r="M53" t="s">
        <v>27</v>
      </c>
      <c r="N53">
        <v>298087</v>
      </c>
      <c r="O53">
        <v>295410</v>
      </c>
      <c r="P53">
        <v>247575</v>
      </c>
      <c r="Q53">
        <v>206604</v>
      </c>
      <c r="R53">
        <v>0</v>
      </c>
      <c r="S53">
        <v>0</v>
      </c>
      <c r="T53">
        <v>0</v>
      </c>
      <c r="U53">
        <v>0</v>
      </c>
      <c r="V53">
        <v>99</v>
      </c>
      <c r="W53">
        <v>83</v>
      </c>
      <c r="X53">
        <v>69</v>
      </c>
      <c r="Y53" t="s">
        <v>173</v>
      </c>
      <c r="Z53" t="s">
        <v>173</v>
      </c>
      <c r="AA53" t="s">
        <v>173</v>
      </c>
      <c r="AB53" t="s">
        <v>173</v>
      </c>
      <c r="AC53" s="25">
        <v>94.966068621431248</v>
      </c>
      <c r="AD53" s="25">
        <v>79.588451436819483</v>
      </c>
      <c r="AE53" s="25">
        <v>66.417418643452095</v>
      </c>
      <c r="AQ53" s="5">
        <f>VLOOKUP(AR53,'End KS4 denominations'!A:G,7,0)</f>
        <v>311069</v>
      </c>
      <c r="AR53" s="5" t="str">
        <f t="shared" si="0"/>
        <v>Boys.S1.All schools.Total.Total</v>
      </c>
    </row>
    <row r="54" spans="1:44" x14ac:dyDescent="0.25">
      <c r="A54">
        <v>201819</v>
      </c>
      <c r="B54" t="s">
        <v>19</v>
      </c>
      <c r="C54" t="s">
        <v>110</v>
      </c>
      <c r="D54" t="s">
        <v>20</v>
      </c>
      <c r="E54" t="s">
        <v>21</v>
      </c>
      <c r="F54" t="s">
        <v>22</v>
      </c>
      <c r="G54" t="s">
        <v>113</v>
      </c>
      <c r="H54" t="s">
        <v>112</v>
      </c>
      <c r="I54" t="s">
        <v>24</v>
      </c>
      <c r="J54" t="s">
        <v>161</v>
      </c>
      <c r="K54" t="s">
        <v>161</v>
      </c>
      <c r="L54" t="s">
        <v>34</v>
      </c>
      <c r="M54" t="s">
        <v>27</v>
      </c>
      <c r="N54">
        <v>287990</v>
      </c>
      <c r="O54">
        <v>286602</v>
      </c>
      <c r="P54">
        <v>260317</v>
      </c>
      <c r="Q54">
        <v>233113</v>
      </c>
      <c r="R54">
        <v>0</v>
      </c>
      <c r="S54">
        <v>0</v>
      </c>
      <c r="T54">
        <v>0</v>
      </c>
      <c r="U54">
        <v>0</v>
      </c>
      <c r="V54">
        <v>99</v>
      </c>
      <c r="W54">
        <v>90</v>
      </c>
      <c r="X54">
        <v>80</v>
      </c>
      <c r="Y54" t="s">
        <v>173</v>
      </c>
      <c r="Z54" t="s">
        <v>173</v>
      </c>
      <c r="AA54" t="s">
        <v>173</v>
      </c>
      <c r="AB54" t="s">
        <v>173</v>
      </c>
      <c r="AC54" s="25">
        <v>97.217482742830015</v>
      </c>
      <c r="AD54" s="25">
        <v>88.301419582435841</v>
      </c>
      <c r="AE54" s="25">
        <v>79.073624938518677</v>
      </c>
      <c r="AQ54" s="5">
        <f>VLOOKUP(AR54,'End KS4 denominations'!A:G,7,0)</f>
        <v>294805</v>
      </c>
      <c r="AR54" s="5" t="str">
        <f t="shared" si="0"/>
        <v>Girls.S1.All schools.Total.Total</v>
      </c>
    </row>
    <row r="55" spans="1:44" x14ac:dyDescent="0.25">
      <c r="A55">
        <v>201819</v>
      </c>
      <c r="B55" t="s">
        <v>19</v>
      </c>
      <c r="C55" t="s">
        <v>110</v>
      </c>
      <c r="D55" t="s">
        <v>20</v>
      </c>
      <c r="E55" t="s">
        <v>21</v>
      </c>
      <c r="F55" t="s">
        <v>22</v>
      </c>
      <c r="G55" t="s">
        <v>161</v>
      </c>
      <c r="H55" t="s">
        <v>112</v>
      </c>
      <c r="I55" t="s">
        <v>24</v>
      </c>
      <c r="J55" t="s">
        <v>161</v>
      </c>
      <c r="K55" t="s">
        <v>161</v>
      </c>
      <c r="L55" t="s">
        <v>34</v>
      </c>
      <c r="M55" t="s">
        <v>27</v>
      </c>
      <c r="N55">
        <v>586077</v>
      </c>
      <c r="O55">
        <v>582012</v>
      </c>
      <c r="P55">
        <v>507892</v>
      </c>
      <c r="Q55">
        <v>439717</v>
      </c>
      <c r="R55">
        <v>0</v>
      </c>
      <c r="S55">
        <v>0</v>
      </c>
      <c r="T55">
        <v>0</v>
      </c>
      <c r="U55">
        <v>0</v>
      </c>
      <c r="V55">
        <v>99</v>
      </c>
      <c r="W55">
        <v>86</v>
      </c>
      <c r="X55">
        <v>75</v>
      </c>
      <c r="Y55" t="s">
        <v>173</v>
      </c>
      <c r="Z55" t="s">
        <v>173</v>
      </c>
      <c r="AA55" t="s">
        <v>173</v>
      </c>
      <c r="AB55" t="s">
        <v>173</v>
      </c>
      <c r="AC55" s="25">
        <v>96.061557353509144</v>
      </c>
      <c r="AD55" s="25">
        <v>83.827990638317544</v>
      </c>
      <c r="AE55" s="25">
        <v>72.575651042956125</v>
      </c>
      <c r="AQ55" s="5">
        <f>VLOOKUP(AR55,'End KS4 denominations'!A:G,7,0)</f>
        <v>605874</v>
      </c>
      <c r="AR55" s="5" t="str">
        <f t="shared" si="0"/>
        <v>Total.S1.All schools.Total.Total</v>
      </c>
    </row>
    <row r="56" spans="1:44" x14ac:dyDescent="0.25">
      <c r="A56">
        <v>201819</v>
      </c>
      <c r="B56" t="s">
        <v>19</v>
      </c>
      <c r="C56" t="s">
        <v>110</v>
      </c>
      <c r="D56" t="s">
        <v>20</v>
      </c>
      <c r="E56" t="s">
        <v>21</v>
      </c>
      <c r="F56" t="s">
        <v>22</v>
      </c>
      <c r="G56" t="s">
        <v>111</v>
      </c>
      <c r="H56" t="s">
        <v>112</v>
      </c>
      <c r="I56" t="s">
        <v>24</v>
      </c>
      <c r="J56" t="s">
        <v>161</v>
      </c>
      <c r="K56" t="s">
        <v>161</v>
      </c>
      <c r="L56" t="s">
        <v>35</v>
      </c>
      <c r="M56" t="s">
        <v>26</v>
      </c>
      <c r="N56">
        <v>57627</v>
      </c>
      <c r="O56">
        <v>56987</v>
      </c>
      <c r="P56">
        <v>35746</v>
      </c>
      <c r="Q56">
        <v>24285</v>
      </c>
      <c r="R56">
        <v>0</v>
      </c>
      <c r="S56">
        <v>0</v>
      </c>
      <c r="T56">
        <v>0</v>
      </c>
      <c r="U56">
        <v>0</v>
      </c>
      <c r="V56">
        <v>98</v>
      </c>
      <c r="W56">
        <v>62</v>
      </c>
      <c r="X56">
        <v>42</v>
      </c>
      <c r="Y56" t="s">
        <v>173</v>
      </c>
      <c r="Z56" t="s">
        <v>173</v>
      </c>
      <c r="AA56" t="s">
        <v>173</v>
      </c>
      <c r="AB56" t="s">
        <v>173</v>
      </c>
      <c r="AC56" s="25">
        <v>18.319729706270955</v>
      </c>
      <c r="AD56" s="25">
        <v>11.491341149391292</v>
      </c>
      <c r="AE56" s="25">
        <v>7.8069495835329139</v>
      </c>
      <c r="AQ56" s="5">
        <f>VLOOKUP(AR56,'End KS4 denominations'!A:G,7,0)</f>
        <v>311069</v>
      </c>
      <c r="AR56" s="5" t="str">
        <f t="shared" si="0"/>
        <v>Boys.S1.All schools.Total.Total</v>
      </c>
    </row>
    <row r="57" spans="1:44" x14ac:dyDescent="0.25">
      <c r="A57">
        <v>201819</v>
      </c>
      <c r="B57" t="s">
        <v>19</v>
      </c>
      <c r="C57" t="s">
        <v>110</v>
      </c>
      <c r="D57" t="s">
        <v>20</v>
      </c>
      <c r="E57" t="s">
        <v>21</v>
      </c>
      <c r="F57" t="s">
        <v>22</v>
      </c>
      <c r="G57" t="s">
        <v>113</v>
      </c>
      <c r="H57" t="s">
        <v>112</v>
      </c>
      <c r="I57" t="s">
        <v>24</v>
      </c>
      <c r="J57" t="s">
        <v>161</v>
      </c>
      <c r="K57" t="s">
        <v>161</v>
      </c>
      <c r="L57" t="s">
        <v>35</v>
      </c>
      <c r="M57" t="s">
        <v>26</v>
      </c>
      <c r="N57">
        <v>113102</v>
      </c>
      <c r="O57">
        <v>112630</v>
      </c>
      <c r="P57">
        <v>92927</v>
      </c>
      <c r="Q57">
        <v>75762</v>
      </c>
      <c r="R57">
        <v>0</v>
      </c>
      <c r="S57">
        <v>0</v>
      </c>
      <c r="T57">
        <v>0</v>
      </c>
      <c r="U57">
        <v>0</v>
      </c>
      <c r="V57">
        <v>99</v>
      </c>
      <c r="W57">
        <v>82</v>
      </c>
      <c r="X57">
        <v>66</v>
      </c>
      <c r="Y57" t="s">
        <v>173</v>
      </c>
      <c r="Z57" t="s">
        <v>173</v>
      </c>
      <c r="AA57" t="s">
        <v>173</v>
      </c>
      <c r="AB57" t="s">
        <v>173</v>
      </c>
      <c r="AC57" s="25">
        <v>38.204915113380032</v>
      </c>
      <c r="AD57" s="25">
        <v>31.521514221264901</v>
      </c>
      <c r="AE57" s="25">
        <v>25.69902138701854</v>
      </c>
      <c r="AQ57" s="5">
        <f>VLOOKUP(AR57,'End KS4 denominations'!A:G,7,0)</f>
        <v>294805</v>
      </c>
      <c r="AR57" s="5" t="str">
        <f t="shared" si="0"/>
        <v>Girls.S1.All schools.Total.Total</v>
      </c>
    </row>
    <row r="58" spans="1:44" x14ac:dyDescent="0.25">
      <c r="A58">
        <v>201819</v>
      </c>
      <c r="B58" t="s">
        <v>19</v>
      </c>
      <c r="C58" t="s">
        <v>110</v>
      </c>
      <c r="D58" t="s">
        <v>20</v>
      </c>
      <c r="E58" t="s">
        <v>21</v>
      </c>
      <c r="F58" t="s">
        <v>22</v>
      </c>
      <c r="G58" t="s">
        <v>161</v>
      </c>
      <c r="H58" t="s">
        <v>112</v>
      </c>
      <c r="I58" t="s">
        <v>24</v>
      </c>
      <c r="J58" t="s">
        <v>161</v>
      </c>
      <c r="K58" t="s">
        <v>161</v>
      </c>
      <c r="L58" t="s">
        <v>35</v>
      </c>
      <c r="M58" t="s">
        <v>26</v>
      </c>
      <c r="N58">
        <v>170729</v>
      </c>
      <c r="O58">
        <v>169617</v>
      </c>
      <c r="P58">
        <v>128673</v>
      </c>
      <c r="Q58">
        <v>100047</v>
      </c>
      <c r="R58">
        <v>0</v>
      </c>
      <c r="S58">
        <v>0</v>
      </c>
      <c r="T58">
        <v>0</v>
      </c>
      <c r="U58">
        <v>0</v>
      </c>
      <c r="V58">
        <v>99</v>
      </c>
      <c r="W58">
        <v>75</v>
      </c>
      <c r="X58">
        <v>58</v>
      </c>
      <c r="Y58" t="s">
        <v>173</v>
      </c>
      <c r="Z58" t="s">
        <v>173</v>
      </c>
      <c r="AA58" t="s">
        <v>173</v>
      </c>
      <c r="AB58" t="s">
        <v>173</v>
      </c>
      <c r="AC58" s="25">
        <v>27.995424791293239</v>
      </c>
      <c r="AD58" s="25">
        <v>21.237584052129652</v>
      </c>
      <c r="AE58" s="25">
        <v>16.512839303221462</v>
      </c>
      <c r="AQ58" s="5">
        <f>VLOOKUP(AR58,'End KS4 denominations'!A:G,7,0)</f>
        <v>605874</v>
      </c>
      <c r="AR58" s="5" t="str">
        <f t="shared" si="0"/>
        <v>Total.S1.All schools.Total.Total</v>
      </c>
    </row>
    <row r="59" spans="1:44" x14ac:dyDescent="0.25">
      <c r="A59">
        <v>201819</v>
      </c>
      <c r="B59" t="s">
        <v>19</v>
      </c>
      <c r="C59" t="s">
        <v>110</v>
      </c>
      <c r="D59" t="s">
        <v>20</v>
      </c>
      <c r="E59" t="s">
        <v>21</v>
      </c>
      <c r="F59" t="s">
        <v>22</v>
      </c>
      <c r="G59" t="s">
        <v>111</v>
      </c>
      <c r="H59" t="s">
        <v>112</v>
      </c>
      <c r="I59" t="s">
        <v>24</v>
      </c>
      <c r="J59" t="s">
        <v>161</v>
      </c>
      <c r="K59" t="s">
        <v>161</v>
      </c>
      <c r="L59" t="s">
        <v>35</v>
      </c>
      <c r="M59" t="s">
        <v>27</v>
      </c>
      <c r="N59">
        <v>57627</v>
      </c>
      <c r="O59">
        <v>56987</v>
      </c>
      <c r="P59">
        <v>35746</v>
      </c>
      <c r="Q59">
        <v>24285</v>
      </c>
      <c r="R59">
        <v>0</v>
      </c>
      <c r="S59">
        <v>0</v>
      </c>
      <c r="T59">
        <v>0</v>
      </c>
      <c r="U59">
        <v>0</v>
      </c>
      <c r="V59">
        <v>98</v>
      </c>
      <c r="W59">
        <v>62</v>
      </c>
      <c r="X59">
        <v>42</v>
      </c>
      <c r="Y59" t="s">
        <v>173</v>
      </c>
      <c r="Z59" t="s">
        <v>173</v>
      </c>
      <c r="AA59" t="s">
        <v>173</v>
      </c>
      <c r="AB59" t="s">
        <v>173</v>
      </c>
      <c r="AC59" s="25">
        <v>18.319729706270955</v>
      </c>
      <c r="AD59" s="25">
        <v>11.491341149391292</v>
      </c>
      <c r="AE59" s="25">
        <v>7.8069495835329139</v>
      </c>
      <c r="AQ59" s="5">
        <f>VLOOKUP(AR59,'End KS4 denominations'!A:G,7,0)</f>
        <v>311069</v>
      </c>
      <c r="AR59" s="5" t="str">
        <f t="shared" si="0"/>
        <v>Boys.S1.All schools.Total.Total</v>
      </c>
    </row>
    <row r="60" spans="1:44" x14ac:dyDescent="0.25">
      <c r="A60">
        <v>201819</v>
      </c>
      <c r="B60" t="s">
        <v>19</v>
      </c>
      <c r="C60" t="s">
        <v>110</v>
      </c>
      <c r="D60" t="s">
        <v>20</v>
      </c>
      <c r="E60" t="s">
        <v>21</v>
      </c>
      <c r="F60" t="s">
        <v>22</v>
      </c>
      <c r="G60" t="s">
        <v>113</v>
      </c>
      <c r="H60" t="s">
        <v>112</v>
      </c>
      <c r="I60" t="s">
        <v>24</v>
      </c>
      <c r="J60" t="s">
        <v>161</v>
      </c>
      <c r="K60" t="s">
        <v>161</v>
      </c>
      <c r="L60" t="s">
        <v>35</v>
      </c>
      <c r="M60" t="s">
        <v>27</v>
      </c>
      <c r="N60">
        <v>113102</v>
      </c>
      <c r="O60">
        <v>112630</v>
      </c>
      <c r="P60">
        <v>92927</v>
      </c>
      <c r="Q60">
        <v>75762</v>
      </c>
      <c r="R60">
        <v>0</v>
      </c>
      <c r="S60">
        <v>0</v>
      </c>
      <c r="T60">
        <v>0</v>
      </c>
      <c r="U60">
        <v>0</v>
      </c>
      <c r="V60">
        <v>99</v>
      </c>
      <c r="W60">
        <v>82</v>
      </c>
      <c r="X60">
        <v>66</v>
      </c>
      <c r="Y60" t="s">
        <v>173</v>
      </c>
      <c r="Z60" t="s">
        <v>173</v>
      </c>
      <c r="AA60" t="s">
        <v>173</v>
      </c>
      <c r="AB60" t="s">
        <v>173</v>
      </c>
      <c r="AC60" s="25">
        <v>38.204915113380032</v>
      </c>
      <c r="AD60" s="25">
        <v>31.521514221264901</v>
      </c>
      <c r="AE60" s="25">
        <v>25.69902138701854</v>
      </c>
      <c r="AQ60" s="5">
        <f>VLOOKUP(AR60,'End KS4 denominations'!A:G,7,0)</f>
        <v>294805</v>
      </c>
      <c r="AR60" s="5" t="str">
        <f t="shared" si="0"/>
        <v>Girls.S1.All schools.Total.Total</v>
      </c>
    </row>
    <row r="61" spans="1:44" x14ac:dyDescent="0.25">
      <c r="A61">
        <v>201819</v>
      </c>
      <c r="B61" t="s">
        <v>19</v>
      </c>
      <c r="C61" t="s">
        <v>110</v>
      </c>
      <c r="D61" t="s">
        <v>20</v>
      </c>
      <c r="E61" t="s">
        <v>21</v>
      </c>
      <c r="F61" t="s">
        <v>22</v>
      </c>
      <c r="G61" t="s">
        <v>161</v>
      </c>
      <c r="H61" t="s">
        <v>112</v>
      </c>
      <c r="I61" t="s">
        <v>24</v>
      </c>
      <c r="J61" t="s">
        <v>161</v>
      </c>
      <c r="K61" t="s">
        <v>161</v>
      </c>
      <c r="L61" t="s">
        <v>35</v>
      </c>
      <c r="M61" t="s">
        <v>27</v>
      </c>
      <c r="N61">
        <v>170729</v>
      </c>
      <c r="O61">
        <v>169617</v>
      </c>
      <c r="P61">
        <v>128673</v>
      </c>
      <c r="Q61">
        <v>100047</v>
      </c>
      <c r="R61">
        <v>0</v>
      </c>
      <c r="S61">
        <v>0</v>
      </c>
      <c r="T61">
        <v>0</v>
      </c>
      <c r="U61">
        <v>0</v>
      </c>
      <c r="V61">
        <v>99</v>
      </c>
      <c r="W61">
        <v>75</v>
      </c>
      <c r="X61">
        <v>58</v>
      </c>
      <c r="Y61" t="s">
        <v>173</v>
      </c>
      <c r="Z61" t="s">
        <v>173</v>
      </c>
      <c r="AA61" t="s">
        <v>173</v>
      </c>
      <c r="AB61" t="s">
        <v>173</v>
      </c>
      <c r="AC61" s="25">
        <v>27.995424791293239</v>
      </c>
      <c r="AD61" s="25">
        <v>21.237584052129652</v>
      </c>
      <c r="AE61" s="25">
        <v>16.512839303221462</v>
      </c>
      <c r="AQ61" s="5">
        <f>VLOOKUP(AR61,'End KS4 denominations'!A:G,7,0)</f>
        <v>605874</v>
      </c>
      <c r="AR61" s="5" t="str">
        <f t="shared" si="0"/>
        <v>Total.S1.All schools.Total.Total</v>
      </c>
    </row>
    <row r="62" spans="1:44" x14ac:dyDescent="0.25">
      <c r="A62">
        <v>201819</v>
      </c>
      <c r="B62" t="s">
        <v>19</v>
      </c>
      <c r="C62" t="s">
        <v>110</v>
      </c>
      <c r="D62" t="s">
        <v>20</v>
      </c>
      <c r="E62" t="s">
        <v>21</v>
      </c>
      <c r="F62" t="s">
        <v>22</v>
      </c>
      <c r="G62" t="s">
        <v>111</v>
      </c>
      <c r="H62" t="s">
        <v>112</v>
      </c>
      <c r="I62" t="s">
        <v>24</v>
      </c>
      <c r="J62" t="s">
        <v>161</v>
      </c>
      <c r="K62" t="s">
        <v>161</v>
      </c>
      <c r="L62" t="s">
        <v>36</v>
      </c>
      <c r="M62" t="s">
        <v>26</v>
      </c>
      <c r="N62">
        <v>81750</v>
      </c>
      <c r="O62">
        <v>80945</v>
      </c>
      <c r="P62">
        <v>72896</v>
      </c>
      <c r="Q62">
        <v>64772</v>
      </c>
      <c r="R62">
        <v>0</v>
      </c>
      <c r="S62">
        <v>0</v>
      </c>
      <c r="T62">
        <v>0</v>
      </c>
      <c r="U62">
        <v>0</v>
      </c>
      <c r="V62">
        <v>99</v>
      </c>
      <c r="W62">
        <v>89</v>
      </c>
      <c r="X62">
        <v>79</v>
      </c>
      <c r="Y62" t="s">
        <v>173</v>
      </c>
      <c r="Z62" t="s">
        <v>173</v>
      </c>
      <c r="AA62" t="s">
        <v>173</v>
      </c>
      <c r="AB62" t="s">
        <v>173</v>
      </c>
      <c r="AC62" s="25">
        <v>26.021557918018189</v>
      </c>
      <c r="AD62" s="25">
        <v>23.434029106082573</v>
      </c>
      <c r="AE62" s="25">
        <v>20.822389887774094</v>
      </c>
      <c r="AQ62" s="5">
        <f>VLOOKUP(AR62,'End KS4 denominations'!A:G,7,0)</f>
        <v>311069</v>
      </c>
      <c r="AR62" s="5" t="str">
        <f t="shared" si="0"/>
        <v>Boys.S1.All schools.Total.Total</v>
      </c>
    </row>
    <row r="63" spans="1:44" x14ac:dyDescent="0.25">
      <c r="A63">
        <v>201819</v>
      </c>
      <c r="B63" t="s">
        <v>19</v>
      </c>
      <c r="C63" t="s">
        <v>110</v>
      </c>
      <c r="D63" t="s">
        <v>20</v>
      </c>
      <c r="E63" t="s">
        <v>21</v>
      </c>
      <c r="F63" t="s">
        <v>22</v>
      </c>
      <c r="G63" t="s">
        <v>113</v>
      </c>
      <c r="H63" t="s">
        <v>112</v>
      </c>
      <c r="I63" t="s">
        <v>24</v>
      </c>
      <c r="J63" t="s">
        <v>161</v>
      </c>
      <c r="K63" t="s">
        <v>161</v>
      </c>
      <c r="L63" t="s">
        <v>36</v>
      </c>
      <c r="M63" t="s">
        <v>26</v>
      </c>
      <c r="N63">
        <v>79625</v>
      </c>
      <c r="O63">
        <v>79071</v>
      </c>
      <c r="P63">
        <v>72790</v>
      </c>
      <c r="Q63">
        <v>65609</v>
      </c>
      <c r="R63">
        <v>0</v>
      </c>
      <c r="S63">
        <v>0</v>
      </c>
      <c r="T63">
        <v>0</v>
      </c>
      <c r="U63">
        <v>0</v>
      </c>
      <c r="V63">
        <v>99</v>
      </c>
      <c r="W63">
        <v>91</v>
      </c>
      <c r="X63">
        <v>82</v>
      </c>
      <c r="Y63" t="s">
        <v>173</v>
      </c>
      <c r="Z63" t="s">
        <v>173</v>
      </c>
      <c r="AA63" t="s">
        <v>173</v>
      </c>
      <c r="AB63" t="s">
        <v>173</v>
      </c>
      <c r="AC63" s="25">
        <v>26.821458252064922</v>
      </c>
      <c r="AD63" s="25">
        <v>24.690897372839675</v>
      </c>
      <c r="AE63" s="25">
        <v>22.255049948270891</v>
      </c>
      <c r="AQ63" s="5">
        <f>VLOOKUP(AR63,'End KS4 denominations'!A:G,7,0)</f>
        <v>294805</v>
      </c>
      <c r="AR63" s="5" t="str">
        <f t="shared" si="0"/>
        <v>Girls.S1.All schools.Total.Total</v>
      </c>
    </row>
    <row r="64" spans="1:44" x14ac:dyDescent="0.25">
      <c r="A64">
        <v>201819</v>
      </c>
      <c r="B64" t="s">
        <v>19</v>
      </c>
      <c r="C64" t="s">
        <v>110</v>
      </c>
      <c r="D64" t="s">
        <v>20</v>
      </c>
      <c r="E64" t="s">
        <v>21</v>
      </c>
      <c r="F64" t="s">
        <v>22</v>
      </c>
      <c r="G64" t="s">
        <v>161</v>
      </c>
      <c r="H64" t="s">
        <v>112</v>
      </c>
      <c r="I64" t="s">
        <v>24</v>
      </c>
      <c r="J64" t="s">
        <v>161</v>
      </c>
      <c r="K64" t="s">
        <v>161</v>
      </c>
      <c r="L64" t="s">
        <v>36</v>
      </c>
      <c r="M64" t="s">
        <v>26</v>
      </c>
      <c r="N64">
        <v>161375</v>
      </c>
      <c r="O64">
        <v>160016</v>
      </c>
      <c r="P64">
        <v>145686</v>
      </c>
      <c r="Q64">
        <v>130381</v>
      </c>
      <c r="R64">
        <v>0</v>
      </c>
      <c r="S64">
        <v>0</v>
      </c>
      <c r="T64">
        <v>0</v>
      </c>
      <c r="U64">
        <v>0</v>
      </c>
      <c r="V64">
        <v>99</v>
      </c>
      <c r="W64">
        <v>90</v>
      </c>
      <c r="X64">
        <v>80</v>
      </c>
      <c r="Y64" t="s">
        <v>173</v>
      </c>
      <c r="Z64" t="s">
        <v>173</v>
      </c>
      <c r="AA64" t="s">
        <v>173</v>
      </c>
      <c r="AB64" t="s">
        <v>173</v>
      </c>
      <c r="AC64" s="25">
        <v>26.410771876660821</v>
      </c>
      <c r="AD64" s="25">
        <v>24.045593638281225</v>
      </c>
      <c r="AE64" s="25">
        <v>21.519490851233094</v>
      </c>
      <c r="AQ64" s="5">
        <f>VLOOKUP(AR64,'End KS4 denominations'!A:G,7,0)</f>
        <v>605874</v>
      </c>
      <c r="AR64" s="5" t="str">
        <f t="shared" si="0"/>
        <v>Total.S1.All schools.Total.Total</v>
      </c>
    </row>
    <row r="65" spans="1:44" x14ac:dyDescent="0.25">
      <c r="A65">
        <v>201819</v>
      </c>
      <c r="B65" t="s">
        <v>19</v>
      </c>
      <c r="C65" t="s">
        <v>110</v>
      </c>
      <c r="D65" t="s">
        <v>20</v>
      </c>
      <c r="E65" t="s">
        <v>21</v>
      </c>
      <c r="F65" t="s">
        <v>22</v>
      </c>
      <c r="G65" t="s">
        <v>111</v>
      </c>
      <c r="H65" t="s">
        <v>112</v>
      </c>
      <c r="I65" t="s">
        <v>24</v>
      </c>
      <c r="J65" t="s">
        <v>161</v>
      </c>
      <c r="K65" t="s">
        <v>161</v>
      </c>
      <c r="L65" t="s">
        <v>36</v>
      </c>
      <c r="M65" t="s">
        <v>27</v>
      </c>
      <c r="N65">
        <v>81750</v>
      </c>
      <c r="O65">
        <v>80945</v>
      </c>
      <c r="P65">
        <v>72896</v>
      </c>
      <c r="Q65">
        <v>64772</v>
      </c>
      <c r="R65">
        <v>0</v>
      </c>
      <c r="S65">
        <v>0</v>
      </c>
      <c r="T65">
        <v>0</v>
      </c>
      <c r="U65">
        <v>0</v>
      </c>
      <c r="V65">
        <v>99</v>
      </c>
      <c r="W65">
        <v>89</v>
      </c>
      <c r="X65">
        <v>79</v>
      </c>
      <c r="Y65" t="s">
        <v>173</v>
      </c>
      <c r="Z65" t="s">
        <v>173</v>
      </c>
      <c r="AA65" t="s">
        <v>173</v>
      </c>
      <c r="AB65" t="s">
        <v>173</v>
      </c>
      <c r="AC65" s="25">
        <v>26.021557918018189</v>
      </c>
      <c r="AD65" s="25">
        <v>23.434029106082573</v>
      </c>
      <c r="AE65" s="25">
        <v>20.822389887774094</v>
      </c>
      <c r="AQ65" s="5">
        <f>VLOOKUP(AR65,'End KS4 denominations'!A:G,7,0)</f>
        <v>311069</v>
      </c>
      <c r="AR65" s="5" t="str">
        <f t="shared" si="0"/>
        <v>Boys.S1.All schools.Total.Total</v>
      </c>
    </row>
    <row r="66" spans="1:44" x14ac:dyDescent="0.25">
      <c r="A66">
        <v>201819</v>
      </c>
      <c r="B66" t="s">
        <v>19</v>
      </c>
      <c r="C66" t="s">
        <v>110</v>
      </c>
      <c r="D66" t="s">
        <v>20</v>
      </c>
      <c r="E66" t="s">
        <v>21</v>
      </c>
      <c r="F66" t="s">
        <v>22</v>
      </c>
      <c r="G66" t="s">
        <v>113</v>
      </c>
      <c r="H66" t="s">
        <v>112</v>
      </c>
      <c r="I66" t="s">
        <v>24</v>
      </c>
      <c r="J66" t="s">
        <v>161</v>
      </c>
      <c r="K66" t="s">
        <v>161</v>
      </c>
      <c r="L66" t="s">
        <v>36</v>
      </c>
      <c r="M66" t="s">
        <v>27</v>
      </c>
      <c r="N66">
        <v>79625</v>
      </c>
      <c r="O66">
        <v>79071</v>
      </c>
      <c r="P66">
        <v>72790</v>
      </c>
      <c r="Q66">
        <v>65609</v>
      </c>
      <c r="R66">
        <v>0</v>
      </c>
      <c r="S66">
        <v>0</v>
      </c>
      <c r="T66">
        <v>0</v>
      </c>
      <c r="U66">
        <v>0</v>
      </c>
      <c r="V66">
        <v>99</v>
      </c>
      <c r="W66">
        <v>91</v>
      </c>
      <c r="X66">
        <v>82</v>
      </c>
      <c r="Y66" t="s">
        <v>173</v>
      </c>
      <c r="Z66" t="s">
        <v>173</v>
      </c>
      <c r="AA66" t="s">
        <v>173</v>
      </c>
      <c r="AB66" t="s">
        <v>173</v>
      </c>
      <c r="AC66" s="25">
        <v>26.821458252064922</v>
      </c>
      <c r="AD66" s="25">
        <v>24.690897372839675</v>
      </c>
      <c r="AE66" s="25">
        <v>22.255049948270891</v>
      </c>
      <c r="AQ66" s="5">
        <f>VLOOKUP(AR66,'End KS4 denominations'!A:G,7,0)</f>
        <v>294805</v>
      </c>
      <c r="AR66" s="5" t="str">
        <f t="shared" si="0"/>
        <v>Girls.S1.All schools.Total.Total</v>
      </c>
    </row>
    <row r="67" spans="1:44" x14ac:dyDescent="0.25">
      <c r="A67">
        <v>201819</v>
      </c>
      <c r="B67" t="s">
        <v>19</v>
      </c>
      <c r="C67" t="s">
        <v>110</v>
      </c>
      <c r="D67" t="s">
        <v>20</v>
      </c>
      <c r="E67" t="s">
        <v>21</v>
      </c>
      <c r="F67" t="s">
        <v>22</v>
      </c>
      <c r="G67" t="s">
        <v>161</v>
      </c>
      <c r="H67" t="s">
        <v>112</v>
      </c>
      <c r="I67" t="s">
        <v>24</v>
      </c>
      <c r="J67" t="s">
        <v>161</v>
      </c>
      <c r="K67" t="s">
        <v>161</v>
      </c>
      <c r="L67" t="s">
        <v>36</v>
      </c>
      <c r="M67" t="s">
        <v>27</v>
      </c>
      <c r="N67">
        <v>161375</v>
      </c>
      <c r="O67">
        <v>160016</v>
      </c>
      <c r="P67">
        <v>145686</v>
      </c>
      <c r="Q67">
        <v>130381</v>
      </c>
      <c r="R67">
        <v>0</v>
      </c>
      <c r="S67">
        <v>0</v>
      </c>
      <c r="T67">
        <v>0</v>
      </c>
      <c r="U67">
        <v>0</v>
      </c>
      <c r="V67">
        <v>99</v>
      </c>
      <c r="W67">
        <v>90</v>
      </c>
      <c r="X67">
        <v>80</v>
      </c>
      <c r="Y67" t="s">
        <v>173</v>
      </c>
      <c r="Z67" t="s">
        <v>173</v>
      </c>
      <c r="AA67" t="s">
        <v>173</v>
      </c>
      <c r="AB67" t="s">
        <v>173</v>
      </c>
      <c r="AC67" s="25">
        <v>26.410771876660821</v>
      </c>
      <c r="AD67" s="25">
        <v>24.045593638281225</v>
      </c>
      <c r="AE67" s="25">
        <v>21.519490851233094</v>
      </c>
      <c r="AQ67" s="5">
        <f>VLOOKUP(AR67,'End KS4 denominations'!A:G,7,0)</f>
        <v>605874</v>
      </c>
      <c r="AR67" s="5" t="str">
        <f t="shared" ref="AR67:AR130" si="1">CONCATENATE(G67,".",H67,".",I67,".",J67,".",K67)</f>
        <v>Total.S1.All schools.Total.Total</v>
      </c>
    </row>
    <row r="68" spans="1:44" x14ac:dyDescent="0.25">
      <c r="A68">
        <v>201819</v>
      </c>
      <c r="B68" t="s">
        <v>19</v>
      </c>
      <c r="C68" t="s">
        <v>110</v>
      </c>
      <c r="D68" t="s">
        <v>20</v>
      </c>
      <c r="E68" t="s">
        <v>21</v>
      </c>
      <c r="F68" t="s">
        <v>22</v>
      </c>
      <c r="G68" t="s">
        <v>111</v>
      </c>
      <c r="H68" t="s">
        <v>112</v>
      </c>
      <c r="I68" t="s">
        <v>24</v>
      </c>
      <c r="J68" t="s">
        <v>161</v>
      </c>
      <c r="K68" t="s">
        <v>161</v>
      </c>
      <c r="L68" t="s">
        <v>37</v>
      </c>
      <c r="M68" t="s">
        <v>26</v>
      </c>
      <c r="N68">
        <v>52007</v>
      </c>
      <c r="O68">
        <v>50929</v>
      </c>
      <c r="P68">
        <v>33090</v>
      </c>
      <c r="Q68">
        <v>25500</v>
      </c>
      <c r="R68">
        <v>0</v>
      </c>
      <c r="S68">
        <v>0</v>
      </c>
      <c r="T68">
        <v>0</v>
      </c>
      <c r="U68">
        <v>0</v>
      </c>
      <c r="V68">
        <v>97</v>
      </c>
      <c r="W68">
        <v>63</v>
      </c>
      <c r="X68">
        <v>49</v>
      </c>
      <c r="Y68" t="s">
        <v>173</v>
      </c>
      <c r="Z68" t="s">
        <v>173</v>
      </c>
      <c r="AA68" t="s">
        <v>173</v>
      </c>
      <c r="AB68" t="s">
        <v>173</v>
      </c>
      <c r="AC68" s="25">
        <v>16.3722518155136</v>
      </c>
      <c r="AD68" s="25">
        <v>10.637511291706984</v>
      </c>
      <c r="AE68" s="25">
        <v>8.1975381667732883</v>
      </c>
      <c r="AQ68" s="5">
        <f>VLOOKUP(AR68,'End KS4 denominations'!A:G,7,0)</f>
        <v>311069</v>
      </c>
      <c r="AR68" s="5" t="str">
        <f t="shared" si="1"/>
        <v>Boys.S1.All schools.Total.Total</v>
      </c>
    </row>
    <row r="69" spans="1:44" x14ac:dyDescent="0.25">
      <c r="A69">
        <v>201819</v>
      </c>
      <c r="B69" t="s">
        <v>19</v>
      </c>
      <c r="C69" t="s">
        <v>110</v>
      </c>
      <c r="D69" t="s">
        <v>20</v>
      </c>
      <c r="E69" t="s">
        <v>21</v>
      </c>
      <c r="F69" t="s">
        <v>22</v>
      </c>
      <c r="G69" t="s">
        <v>113</v>
      </c>
      <c r="H69" t="s">
        <v>112</v>
      </c>
      <c r="I69" t="s">
        <v>24</v>
      </c>
      <c r="J69" t="s">
        <v>161</v>
      </c>
      <c r="K69" t="s">
        <v>161</v>
      </c>
      <c r="L69" t="s">
        <v>37</v>
      </c>
      <c r="M69" t="s">
        <v>26</v>
      </c>
      <c r="N69">
        <v>35529</v>
      </c>
      <c r="O69">
        <v>35107</v>
      </c>
      <c r="P69">
        <v>24173</v>
      </c>
      <c r="Q69">
        <v>19228</v>
      </c>
      <c r="R69">
        <v>0</v>
      </c>
      <c r="S69">
        <v>0</v>
      </c>
      <c r="T69">
        <v>0</v>
      </c>
      <c r="U69">
        <v>0</v>
      </c>
      <c r="V69">
        <v>98</v>
      </c>
      <c r="W69">
        <v>68</v>
      </c>
      <c r="X69">
        <v>54</v>
      </c>
      <c r="Y69" t="s">
        <v>173</v>
      </c>
      <c r="Z69" t="s">
        <v>173</v>
      </c>
      <c r="AA69" t="s">
        <v>173</v>
      </c>
      <c r="AB69" t="s">
        <v>173</v>
      </c>
      <c r="AC69" s="25">
        <v>11.908549719305981</v>
      </c>
      <c r="AD69" s="25">
        <v>8.1996574006546687</v>
      </c>
      <c r="AE69" s="25">
        <v>6.5222774376282624</v>
      </c>
      <c r="AQ69" s="5">
        <f>VLOOKUP(AR69,'End KS4 denominations'!A:G,7,0)</f>
        <v>294805</v>
      </c>
      <c r="AR69" s="5" t="str">
        <f t="shared" si="1"/>
        <v>Girls.S1.All schools.Total.Total</v>
      </c>
    </row>
    <row r="70" spans="1:44" x14ac:dyDescent="0.25">
      <c r="A70">
        <v>201819</v>
      </c>
      <c r="B70" t="s">
        <v>19</v>
      </c>
      <c r="C70" t="s">
        <v>110</v>
      </c>
      <c r="D70" t="s">
        <v>20</v>
      </c>
      <c r="E70" t="s">
        <v>21</v>
      </c>
      <c r="F70" t="s">
        <v>22</v>
      </c>
      <c r="G70" t="s">
        <v>161</v>
      </c>
      <c r="H70" t="s">
        <v>112</v>
      </c>
      <c r="I70" t="s">
        <v>24</v>
      </c>
      <c r="J70" t="s">
        <v>161</v>
      </c>
      <c r="K70" t="s">
        <v>161</v>
      </c>
      <c r="L70" t="s">
        <v>37</v>
      </c>
      <c r="M70" t="s">
        <v>26</v>
      </c>
      <c r="N70">
        <v>87536</v>
      </c>
      <c r="O70">
        <v>86036</v>
      </c>
      <c r="P70">
        <v>57263</v>
      </c>
      <c r="Q70">
        <v>44728</v>
      </c>
      <c r="R70">
        <v>0</v>
      </c>
      <c r="S70">
        <v>0</v>
      </c>
      <c r="T70">
        <v>0</v>
      </c>
      <c r="U70">
        <v>0</v>
      </c>
      <c r="V70">
        <v>98</v>
      </c>
      <c r="W70">
        <v>65</v>
      </c>
      <c r="X70">
        <v>51</v>
      </c>
      <c r="Y70" t="s">
        <v>173</v>
      </c>
      <c r="Z70" t="s">
        <v>173</v>
      </c>
      <c r="AA70" t="s">
        <v>173</v>
      </c>
      <c r="AB70" t="s">
        <v>173</v>
      </c>
      <c r="AC70" s="25">
        <v>14.200312276149827</v>
      </c>
      <c r="AD70" s="25">
        <v>9.4513050568269978</v>
      </c>
      <c r="AE70" s="25">
        <v>7.3823930388166525</v>
      </c>
      <c r="AQ70" s="5">
        <f>VLOOKUP(AR70,'End KS4 denominations'!A:G,7,0)</f>
        <v>605874</v>
      </c>
      <c r="AR70" s="5" t="str">
        <f t="shared" si="1"/>
        <v>Total.S1.All schools.Total.Total</v>
      </c>
    </row>
    <row r="71" spans="1:44" x14ac:dyDescent="0.25">
      <c r="A71">
        <v>201819</v>
      </c>
      <c r="B71" t="s">
        <v>19</v>
      </c>
      <c r="C71" t="s">
        <v>110</v>
      </c>
      <c r="D71" t="s">
        <v>20</v>
      </c>
      <c r="E71" t="s">
        <v>21</v>
      </c>
      <c r="F71" t="s">
        <v>22</v>
      </c>
      <c r="G71" t="s">
        <v>111</v>
      </c>
      <c r="H71" t="s">
        <v>112</v>
      </c>
      <c r="I71" t="s">
        <v>24</v>
      </c>
      <c r="J71" t="s">
        <v>161</v>
      </c>
      <c r="K71" t="s">
        <v>161</v>
      </c>
      <c r="L71" t="s">
        <v>37</v>
      </c>
      <c r="M71" t="s">
        <v>27</v>
      </c>
      <c r="N71">
        <v>52007</v>
      </c>
      <c r="O71">
        <v>50929</v>
      </c>
      <c r="P71">
        <v>33090</v>
      </c>
      <c r="Q71">
        <v>25500</v>
      </c>
      <c r="R71">
        <v>0</v>
      </c>
      <c r="S71">
        <v>0</v>
      </c>
      <c r="T71">
        <v>0</v>
      </c>
      <c r="U71">
        <v>0</v>
      </c>
      <c r="V71">
        <v>97</v>
      </c>
      <c r="W71">
        <v>63</v>
      </c>
      <c r="X71">
        <v>49</v>
      </c>
      <c r="Y71" t="s">
        <v>173</v>
      </c>
      <c r="Z71" t="s">
        <v>173</v>
      </c>
      <c r="AA71" t="s">
        <v>173</v>
      </c>
      <c r="AB71" t="s">
        <v>173</v>
      </c>
      <c r="AC71" s="25">
        <v>16.3722518155136</v>
      </c>
      <c r="AD71" s="25">
        <v>10.637511291706984</v>
      </c>
      <c r="AE71" s="25">
        <v>8.1975381667732883</v>
      </c>
      <c r="AQ71" s="5">
        <f>VLOOKUP(AR71,'End KS4 denominations'!A:G,7,0)</f>
        <v>311069</v>
      </c>
      <c r="AR71" s="5" t="str">
        <f t="shared" si="1"/>
        <v>Boys.S1.All schools.Total.Total</v>
      </c>
    </row>
    <row r="72" spans="1:44" x14ac:dyDescent="0.25">
      <c r="A72">
        <v>201819</v>
      </c>
      <c r="B72" t="s">
        <v>19</v>
      </c>
      <c r="C72" t="s">
        <v>110</v>
      </c>
      <c r="D72" t="s">
        <v>20</v>
      </c>
      <c r="E72" t="s">
        <v>21</v>
      </c>
      <c r="F72" t="s">
        <v>22</v>
      </c>
      <c r="G72" t="s">
        <v>113</v>
      </c>
      <c r="H72" t="s">
        <v>112</v>
      </c>
      <c r="I72" t="s">
        <v>24</v>
      </c>
      <c r="J72" t="s">
        <v>161</v>
      </c>
      <c r="K72" t="s">
        <v>161</v>
      </c>
      <c r="L72" t="s">
        <v>37</v>
      </c>
      <c r="M72" t="s">
        <v>27</v>
      </c>
      <c r="N72">
        <v>35529</v>
      </c>
      <c r="O72">
        <v>35107</v>
      </c>
      <c r="P72">
        <v>24173</v>
      </c>
      <c r="Q72">
        <v>19228</v>
      </c>
      <c r="R72">
        <v>0</v>
      </c>
      <c r="S72">
        <v>0</v>
      </c>
      <c r="T72">
        <v>0</v>
      </c>
      <c r="U72">
        <v>0</v>
      </c>
      <c r="V72">
        <v>98</v>
      </c>
      <c r="W72">
        <v>68</v>
      </c>
      <c r="X72">
        <v>54</v>
      </c>
      <c r="Y72" t="s">
        <v>173</v>
      </c>
      <c r="Z72" t="s">
        <v>173</v>
      </c>
      <c r="AA72" t="s">
        <v>173</v>
      </c>
      <c r="AB72" t="s">
        <v>173</v>
      </c>
      <c r="AC72" s="25">
        <v>11.908549719305981</v>
      </c>
      <c r="AD72" s="25">
        <v>8.1996574006546687</v>
      </c>
      <c r="AE72" s="25">
        <v>6.5222774376282624</v>
      </c>
      <c r="AQ72" s="5">
        <f>VLOOKUP(AR72,'End KS4 denominations'!A:G,7,0)</f>
        <v>294805</v>
      </c>
      <c r="AR72" s="5" t="str">
        <f t="shared" si="1"/>
        <v>Girls.S1.All schools.Total.Total</v>
      </c>
    </row>
    <row r="73" spans="1:44" x14ac:dyDescent="0.25">
      <c r="A73">
        <v>201819</v>
      </c>
      <c r="B73" t="s">
        <v>19</v>
      </c>
      <c r="C73" t="s">
        <v>110</v>
      </c>
      <c r="D73" t="s">
        <v>20</v>
      </c>
      <c r="E73" t="s">
        <v>21</v>
      </c>
      <c r="F73" t="s">
        <v>22</v>
      </c>
      <c r="G73" t="s">
        <v>161</v>
      </c>
      <c r="H73" t="s">
        <v>112</v>
      </c>
      <c r="I73" t="s">
        <v>24</v>
      </c>
      <c r="J73" t="s">
        <v>161</v>
      </c>
      <c r="K73" t="s">
        <v>161</v>
      </c>
      <c r="L73" t="s">
        <v>37</v>
      </c>
      <c r="M73" t="s">
        <v>27</v>
      </c>
      <c r="N73">
        <v>87536</v>
      </c>
      <c r="O73">
        <v>86036</v>
      </c>
      <c r="P73">
        <v>57263</v>
      </c>
      <c r="Q73">
        <v>44728</v>
      </c>
      <c r="R73">
        <v>0</v>
      </c>
      <c r="S73">
        <v>0</v>
      </c>
      <c r="T73">
        <v>0</v>
      </c>
      <c r="U73">
        <v>0</v>
      </c>
      <c r="V73">
        <v>98</v>
      </c>
      <c r="W73">
        <v>65</v>
      </c>
      <c r="X73">
        <v>51</v>
      </c>
      <c r="Y73" t="s">
        <v>173</v>
      </c>
      <c r="Z73" t="s">
        <v>173</v>
      </c>
      <c r="AA73" t="s">
        <v>173</v>
      </c>
      <c r="AB73" t="s">
        <v>173</v>
      </c>
      <c r="AC73" s="25">
        <v>14.200312276149827</v>
      </c>
      <c r="AD73" s="25">
        <v>9.4513050568269978</v>
      </c>
      <c r="AE73" s="25">
        <v>7.3823930388166525</v>
      </c>
      <c r="AQ73" s="5">
        <f>VLOOKUP(AR73,'End KS4 denominations'!A:G,7,0)</f>
        <v>605874</v>
      </c>
      <c r="AR73" s="5" t="str">
        <f t="shared" si="1"/>
        <v>Total.S1.All schools.Total.Total</v>
      </c>
    </row>
    <row r="74" spans="1:44" x14ac:dyDescent="0.25">
      <c r="A74">
        <v>201819</v>
      </c>
      <c r="B74" t="s">
        <v>19</v>
      </c>
      <c r="C74" t="s">
        <v>110</v>
      </c>
      <c r="D74" t="s">
        <v>20</v>
      </c>
      <c r="E74" t="s">
        <v>21</v>
      </c>
      <c r="F74" t="s">
        <v>22</v>
      </c>
      <c r="G74" t="s">
        <v>111</v>
      </c>
      <c r="H74" t="s">
        <v>112</v>
      </c>
      <c r="I74" t="s">
        <v>24</v>
      </c>
      <c r="J74" t="s">
        <v>161</v>
      </c>
      <c r="K74" t="s">
        <v>161</v>
      </c>
      <c r="L74" t="s">
        <v>38</v>
      </c>
      <c r="M74" t="s">
        <v>26</v>
      </c>
      <c r="N74">
        <v>80269</v>
      </c>
      <c r="O74">
        <v>79668</v>
      </c>
      <c r="P74">
        <v>71947</v>
      </c>
      <c r="Q74">
        <v>62773</v>
      </c>
      <c r="R74">
        <v>0</v>
      </c>
      <c r="S74">
        <v>0</v>
      </c>
      <c r="T74">
        <v>0</v>
      </c>
      <c r="U74">
        <v>0</v>
      </c>
      <c r="V74">
        <v>99</v>
      </c>
      <c r="W74">
        <v>89</v>
      </c>
      <c r="X74">
        <v>78</v>
      </c>
      <c r="Y74" t="s">
        <v>173</v>
      </c>
      <c r="Z74" t="s">
        <v>173</v>
      </c>
      <c r="AA74" t="s">
        <v>173</v>
      </c>
      <c r="AB74" t="s">
        <v>173</v>
      </c>
      <c r="AC74" s="25">
        <v>25.611038065509582</v>
      </c>
      <c r="AD74" s="25">
        <v>23.128952097444618</v>
      </c>
      <c r="AE74" s="25">
        <v>20.179767189916063</v>
      </c>
      <c r="AQ74" s="5">
        <f>VLOOKUP(AR74,'End KS4 denominations'!A:G,7,0)</f>
        <v>311069</v>
      </c>
      <c r="AR74" s="5" t="str">
        <f t="shared" si="1"/>
        <v>Boys.S1.All schools.Total.Total</v>
      </c>
    </row>
    <row r="75" spans="1:44" x14ac:dyDescent="0.25">
      <c r="A75">
        <v>201819</v>
      </c>
      <c r="B75" t="s">
        <v>19</v>
      </c>
      <c r="C75" t="s">
        <v>110</v>
      </c>
      <c r="D75" t="s">
        <v>20</v>
      </c>
      <c r="E75" t="s">
        <v>21</v>
      </c>
      <c r="F75" t="s">
        <v>22</v>
      </c>
      <c r="G75" t="s">
        <v>113</v>
      </c>
      <c r="H75" t="s">
        <v>112</v>
      </c>
      <c r="I75" t="s">
        <v>24</v>
      </c>
      <c r="J75" t="s">
        <v>161</v>
      </c>
      <c r="K75" t="s">
        <v>161</v>
      </c>
      <c r="L75" t="s">
        <v>38</v>
      </c>
      <c r="M75" t="s">
        <v>26</v>
      </c>
      <c r="N75">
        <v>77710</v>
      </c>
      <c r="O75">
        <v>77214</v>
      </c>
      <c r="P75">
        <v>70543</v>
      </c>
      <c r="Q75">
        <v>62022</v>
      </c>
      <c r="R75">
        <v>0</v>
      </c>
      <c r="S75">
        <v>0</v>
      </c>
      <c r="T75">
        <v>0</v>
      </c>
      <c r="U75">
        <v>0</v>
      </c>
      <c r="V75">
        <v>99</v>
      </c>
      <c r="W75">
        <v>90</v>
      </c>
      <c r="X75">
        <v>79</v>
      </c>
      <c r="Y75" t="s">
        <v>173</v>
      </c>
      <c r="Z75" t="s">
        <v>173</v>
      </c>
      <c r="AA75" t="s">
        <v>173</v>
      </c>
      <c r="AB75" t="s">
        <v>173</v>
      </c>
      <c r="AC75" s="25">
        <v>26.191550346839438</v>
      </c>
      <c r="AD75" s="25">
        <v>23.928698631298655</v>
      </c>
      <c r="AE75" s="25">
        <v>21.038313461440612</v>
      </c>
      <c r="AQ75" s="5">
        <f>VLOOKUP(AR75,'End KS4 denominations'!A:G,7,0)</f>
        <v>294805</v>
      </c>
      <c r="AR75" s="5" t="str">
        <f t="shared" si="1"/>
        <v>Girls.S1.All schools.Total.Total</v>
      </c>
    </row>
    <row r="76" spans="1:44" x14ac:dyDescent="0.25">
      <c r="A76">
        <v>201819</v>
      </c>
      <c r="B76" t="s">
        <v>19</v>
      </c>
      <c r="C76" t="s">
        <v>110</v>
      </c>
      <c r="D76" t="s">
        <v>20</v>
      </c>
      <c r="E76" t="s">
        <v>21</v>
      </c>
      <c r="F76" t="s">
        <v>22</v>
      </c>
      <c r="G76" t="s">
        <v>161</v>
      </c>
      <c r="H76" t="s">
        <v>112</v>
      </c>
      <c r="I76" t="s">
        <v>24</v>
      </c>
      <c r="J76" t="s">
        <v>161</v>
      </c>
      <c r="K76" t="s">
        <v>161</v>
      </c>
      <c r="L76" t="s">
        <v>38</v>
      </c>
      <c r="M76" t="s">
        <v>26</v>
      </c>
      <c r="N76">
        <v>157979</v>
      </c>
      <c r="O76">
        <v>156882</v>
      </c>
      <c r="P76">
        <v>142490</v>
      </c>
      <c r="Q76">
        <v>124795</v>
      </c>
      <c r="R76">
        <v>0</v>
      </c>
      <c r="S76">
        <v>0</v>
      </c>
      <c r="T76">
        <v>0</v>
      </c>
      <c r="U76">
        <v>0</v>
      </c>
      <c r="V76">
        <v>99</v>
      </c>
      <c r="W76">
        <v>90</v>
      </c>
      <c r="X76">
        <v>78</v>
      </c>
      <c r="Y76" t="s">
        <v>173</v>
      </c>
      <c r="Z76" t="s">
        <v>173</v>
      </c>
      <c r="AA76" t="s">
        <v>173</v>
      </c>
      <c r="AB76" t="s">
        <v>173</v>
      </c>
      <c r="AC76" s="25">
        <v>25.893502609453449</v>
      </c>
      <c r="AD76" s="25">
        <v>23.518091220286728</v>
      </c>
      <c r="AE76" s="25">
        <v>20.597516975476747</v>
      </c>
      <c r="AQ76" s="5">
        <f>VLOOKUP(AR76,'End KS4 denominations'!A:G,7,0)</f>
        <v>605874</v>
      </c>
      <c r="AR76" s="5" t="str">
        <f t="shared" si="1"/>
        <v>Total.S1.All schools.Total.Total</v>
      </c>
    </row>
    <row r="77" spans="1:44" x14ac:dyDescent="0.25">
      <c r="A77">
        <v>201819</v>
      </c>
      <c r="B77" t="s">
        <v>19</v>
      </c>
      <c r="C77" t="s">
        <v>110</v>
      </c>
      <c r="D77" t="s">
        <v>20</v>
      </c>
      <c r="E77" t="s">
        <v>21</v>
      </c>
      <c r="F77" t="s">
        <v>22</v>
      </c>
      <c r="G77" t="s">
        <v>111</v>
      </c>
      <c r="H77" t="s">
        <v>112</v>
      </c>
      <c r="I77" t="s">
        <v>24</v>
      </c>
      <c r="J77" t="s">
        <v>161</v>
      </c>
      <c r="K77" t="s">
        <v>161</v>
      </c>
      <c r="L77" t="s">
        <v>38</v>
      </c>
      <c r="M77" t="s">
        <v>27</v>
      </c>
      <c r="N77">
        <v>80269</v>
      </c>
      <c r="O77">
        <v>79668</v>
      </c>
      <c r="P77">
        <v>71947</v>
      </c>
      <c r="Q77">
        <v>62773</v>
      </c>
      <c r="R77">
        <v>0</v>
      </c>
      <c r="S77">
        <v>0</v>
      </c>
      <c r="T77">
        <v>0</v>
      </c>
      <c r="U77">
        <v>0</v>
      </c>
      <c r="V77">
        <v>99</v>
      </c>
      <c r="W77">
        <v>89</v>
      </c>
      <c r="X77">
        <v>78</v>
      </c>
      <c r="Y77" t="s">
        <v>173</v>
      </c>
      <c r="Z77" t="s">
        <v>173</v>
      </c>
      <c r="AA77" t="s">
        <v>173</v>
      </c>
      <c r="AB77" t="s">
        <v>173</v>
      </c>
      <c r="AC77" s="25">
        <v>25.611038065509582</v>
      </c>
      <c r="AD77" s="25">
        <v>23.128952097444618</v>
      </c>
      <c r="AE77" s="25">
        <v>20.179767189916063</v>
      </c>
      <c r="AQ77" s="5">
        <f>VLOOKUP(AR77,'End KS4 denominations'!A:G,7,0)</f>
        <v>311069</v>
      </c>
      <c r="AR77" s="5" t="str">
        <f t="shared" si="1"/>
        <v>Boys.S1.All schools.Total.Total</v>
      </c>
    </row>
    <row r="78" spans="1:44" x14ac:dyDescent="0.25">
      <c r="A78">
        <v>201819</v>
      </c>
      <c r="B78" t="s">
        <v>19</v>
      </c>
      <c r="C78" t="s">
        <v>110</v>
      </c>
      <c r="D78" t="s">
        <v>20</v>
      </c>
      <c r="E78" t="s">
        <v>21</v>
      </c>
      <c r="F78" t="s">
        <v>22</v>
      </c>
      <c r="G78" t="s">
        <v>113</v>
      </c>
      <c r="H78" t="s">
        <v>112</v>
      </c>
      <c r="I78" t="s">
        <v>24</v>
      </c>
      <c r="J78" t="s">
        <v>161</v>
      </c>
      <c r="K78" t="s">
        <v>161</v>
      </c>
      <c r="L78" t="s">
        <v>38</v>
      </c>
      <c r="M78" t="s">
        <v>27</v>
      </c>
      <c r="N78">
        <v>77710</v>
      </c>
      <c r="O78">
        <v>77214</v>
      </c>
      <c r="P78">
        <v>70543</v>
      </c>
      <c r="Q78">
        <v>62022</v>
      </c>
      <c r="R78">
        <v>0</v>
      </c>
      <c r="S78">
        <v>0</v>
      </c>
      <c r="T78">
        <v>0</v>
      </c>
      <c r="U78">
        <v>0</v>
      </c>
      <c r="V78">
        <v>99</v>
      </c>
      <c r="W78">
        <v>90</v>
      </c>
      <c r="X78">
        <v>79</v>
      </c>
      <c r="Y78" t="s">
        <v>173</v>
      </c>
      <c r="Z78" t="s">
        <v>173</v>
      </c>
      <c r="AA78" t="s">
        <v>173</v>
      </c>
      <c r="AB78" t="s">
        <v>173</v>
      </c>
      <c r="AC78" s="25">
        <v>26.191550346839438</v>
      </c>
      <c r="AD78" s="25">
        <v>23.928698631298655</v>
      </c>
      <c r="AE78" s="25">
        <v>21.038313461440612</v>
      </c>
      <c r="AQ78" s="5">
        <f>VLOOKUP(AR78,'End KS4 denominations'!A:G,7,0)</f>
        <v>294805</v>
      </c>
      <c r="AR78" s="5" t="str">
        <f t="shared" si="1"/>
        <v>Girls.S1.All schools.Total.Total</v>
      </c>
    </row>
    <row r="79" spans="1:44" x14ac:dyDescent="0.25">
      <c r="A79">
        <v>201819</v>
      </c>
      <c r="B79" t="s">
        <v>19</v>
      </c>
      <c r="C79" t="s">
        <v>110</v>
      </c>
      <c r="D79" t="s">
        <v>20</v>
      </c>
      <c r="E79" t="s">
        <v>21</v>
      </c>
      <c r="F79" t="s">
        <v>22</v>
      </c>
      <c r="G79" t="s">
        <v>161</v>
      </c>
      <c r="H79" t="s">
        <v>112</v>
      </c>
      <c r="I79" t="s">
        <v>24</v>
      </c>
      <c r="J79" t="s">
        <v>161</v>
      </c>
      <c r="K79" t="s">
        <v>161</v>
      </c>
      <c r="L79" t="s">
        <v>38</v>
      </c>
      <c r="M79" t="s">
        <v>27</v>
      </c>
      <c r="N79">
        <v>157979</v>
      </c>
      <c r="O79">
        <v>156882</v>
      </c>
      <c r="P79">
        <v>142490</v>
      </c>
      <c r="Q79">
        <v>124795</v>
      </c>
      <c r="R79">
        <v>0</v>
      </c>
      <c r="S79">
        <v>0</v>
      </c>
      <c r="T79">
        <v>0</v>
      </c>
      <c r="U79">
        <v>0</v>
      </c>
      <c r="V79">
        <v>99</v>
      </c>
      <c r="W79">
        <v>90</v>
      </c>
      <c r="X79">
        <v>78</v>
      </c>
      <c r="Y79" t="s">
        <v>173</v>
      </c>
      <c r="Z79" t="s">
        <v>173</v>
      </c>
      <c r="AA79" t="s">
        <v>173</v>
      </c>
      <c r="AB79" t="s">
        <v>173</v>
      </c>
      <c r="AC79" s="25">
        <v>25.893502609453449</v>
      </c>
      <c r="AD79" s="25">
        <v>23.518091220286728</v>
      </c>
      <c r="AE79" s="25">
        <v>20.597516975476747</v>
      </c>
      <c r="AQ79" s="5">
        <f>VLOOKUP(AR79,'End KS4 denominations'!A:G,7,0)</f>
        <v>605874</v>
      </c>
      <c r="AR79" s="5" t="str">
        <f t="shared" si="1"/>
        <v>Total.S1.All schools.Total.Total</v>
      </c>
    </row>
    <row r="80" spans="1:44" x14ac:dyDescent="0.25">
      <c r="A80">
        <v>201819</v>
      </c>
      <c r="B80" t="s">
        <v>19</v>
      </c>
      <c r="C80" t="s">
        <v>110</v>
      </c>
      <c r="D80" t="s">
        <v>20</v>
      </c>
      <c r="E80" t="s">
        <v>21</v>
      </c>
      <c r="F80" t="s">
        <v>22</v>
      </c>
      <c r="G80" t="s">
        <v>111</v>
      </c>
      <c r="H80" t="s">
        <v>112</v>
      </c>
      <c r="I80" t="s">
        <v>24</v>
      </c>
      <c r="J80" t="s">
        <v>161</v>
      </c>
      <c r="K80" t="s">
        <v>161</v>
      </c>
      <c r="L80" t="s">
        <v>39</v>
      </c>
      <c r="M80" t="s">
        <v>26</v>
      </c>
      <c r="N80">
        <v>1687</v>
      </c>
      <c r="O80">
        <v>1667</v>
      </c>
      <c r="P80">
        <v>1323</v>
      </c>
      <c r="Q80">
        <v>1090</v>
      </c>
      <c r="R80">
        <v>0</v>
      </c>
      <c r="S80">
        <v>0</v>
      </c>
      <c r="T80">
        <v>0</v>
      </c>
      <c r="U80">
        <v>0</v>
      </c>
      <c r="V80">
        <v>98</v>
      </c>
      <c r="W80">
        <v>78</v>
      </c>
      <c r="X80">
        <v>64</v>
      </c>
      <c r="Y80" t="s">
        <v>173</v>
      </c>
      <c r="Z80" t="s">
        <v>173</v>
      </c>
      <c r="AA80" t="s">
        <v>173</v>
      </c>
      <c r="AB80" t="s">
        <v>173</v>
      </c>
      <c r="AC80" s="25">
        <v>0.53589396564749303</v>
      </c>
      <c r="AD80" s="25">
        <v>0.4253075684172965</v>
      </c>
      <c r="AE80" s="25">
        <v>0.35040457261893665</v>
      </c>
      <c r="AQ80" s="5">
        <f>VLOOKUP(AR80,'End KS4 denominations'!A:G,7,0)</f>
        <v>311069</v>
      </c>
      <c r="AR80" s="5" t="str">
        <f t="shared" si="1"/>
        <v>Boys.S1.All schools.Total.Total</v>
      </c>
    </row>
    <row r="81" spans="1:44" x14ac:dyDescent="0.25">
      <c r="A81">
        <v>201819</v>
      </c>
      <c r="B81" t="s">
        <v>19</v>
      </c>
      <c r="C81" t="s">
        <v>110</v>
      </c>
      <c r="D81" t="s">
        <v>20</v>
      </c>
      <c r="E81" t="s">
        <v>21</v>
      </c>
      <c r="F81" t="s">
        <v>22</v>
      </c>
      <c r="G81" t="s">
        <v>113</v>
      </c>
      <c r="H81" t="s">
        <v>112</v>
      </c>
      <c r="I81" t="s">
        <v>24</v>
      </c>
      <c r="J81" t="s">
        <v>161</v>
      </c>
      <c r="K81" t="s">
        <v>161</v>
      </c>
      <c r="L81" t="s">
        <v>39</v>
      </c>
      <c r="M81" t="s">
        <v>26</v>
      </c>
      <c r="N81">
        <v>1704</v>
      </c>
      <c r="O81">
        <v>1694</v>
      </c>
      <c r="P81">
        <v>1512</v>
      </c>
      <c r="Q81">
        <v>1352</v>
      </c>
      <c r="R81">
        <v>0</v>
      </c>
      <c r="S81">
        <v>0</v>
      </c>
      <c r="T81">
        <v>0</v>
      </c>
      <c r="U81">
        <v>0</v>
      </c>
      <c r="V81">
        <v>99</v>
      </c>
      <c r="W81">
        <v>88</v>
      </c>
      <c r="X81">
        <v>79</v>
      </c>
      <c r="Y81" t="s">
        <v>173</v>
      </c>
      <c r="Z81" t="s">
        <v>173</v>
      </c>
      <c r="AA81" t="s">
        <v>173</v>
      </c>
      <c r="AB81" t="s">
        <v>173</v>
      </c>
      <c r="AC81" s="25">
        <v>0.57461711979104835</v>
      </c>
      <c r="AD81" s="25">
        <v>0.51288139617713402</v>
      </c>
      <c r="AE81" s="25">
        <v>0.45860823256050609</v>
      </c>
      <c r="AQ81" s="5">
        <f>VLOOKUP(AR81,'End KS4 denominations'!A:G,7,0)</f>
        <v>294805</v>
      </c>
      <c r="AR81" s="5" t="str">
        <f t="shared" si="1"/>
        <v>Girls.S1.All schools.Total.Total</v>
      </c>
    </row>
    <row r="82" spans="1:44" x14ac:dyDescent="0.25">
      <c r="A82">
        <v>201819</v>
      </c>
      <c r="B82" t="s">
        <v>19</v>
      </c>
      <c r="C82" t="s">
        <v>110</v>
      </c>
      <c r="D82" t="s">
        <v>20</v>
      </c>
      <c r="E82" t="s">
        <v>21</v>
      </c>
      <c r="F82" t="s">
        <v>22</v>
      </c>
      <c r="G82" t="s">
        <v>161</v>
      </c>
      <c r="H82" t="s">
        <v>112</v>
      </c>
      <c r="I82" t="s">
        <v>24</v>
      </c>
      <c r="J82" t="s">
        <v>161</v>
      </c>
      <c r="K82" t="s">
        <v>161</v>
      </c>
      <c r="L82" t="s">
        <v>39</v>
      </c>
      <c r="M82" t="s">
        <v>26</v>
      </c>
      <c r="N82">
        <v>3391</v>
      </c>
      <c r="O82">
        <v>3361</v>
      </c>
      <c r="P82">
        <v>2835</v>
      </c>
      <c r="Q82">
        <v>2442</v>
      </c>
      <c r="R82">
        <v>0</v>
      </c>
      <c r="S82">
        <v>0</v>
      </c>
      <c r="T82">
        <v>0</v>
      </c>
      <c r="U82">
        <v>0</v>
      </c>
      <c r="V82">
        <v>99</v>
      </c>
      <c r="W82">
        <v>83</v>
      </c>
      <c r="X82">
        <v>72</v>
      </c>
      <c r="Y82" t="s">
        <v>173</v>
      </c>
      <c r="Z82" t="s">
        <v>173</v>
      </c>
      <c r="AA82" t="s">
        <v>173</v>
      </c>
      <c r="AB82" t="s">
        <v>173</v>
      </c>
      <c r="AC82" s="25">
        <v>0.55473580315379112</v>
      </c>
      <c r="AD82" s="25">
        <v>0.46791907228235574</v>
      </c>
      <c r="AE82" s="25">
        <v>0.40305410035750011</v>
      </c>
      <c r="AQ82" s="5">
        <f>VLOOKUP(AR82,'End KS4 denominations'!A:G,7,0)</f>
        <v>605874</v>
      </c>
      <c r="AR82" s="5" t="str">
        <f t="shared" si="1"/>
        <v>Total.S1.All schools.Total.Total</v>
      </c>
    </row>
    <row r="83" spans="1:44" x14ac:dyDescent="0.25">
      <c r="A83">
        <v>201819</v>
      </c>
      <c r="B83" t="s">
        <v>19</v>
      </c>
      <c r="C83" t="s">
        <v>110</v>
      </c>
      <c r="D83" t="s">
        <v>20</v>
      </c>
      <c r="E83" t="s">
        <v>21</v>
      </c>
      <c r="F83" t="s">
        <v>22</v>
      </c>
      <c r="G83" t="s">
        <v>111</v>
      </c>
      <c r="H83" t="s">
        <v>112</v>
      </c>
      <c r="I83" t="s">
        <v>24</v>
      </c>
      <c r="J83" t="s">
        <v>161</v>
      </c>
      <c r="K83" t="s">
        <v>161</v>
      </c>
      <c r="L83" t="s">
        <v>39</v>
      </c>
      <c r="M83" t="s">
        <v>27</v>
      </c>
      <c r="N83">
        <v>1687</v>
      </c>
      <c r="O83">
        <v>1667</v>
      </c>
      <c r="P83">
        <v>1323</v>
      </c>
      <c r="Q83">
        <v>1090</v>
      </c>
      <c r="R83">
        <v>0</v>
      </c>
      <c r="S83">
        <v>0</v>
      </c>
      <c r="T83">
        <v>0</v>
      </c>
      <c r="U83">
        <v>0</v>
      </c>
      <c r="V83">
        <v>98</v>
      </c>
      <c r="W83">
        <v>78</v>
      </c>
      <c r="X83">
        <v>64</v>
      </c>
      <c r="Y83" t="s">
        <v>173</v>
      </c>
      <c r="Z83" t="s">
        <v>173</v>
      </c>
      <c r="AA83" t="s">
        <v>173</v>
      </c>
      <c r="AB83" t="s">
        <v>173</v>
      </c>
      <c r="AC83" s="25">
        <v>0.53589396564749303</v>
      </c>
      <c r="AD83" s="25">
        <v>0.4253075684172965</v>
      </c>
      <c r="AE83" s="25">
        <v>0.35040457261893665</v>
      </c>
      <c r="AQ83" s="5">
        <f>VLOOKUP(AR83,'End KS4 denominations'!A:G,7,0)</f>
        <v>311069</v>
      </c>
      <c r="AR83" s="5" t="str">
        <f t="shared" si="1"/>
        <v>Boys.S1.All schools.Total.Total</v>
      </c>
    </row>
    <row r="84" spans="1:44" x14ac:dyDescent="0.25">
      <c r="A84">
        <v>201819</v>
      </c>
      <c r="B84" t="s">
        <v>19</v>
      </c>
      <c r="C84" t="s">
        <v>110</v>
      </c>
      <c r="D84" t="s">
        <v>20</v>
      </c>
      <c r="E84" t="s">
        <v>21</v>
      </c>
      <c r="F84" t="s">
        <v>22</v>
      </c>
      <c r="G84" t="s">
        <v>113</v>
      </c>
      <c r="H84" t="s">
        <v>112</v>
      </c>
      <c r="I84" t="s">
        <v>24</v>
      </c>
      <c r="J84" t="s">
        <v>161</v>
      </c>
      <c r="K84" t="s">
        <v>161</v>
      </c>
      <c r="L84" t="s">
        <v>39</v>
      </c>
      <c r="M84" t="s">
        <v>27</v>
      </c>
      <c r="N84">
        <v>1704</v>
      </c>
      <c r="O84">
        <v>1694</v>
      </c>
      <c r="P84">
        <v>1512</v>
      </c>
      <c r="Q84">
        <v>1352</v>
      </c>
      <c r="R84">
        <v>0</v>
      </c>
      <c r="S84">
        <v>0</v>
      </c>
      <c r="T84">
        <v>0</v>
      </c>
      <c r="U84">
        <v>0</v>
      </c>
      <c r="V84">
        <v>99</v>
      </c>
      <c r="W84">
        <v>88</v>
      </c>
      <c r="X84">
        <v>79</v>
      </c>
      <c r="Y84" t="s">
        <v>173</v>
      </c>
      <c r="Z84" t="s">
        <v>173</v>
      </c>
      <c r="AA84" t="s">
        <v>173</v>
      </c>
      <c r="AB84" t="s">
        <v>173</v>
      </c>
      <c r="AC84" s="25">
        <v>0.57461711979104835</v>
      </c>
      <c r="AD84" s="25">
        <v>0.51288139617713402</v>
      </c>
      <c r="AE84" s="25">
        <v>0.45860823256050609</v>
      </c>
      <c r="AQ84" s="5">
        <f>VLOOKUP(AR84,'End KS4 denominations'!A:G,7,0)</f>
        <v>294805</v>
      </c>
      <c r="AR84" s="5" t="str">
        <f t="shared" si="1"/>
        <v>Girls.S1.All schools.Total.Total</v>
      </c>
    </row>
    <row r="85" spans="1:44" x14ac:dyDescent="0.25">
      <c r="A85">
        <v>201819</v>
      </c>
      <c r="B85" t="s">
        <v>19</v>
      </c>
      <c r="C85" t="s">
        <v>110</v>
      </c>
      <c r="D85" t="s">
        <v>20</v>
      </c>
      <c r="E85" t="s">
        <v>21</v>
      </c>
      <c r="F85" t="s">
        <v>22</v>
      </c>
      <c r="G85" t="s">
        <v>161</v>
      </c>
      <c r="H85" t="s">
        <v>112</v>
      </c>
      <c r="I85" t="s">
        <v>24</v>
      </c>
      <c r="J85" t="s">
        <v>161</v>
      </c>
      <c r="K85" t="s">
        <v>161</v>
      </c>
      <c r="L85" t="s">
        <v>39</v>
      </c>
      <c r="M85" t="s">
        <v>27</v>
      </c>
      <c r="N85">
        <v>3391</v>
      </c>
      <c r="O85">
        <v>3361</v>
      </c>
      <c r="P85">
        <v>2835</v>
      </c>
      <c r="Q85">
        <v>2442</v>
      </c>
      <c r="R85">
        <v>0</v>
      </c>
      <c r="S85">
        <v>0</v>
      </c>
      <c r="T85">
        <v>0</v>
      </c>
      <c r="U85">
        <v>0</v>
      </c>
      <c r="V85">
        <v>99</v>
      </c>
      <c r="W85">
        <v>83</v>
      </c>
      <c r="X85">
        <v>72</v>
      </c>
      <c r="Y85" t="s">
        <v>173</v>
      </c>
      <c r="Z85" t="s">
        <v>173</v>
      </c>
      <c r="AA85" t="s">
        <v>173</v>
      </c>
      <c r="AB85" t="s">
        <v>173</v>
      </c>
      <c r="AC85" s="25">
        <v>0.55473580315379112</v>
      </c>
      <c r="AD85" s="25">
        <v>0.46791907228235574</v>
      </c>
      <c r="AE85" s="25">
        <v>0.40305410035750011</v>
      </c>
      <c r="AQ85" s="5">
        <f>VLOOKUP(AR85,'End KS4 denominations'!A:G,7,0)</f>
        <v>605874</v>
      </c>
      <c r="AR85" s="5" t="str">
        <f t="shared" si="1"/>
        <v>Total.S1.All schools.Total.Total</v>
      </c>
    </row>
    <row r="86" spans="1:44" x14ac:dyDescent="0.25">
      <c r="A86">
        <v>201819</v>
      </c>
      <c r="B86" t="s">
        <v>19</v>
      </c>
      <c r="C86" t="s">
        <v>110</v>
      </c>
      <c r="D86" t="s">
        <v>20</v>
      </c>
      <c r="E86" t="s">
        <v>21</v>
      </c>
      <c r="F86" t="s">
        <v>22</v>
      </c>
      <c r="G86" t="s">
        <v>111</v>
      </c>
      <c r="H86" t="s">
        <v>112</v>
      </c>
      <c r="I86" t="s">
        <v>24</v>
      </c>
      <c r="J86" t="s">
        <v>161</v>
      </c>
      <c r="K86" t="s">
        <v>161</v>
      </c>
      <c r="L86" t="s">
        <v>40</v>
      </c>
      <c r="M86" t="s">
        <v>26</v>
      </c>
      <c r="N86">
        <v>636</v>
      </c>
      <c r="O86">
        <v>635</v>
      </c>
      <c r="P86">
        <v>610</v>
      </c>
      <c r="Q86">
        <v>601</v>
      </c>
      <c r="R86">
        <v>0</v>
      </c>
      <c r="S86">
        <v>0</v>
      </c>
      <c r="T86">
        <v>0</v>
      </c>
      <c r="U86">
        <v>0</v>
      </c>
      <c r="V86">
        <v>99</v>
      </c>
      <c r="W86">
        <v>95</v>
      </c>
      <c r="X86">
        <v>94</v>
      </c>
      <c r="Y86" t="s">
        <v>173</v>
      </c>
      <c r="Z86" t="s">
        <v>173</v>
      </c>
      <c r="AA86" t="s">
        <v>173</v>
      </c>
      <c r="AB86" t="s">
        <v>173</v>
      </c>
      <c r="AC86" s="25">
        <v>0.20413477395690346</v>
      </c>
      <c r="AD86" s="25">
        <v>0.19609797183261593</v>
      </c>
      <c r="AE86" s="25">
        <v>0.1932047230678724</v>
      </c>
      <c r="AQ86" s="5">
        <f>VLOOKUP(AR86,'End KS4 denominations'!A:G,7,0)</f>
        <v>311069</v>
      </c>
      <c r="AR86" s="5" t="str">
        <f t="shared" si="1"/>
        <v>Boys.S1.All schools.Total.Total</v>
      </c>
    </row>
    <row r="87" spans="1:44" x14ac:dyDescent="0.25">
      <c r="A87">
        <v>201819</v>
      </c>
      <c r="B87" t="s">
        <v>19</v>
      </c>
      <c r="C87" t="s">
        <v>110</v>
      </c>
      <c r="D87" t="s">
        <v>20</v>
      </c>
      <c r="E87" t="s">
        <v>21</v>
      </c>
      <c r="F87" t="s">
        <v>22</v>
      </c>
      <c r="G87" t="s">
        <v>113</v>
      </c>
      <c r="H87" t="s">
        <v>112</v>
      </c>
      <c r="I87" t="s">
        <v>24</v>
      </c>
      <c r="J87" t="s">
        <v>161</v>
      </c>
      <c r="K87" t="s">
        <v>161</v>
      </c>
      <c r="L87" t="s">
        <v>40</v>
      </c>
      <c r="M87" t="s">
        <v>26</v>
      </c>
      <c r="N87">
        <v>454</v>
      </c>
      <c r="O87">
        <v>453</v>
      </c>
      <c r="P87">
        <v>440</v>
      </c>
      <c r="Q87">
        <v>432</v>
      </c>
      <c r="R87">
        <v>0</v>
      </c>
      <c r="S87">
        <v>0</v>
      </c>
      <c r="T87">
        <v>0</v>
      </c>
      <c r="U87">
        <v>0</v>
      </c>
      <c r="V87">
        <v>99</v>
      </c>
      <c r="W87">
        <v>96</v>
      </c>
      <c r="X87">
        <v>95</v>
      </c>
      <c r="Y87" t="s">
        <v>173</v>
      </c>
      <c r="Z87" t="s">
        <v>173</v>
      </c>
      <c r="AA87" t="s">
        <v>173</v>
      </c>
      <c r="AB87" t="s">
        <v>173</v>
      </c>
      <c r="AC87" s="25">
        <v>0.15366089448957787</v>
      </c>
      <c r="AD87" s="25">
        <v>0.14925119994572683</v>
      </c>
      <c r="AE87" s="25">
        <v>0.14653754176489545</v>
      </c>
      <c r="AQ87" s="5">
        <f>VLOOKUP(AR87,'End KS4 denominations'!A:G,7,0)</f>
        <v>294805</v>
      </c>
      <c r="AR87" s="5" t="str">
        <f t="shared" si="1"/>
        <v>Girls.S1.All schools.Total.Total</v>
      </c>
    </row>
    <row r="88" spans="1:44" x14ac:dyDescent="0.25">
      <c r="A88">
        <v>201819</v>
      </c>
      <c r="B88" t="s">
        <v>19</v>
      </c>
      <c r="C88" t="s">
        <v>110</v>
      </c>
      <c r="D88" t="s">
        <v>20</v>
      </c>
      <c r="E88" t="s">
        <v>21</v>
      </c>
      <c r="F88" t="s">
        <v>22</v>
      </c>
      <c r="G88" t="s">
        <v>161</v>
      </c>
      <c r="H88" t="s">
        <v>112</v>
      </c>
      <c r="I88" t="s">
        <v>24</v>
      </c>
      <c r="J88" t="s">
        <v>161</v>
      </c>
      <c r="K88" t="s">
        <v>161</v>
      </c>
      <c r="L88" t="s">
        <v>40</v>
      </c>
      <c r="M88" t="s">
        <v>26</v>
      </c>
      <c r="N88">
        <v>1090</v>
      </c>
      <c r="O88">
        <v>1088</v>
      </c>
      <c r="P88">
        <v>1050</v>
      </c>
      <c r="Q88">
        <v>1033</v>
      </c>
      <c r="R88">
        <v>0</v>
      </c>
      <c r="S88">
        <v>0</v>
      </c>
      <c r="T88">
        <v>0</v>
      </c>
      <c r="U88">
        <v>0</v>
      </c>
      <c r="V88">
        <v>99</v>
      </c>
      <c r="W88">
        <v>96</v>
      </c>
      <c r="X88">
        <v>94</v>
      </c>
      <c r="Y88" t="s">
        <v>173</v>
      </c>
      <c r="Z88" t="s">
        <v>173</v>
      </c>
      <c r="AA88" t="s">
        <v>173</v>
      </c>
      <c r="AB88" t="s">
        <v>173</v>
      </c>
      <c r="AC88" s="25">
        <v>0.17957529123217039</v>
      </c>
      <c r="AD88" s="25">
        <v>0.1733033601045762</v>
      </c>
      <c r="AE88" s="25">
        <v>0.17049749617907353</v>
      </c>
      <c r="AQ88" s="5">
        <f>VLOOKUP(AR88,'End KS4 denominations'!A:G,7,0)</f>
        <v>605874</v>
      </c>
      <c r="AR88" s="5" t="str">
        <f t="shared" si="1"/>
        <v>Total.S1.All schools.Total.Total</v>
      </c>
    </row>
    <row r="89" spans="1:44" x14ac:dyDescent="0.25">
      <c r="A89">
        <v>201819</v>
      </c>
      <c r="B89" t="s">
        <v>19</v>
      </c>
      <c r="C89" t="s">
        <v>110</v>
      </c>
      <c r="D89" t="s">
        <v>20</v>
      </c>
      <c r="E89" t="s">
        <v>21</v>
      </c>
      <c r="F89" t="s">
        <v>22</v>
      </c>
      <c r="G89" t="s">
        <v>111</v>
      </c>
      <c r="H89" t="s">
        <v>112</v>
      </c>
      <c r="I89" t="s">
        <v>24</v>
      </c>
      <c r="J89" t="s">
        <v>161</v>
      </c>
      <c r="K89" t="s">
        <v>161</v>
      </c>
      <c r="L89" t="s">
        <v>40</v>
      </c>
      <c r="M89" t="s">
        <v>27</v>
      </c>
      <c r="N89">
        <v>636</v>
      </c>
      <c r="O89">
        <v>635</v>
      </c>
      <c r="P89">
        <v>610</v>
      </c>
      <c r="Q89">
        <v>601</v>
      </c>
      <c r="R89">
        <v>0</v>
      </c>
      <c r="S89">
        <v>0</v>
      </c>
      <c r="T89">
        <v>0</v>
      </c>
      <c r="U89">
        <v>0</v>
      </c>
      <c r="V89">
        <v>99</v>
      </c>
      <c r="W89">
        <v>95</v>
      </c>
      <c r="X89">
        <v>94</v>
      </c>
      <c r="Y89" t="s">
        <v>173</v>
      </c>
      <c r="Z89" t="s">
        <v>173</v>
      </c>
      <c r="AA89" t="s">
        <v>173</v>
      </c>
      <c r="AB89" t="s">
        <v>173</v>
      </c>
      <c r="AC89" s="25">
        <v>0.20413477395690346</v>
      </c>
      <c r="AD89" s="25">
        <v>0.19609797183261593</v>
      </c>
      <c r="AE89" s="25">
        <v>0.1932047230678724</v>
      </c>
      <c r="AQ89" s="5">
        <f>VLOOKUP(AR89,'End KS4 denominations'!A:G,7,0)</f>
        <v>311069</v>
      </c>
      <c r="AR89" s="5" t="str">
        <f t="shared" si="1"/>
        <v>Boys.S1.All schools.Total.Total</v>
      </c>
    </row>
    <row r="90" spans="1:44" x14ac:dyDescent="0.25">
      <c r="A90">
        <v>201819</v>
      </c>
      <c r="B90" t="s">
        <v>19</v>
      </c>
      <c r="C90" t="s">
        <v>110</v>
      </c>
      <c r="D90" t="s">
        <v>20</v>
      </c>
      <c r="E90" t="s">
        <v>21</v>
      </c>
      <c r="F90" t="s">
        <v>22</v>
      </c>
      <c r="G90" t="s">
        <v>113</v>
      </c>
      <c r="H90" t="s">
        <v>112</v>
      </c>
      <c r="I90" t="s">
        <v>24</v>
      </c>
      <c r="J90" t="s">
        <v>161</v>
      </c>
      <c r="K90" t="s">
        <v>161</v>
      </c>
      <c r="L90" t="s">
        <v>40</v>
      </c>
      <c r="M90" t="s">
        <v>27</v>
      </c>
      <c r="N90">
        <v>454</v>
      </c>
      <c r="O90">
        <v>453</v>
      </c>
      <c r="P90">
        <v>440</v>
      </c>
      <c r="Q90">
        <v>432</v>
      </c>
      <c r="R90">
        <v>0</v>
      </c>
      <c r="S90">
        <v>0</v>
      </c>
      <c r="T90">
        <v>0</v>
      </c>
      <c r="U90">
        <v>0</v>
      </c>
      <c r="V90">
        <v>99</v>
      </c>
      <c r="W90">
        <v>96</v>
      </c>
      <c r="X90">
        <v>95</v>
      </c>
      <c r="Y90" t="s">
        <v>173</v>
      </c>
      <c r="Z90" t="s">
        <v>173</v>
      </c>
      <c r="AA90" t="s">
        <v>173</v>
      </c>
      <c r="AB90" t="s">
        <v>173</v>
      </c>
      <c r="AC90" s="25">
        <v>0.15366089448957787</v>
      </c>
      <c r="AD90" s="25">
        <v>0.14925119994572683</v>
      </c>
      <c r="AE90" s="25">
        <v>0.14653754176489545</v>
      </c>
      <c r="AQ90" s="5">
        <f>VLOOKUP(AR90,'End KS4 denominations'!A:G,7,0)</f>
        <v>294805</v>
      </c>
      <c r="AR90" s="5" t="str">
        <f t="shared" si="1"/>
        <v>Girls.S1.All schools.Total.Total</v>
      </c>
    </row>
    <row r="91" spans="1:44" x14ac:dyDescent="0.25">
      <c r="A91">
        <v>201819</v>
      </c>
      <c r="B91" t="s">
        <v>19</v>
      </c>
      <c r="C91" t="s">
        <v>110</v>
      </c>
      <c r="D91" t="s">
        <v>20</v>
      </c>
      <c r="E91" t="s">
        <v>21</v>
      </c>
      <c r="F91" t="s">
        <v>22</v>
      </c>
      <c r="G91" t="s">
        <v>161</v>
      </c>
      <c r="H91" t="s">
        <v>112</v>
      </c>
      <c r="I91" t="s">
        <v>24</v>
      </c>
      <c r="J91" t="s">
        <v>161</v>
      </c>
      <c r="K91" t="s">
        <v>161</v>
      </c>
      <c r="L91" t="s">
        <v>40</v>
      </c>
      <c r="M91" t="s">
        <v>27</v>
      </c>
      <c r="N91">
        <v>1090</v>
      </c>
      <c r="O91">
        <v>1088</v>
      </c>
      <c r="P91">
        <v>1050</v>
      </c>
      <c r="Q91">
        <v>1033</v>
      </c>
      <c r="R91">
        <v>0</v>
      </c>
      <c r="S91">
        <v>0</v>
      </c>
      <c r="T91">
        <v>0</v>
      </c>
      <c r="U91">
        <v>0</v>
      </c>
      <c r="V91">
        <v>99</v>
      </c>
      <c r="W91">
        <v>96</v>
      </c>
      <c r="X91">
        <v>94</v>
      </c>
      <c r="Y91" t="s">
        <v>173</v>
      </c>
      <c r="Z91" t="s">
        <v>173</v>
      </c>
      <c r="AA91" t="s">
        <v>173</v>
      </c>
      <c r="AB91" t="s">
        <v>173</v>
      </c>
      <c r="AC91" s="25">
        <v>0.17957529123217039</v>
      </c>
      <c r="AD91" s="25">
        <v>0.1733033601045762</v>
      </c>
      <c r="AE91" s="25">
        <v>0.17049749617907353</v>
      </c>
      <c r="AQ91" s="5">
        <f>VLOOKUP(AR91,'End KS4 denominations'!A:G,7,0)</f>
        <v>605874</v>
      </c>
      <c r="AR91" s="5" t="str">
        <f t="shared" si="1"/>
        <v>Total.S1.All schools.Total.Total</v>
      </c>
    </row>
    <row r="92" spans="1:44" x14ac:dyDescent="0.25">
      <c r="A92">
        <v>201819</v>
      </c>
      <c r="B92" t="s">
        <v>19</v>
      </c>
      <c r="C92" t="s">
        <v>110</v>
      </c>
      <c r="D92" t="s">
        <v>20</v>
      </c>
      <c r="E92" t="s">
        <v>21</v>
      </c>
      <c r="F92" t="s">
        <v>22</v>
      </c>
      <c r="G92" t="s">
        <v>111</v>
      </c>
      <c r="H92" t="s">
        <v>112</v>
      </c>
      <c r="I92" t="s">
        <v>24</v>
      </c>
      <c r="J92" t="s">
        <v>161</v>
      </c>
      <c r="K92" t="s">
        <v>161</v>
      </c>
      <c r="L92" t="s">
        <v>41</v>
      </c>
      <c r="M92" t="s">
        <v>26</v>
      </c>
      <c r="N92">
        <v>195314</v>
      </c>
      <c r="O92">
        <v>189872</v>
      </c>
      <c r="P92">
        <v>102868</v>
      </c>
      <c r="Q92">
        <v>61513</v>
      </c>
      <c r="R92">
        <v>0</v>
      </c>
      <c r="S92">
        <v>0</v>
      </c>
      <c r="T92">
        <v>0</v>
      </c>
      <c r="U92">
        <v>0</v>
      </c>
      <c r="V92">
        <v>97</v>
      </c>
      <c r="W92">
        <v>52</v>
      </c>
      <c r="X92">
        <v>31</v>
      </c>
      <c r="Y92" t="s">
        <v>173</v>
      </c>
      <c r="Z92" t="s">
        <v>173</v>
      </c>
      <c r="AA92" t="s">
        <v>173</v>
      </c>
      <c r="AB92" t="s">
        <v>173</v>
      </c>
      <c r="AC92" s="25">
        <v>61.038547717708937</v>
      </c>
      <c r="AD92" s="25">
        <v>33.069190436848416</v>
      </c>
      <c r="AE92" s="25">
        <v>19.774712362851972</v>
      </c>
      <c r="AQ92" s="5">
        <f>VLOOKUP(AR92,'End KS4 denominations'!A:G,7,0)</f>
        <v>311069</v>
      </c>
      <c r="AR92" s="5" t="str">
        <f t="shared" si="1"/>
        <v>Boys.S1.All schools.Total.Total</v>
      </c>
    </row>
    <row r="93" spans="1:44" x14ac:dyDescent="0.25">
      <c r="A93">
        <v>201819</v>
      </c>
      <c r="B93" t="s">
        <v>19</v>
      </c>
      <c r="C93" t="s">
        <v>110</v>
      </c>
      <c r="D93" t="s">
        <v>20</v>
      </c>
      <c r="E93" t="s">
        <v>21</v>
      </c>
      <c r="F93" t="s">
        <v>22</v>
      </c>
      <c r="G93" t="s">
        <v>113</v>
      </c>
      <c r="H93" t="s">
        <v>112</v>
      </c>
      <c r="I93" t="s">
        <v>24</v>
      </c>
      <c r="J93" t="s">
        <v>161</v>
      </c>
      <c r="K93" t="s">
        <v>161</v>
      </c>
      <c r="L93" t="s">
        <v>41</v>
      </c>
      <c r="M93" t="s">
        <v>26</v>
      </c>
      <c r="N93">
        <v>193137</v>
      </c>
      <c r="O93">
        <v>189159</v>
      </c>
      <c r="P93">
        <v>111747</v>
      </c>
      <c r="Q93">
        <v>70722</v>
      </c>
      <c r="R93">
        <v>0</v>
      </c>
      <c r="S93">
        <v>0</v>
      </c>
      <c r="T93">
        <v>0</v>
      </c>
      <c r="U93">
        <v>0</v>
      </c>
      <c r="V93">
        <v>97</v>
      </c>
      <c r="W93">
        <v>57</v>
      </c>
      <c r="X93">
        <v>36</v>
      </c>
      <c r="Y93" t="s">
        <v>173</v>
      </c>
      <c r="Z93" t="s">
        <v>173</v>
      </c>
      <c r="AA93" t="s">
        <v>173</v>
      </c>
      <c r="AB93" t="s">
        <v>173</v>
      </c>
      <c r="AC93" s="25">
        <v>64.164108478485787</v>
      </c>
      <c r="AD93" s="25">
        <v>37.905395091670762</v>
      </c>
      <c r="AE93" s="25">
        <v>23.989416733094757</v>
      </c>
      <c r="AQ93" s="5">
        <f>VLOOKUP(AR93,'End KS4 denominations'!A:G,7,0)</f>
        <v>294805</v>
      </c>
      <c r="AR93" s="5" t="str">
        <f t="shared" si="1"/>
        <v>Girls.S1.All schools.Total.Total</v>
      </c>
    </row>
    <row r="94" spans="1:44" x14ac:dyDescent="0.25">
      <c r="A94">
        <v>201819</v>
      </c>
      <c r="B94" t="s">
        <v>19</v>
      </c>
      <c r="C94" t="s">
        <v>110</v>
      </c>
      <c r="D94" t="s">
        <v>20</v>
      </c>
      <c r="E94" t="s">
        <v>21</v>
      </c>
      <c r="F94" t="s">
        <v>22</v>
      </c>
      <c r="G94" t="s">
        <v>161</v>
      </c>
      <c r="H94" t="s">
        <v>112</v>
      </c>
      <c r="I94" t="s">
        <v>24</v>
      </c>
      <c r="J94" t="s">
        <v>161</v>
      </c>
      <c r="K94" t="s">
        <v>161</v>
      </c>
      <c r="L94" t="s">
        <v>41</v>
      </c>
      <c r="M94" t="s">
        <v>26</v>
      </c>
      <c r="N94">
        <v>388451</v>
      </c>
      <c r="O94">
        <v>379031</v>
      </c>
      <c r="P94">
        <v>214615</v>
      </c>
      <c r="Q94">
        <v>132235</v>
      </c>
      <c r="R94">
        <v>0</v>
      </c>
      <c r="S94">
        <v>0</v>
      </c>
      <c r="T94">
        <v>0</v>
      </c>
      <c r="U94">
        <v>0</v>
      </c>
      <c r="V94">
        <v>97</v>
      </c>
      <c r="W94">
        <v>55</v>
      </c>
      <c r="X94">
        <v>34</v>
      </c>
      <c r="Y94" t="s">
        <v>173</v>
      </c>
      <c r="Z94" t="s">
        <v>173</v>
      </c>
      <c r="AA94" t="s">
        <v>173</v>
      </c>
      <c r="AB94" t="s">
        <v>173</v>
      </c>
      <c r="AC94" s="25">
        <v>62.559377032188209</v>
      </c>
      <c r="AD94" s="25">
        <v>35.422381551279642</v>
      </c>
      <c r="AE94" s="25">
        <v>21.825495069932032</v>
      </c>
      <c r="AQ94" s="5">
        <f>VLOOKUP(AR94,'End KS4 denominations'!A:G,7,0)</f>
        <v>605874</v>
      </c>
      <c r="AR94" s="5" t="str">
        <f t="shared" si="1"/>
        <v>Total.S1.All schools.Total.Total</v>
      </c>
    </row>
    <row r="95" spans="1:44" x14ac:dyDescent="0.25">
      <c r="A95">
        <v>201819</v>
      </c>
      <c r="B95" t="s">
        <v>19</v>
      </c>
      <c r="C95" t="s">
        <v>110</v>
      </c>
      <c r="D95" t="s">
        <v>20</v>
      </c>
      <c r="E95" t="s">
        <v>21</v>
      </c>
      <c r="F95" t="s">
        <v>22</v>
      </c>
      <c r="G95" t="s">
        <v>111</v>
      </c>
      <c r="H95" t="s">
        <v>112</v>
      </c>
      <c r="I95" t="s">
        <v>24</v>
      </c>
      <c r="J95" t="s">
        <v>161</v>
      </c>
      <c r="K95" t="s">
        <v>161</v>
      </c>
      <c r="L95" t="s">
        <v>41</v>
      </c>
      <c r="M95" t="s">
        <v>27</v>
      </c>
      <c r="N95">
        <v>195314</v>
      </c>
      <c r="O95">
        <v>189872</v>
      </c>
      <c r="P95">
        <v>102868</v>
      </c>
      <c r="Q95">
        <v>61513</v>
      </c>
      <c r="R95">
        <v>0</v>
      </c>
      <c r="S95">
        <v>0</v>
      </c>
      <c r="T95">
        <v>0</v>
      </c>
      <c r="U95">
        <v>0</v>
      </c>
      <c r="V95">
        <v>97</v>
      </c>
      <c r="W95">
        <v>52</v>
      </c>
      <c r="X95">
        <v>31</v>
      </c>
      <c r="Y95" t="s">
        <v>173</v>
      </c>
      <c r="Z95" t="s">
        <v>173</v>
      </c>
      <c r="AA95" t="s">
        <v>173</v>
      </c>
      <c r="AB95" t="s">
        <v>173</v>
      </c>
      <c r="AC95" s="25">
        <v>61.038547717708937</v>
      </c>
      <c r="AD95" s="25">
        <v>33.069190436848416</v>
      </c>
      <c r="AE95" s="25">
        <v>19.774712362851972</v>
      </c>
      <c r="AQ95" s="5">
        <f>VLOOKUP(AR95,'End KS4 denominations'!A:G,7,0)</f>
        <v>311069</v>
      </c>
      <c r="AR95" s="5" t="str">
        <f t="shared" si="1"/>
        <v>Boys.S1.All schools.Total.Total</v>
      </c>
    </row>
    <row r="96" spans="1:44" x14ac:dyDescent="0.25">
      <c r="A96">
        <v>201819</v>
      </c>
      <c r="B96" t="s">
        <v>19</v>
      </c>
      <c r="C96" t="s">
        <v>110</v>
      </c>
      <c r="D96" t="s">
        <v>20</v>
      </c>
      <c r="E96" t="s">
        <v>21</v>
      </c>
      <c r="F96" t="s">
        <v>22</v>
      </c>
      <c r="G96" t="s">
        <v>113</v>
      </c>
      <c r="H96" t="s">
        <v>112</v>
      </c>
      <c r="I96" t="s">
        <v>24</v>
      </c>
      <c r="J96" t="s">
        <v>161</v>
      </c>
      <c r="K96" t="s">
        <v>161</v>
      </c>
      <c r="L96" t="s">
        <v>41</v>
      </c>
      <c r="M96" t="s">
        <v>27</v>
      </c>
      <c r="N96">
        <v>193137</v>
      </c>
      <c r="O96">
        <v>189159</v>
      </c>
      <c r="P96">
        <v>111747</v>
      </c>
      <c r="Q96">
        <v>70722</v>
      </c>
      <c r="R96">
        <v>0</v>
      </c>
      <c r="S96">
        <v>0</v>
      </c>
      <c r="T96">
        <v>0</v>
      </c>
      <c r="U96">
        <v>0</v>
      </c>
      <c r="V96">
        <v>97</v>
      </c>
      <c r="W96">
        <v>57</v>
      </c>
      <c r="X96">
        <v>36</v>
      </c>
      <c r="Y96" t="s">
        <v>173</v>
      </c>
      <c r="Z96" t="s">
        <v>173</v>
      </c>
      <c r="AA96" t="s">
        <v>173</v>
      </c>
      <c r="AB96" t="s">
        <v>173</v>
      </c>
      <c r="AC96" s="25">
        <v>64.164108478485787</v>
      </c>
      <c r="AD96" s="25">
        <v>37.905395091670762</v>
      </c>
      <c r="AE96" s="25">
        <v>23.989416733094757</v>
      </c>
      <c r="AQ96" s="5">
        <f>VLOOKUP(AR96,'End KS4 denominations'!A:G,7,0)</f>
        <v>294805</v>
      </c>
      <c r="AR96" s="5" t="str">
        <f t="shared" si="1"/>
        <v>Girls.S1.All schools.Total.Total</v>
      </c>
    </row>
    <row r="97" spans="1:44" x14ac:dyDescent="0.25">
      <c r="A97">
        <v>201819</v>
      </c>
      <c r="B97" t="s">
        <v>19</v>
      </c>
      <c r="C97" t="s">
        <v>110</v>
      </c>
      <c r="D97" t="s">
        <v>20</v>
      </c>
      <c r="E97" t="s">
        <v>21</v>
      </c>
      <c r="F97" t="s">
        <v>22</v>
      </c>
      <c r="G97" t="s">
        <v>161</v>
      </c>
      <c r="H97" t="s">
        <v>112</v>
      </c>
      <c r="I97" t="s">
        <v>24</v>
      </c>
      <c r="J97" t="s">
        <v>161</v>
      </c>
      <c r="K97" t="s">
        <v>161</v>
      </c>
      <c r="L97" t="s">
        <v>41</v>
      </c>
      <c r="M97" t="s">
        <v>27</v>
      </c>
      <c r="N97">
        <v>388451</v>
      </c>
      <c r="O97">
        <v>379031</v>
      </c>
      <c r="P97">
        <v>214615</v>
      </c>
      <c r="Q97">
        <v>132235</v>
      </c>
      <c r="R97">
        <v>0</v>
      </c>
      <c r="S97">
        <v>0</v>
      </c>
      <c r="T97">
        <v>0</v>
      </c>
      <c r="U97">
        <v>0</v>
      </c>
      <c r="V97">
        <v>97</v>
      </c>
      <c r="W97">
        <v>55</v>
      </c>
      <c r="X97">
        <v>34</v>
      </c>
      <c r="Y97" t="s">
        <v>173</v>
      </c>
      <c r="Z97" t="s">
        <v>173</v>
      </c>
      <c r="AA97" t="s">
        <v>173</v>
      </c>
      <c r="AB97" t="s">
        <v>173</v>
      </c>
      <c r="AC97" s="25">
        <v>62.559377032188209</v>
      </c>
      <c r="AD97" s="25">
        <v>35.422381551279642</v>
      </c>
      <c r="AE97" s="25">
        <v>21.825495069932032</v>
      </c>
      <c r="AQ97" s="5">
        <f>VLOOKUP(AR97,'End KS4 denominations'!A:G,7,0)</f>
        <v>605874</v>
      </c>
      <c r="AR97" s="5" t="str">
        <f t="shared" si="1"/>
        <v>Total.S1.All schools.Total.Total</v>
      </c>
    </row>
    <row r="98" spans="1:44" x14ac:dyDescent="0.25">
      <c r="A98">
        <v>201819</v>
      </c>
      <c r="B98" t="s">
        <v>19</v>
      </c>
      <c r="C98" t="s">
        <v>110</v>
      </c>
      <c r="D98" t="s">
        <v>20</v>
      </c>
      <c r="E98" t="s">
        <v>21</v>
      </c>
      <c r="F98" t="s">
        <v>22</v>
      </c>
      <c r="G98" t="s">
        <v>111</v>
      </c>
      <c r="H98" t="s">
        <v>112</v>
      </c>
      <c r="I98" t="s">
        <v>24</v>
      </c>
      <c r="J98" t="s">
        <v>161</v>
      </c>
      <c r="K98" t="s">
        <v>161</v>
      </c>
      <c r="L98" t="s">
        <v>42</v>
      </c>
      <c r="M98" t="s">
        <v>26</v>
      </c>
      <c r="N98">
        <v>2594</v>
      </c>
      <c r="O98">
        <v>2489</v>
      </c>
      <c r="P98">
        <v>1419</v>
      </c>
      <c r="Q98">
        <v>1014</v>
      </c>
      <c r="R98">
        <v>0</v>
      </c>
      <c r="S98">
        <v>0</v>
      </c>
      <c r="T98">
        <v>0</v>
      </c>
      <c r="U98">
        <v>0</v>
      </c>
      <c r="V98">
        <v>95</v>
      </c>
      <c r="W98">
        <v>54</v>
      </c>
      <c r="X98">
        <v>39</v>
      </c>
      <c r="Y98" t="s">
        <v>173</v>
      </c>
      <c r="Z98" t="s">
        <v>173</v>
      </c>
      <c r="AA98" t="s">
        <v>173</v>
      </c>
      <c r="AB98" t="s">
        <v>173</v>
      </c>
      <c r="AC98" s="25">
        <v>0.8001440194940671</v>
      </c>
      <c r="AD98" s="25">
        <v>0.45616888857456067</v>
      </c>
      <c r="AE98" s="25">
        <v>0.32597269416110253</v>
      </c>
      <c r="AQ98" s="5">
        <f>VLOOKUP(AR98,'End KS4 denominations'!A:G,7,0)</f>
        <v>311069</v>
      </c>
      <c r="AR98" s="5" t="str">
        <f t="shared" si="1"/>
        <v>Boys.S1.All schools.Total.Total</v>
      </c>
    </row>
    <row r="99" spans="1:44" x14ac:dyDescent="0.25">
      <c r="A99">
        <v>201819</v>
      </c>
      <c r="B99" t="s">
        <v>19</v>
      </c>
      <c r="C99" t="s">
        <v>110</v>
      </c>
      <c r="D99" t="s">
        <v>20</v>
      </c>
      <c r="E99" t="s">
        <v>21</v>
      </c>
      <c r="F99" t="s">
        <v>22</v>
      </c>
      <c r="G99" t="s">
        <v>113</v>
      </c>
      <c r="H99" t="s">
        <v>112</v>
      </c>
      <c r="I99" t="s">
        <v>24</v>
      </c>
      <c r="J99" t="s">
        <v>161</v>
      </c>
      <c r="K99" t="s">
        <v>161</v>
      </c>
      <c r="L99" t="s">
        <v>42</v>
      </c>
      <c r="M99" t="s">
        <v>26</v>
      </c>
      <c r="N99">
        <v>1853</v>
      </c>
      <c r="O99">
        <v>1819</v>
      </c>
      <c r="P99">
        <v>1367</v>
      </c>
      <c r="Q99">
        <v>1138</v>
      </c>
      <c r="R99">
        <v>0</v>
      </c>
      <c r="S99">
        <v>0</v>
      </c>
      <c r="T99">
        <v>0</v>
      </c>
      <c r="U99">
        <v>0</v>
      </c>
      <c r="V99">
        <v>98</v>
      </c>
      <c r="W99">
        <v>73</v>
      </c>
      <c r="X99">
        <v>61</v>
      </c>
      <c r="Y99" t="s">
        <v>173</v>
      </c>
      <c r="Z99" t="s">
        <v>173</v>
      </c>
      <c r="AA99" t="s">
        <v>173</v>
      </c>
      <c r="AB99" t="s">
        <v>173</v>
      </c>
      <c r="AC99" s="25">
        <v>0.61701802886653889</v>
      </c>
      <c r="AD99" s="25">
        <v>0.46369634164956497</v>
      </c>
      <c r="AE99" s="25">
        <v>0.38601787622326622</v>
      </c>
      <c r="AQ99" s="5">
        <f>VLOOKUP(AR99,'End KS4 denominations'!A:G,7,0)</f>
        <v>294805</v>
      </c>
      <c r="AR99" s="5" t="str">
        <f t="shared" si="1"/>
        <v>Girls.S1.All schools.Total.Total</v>
      </c>
    </row>
    <row r="100" spans="1:44" x14ac:dyDescent="0.25">
      <c r="A100">
        <v>201819</v>
      </c>
      <c r="B100" t="s">
        <v>19</v>
      </c>
      <c r="C100" t="s">
        <v>110</v>
      </c>
      <c r="D100" t="s">
        <v>20</v>
      </c>
      <c r="E100" t="s">
        <v>21</v>
      </c>
      <c r="F100" t="s">
        <v>22</v>
      </c>
      <c r="G100" t="s">
        <v>161</v>
      </c>
      <c r="H100" t="s">
        <v>112</v>
      </c>
      <c r="I100" t="s">
        <v>24</v>
      </c>
      <c r="J100" t="s">
        <v>161</v>
      </c>
      <c r="K100" t="s">
        <v>161</v>
      </c>
      <c r="L100" t="s">
        <v>42</v>
      </c>
      <c r="M100" t="s">
        <v>26</v>
      </c>
      <c r="N100">
        <v>4447</v>
      </c>
      <c r="O100">
        <v>4308</v>
      </c>
      <c r="P100">
        <v>2786</v>
      </c>
      <c r="Q100">
        <v>2152</v>
      </c>
      <c r="R100">
        <v>0</v>
      </c>
      <c r="S100">
        <v>0</v>
      </c>
      <c r="T100">
        <v>0</v>
      </c>
      <c r="U100">
        <v>0</v>
      </c>
      <c r="V100">
        <v>96</v>
      </c>
      <c r="W100">
        <v>62</v>
      </c>
      <c r="X100">
        <v>48</v>
      </c>
      <c r="Y100" t="s">
        <v>173</v>
      </c>
      <c r="Z100" t="s">
        <v>173</v>
      </c>
      <c r="AA100" t="s">
        <v>173</v>
      </c>
      <c r="AB100" t="s">
        <v>173</v>
      </c>
      <c r="AC100" s="25">
        <v>0.71103892888620412</v>
      </c>
      <c r="AD100" s="25">
        <v>0.45983158214414221</v>
      </c>
      <c r="AE100" s="25">
        <v>0.35518936280480762</v>
      </c>
      <c r="AQ100" s="5">
        <f>VLOOKUP(AR100,'End KS4 denominations'!A:G,7,0)</f>
        <v>605874</v>
      </c>
      <c r="AR100" s="5" t="str">
        <f t="shared" si="1"/>
        <v>Total.S1.All schools.Total.Total</v>
      </c>
    </row>
    <row r="101" spans="1:44" x14ac:dyDescent="0.25">
      <c r="A101">
        <v>201819</v>
      </c>
      <c r="B101" t="s">
        <v>19</v>
      </c>
      <c r="C101" t="s">
        <v>110</v>
      </c>
      <c r="D101" t="s">
        <v>20</v>
      </c>
      <c r="E101" t="s">
        <v>21</v>
      </c>
      <c r="F101" t="s">
        <v>22</v>
      </c>
      <c r="G101" t="s">
        <v>111</v>
      </c>
      <c r="H101" t="s">
        <v>112</v>
      </c>
      <c r="I101" t="s">
        <v>24</v>
      </c>
      <c r="J101" t="s">
        <v>161</v>
      </c>
      <c r="K101" t="s">
        <v>161</v>
      </c>
      <c r="L101" t="s">
        <v>42</v>
      </c>
      <c r="M101" t="s">
        <v>27</v>
      </c>
      <c r="N101">
        <v>2594</v>
      </c>
      <c r="O101">
        <v>2489</v>
      </c>
      <c r="P101">
        <v>1419</v>
      </c>
      <c r="Q101">
        <v>1014</v>
      </c>
      <c r="R101">
        <v>0</v>
      </c>
      <c r="S101">
        <v>0</v>
      </c>
      <c r="T101">
        <v>0</v>
      </c>
      <c r="U101">
        <v>0</v>
      </c>
      <c r="V101">
        <v>95</v>
      </c>
      <c r="W101">
        <v>54</v>
      </c>
      <c r="X101">
        <v>39</v>
      </c>
      <c r="Y101" t="s">
        <v>173</v>
      </c>
      <c r="Z101" t="s">
        <v>173</v>
      </c>
      <c r="AA101" t="s">
        <v>173</v>
      </c>
      <c r="AB101" t="s">
        <v>173</v>
      </c>
      <c r="AC101" s="25">
        <v>0.8001440194940671</v>
      </c>
      <c r="AD101" s="25">
        <v>0.45616888857456067</v>
      </c>
      <c r="AE101" s="25">
        <v>0.32597269416110253</v>
      </c>
      <c r="AQ101" s="5">
        <f>VLOOKUP(AR101,'End KS4 denominations'!A:G,7,0)</f>
        <v>311069</v>
      </c>
      <c r="AR101" s="5" t="str">
        <f t="shared" si="1"/>
        <v>Boys.S1.All schools.Total.Total</v>
      </c>
    </row>
    <row r="102" spans="1:44" x14ac:dyDescent="0.25">
      <c r="A102">
        <v>201819</v>
      </c>
      <c r="B102" t="s">
        <v>19</v>
      </c>
      <c r="C102" t="s">
        <v>110</v>
      </c>
      <c r="D102" t="s">
        <v>20</v>
      </c>
      <c r="E102" t="s">
        <v>21</v>
      </c>
      <c r="F102" t="s">
        <v>22</v>
      </c>
      <c r="G102" t="s">
        <v>113</v>
      </c>
      <c r="H102" t="s">
        <v>112</v>
      </c>
      <c r="I102" t="s">
        <v>24</v>
      </c>
      <c r="J102" t="s">
        <v>161</v>
      </c>
      <c r="K102" t="s">
        <v>161</v>
      </c>
      <c r="L102" t="s">
        <v>42</v>
      </c>
      <c r="M102" t="s">
        <v>27</v>
      </c>
      <c r="N102">
        <v>1853</v>
      </c>
      <c r="O102">
        <v>1819</v>
      </c>
      <c r="P102">
        <v>1367</v>
      </c>
      <c r="Q102">
        <v>1138</v>
      </c>
      <c r="R102">
        <v>0</v>
      </c>
      <c r="S102">
        <v>0</v>
      </c>
      <c r="T102">
        <v>0</v>
      </c>
      <c r="U102">
        <v>0</v>
      </c>
      <c r="V102">
        <v>98</v>
      </c>
      <c r="W102">
        <v>73</v>
      </c>
      <c r="X102">
        <v>61</v>
      </c>
      <c r="Y102" t="s">
        <v>173</v>
      </c>
      <c r="Z102" t="s">
        <v>173</v>
      </c>
      <c r="AA102" t="s">
        <v>173</v>
      </c>
      <c r="AB102" t="s">
        <v>173</v>
      </c>
      <c r="AC102" s="25">
        <v>0.61701802886653889</v>
      </c>
      <c r="AD102" s="25">
        <v>0.46369634164956497</v>
      </c>
      <c r="AE102" s="25">
        <v>0.38601787622326622</v>
      </c>
      <c r="AQ102" s="5">
        <f>VLOOKUP(AR102,'End KS4 denominations'!A:G,7,0)</f>
        <v>294805</v>
      </c>
      <c r="AR102" s="5" t="str">
        <f t="shared" si="1"/>
        <v>Girls.S1.All schools.Total.Total</v>
      </c>
    </row>
    <row r="103" spans="1:44" x14ac:dyDescent="0.25">
      <c r="A103">
        <v>201819</v>
      </c>
      <c r="B103" t="s">
        <v>19</v>
      </c>
      <c r="C103" t="s">
        <v>110</v>
      </c>
      <c r="D103" t="s">
        <v>20</v>
      </c>
      <c r="E103" t="s">
        <v>21</v>
      </c>
      <c r="F103" t="s">
        <v>22</v>
      </c>
      <c r="G103" t="s">
        <v>161</v>
      </c>
      <c r="H103" t="s">
        <v>112</v>
      </c>
      <c r="I103" t="s">
        <v>24</v>
      </c>
      <c r="J103" t="s">
        <v>161</v>
      </c>
      <c r="K103" t="s">
        <v>161</v>
      </c>
      <c r="L103" t="s">
        <v>42</v>
      </c>
      <c r="M103" t="s">
        <v>27</v>
      </c>
      <c r="N103">
        <v>4447</v>
      </c>
      <c r="O103">
        <v>4308</v>
      </c>
      <c r="P103">
        <v>2786</v>
      </c>
      <c r="Q103">
        <v>2152</v>
      </c>
      <c r="R103">
        <v>0</v>
      </c>
      <c r="S103">
        <v>0</v>
      </c>
      <c r="T103">
        <v>0</v>
      </c>
      <c r="U103">
        <v>0</v>
      </c>
      <c r="V103">
        <v>96</v>
      </c>
      <c r="W103">
        <v>62</v>
      </c>
      <c r="X103">
        <v>48</v>
      </c>
      <c r="Y103" t="s">
        <v>173</v>
      </c>
      <c r="Z103" t="s">
        <v>173</v>
      </c>
      <c r="AA103" t="s">
        <v>173</v>
      </c>
      <c r="AB103" t="s">
        <v>173</v>
      </c>
      <c r="AC103" s="25">
        <v>0.71103892888620412</v>
      </c>
      <c r="AD103" s="25">
        <v>0.45983158214414221</v>
      </c>
      <c r="AE103" s="25">
        <v>0.35518936280480762</v>
      </c>
      <c r="AQ103" s="5">
        <f>VLOOKUP(AR103,'End KS4 denominations'!A:G,7,0)</f>
        <v>605874</v>
      </c>
      <c r="AR103" s="5" t="str">
        <f t="shared" si="1"/>
        <v>Total.S1.All schools.Total.Total</v>
      </c>
    </row>
    <row r="104" spans="1:44" x14ac:dyDescent="0.25">
      <c r="A104">
        <v>201819</v>
      </c>
      <c r="B104" t="s">
        <v>19</v>
      </c>
      <c r="C104" t="s">
        <v>110</v>
      </c>
      <c r="D104" t="s">
        <v>20</v>
      </c>
      <c r="E104" t="s">
        <v>21</v>
      </c>
      <c r="F104" t="s">
        <v>22</v>
      </c>
      <c r="G104" t="s">
        <v>111</v>
      </c>
      <c r="H104" t="s">
        <v>112</v>
      </c>
      <c r="I104" t="s">
        <v>24</v>
      </c>
      <c r="J104" t="s">
        <v>161</v>
      </c>
      <c r="K104" t="s">
        <v>161</v>
      </c>
      <c r="L104" t="s">
        <v>43</v>
      </c>
      <c r="M104" t="s">
        <v>26</v>
      </c>
      <c r="N104">
        <v>60758</v>
      </c>
      <c r="O104">
        <v>58569</v>
      </c>
      <c r="P104">
        <v>37290</v>
      </c>
      <c r="Q104">
        <v>28907</v>
      </c>
      <c r="R104">
        <v>0</v>
      </c>
      <c r="S104">
        <v>0</v>
      </c>
      <c r="T104">
        <v>0</v>
      </c>
      <c r="U104">
        <v>0</v>
      </c>
      <c r="V104">
        <v>96</v>
      </c>
      <c r="W104">
        <v>61</v>
      </c>
      <c r="X104">
        <v>47</v>
      </c>
      <c r="Y104" t="s">
        <v>173</v>
      </c>
      <c r="Z104" t="s">
        <v>173</v>
      </c>
      <c r="AA104" t="s">
        <v>173</v>
      </c>
      <c r="AB104" t="s">
        <v>173</v>
      </c>
      <c r="AC104" s="25">
        <v>18.828298544695869</v>
      </c>
      <c r="AD104" s="25">
        <v>11.987694048587292</v>
      </c>
      <c r="AE104" s="25">
        <v>9.2927935602711944</v>
      </c>
      <c r="AQ104" s="5">
        <f>VLOOKUP(AR104,'End KS4 denominations'!A:G,7,0)</f>
        <v>311069</v>
      </c>
      <c r="AR104" s="5" t="str">
        <f t="shared" si="1"/>
        <v>Boys.S1.All schools.Total.Total</v>
      </c>
    </row>
    <row r="105" spans="1:44" x14ac:dyDescent="0.25">
      <c r="A105">
        <v>201819</v>
      </c>
      <c r="B105" t="s">
        <v>19</v>
      </c>
      <c r="C105" t="s">
        <v>110</v>
      </c>
      <c r="D105" t="s">
        <v>20</v>
      </c>
      <c r="E105" t="s">
        <v>21</v>
      </c>
      <c r="F105" t="s">
        <v>22</v>
      </c>
      <c r="G105" t="s">
        <v>113</v>
      </c>
      <c r="H105" t="s">
        <v>112</v>
      </c>
      <c r="I105" t="s">
        <v>24</v>
      </c>
      <c r="J105" t="s">
        <v>161</v>
      </c>
      <c r="K105" t="s">
        <v>161</v>
      </c>
      <c r="L105" t="s">
        <v>43</v>
      </c>
      <c r="M105" t="s">
        <v>26</v>
      </c>
      <c r="N105">
        <v>16813</v>
      </c>
      <c r="O105">
        <v>16253</v>
      </c>
      <c r="P105">
        <v>11057</v>
      </c>
      <c r="Q105">
        <v>8787</v>
      </c>
      <c r="R105">
        <v>0</v>
      </c>
      <c r="S105">
        <v>0</v>
      </c>
      <c r="T105">
        <v>0</v>
      </c>
      <c r="U105">
        <v>0</v>
      </c>
      <c r="V105">
        <v>96</v>
      </c>
      <c r="W105">
        <v>65</v>
      </c>
      <c r="X105">
        <v>52</v>
      </c>
      <c r="Y105" t="s">
        <v>173</v>
      </c>
      <c r="Z105" t="s">
        <v>173</v>
      </c>
      <c r="AA105" t="s">
        <v>173</v>
      </c>
      <c r="AB105" t="s">
        <v>173</v>
      </c>
      <c r="AC105" s="25">
        <v>5.513135801631587</v>
      </c>
      <c r="AD105" s="25">
        <v>3.7506148131815942</v>
      </c>
      <c r="AE105" s="25">
        <v>2.9806143043706856</v>
      </c>
      <c r="AQ105" s="5">
        <f>VLOOKUP(AR105,'End KS4 denominations'!A:G,7,0)</f>
        <v>294805</v>
      </c>
      <c r="AR105" s="5" t="str">
        <f t="shared" si="1"/>
        <v>Girls.S1.All schools.Total.Total</v>
      </c>
    </row>
    <row r="106" spans="1:44" x14ac:dyDescent="0.25">
      <c r="A106">
        <v>201819</v>
      </c>
      <c r="B106" t="s">
        <v>19</v>
      </c>
      <c r="C106" t="s">
        <v>110</v>
      </c>
      <c r="D106" t="s">
        <v>20</v>
      </c>
      <c r="E106" t="s">
        <v>21</v>
      </c>
      <c r="F106" t="s">
        <v>22</v>
      </c>
      <c r="G106" t="s">
        <v>161</v>
      </c>
      <c r="H106" t="s">
        <v>112</v>
      </c>
      <c r="I106" t="s">
        <v>24</v>
      </c>
      <c r="J106" t="s">
        <v>161</v>
      </c>
      <c r="K106" t="s">
        <v>161</v>
      </c>
      <c r="L106" t="s">
        <v>43</v>
      </c>
      <c r="M106" t="s">
        <v>26</v>
      </c>
      <c r="N106">
        <v>77571</v>
      </c>
      <c r="O106">
        <v>74822</v>
      </c>
      <c r="P106">
        <v>48347</v>
      </c>
      <c r="Q106">
        <v>37694</v>
      </c>
      <c r="R106">
        <v>0</v>
      </c>
      <c r="S106">
        <v>0</v>
      </c>
      <c r="T106">
        <v>0</v>
      </c>
      <c r="U106">
        <v>0</v>
      </c>
      <c r="V106">
        <v>96</v>
      </c>
      <c r="W106">
        <v>62</v>
      </c>
      <c r="X106">
        <v>48</v>
      </c>
      <c r="Y106" t="s">
        <v>173</v>
      </c>
      <c r="Z106" t="s">
        <v>173</v>
      </c>
      <c r="AA106" t="s">
        <v>173</v>
      </c>
      <c r="AB106" t="s">
        <v>173</v>
      </c>
      <c r="AC106" s="25">
        <v>12.349432390232954</v>
      </c>
      <c r="AD106" s="25">
        <v>7.9797119533104244</v>
      </c>
      <c r="AE106" s="25">
        <v>6.2214255769351388</v>
      </c>
      <c r="AQ106" s="5">
        <f>VLOOKUP(AR106,'End KS4 denominations'!A:G,7,0)</f>
        <v>605874</v>
      </c>
      <c r="AR106" s="5" t="str">
        <f t="shared" si="1"/>
        <v>Total.S1.All schools.Total.Total</v>
      </c>
    </row>
    <row r="107" spans="1:44" x14ac:dyDescent="0.25">
      <c r="A107">
        <v>201819</v>
      </c>
      <c r="B107" t="s">
        <v>19</v>
      </c>
      <c r="C107" t="s">
        <v>110</v>
      </c>
      <c r="D107" t="s">
        <v>20</v>
      </c>
      <c r="E107" t="s">
        <v>21</v>
      </c>
      <c r="F107" t="s">
        <v>22</v>
      </c>
      <c r="G107" t="s">
        <v>111</v>
      </c>
      <c r="H107" t="s">
        <v>112</v>
      </c>
      <c r="I107" t="s">
        <v>24</v>
      </c>
      <c r="J107" t="s">
        <v>161</v>
      </c>
      <c r="K107" t="s">
        <v>161</v>
      </c>
      <c r="L107" t="s">
        <v>43</v>
      </c>
      <c r="M107" t="s">
        <v>27</v>
      </c>
      <c r="N107">
        <v>60758</v>
      </c>
      <c r="O107">
        <v>58569</v>
      </c>
      <c r="P107">
        <v>37290</v>
      </c>
      <c r="Q107">
        <v>28907</v>
      </c>
      <c r="R107">
        <v>0</v>
      </c>
      <c r="S107">
        <v>0</v>
      </c>
      <c r="T107">
        <v>0</v>
      </c>
      <c r="U107">
        <v>0</v>
      </c>
      <c r="V107">
        <v>96</v>
      </c>
      <c r="W107">
        <v>61</v>
      </c>
      <c r="X107">
        <v>47</v>
      </c>
      <c r="Y107" t="s">
        <v>173</v>
      </c>
      <c r="Z107" t="s">
        <v>173</v>
      </c>
      <c r="AA107" t="s">
        <v>173</v>
      </c>
      <c r="AB107" t="s">
        <v>173</v>
      </c>
      <c r="AC107" s="25">
        <v>18.828298544695869</v>
      </c>
      <c r="AD107" s="25">
        <v>11.987694048587292</v>
      </c>
      <c r="AE107" s="25">
        <v>9.2927935602711944</v>
      </c>
      <c r="AQ107" s="5">
        <f>VLOOKUP(AR107,'End KS4 denominations'!A:G,7,0)</f>
        <v>311069</v>
      </c>
      <c r="AR107" s="5" t="str">
        <f t="shared" si="1"/>
        <v>Boys.S1.All schools.Total.Total</v>
      </c>
    </row>
    <row r="108" spans="1:44" x14ac:dyDescent="0.25">
      <c r="A108">
        <v>201819</v>
      </c>
      <c r="B108" t="s">
        <v>19</v>
      </c>
      <c r="C108" t="s">
        <v>110</v>
      </c>
      <c r="D108" t="s">
        <v>20</v>
      </c>
      <c r="E108" t="s">
        <v>21</v>
      </c>
      <c r="F108" t="s">
        <v>22</v>
      </c>
      <c r="G108" t="s">
        <v>113</v>
      </c>
      <c r="H108" t="s">
        <v>112</v>
      </c>
      <c r="I108" t="s">
        <v>24</v>
      </c>
      <c r="J108" t="s">
        <v>161</v>
      </c>
      <c r="K108" t="s">
        <v>161</v>
      </c>
      <c r="L108" t="s">
        <v>43</v>
      </c>
      <c r="M108" t="s">
        <v>27</v>
      </c>
      <c r="N108">
        <v>16813</v>
      </c>
      <c r="O108">
        <v>16253</v>
      </c>
      <c r="P108">
        <v>11057</v>
      </c>
      <c r="Q108">
        <v>8787</v>
      </c>
      <c r="R108">
        <v>0</v>
      </c>
      <c r="S108">
        <v>0</v>
      </c>
      <c r="T108">
        <v>0</v>
      </c>
      <c r="U108">
        <v>0</v>
      </c>
      <c r="V108">
        <v>96</v>
      </c>
      <c r="W108">
        <v>65</v>
      </c>
      <c r="X108">
        <v>52</v>
      </c>
      <c r="Y108" t="s">
        <v>173</v>
      </c>
      <c r="Z108" t="s">
        <v>173</v>
      </c>
      <c r="AA108" t="s">
        <v>173</v>
      </c>
      <c r="AB108" t="s">
        <v>173</v>
      </c>
      <c r="AC108" s="25">
        <v>5.513135801631587</v>
      </c>
      <c r="AD108" s="25">
        <v>3.7506148131815942</v>
      </c>
      <c r="AE108" s="25">
        <v>2.9806143043706856</v>
      </c>
      <c r="AQ108" s="5">
        <f>VLOOKUP(AR108,'End KS4 denominations'!A:G,7,0)</f>
        <v>294805</v>
      </c>
      <c r="AR108" s="5" t="str">
        <f t="shared" si="1"/>
        <v>Girls.S1.All schools.Total.Total</v>
      </c>
    </row>
    <row r="109" spans="1:44" x14ac:dyDescent="0.25">
      <c r="A109">
        <v>201819</v>
      </c>
      <c r="B109" t="s">
        <v>19</v>
      </c>
      <c r="C109" t="s">
        <v>110</v>
      </c>
      <c r="D109" t="s">
        <v>20</v>
      </c>
      <c r="E109" t="s">
        <v>21</v>
      </c>
      <c r="F109" t="s">
        <v>22</v>
      </c>
      <c r="G109" t="s">
        <v>161</v>
      </c>
      <c r="H109" t="s">
        <v>112</v>
      </c>
      <c r="I109" t="s">
        <v>24</v>
      </c>
      <c r="J109" t="s">
        <v>161</v>
      </c>
      <c r="K109" t="s">
        <v>161</v>
      </c>
      <c r="L109" t="s">
        <v>43</v>
      </c>
      <c r="M109" t="s">
        <v>27</v>
      </c>
      <c r="N109">
        <v>77571</v>
      </c>
      <c r="O109">
        <v>74822</v>
      </c>
      <c r="P109">
        <v>48347</v>
      </c>
      <c r="Q109">
        <v>37694</v>
      </c>
      <c r="R109">
        <v>0</v>
      </c>
      <c r="S109">
        <v>0</v>
      </c>
      <c r="T109">
        <v>0</v>
      </c>
      <c r="U109">
        <v>0</v>
      </c>
      <c r="V109">
        <v>96</v>
      </c>
      <c r="W109">
        <v>62</v>
      </c>
      <c r="X109">
        <v>48</v>
      </c>
      <c r="Y109" t="s">
        <v>173</v>
      </c>
      <c r="Z109" t="s">
        <v>173</v>
      </c>
      <c r="AA109" t="s">
        <v>173</v>
      </c>
      <c r="AB109" t="s">
        <v>173</v>
      </c>
      <c r="AC109" s="25">
        <v>12.349432390232954</v>
      </c>
      <c r="AD109" s="25">
        <v>7.9797119533104244</v>
      </c>
      <c r="AE109" s="25">
        <v>6.2214255769351388</v>
      </c>
      <c r="AQ109" s="5">
        <f>VLOOKUP(AR109,'End KS4 denominations'!A:G,7,0)</f>
        <v>605874</v>
      </c>
      <c r="AR109" s="5" t="str">
        <f t="shared" si="1"/>
        <v>Total.S1.All schools.Total.Total</v>
      </c>
    </row>
    <row r="110" spans="1:44" x14ac:dyDescent="0.25">
      <c r="A110">
        <v>201819</v>
      </c>
      <c r="B110" t="s">
        <v>19</v>
      </c>
      <c r="C110" t="s">
        <v>110</v>
      </c>
      <c r="D110" t="s">
        <v>20</v>
      </c>
      <c r="E110" t="s">
        <v>21</v>
      </c>
      <c r="F110" t="s">
        <v>22</v>
      </c>
      <c r="G110" t="s">
        <v>111</v>
      </c>
      <c r="H110" t="s">
        <v>112</v>
      </c>
      <c r="I110" t="s">
        <v>24</v>
      </c>
      <c r="J110" t="s">
        <v>161</v>
      </c>
      <c r="K110" t="s">
        <v>161</v>
      </c>
      <c r="L110" t="s">
        <v>44</v>
      </c>
      <c r="M110" t="s">
        <v>26</v>
      </c>
      <c r="N110">
        <v>567</v>
      </c>
      <c r="O110">
        <v>561</v>
      </c>
      <c r="P110">
        <v>357</v>
      </c>
      <c r="Q110">
        <v>272</v>
      </c>
      <c r="R110">
        <v>0</v>
      </c>
      <c r="S110">
        <v>0</v>
      </c>
      <c r="T110">
        <v>0</v>
      </c>
      <c r="U110">
        <v>0</v>
      </c>
      <c r="V110">
        <v>98</v>
      </c>
      <c r="W110">
        <v>62</v>
      </c>
      <c r="X110">
        <v>47</v>
      </c>
      <c r="Y110" t="s">
        <v>173</v>
      </c>
      <c r="Z110" t="s">
        <v>173</v>
      </c>
      <c r="AA110" t="s">
        <v>173</v>
      </c>
      <c r="AB110" t="s">
        <v>173</v>
      </c>
      <c r="AC110" s="25">
        <v>0.18034583966901235</v>
      </c>
      <c r="AD110" s="25">
        <v>0.11476553433482604</v>
      </c>
      <c r="AE110" s="25">
        <v>8.7440407112248403E-2</v>
      </c>
      <c r="AQ110" s="5">
        <f>VLOOKUP(AR110,'End KS4 denominations'!A:G,7,0)</f>
        <v>311069</v>
      </c>
      <c r="AR110" s="5" t="str">
        <f t="shared" si="1"/>
        <v>Boys.S1.All schools.Total.Total</v>
      </c>
    </row>
    <row r="111" spans="1:44" x14ac:dyDescent="0.25">
      <c r="A111">
        <v>201819</v>
      </c>
      <c r="B111" t="s">
        <v>19</v>
      </c>
      <c r="C111" t="s">
        <v>110</v>
      </c>
      <c r="D111" t="s">
        <v>20</v>
      </c>
      <c r="E111" t="s">
        <v>21</v>
      </c>
      <c r="F111" t="s">
        <v>22</v>
      </c>
      <c r="G111" t="s">
        <v>113</v>
      </c>
      <c r="H111" t="s">
        <v>112</v>
      </c>
      <c r="I111" t="s">
        <v>24</v>
      </c>
      <c r="J111" t="s">
        <v>161</v>
      </c>
      <c r="K111" t="s">
        <v>161</v>
      </c>
      <c r="L111" t="s">
        <v>44</v>
      </c>
      <c r="M111" t="s">
        <v>26</v>
      </c>
      <c r="N111">
        <v>8617</v>
      </c>
      <c r="O111">
        <v>8541</v>
      </c>
      <c r="P111">
        <v>6207</v>
      </c>
      <c r="Q111">
        <v>4874</v>
      </c>
      <c r="R111">
        <v>0</v>
      </c>
      <c r="S111">
        <v>0</v>
      </c>
      <c r="T111">
        <v>0</v>
      </c>
      <c r="U111">
        <v>0</v>
      </c>
      <c r="V111">
        <v>99</v>
      </c>
      <c r="W111">
        <v>72</v>
      </c>
      <c r="X111">
        <v>56</v>
      </c>
      <c r="Y111" t="s">
        <v>173</v>
      </c>
      <c r="Z111" t="s">
        <v>173</v>
      </c>
      <c r="AA111" t="s">
        <v>173</v>
      </c>
      <c r="AB111" t="s">
        <v>173</v>
      </c>
      <c r="AC111" s="25">
        <v>2.8971693153101201</v>
      </c>
      <c r="AD111" s="25">
        <v>2.1054595410525603</v>
      </c>
      <c r="AE111" s="25">
        <v>1.6532962466715286</v>
      </c>
      <c r="AQ111" s="5">
        <f>VLOOKUP(AR111,'End KS4 denominations'!A:G,7,0)</f>
        <v>294805</v>
      </c>
      <c r="AR111" s="5" t="str">
        <f t="shared" si="1"/>
        <v>Girls.S1.All schools.Total.Total</v>
      </c>
    </row>
    <row r="112" spans="1:44" x14ac:dyDescent="0.25">
      <c r="A112">
        <v>201819</v>
      </c>
      <c r="B112" t="s">
        <v>19</v>
      </c>
      <c r="C112" t="s">
        <v>110</v>
      </c>
      <c r="D112" t="s">
        <v>20</v>
      </c>
      <c r="E112" t="s">
        <v>21</v>
      </c>
      <c r="F112" t="s">
        <v>22</v>
      </c>
      <c r="G112" t="s">
        <v>161</v>
      </c>
      <c r="H112" t="s">
        <v>112</v>
      </c>
      <c r="I112" t="s">
        <v>24</v>
      </c>
      <c r="J112" t="s">
        <v>161</v>
      </c>
      <c r="K112" t="s">
        <v>161</v>
      </c>
      <c r="L112" t="s">
        <v>44</v>
      </c>
      <c r="M112" t="s">
        <v>26</v>
      </c>
      <c r="N112">
        <v>9184</v>
      </c>
      <c r="O112">
        <v>9102</v>
      </c>
      <c r="P112">
        <v>6564</v>
      </c>
      <c r="Q112">
        <v>5146</v>
      </c>
      <c r="R112">
        <v>0</v>
      </c>
      <c r="S112">
        <v>0</v>
      </c>
      <c r="T112">
        <v>0</v>
      </c>
      <c r="U112">
        <v>0</v>
      </c>
      <c r="V112">
        <v>99</v>
      </c>
      <c r="W112">
        <v>71</v>
      </c>
      <c r="X112">
        <v>56</v>
      </c>
      <c r="Y112" t="s">
        <v>173</v>
      </c>
      <c r="Z112" t="s">
        <v>173</v>
      </c>
      <c r="AA112" t="s">
        <v>173</v>
      </c>
      <c r="AB112" t="s">
        <v>173</v>
      </c>
      <c r="AC112" s="25">
        <v>1.5022925558779547</v>
      </c>
      <c r="AD112" s="25">
        <v>1.0833935768823222</v>
      </c>
      <c r="AE112" s="25">
        <v>0.84935151533157061</v>
      </c>
      <c r="AQ112" s="5">
        <f>VLOOKUP(AR112,'End KS4 denominations'!A:G,7,0)</f>
        <v>605874</v>
      </c>
      <c r="AR112" s="5" t="str">
        <f t="shared" si="1"/>
        <v>Total.S1.All schools.Total.Total</v>
      </c>
    </row>
    <row r="113" spans="1:44" x14ac:dyDescent="0.25">
      <c r="A113">
        <v>201819</v>
      </c>
      <c r="B113" t="s">
        <v>19</v>
      </c>
      <c r="C113" t="s">
        <v>110</v>
      </c>
      <c r="D113" t="s">
        <v>20</v>
      </c>
      <c r="E113" t="s">
        <v>21</v>
      </c>
      <c r="F113" t="s">
        <v>22</v>
      </c>
      <c r="G113" t="s">
        <v>111</v>
      </c>
      <c r="H113" t="s">
        <v>112</v>
      </c>
      <c r="I113" t="s">
        <v>24</v>
      </c>
      <c r="J113" t="s">
        <v>161</v>
      </c>
      <c r="K113" t="s">
        <v>161</v>
      </c>
      <c r="L113" t="s">
        <v>44</v>
      </c>
      <c r="M113" t="s">
        <v>27</v>
      </c>
      <c r="N113">
        <v>567</v>
      </c>
      <c r="O113">
        <v>561</v>
      </c>
      <c r="P113">
        <v>357</v>
      </c>
      <c r="Q113">
        <v>272</v>
      </c>
      <c r="R113">
        <v>0</v>
      </c>
      <c r="S113">
        <v>0</v>
      </c>
      <c r="T113">
        <v>0</v>
      </c>
      <c r="U113">
        <v>0</v>
      </c>
      <c r="V113">
        <v>98</v>
      </c>
      <c r="W113">
        <v>62</v>
      </c>
      <c r="X113">
        <v>47</v>
      </c>
      <c r="Y113" t="s">
        <v>173</v>
      </c>
      <c r="Z113" t="s">
        <v>173</v>
      </c>
      <c r="AA113" t="s">
        <v>173</v>
      </c>
      <c r="AB113" t="s">
        <v>173</v>
      </c>
      <c r="AC113" s="25">
        <v>0.18034583966901235</v>
      </c>
      <c r="AD113" s="25">
        <v>0.11476553433482604</v>
      </c>
      <c r="AE113" s="25">
        <v>8.7440407112248403E-2</v>
      </c>
      <c r="AQ113" s="5">
        <f>VLOOKUP(AR113,'End KS4 denominations'!A:G,7,0)</f>
        <v>311069</v>
      </c>
      <c r="AR113" s="5" t="str">
        <f t="shared" si="1"/>
        <v>Boys.S1.All schools.Total.Total</v>
      </c>
    </row>
    <row r="114" spans="1:44" x14ac:dyDescent="0.25">
      <c r="A114">
        <v>201819</v>
      </c>
      <c r="B114" t="s">
        <v>19</v>
      </c>
      <c r="C114" t="s">
        <v>110</v>
      </c>
      <c r="D114" t="s">
        <v>20</v>
      </c>
      <c r="E114" t="s">
        <v>21</v>
      </c>
      <c r="F114" t="s">
        <v>22</v>
      </c>
      <c r="G114" t="s">
        <v>113</v>
      </c>
      <c r="H114" t="s">
        <v>112</v>
      </c>
      <c r="I114" t="s">
        <v>24</v>
      </c>
      <c r="J114" t="s">
        <v>161</v>
      </c>
      <c r="K114" t="s">
        <v>161</v>
      </c>
      <c r="L114" t="s">
        <v>44</v>
      </c>
      <c r="M114" t="s">
        <v>27</v>
      </c>
      <c r="N114">
        <v>8617</v>
      </c>
      <c r="O114">
        <v>8541</v>
      </c>
      <c r="P114">
        <v>6207</v>
      </c>
      <c r="Q114">
        <v>4874</v>
      </c>
      <c r="R114">
        <v>0</v>
      </c>
      <c r="S114">
        <v>0</v>
      </c>
      <c r="T114">
        <v>0</v>
      </c>
      <c r="U114">
        <v>0</v>
      </c>
      <c r="V114">
        <v>99</v>
      </c>
      <c r="W114">
        <v>72</v>
      </c>
      <c r="X114">
        <v>56</v>
      </c>
      <c r="Y114" t="s">
        <v>173</v>
      </c>
      <c r="Z114" t="s">
        <v>173</v>
      </c>
      <c r="AA114" t="s">
        <v>173</v>
      </c>
      <c r="AB114" t="s">
        <v>173</v>
      </c>
      <c r="AC114" s="25">
        <v>2.8971693153101201</v>
      </c>
      <c r="AD114" s="25">
        <v>2.1054595410525603</v>
      </c>
      <c r="AE114" s="25">
        <v>1.6532962466715286</v>
      </c>
      <c r="AQ114" s="5">
        <f>VLOOKUP(AR114,'End KS4 denominations'!A:G,7,0)</f>
        <v>294805</v>
      </c>
      <c r="AR114" s="5" t="str">
        <f t="shared" si="1"/>
        <v>Girls.S1.All schools.Total.Total</v>
      </c>
    </row>
    <row r="115" spans="1:44" x14ac:dyDescent="0.25">
      <c r="A115">
        <v>201819</v>
      </c>
      <c r="B115" t="s">
        <v>19</v>
      </c>
      <c r="C115" t="s">
        <v>110</v>
      </c>
      <c r="D115" t="s">
        <v>20</v>
      </c>
      <c r="E115" t="s">
        <v>21</v>
      </c>
      <c r="F115" t="s">
        <v>22</v>
      </c>
      <c r="G115" t="s">
        <v>161</v>
      </c>
      <c r="H115" t="s">
        <v>112</v>
      </c>
      <c r="I115" t="s">
        <v>24</v>
      </c>
      <c r="J115" t="s">
        <v>161</v>
      </c>
      <c r="K115" t="s">
        <v>161</v>
      </c>
      <c r="L115" t="s">
        <v>44</v>
      </c>
      <c r="M115" t="s">
        <v>27</v>
      </c>
      <c r="N115">
        <v>9184</v>
      </c>
      <c r="O115">
        <v>9102</v>
      </c>
      <c r="P115">
        <v>6564</v>
      </c>
      <c r="Q115">
        <v>5146</v>
      </c>
      <c r="R115">
        <v>0</v>
      </c>
      <c r="S115">
        <v>0</v>
      </c>
      <c r="T115">
        <v>0</v>
      </c>
      <c r="U115">
        <v>0</v>
      </c>
      <c r="V115">
        <v>99</v>
      </c>
      <c r="W115">
        <v>71</v>
      </c>
      <c r="X115">
        <v>56</v>
      </c>
      <c r="Y115" t="s">
        <v>173</v>
      </c>
      <c r="Z115" t="s">
        <v>173</v>
      </c>
      <c r="AA115" t="s">
        <v>173</v>
      </c>
      <c r="AB115" t="s">
        <v>173</v>
      </c>
      <c r="AC115" s="25">
        <v>1.5022925558779547</v>
      </c>
      <c r="AD115" s="25">
        <v>1.0833935768823222</v>
      </c>
      <c r="AE115" s="25">
        <v>0.84935151533157061</v>
      </c>
      <c r="AQ115" s="5">
        <f>VLOOKUP(AR115,'End KS4 denominations'!A:G,7,0)</f>
        <v>605874</v>
      </c>
      <c r="AR115" s="5" t="str">
        <f t="shared" si="1"/>
        <v>Total.S1.All schools.Total.Total</v>
      </c>
    </row>
    <row r="116" spans="1:44" x14ac:dyDescent="0.25">
      <c r="A116">
        <v>201819</v>
      </c>
      <c r="B116" t="s">
        <v>19</v>
      </c>
      <c r="C116" t="s">
        <v>110</v>
      </c>
      <c r="D116" t="s">
        <v>20</v>
      </c>
      <c r="E116" t="s">
        <v>21</v>
      </c>
      <c r="F116" t="s">
        <v>22</v>
      </c>
      <c r="G116" t="s">
        <v>111</v>
      </c>
      <c r="H116" t="s">
        <v>112</v>
      </c>
      <c r="I116" t="s">
        <v>24</v>
      </c>
      <c r="J116" t="s">
        <v>161</v>
      </c>
      <c r="K116" t="s">
        <v>161</v>
      </c>
      <c r="L116" t="s">
        <v>165</v>
      </c>
      <c r="M116" t="s">
        <v>26</v>
      </c>
      <c r="N116">
        <v>61812</v>
      </c>
      <c r="O116">
        <v>60570</v>
      </c>
      <c r="P116">
        <v>36087</v>
      </c>
      <c r="Q116">
        <v>26451</v>
      </c>
      <c r="R116">
        <v>0</v>
      </c>
      <c r="S116">
        <v>0</v>
      </c>
      <c r="T116">
        <v>0</v>
      </c>
      <c r="U116">
        <v>0</v>
      </c>
      <c r="V116">
        <v>97</v>
      </c>
      <c r="W116">
        <v>58</v>
      </c>
      <c r="X116">
        <v>42</v>
      </c>
      <c r="Y116" t="s">
        <v>173</v>
      </c>
      <c r="Z116" t="s">
        <v>173</v>
      </c>
      <c r="AA116" t="s">
        <v>173</v>
      </c>
      <c r="AB116" t="s">
        <v>173</v>
      </c>
      <c r="AC116" s="25">
        <v>19.471564186723846</v>
      </c>
      <c r="AD116" s="25">
        <v>11.600963130366575</v>
      </c>
      <c r="AE116" s="25">
        <v>8.5032581195811865</v>
      </c>
      <c r="AQ116" s="5">
        <f>VLOOKUP(AR116,'End KS4 denominations'!A:G,7,0)</f>
        <v>311069</v>
      </c>
      <c r="AR116" s="5" t="str">
        <f t="shared" si="1"/>
        <v>Boys.S1.All schools.Total.Total</v>
      </c>
    </row>
    <row r="117" spans="1:44" x14ac:dyDescent="0.25">
      <c r="A117">
        <v>201819</v>
      </c>
      <c r="B117" t="s">
        <v>19</v>
      </c>
      <c r="C117" t="s">
        <v>110</v>
      </c>
      <c r="D117" t="s">
        <v>20</v>
      </c>
      <c r="E117" t="s">
        <v>21</v>
      </c>
      <c r="F117" t="s">
        <v>22</v>
      </c>
      <c r="G117" t="s">
        <v>113</v>
      </c>
      <c r="H117" t="s">
        <v>112</v>
      </c>
      <c r="I117" t="s">
        <v>24</v>
      </c>
      <c r="J117" t="s">
        <v>161</v>
      </c>
      <c r="K117" t="s">
        <v>161</v>
      </c>
      <c r="L117" t="s">
        <v>165</v>
      </c>
      <c r="M117" t="s">
        <v>26</v>
      </c>
      <c r="N117">
        <v>26568</v>
      </c>
      <c r="O117">
        <v>26325</v>
      </c>
      <c r="P117">
        <v>19813</v>
      </c>
      <c r="Q117">
        <v>16367</v>
      </c>
      <c r="R117">
        <v>0</v>
      </c>
      <c r="S117">
        <v>0</v>
      </c>
      <c r="T117">
        <v>0</v>
      </c>
      <c r="U117">
        <v>0</v>
      </c>
      <c r="V117">
        <v>99</v>
      </c>
      <c r="W117">
        <v>74</v>
      </c>
      <c r="X117">
        <v>61</v>
      </c>
      <c r="Y117" t="s">
        <v>173</v>
      </c>
      <c r="Z117" t="s">
        <v>173</v>
      </c>
      <c r="AA117" t="s">
        <v>173</v>
      </c>
      <c r="AB117" t="s">
        <v>173</v>
      </c>
      <c r="AC117" s="25">
        <v>8.9296314512983166</v>
      </c>
      <c r="AD117" s="25">
        <v>6.7207136921015582</v>
      </c>
      <c r="AE117" s="25">
        <v>5.5518054307084341</v>
      </c>
      <c r="AQ117" s="5">
        <f>VLOOKUP(AR117,'End KS4 denominations'!A:G,7,0)</f>
        <v>294805</v>
      </c>
      <c r="AR117" s="5" t="str">
        <f t="shared" si="1"/>
        <v>Girls.S1.All schools.Total.Total</v>
      </c>
    </row>
    <row r="118" spans="1:44" x14ac:dyDescent="0.25">
      <c r="A118">
        <v>201819</v>
      </c>
      <c r="B118" t="s">
        <v>19</v>
      </c>
      <c r="C118" t="s">
        <v>110</v>
      </c>
      <c r="D118" t="s">
        <v>20</v>
      </c>
      <c r="E118" t="s">
        <v>21</v>
      </c>
      <c r="F118" t="s">
        <v>22</v>
      </c>
      <c r="G118" t="s">
        <v>161</v>
      </c>
      <c r="H118" t="s">
        <v>112</v>
      </c>
      <c r="I118" t="s">
        <v>24</v>
      </c>
      <c r="J118" t="s">
        <v>161</v>
      </c>
      <c r="K118" t="s">
        <v>161</v>
      </c>
      <c r="L118" t="s">
        <v>165</v>
      </c>
      <c r="M118" t="s">
        <v>26</v>
      </c>
      <c r="N118">
        <v>88380</v>
      </c>
      <c r="O118">
        <v>86895</v>
      </c>
      <c r="P118">
        <v>55900</v>
      </c>
      <c r="Q118">
        <v>42818</v>
      </c>
      <c r="R118">
        <v>0</v>
      </c>
      <c r="S118">
        <v>0</v>
      </c>
      <c r="T118">
        <v>0</v>
      </c>
      <c r="U118">
        <v>0</v>
      </c>
      <c r="V118">
        <v>98</v>
      </c>
      <c r="W118">
        <v>63</v>
      </c>
      <c r="X118">
        <v>48</v>
      </c>
      <c r="Y118" t="s">
        <v>173</v>
      </c>
      <c r="Z118" t="s">
        <v>173</v>
      </c>
      <c r="AA118" t="s">
        <v>173</v>
      </c>
      <c r="AB118" t="s">
        <v>173</v>
      </c>
      <c r="AC118" s="25">
        <v>14.342090929797285</v>
      </c>
      <c r="AD118" s="25">
        <v>9.226340790329342</v>
      </c>
      <c r="AE118" s="25">
        <v>7.0671459742454701</v>
      </c>
      <c r="AQ118" s="5">
        <f>VLOOKUP(AR118,'End KS4 denominations'!A:G,7,0)</f>
        <v>605874</v>
      </c>
      <c r="AR118" s="5" t="str">
        <f t="shared" si="1"/>
        <v>Total.S1.All schools.Total.Total</v>
      </c>
    </row>
    <row r="119" spans="1:44" x14ac:dyDescent="0.25">
      <c r="A119">
        <v>201819</v>
      </c>
      <c r="B119" t="s">
        <v>19</v>
      </c>
      <c r="C119" t="s">
        <v>110</v>
      </c>
      <c r="D119" t="s">
        <v>20</v>
      </c>
      <c r="E119" t="s">
        <v>21</v>
      </c>
      <c r="F119" t="s">
        <v>22</v>
      </c>
      <c r="G119" t="s">
        <v>111</v>
      </c>
      <c r="H119" t="s">
        <v>112</v>
      </c>
      <c r="I119" t="s">
        <v>24</v>
      </c>
      <c r="J119" t="s">
        <v>161</v>
      </c>
      <c r="K119" t="s">
        <v>161</v>
      </c>
      <c r="L119" t="s">
        <v>165</v>
      </c>
      <c r="M119" t="s">
        <v>27</v>
      </c>
      <c r="N119">
        <v>61812</v>
      </c>
      <c r="O119">
        <v>60570</v>
      </c>
      <c r="P119">
        <v>36087</v>
      </c>
      <c r="Q119">
        <v>26451</v>
      </c>
      <c r="R119">
        <v>0</v>
      </c>
      <c r="S119">
        <v>0</v>
      </c>
      <c r="T119">
        <v>0</v>
      </c>
      <c r="U119">
        <v>0</v>
      </c>
      <c r="V119">
        <v>97</v>
      </c>
      <c r="W119">
        <v>58</v>
      </c>
      <c r="X119">
        <v>42</v>
      </c>
      <c r="Y119" t="s">
        <v>173</v>
      </c>
      <c r="Z119" t="s">
        <v>173</v>
      </c>
      <c r="AA119" t="s">
        <v>173</v>
      </c>
      <c r="AB119" t="s">
        <v>173</v>
      </c>
      <c r="AC119" s="25">
        <v>19.471564186723846</v>
      </c>
      <c r="AD119" s="25">
        <v>11.600963130366575</v>
      </c>
      <c r="AE119" s="25">
        <v>8.5032581195811865</v>
      </c>
      <c r="AQ119" s="5">
        <f>VLOOKUP(AR119,'End KS4 denominations'!A:G,7,0)</f>
        <v>311069</v>
      </c>
      <c r="AR119" s="5" t="str">
        <f t="shared" si="1"/>
        <v>Boys.S1.All schools.Total.Total</v>
      </c>
    </row>
    <row r="120" spans="1:44" x14ac:dyDescent="0.25">
      <c r="A120">
        <v>201819</v>
      </c>
      <c r="B120" t="s">
        <v>19</v>
      </c>
      <c r="C120" t="s">
        <v>110</v>
      </c>
      <c r="D120" t="s">
        <v>20</v>
      </c>
      <c r="E120" t="s">
        <v>21</v>
      </c>
      <c r="F120" t="s">
        <v>22</v>
      </c>
      <c r="G120" t="s">
        <v>113</v>
      </c>
      <c r="H120" t="s">
        <v>112</v>
      </c>
      <c r="I120" t="s">
        <v>24</v>
      </c>
      <c r="J120" t="s">
        <v>161</v>
      </c>
      <c r="K120" t="s">
        <v>161</v>
      </c>
      <c r="L120" t="s">
        <v>165</v>
      </c>
      <c r="M120" t="s">
        <v>27</v>
      </c>
      <c r="N120">
        <v>26568</v>
      </c>
      <c r="O120">
        <v>26325</v>
      </c>
      <c r="P120">
        <v>19813</v>
      </c>
      <c r="Q120">
        <v>16367</v>
      </c>
      <c r="R120">
        <v>0</v>
      </c>
      <c r="S120">
        <v>0</v>
      </c>
      <c r="T120">
        <v>0</v>
      </c>
      <c r="U120">
        <v>0</v>
      </c>
      <c r="V120">
        <v>99</v>
      </c>
      <c r="W120">
        <v>74</v>
      </c>
      <c r="X120">
        <v>61</v>
      </c>
      <c r="Y120" t="s">
        <v>173</v>
      </c>
      <c r="Z120" t="s">
        <v>173</v>
      </c>
      <c r="AA120" t="s">
        <v>173</v>
      </c>
      <c r="AB120" t="s">
        <v>173</v>
      </c>
      <c r="AC120" s="25">
        <v>8.9296314512983166</v>
      </c>
      <c r="AD120" s="25">
        <v>6.7207136921015582</v>
      </c>
      <c r="AE120" s="25">
        <v>5.5518054307084341</v>
      </c>
      <c r="AQ120" s="5">
        <f>VLOOKUP(AR120,'End KS4 denominations'!A:G,7,0)</f>
        <v>294805</v>
      </c>
      <c r="AR120" s="5" t="str">
        <f t="shared" si="1"/>
        <v>Girls.S1.All schools.Total.Total</v>
      </c>
    </row>
    <row r="121" spans="1:44" x14ac:dyDescent="0.25">
      <c r="A121">
        <v>201819</v>
      </c>
      <c r="B121" t="s">
        <v>19</v>
      </c>
      <c r="C121" t="s">
        <v>110</v>
      </c>
      <c r="D121" t="s">
        <v>20</v>
      </c>
      <c r="E121" t="s">
        <v>21</v>
      </c>
      <c r="F121" t="s">
        <v>22</v>
      </c>
      <c r="G121" t="s">
        <v>161</v>
      </c>
      <c r="H121" t="s">
        <v>112</v>
      </c>
      <c r="I121" t="s">
        <v>24</v>
      </c>
      <c r="J121" t="s">
        <v>161</v>
      </c>
      <c r="K121" t="s">
        <v>161</v>
      </c>
      <c r="L121" t="s">
        <v>165</v>
      </c>
      <c r="M121" t="s">
        <v>27</v>
      </c>
      <c r="N121">
        <v>88380</v>
      </c>
      <c r="O121">
        <v>86895</v>
      </c>
      <c r="P121">
        <v>55900</v>
      </c>
      <c r="Q121">
        <v>42818</v>
      </c>
      <c r="R121">
        <v>0</v>
      </c>
      <c r="S121">
        <v>0</v>
      </c>
      <c r="T121">
        <v>0</v>
      </c>
      <c r="U121">
        <v>0</v>
      </c>
      <c r="V121">
        <v>98</v>
      </c>
      <c r="W121">
        <v>63</v>
      </c>
      <c r="X121">
        <v>48</v>
      </c>
      <c r="Y121" t="s">
        <v>173</v>
      </c>
      <c r="Z121" t="s">
        <v>173</v>
      </c>
      <c r="AA121" t="s">
        <v>173</v>
      </c>
      <c r="AB121" t="s">
        <v>173</v>
      </c>
      <c r="AC121" s="25">
        <v>14.342090929797285</v>
      </c>
      <c r="AD121" s="25">
        <v>9.226340790329342</v>
      </c>
      <c r="AE121" s="25">
        <v>7.0671459742454701</v>
      </c>
      <c r="AQ121" s="5">
        <f>VLOOKUP(AR121,'End KS4 denominations'!A:G,7,0)</f>
        <v>605874</v>
      </c>
      <c r="AR121" s="5" t="str">
        <f t="shared" si="1"/>
        <v>Total.S1.All schools.Total.Total</v>
      </c>
    </row>
    <row r="122" spans="1:44" x14ac:dyDescent="0.25">
      <c r="A122">
        <v>201819</v>
      </c>
      <c r="B122" t="s">
        <v>19</v>
      </c>
      <c r="C122" t="s">
        <v>110</v>
      </c>
      <c r="D122" t="s">
        <v>20</v>
      </c>
      <c r="E122" t="s">
        <v>21</v>
      </c>
      <c r="F122" t="s">
        <v>22</v>
      </c>
      <c r="G122" t="s">
        <v>111</v>
      </c>
      <c r="H122" t="s">
        <v>112</v>
      </c>
      <c r="I122" t="s">
        <v>24</v>
      </c>
      <c r="J122" t="s">
        <v>161</v>
      </c>
      <c r="K122" t="s">
        <v>161</v>
      </c>
      <c r="L122" t="s">
        <v>45</v>
      </c>
      <c r="M122" t="s">
        <v>26</v>
      </c>
      <c r="N122">
        <v>20505</v>
      </c>
      <c r="O122">
        <v>20286</v>
      </c>
      <c r="P122">
        <v>12947</v>
      </c>
      <c r="Q122">
        <v>9528</v>
      </c>
      <c r="R122">
        <v>0</v>
      </c>
      <c r="S122">
        <v>0</v>
      </c>
      <c r="T122">
        <v>0</v>
      </c>
      <c r="U122">
        <v>0</v>
      </c>
      <c r="V122">
        <v>98</v>
      </c>
      <c r="W122">
        <v>63</v>
      </c>
      <c r="X122">
        <v>46</v>
      </c>
      <c r="Y122" t="s">
        <v>173</v>
      </c>
      <c r="Z122" t="s">
        <v>173</v>
      </c>
      <c r="AA122" t="s">
        <v>173</v>
      </c>
      <c r="AB122" t="s">
        <v>173</v>
      </c>
      <c r="AC122" s="25">
        <v>6.52138271573188</v>
      </c>
      <c r="AD122" s="25">
        <v>4.1620990841260301</v>
      </c>
      <c r="AE122" s="25">
        <v>3.062986025608466</v>
      </c>
      <c r="AQ122" s="5">
        <f>VLOOKUP(AR122,'End KS4 denominations'!A:G,7,0)</f>
        <v>311069</v>
      </c>
      <c r="AR122" s="5" t="str">
        <f t="shared" si="1"/>
        <v>Boys.S1.All schools.Total.Total</v>
      </c>
    </row>
    <row r="123" spans="1:44" x14ac:dyDescent="0.25">
      <c r="A123">
        <v>201819</v>
      </c>
      <c r="B123" t="s">
        <v>19</v>
      </c>
      <c r="C123" t="s">
        <v>110</v>
      </c>
      <c r="D123" t="s">
        <v>20</v>
      </c>
      <c r="E123" t="s">
        <v>21</v>
      </c>
      <c r="F123" t="s">
        <v>22</v>
      </c>
      <c r="G123" t="s">
        <v>113</v>
      </c>
      <c r="H123" t="s">
        <v>112</v>
      </c>
      <c r="I123" t="s">
        <v>24</v>
      </c>
      <c r="J123" t="s">
        <v>161</v>
      </c>
      <c r="K123" t="s">
        <v>161</v>
      </c>
      <c r="L123" t="s">
        <v>45</v>
      </c>
      <c r="M123" t="s">
        <v>26</v>
      </c>
      <c r="N123">
        <v>37152</v>
      </c>
      <c r="O123">
        <v>37018</v>
      </c>
      <c r="P123">
        <v>29887</v>
      </c>
      <c r="Q123">
        <v>24811</v>
      </c>
      <c r="R123">
        <v>0</v>
      </c>
      <c r="S123">
        <v>0</v>
      </c>
      <c r="T123">
        <v>0</v>
      </c>
      <c r="U123">
        <v>0</v>
      </c>
      <c r="V123">
        <v>99</v>
      </c>
      <c r="W123">
        <v>80</v>
      </c>
      <c r="X123">
        <v>66</v>
      </c>
      <c r="Y123" t="s">
        <v>173</v>
      </c>
      <c r="Z123" t="s">
        <v>173</v>
      </c>
      <c r="AA123" t="s">
        <v>173</v>
      </c>
      <c r="AB123" t="s">
        <v>173</v>
      </c>
      <c r="AC123" s="25">
        <v>12.55677481725208</v>
      </c>
      <c r="AD123" s="25">
        <v>10.137887756313495</v>
      </c>
      <c r="AE123" s="25">
        <v>8.416071640575975</v>
      </c>
      <c r="AQ123" s="5">
        <f>VLOOKUP(AR123,'End KS4 denominations'!A:G,7,0)</f>
        <v>294805</v>
      </c>
      <c r="AR123" s="5" t="str">
        <f t="shared" si="1"/>
        <v>Girls.S1.All schools.Total.Total</v>
      </c>
    </row>
    <row r="124" spans="1:44" x14ac:dyDescent="0.25">
      <c r="A124">
        <v>201819</v>
      </c>
      <c r="B124" t="s">
        <v>19</v>
      </c>
      <c r="C124" t="s">
        <v>110</v>
      </c>
      <c r="D124" t="s">
        <v>20</v>
      </c>
      <c r="E124" t="s">
        <v>21</v>
      </c>
      <c r="F124" t="s">
        <v>22</v>
      </c>
      <c r="G124" t="s">
        <v>161</v>
      </c>
      <c r="H124" t="s">
        <v>112</v>
      </c>
      <c r="I124" t="s">
        <v>24</v>
      </c>
      <c r="J124" t="s">
        <v>161</v>
      </c>
      <c r="K124" t="s">
        <v>161</v>
      </c>
      <c r="L124" t="s">
        <v>45</v>
      </c>
      <c r="M124" t="s">
        <v>26</v>
      </c>
      <c r="N124">
        <v>57657</v>
      </c>
      <c r="O124">
        <v>57304</v>
      </c>
      <c r="P124">
        <v>42834</v>
      </c>
      <c r="Q124">
        <v>34339</v>
      </c>
      <c r="R124">
        <v>0</v>
      </c>
      <c r="S124">
        <v>0</v>
      </c>
      <c r="T124">
        <v>0</v>
      </c>
      <c r="U124">
        <v>0</v>
      </c>
      <c r="V124">
        <v>99</v>
      </c>
      <c r="W124">
        <v>74</v>
      </c>
      <c r="X124">
        <v>59</v>
      </c>
      <c r="Y124" t="s">
        <v>173</v>
      </c>
      <c r="Z124" t="s">
        <v>173</v>
      </c>
      <c r="AA124" t="s">
        <v>173</v>
      </c>
      <c r="AB124" t="s">
        <v>173</v>
      </c>
      <c r="AC124" s="25">
        <v>9.4580721404120318</v>
      </c>
      <c r="AD124" s="25">
        <v>7.0697867873518252</v>
      </c>
      <c r="AE124" s="25">
        <v>5.6676800786962307</v>
      </c>
      <c r="AQ124" s="5">
        <f>VLOOKUP(AR124,'End KS4 denominations'!A:G,7,0)</f>
        <v>605874</v>
      </c>
      <c r="AR124" s="5" t="str">
        <f t="shared" si="1"/>
        <v>Total.S1.All schools.Total.Total</v>
      </c>
    </row>
    <row r="125" spans="1:44" x14ac:dyDescent="0.25">
      <c r="A125">
        <v>201819</v>
      </c>
      <c r="B125" t="s">
        <v>19</v>
      </c>
      <c r="C125" t="s">
        <v>110</v>
      </c>
      <c r="D125" t="s">
        <v>20</v>
      </c>
      <c r="E125" t="s">
        <v>21</v>
      </c>
      <c r="F125" t="s">
        <v>22</v>
      </c>
      <c r="G125" t="s">
        <v>111</v>
      </c>
      <c r="H125" t="s">
        <v>112</v>
      </c>
      <c r="I125" t="s">
        <v>24</v>
      </c>
      <c r="J125" t="s">
        <v>161</v>
      </c>
      <c r="K125" t="s">
        <v>161</v>
      </c>
      <c r="L125" t="s">
        <v>45</v>
      </c>
      <c r="M125" t="s">
        <v>27</v>
      </c>
      <c r="N125">
        <v>20505</v>
      </c>
      <c r="O125">
        <v>20286</v>
      </c>
      <c r="P125">
        <v>12947</v>
      </c>
      <c r="Q125">
        <v>9528</v>
      </c>
      <c r="R125">
        <v>0</v>
      </c>
      <c r="S125">
        <v>0</v>
      </c>
      <c r="T125">
        <v>0</v>
      </c>
      <c r="U125">
        <v>0</v>
      </c>
      <c r="V125">
        <v>98</v>
      </c>
      <c r="W125">
        <v>63</v>
      </c>
      <c r="X125">
        <v>46</v>
      </c>
      <c r="Y125" t="s">
        <v>173</v>
      </c>
      <c r="Z125" t="s">
        <v>173</v>
      </c>
      <c r="AA125" t="s">
        <v>173</v>
      </c>
      <c r="AB125" t="s">
        <v>173</v>
      </c>
      <c r="AC125" s="25">
        <v>6.52138271573188</v>
      </c>
      <c r="AD125" s="25">
        <v>4.1620990841260301</v>
      </c>
      <c r="AE125" s="25">
        <v>3.062986025608466</v>
      </c>
      <c r="AQ125" s="5">
        <f>VLOOKUP(AR125,'End KS4 denominations'!A:G,7,0)</f>
        <v>311069</v>
      </c>
      <c r="AR125" s="5" t="str">
        <f t="shared" si="1"/>
        <v>Boys.S1.All schools.Total.Total</v>
      </c>
    </row>
    <row r="126" spans="1:44" x14ac:dyDescent="0.25">
      <c r="A126">
        <v>201819</v>
      </c>
      <c r="B126" t="s">
        <v>19</v>
      </c>
      <c r="C126" t="s">
        <v>110</v>
      </c>
      <c r="D126" t="s">
        <v>20</v>
      </c>
      <c r="E126" t="s">
        <v>21</v>
      </c>
      <c r="F126" t="s">
        <v>22</v>
      </c>
      <c r="G126" t="s">
        <v>113</v>
      </c>
      <c r="H126" t="s">
        <v>112</v>
      </c>
      <c r="I126" t="s">
        <v>24</v>
      </c>
      <c r="J126" t="s">
        <v>161</v>
      </c>
      <c r="K126" t="s">
        <v>161</v>
      </c>
      <c r="L126" t="s">
        <v>45</v>
      </c>
      <c r="M126" t="s">
        <v>27</v>
      </c>
      <c r="N126">
        <v>37152</v>
      </c>
      <c r="O126">
        <v>37018</v>
      </c>
      <c r="P126">
        <v>29887</v>
      </c>
      <c r="Q126">
        <v>24811</v>
      </c>
      <c r="R126">
        <v>0</v>
      </c>
      <c r="S126">
        <v>0</v>
      </c>
      <c r="T126">
        <v>0</v>
      </c>
      <c r="U126">
        <v>0</v>
      </c>
      <c r="V126">
        <v>99</v>
      </c>
      <c r="W126">
        <v>80</v>
      </c>
      <c r="X126">
        <v>66</v>
      </c>
      <c r="Y126" t="s">
        <v>173</v>
      </c>
      <c r="Z126" t="s">
        <v>173</v>
      </c>
      <c r="AA126" t="s">
        <v>173</v>
      </c>
      <c r="AB126" t="s">
        <v>173</v>
      </c>
      <c r="AC126" s="25">
        <v>12.55677481725208</v>
      </c>
      <c r="AD126" s="25">
        <v>10.137887756313495</v>
      </c>
      <c r="AE126" s="25">
        <v>8.416071640575975</v>
      </c>
      <c r="AQ126" s="5">
        <f>VLOOKUP(AR126,'End KS4 denominations'!A:G,7,0)</f>
        <v>294805</v>
      </c>
      <c r="AR126" s="5" t="str">
        <f t="shared" si="1"/>
        <v>Girls.S1.All schools.Total.Total</v>
      </c>
    </row>
    <row r="127" spans="1:44" x14ac:dyDescent="0.25">
      <c r="A127">
        <v>201819</v>
      </c>
      <c r="B127" t="s">
        <v>19</v>
      </c>
      <c r="C127" t="s">
        <v>110</v>
      </c>
      <c r="D127" t="s">
        <v>20</v>
      </c>
      <c r="E127" t="s">
        <v>21</v>
      </c>
      <c r="F127" t="s">
        <v>22</v>
      </c>
      <c r="G127" t="s">
        <v>161</v>
      </c>
      <c r="H127" t="s">
        <v>112</v>
      </c>
      <c r="I127" t="s">
        <v>24</v>
      </c>
      <c r="J127" t="s">
        <v>161</v>
      </c>
      <c r="K127" t="s">
        <v>161</v>
      </c>
      <c r="L127" t="s">
        <v>45</v>
      </c>
      <c r="M127" t="s">
        <v>27</v>
      </c>
      <c r="N127">
        <v>57657</v>
      </c>
      <c r="O127">
        <v>57304</v>
      </c>
      <c r="P127">
        <v>42834</v>
      </c>
      <c r="Q127">
        <v>34339</v>
      </c>
      <c r="R127">
        <v>0</v>
      </c>
      <c r="S127">
        <v>0</v>
      </c>
      <c r="T127">
        <v>0</v>
      </c>
      <c r="U127">
        <v>0</v>
      </c>
      <c r="V127">
        <v>99</v>
      </c>
      <c r="W127">
        <v>74</v>
      </c>
      <c r="X127">
        <v>59</v>
      </c>
      <c r="Y127" t="s">
        <v>173</v>
      </c>
      <c r="Z127" t="s">
        <v>173</v>
      </c>
      <c r="AA127" t="s">
        <v>173</v>
      </c>
      <c r="AB127" t="s">
        <v>173</v>
      </c>
      <c r="AC127" s="25">
        <v>9.4580721404120318</v>
      </c>
      <c r="AD127" s="25">
        <v>7.0697867873518252</v>
      </c>
      <c r="AE127" s="25">
        <v>5.6676800786962307</v>
      </c>
      <c r="AQ127" s="5">
        <f>VLOOKUP(AR127,'End KS4 denominations'!A:G,7,0)</f>
        <v>605874</v>
      </c>
      <c r="AR127" s="5" t="str">
        <f t="shared" si="1"/>
        <v>Total.S1.All schools.Total.Total</v>
      </c>
    </row>
    <row r="128" spans="1:44" x14ac:dyDescent="0.25">
      <c r="A128">
        <v>201819</v>
      </c>
      <c r="B128" t="s">
        <v>19</v>
      </c>
      <c r="C128" t="s">
        <v>110</v>
      </c>
      <c r="D128" t="s">
        <v>20</v>
      </c>
      <c r="E128" t="s">
        <v>21</v>
      </c>
      <c r="F128" t="s">
        <v>22</v>
      </c>
      <c r="G128" t="s">
        <v>111</v>
      </c>
      <c r="H128" t="s">
        <v>112</v>
      </c>
      <c r="I128" t="s">
        <v>24</v>
      </c>
      <c r="J128" t="s">
        <v>161</v>
      </c>
      <c r="K128" t="s">
        <v>161</v>
      </c>
      <c r="L128" t="s">
        <v>46</v>
      </c>
      <c r="M128" t="s">
        <v>26</v>
      </c>
      <c r="N128">
        <v>3975</v>
      </c>
      <c r="O128">
        <v>3937</v>
      </c>
      <c r="P128">
        <v>3264</v>
      </c>
      <c r="Q128">
        <v>2818</v>
      </c>
      <c r="R128">
        <v>0</v>
      </c>
      <c r="S128">
        <v>0</v>
      </c>
      <c r="T128">
        <v>0</v>
      </c>
      <c r="U128">
        <v>0</v>
      </c>
      <c r="V128">
        <v>99</v>
      </c>
      <c r="W128">
        <v>82</v>
      </c>
      <c r="X128">
        <v>70</v>
      </c>
      <c r="Y128" t="s">
        <v>173</v>
      </c>
      <c r="Z128" t="s">
        <v>173</v>
      </c>
      <c r="AA128" t="s">
        <v>173</v>
      </c>
      <c r="AB128" t="s">
        <v>173</v>
      </c>
      <c r="AC128" s="25">
        <v>1.2656355985328014</v>
      </c>
      <c r="AD128" s="25">
        <v>1.0492848853469809</v>
      </c>
      <c r="AE128" s="25">
        <v>0.90590833544969118</v>
      </c>
      <c r="AQ128" s="5">
        <f>VLOOKUP(AR128,'End KS4 denominations'!A:G,7,0)</f>
        <v>311069</v>
      </c>
      <c r="AR128" s="5" t="str">
        <f t="shared" si="1"/>
        <v>Boys.S1.All schools.Total.Total</v>
      </c>
    </row>
    <row r="129" spans="1:44" x14ac:dyDescent="0.25">
      <c r="A129">
        <v>201819</v>
      </c>
      <c r="B129" t="s">
        <v>19</v>
      </c>
      <c r="C129" t="s">
        <v>110</v>
      </c>
      <c r="D129" t="s">
        <v>20</v>
      </c>
      <c r="E129" t="s">
        <v>21</v>
      </c>
      <c r="F129" t="s">
        <v>22</v>
      </c>
      <c r="G129" t="s">
        <v>113</v>
      </c>
      <c r="H129" t="s">
        <v>112</v>
      </c>
      <c r="I129" t="s">
        <v>24</v>
      </c>
      <c r="J129" t="s">
        <v>161</v>
      </c>
      <c r="K129" t="s">
        <v>161</v>
      </c>
      <c r="L129" t="s">
        <v>46</v>
      </c>
      <c r="M129" t="s">
        <v>26</v>
      </c>
      <c r="N129">
        <v>1911</v>
      </c>
      <c r="O129">
        <v>1901</v>
      </c>
      <c r="P129">
        <v>1537</v>
      </c>
      <c r="Q129">
        <v>1287</v>
      </c>
      <c r="R129">
        <v>0</v>
      </c>
      <c r="S129">
        <v>0</v>
      </c>
      <c r="T129">
        <v>0</v>
      </c>
      <c r="U129">
        <v>0</v>
      </c>
      <c r="V129">
        <v>99</v>
      </c>
      <c r="W129">
        <v>80</v>
      </c>
      <c r="X129">
        <v>67</v>
      </c>
      <c r="Y129" t="s">
        <v>173</v>
      </c>
      <c r="Z129" t="s">
        <v>173</v>
      </c>
      <c r="AA129" t="s">
        <v>173</v>
      </c>
      <c r="AB129" t="s">
        <v>173</v>
      </c>
      <c r="AC129" s="25">
        <v>0.6448330252200607</v>
      </c>
      <c r="AD129" s="25">
        <v>0.52136157799223215</v>
      </c>
      <c r="AE129" s="25">
        <v>0.436559759841251</v>
      </c>
      <c r="AQ129" s="5">
        <f>VLOOKUP(AR129,'End KS4 denominations'!A:G,7,0)</f>
        <v>294805</v>
      </c>
      <c r="AR129" s="5" t="str">
        <f t="shared" si="1"/>
        <v>Girls.S1.All schools.Total.Total</v>
      </c>
    </row>
    <row r="130" spans="1:44" x14ac:dyDescent="0.25">
      <c r="A130">
        <v>201819</v>
      </c>
      <c r="B130" t="s">
        <v>19</v>
      </c>
      <c r="C130" t="s">
        <v>110</v>
      </c>
      <c r="D130" t="s">
        <v>20</v>
      </c>
      <c r="E130" t="s">
        <v>21</v>
      </c>
      <c r="F130" t="s">
        <v>22</v>
      </c>
      <c r="G130" t="s">
        <v>161</v>
      </c>
      <c r="H130" t="s">
        <v>112</v>
      </c>
      <c r="I130" t="s">
        <v>24</v>
      </c>
      <c r="J130" t="s">
        <v>161</v>
      </c>
      <c r="K130" t="s">
        <v>161</v>
      </c>
      <c r="L130" t="s">
        <v>46</v>
      </c>
      <c r="M130" t="s">
        <v>26</v>
      </c>
      <c r="N130">
        <v>5886</v>
      </c>
      <c r="O130">
        <v>5838</v>
      </c>
      <c r="P130">
        <v>4801</v>
      </c>
      <c r="Q130">
        <v>4105</v>
      </c>
      <c r="R130">
        <v>0</v>
      </c>
      <c r="S130">
        <v>0</v>
      </c>
      <c r="T130">
        <v>0</v>
      </c>
      <c r="U130">
        <v>0</v>
      </c>
      <c r="V130">
        <v>99</v>
      </c>
      <c r="W130">
        <v>81</v>
      </c>
      <c r="X130">
        <v>69</v>
      </c>
      <c r="Y130" t="s">
        <v>173</v>
      </c>
      <c r="Z130" t="s">
        <v>173</v>
      </c>
      <c r="AA130" t="s">
        <v>173</v>
      </c>
      <c r="AB130" t="s">
        <v>173</v>
      </c>
      <c r="AC130" s="25">
        <v>0.9635666821814437</v>
      </c>
      <c r="AD130" s="25">
        <v>0.79240898272578131</v>
      </c>
      <c r="AE130" s="25">
        <v>0.67753361259931932</v>
      </c>
      <c r="AQ130" s="5">
        <f>VLOOKUP(AR130,'End KS4 denominations'!A:G,7,0)</f>
        <v>605874</v>
      </c>
      <c r="AR130" s="5" t="str">
        <f t="shared" si="1"/>
        <v>Total.S1.All schools.Total.Total</v>
      </c>
    </row>
    <row r="131" spans="1:44" x14ac:dyDescent="0.25">
      <c r="A131">
        <v>201819</v>
      </c>
      <c r="B131" t="s">
        <v>19</v>
      </c>
      <c r="C131" t="s">
        <v>110</v>
      </c>
      <c r="D131" t="s">
        <v>20</v>
      </c>
      <c r="E131" t="s">
        <v>21</v>
      </c>
      <c r="F131" t="s">
        <v>22</v>
      </c>
      <c r="G131" t="s">
        <v>111</v>
      </c>
      <c r="H131" t="s">
        <v>112</v>
      </c>
      <c r="I131" t="s">
        <v>24</v>
      </c>
      <c r="J131" t="s">
        <v>161</v>
      </c>
      <c r="K131" t="s">
        <v>161</v>
      </c>
      <c r="L131" t="s">
        <v>46</v>
      </c>
      <c r="M131" t="s">
        <v>27</v>
      </c>
      <c r="N131">
        <v>3975</v>
      </c>
      <c r="O131">
        <v>3937</v>
      </c>
      <c r="P131">
        <v>3264</v>
      </c>
      <c r="Q131">
        <v>2818</v>
      </c>
      <c r="R131">
        <v>0</v>
      </c>
      <c r="S131">
        <v>0</v>
      </c>
      <c r="T131">
        <v>0</v>
      </c>
      <c r="U131">
        <v>0</v>
      </c>
      <c r="V131">
        <v>99</v>
      </c>
      <c r="W131">
        <v>82</v>
      </c>
      <c r="X131">
        <v>70</v>
      </c>
      <c r="Y131" t="s">
        <v>173</v>
      </c>
      <c r="Z131" t="s">
        <v>173</v>
      </c>
      <c r="AA131" t="s">
        <v>173</v>
      </c>
      <c r="AB131" t="s">
        <v>173</v>
      </c>
      <c r="AC131" s="25">
        <v>1.2656355985328014</v>
      </c>
      <c r="AD131" s="25">
        <v>1.0492848853469809</v>
      </c>
      <c r="AE131" s="25">
        <v>0.90590833544969118</v>
      </c>
      <c r="AQ131" s="5">
        <f>VLOOKUP(AR131,'End KS4 denominations'!A:G,7,0)</f>
        <v>311069</v>
      </c>
      <c r="AR131" s="5" t="str">
        <f t="shared" ref="AR131:AR194" si="2">CONCATENATE(G131,".",H131,".",I131,".",J131,".",K131)</f>
        <v>Boys.S1.All schools.Total.Total</v>
      </c>
    </row>
    <row r="132" spans="1:44" x14ac:dyDescent="0.25">
      <c r="A132">
        <v>201819</v>
      </c>
      <c r="B132" t="s">
        <v>19</v>
      </c>
      <c r="C132" t="s">
        <v>110</v>
      </c>
      <c r="D132" t="s">
        <v>20</v>
      </c>
      <c r="E132" t="s">
        <v>21</v>
      </c>
      <c r="F132" t="s">
        <v>22</v>
      </c>
      <c r="G132" t="s">
        <v>113</v>
      </c>
      <c r="H132" t="s">
        <v>112</v>
      </c>
      <c r="I132" t="s">
        <v>24</v>
      </c>
      <c r="J132" t="s">
        <v>161</v>
      </c>
      <c r="K132" t="s">
        <v>161</v>
      </c>
      <c r="L132" t="s">
        <v>46</v>
      </c>
      <c r="M132" t="s">
        <v>27</v>
      </c>
      <c r="N132">
        <v>1911</v>
      </c>
      <c r="O132">
        <v>1901</v>
      </c>
      <c r="P132">
        <v>1537</v>
      </c>
      <c r="Q132">
        <v>1287</v>
      </c>
      <c r="R132">
        <v>0</v>
      </c>
      <c r="S132">
        <v>0</v>
      </c>
      <c r="T132">
        <v>0</v>
      </c>
      <c r="U132">
        <v>0</v>
      </c>
      <c r="V132">
        <v>99</v>
      </c>
      <c r="W132">
        <v>80</v>
      </c>
      <c r="X132">
        <v>67</v>
      </c>
      <c r="Y132" t="s">
        <v>173</v>
      </c>
      <c r="Z132" t="s">
        <v>173</v>
      </c>
      <c r="AA132" t="s">
        <v>173</v>
      </c>
      <c r="AB132" t="s">
        <v>173</v>
      </c>
      <c r="AC132" s="25">
        <v>0.6448330252200607</v>
      </c>
      <c r="AD132" s="25">
        <v>0.52136157799223215</v>
      </c>
      <c r="AE132" s="25">
        <v>0.436559759841251</v>
      </c>
      <c r="AQ132" s="5">
        <f>VLOOKUP(AR132,'End KS4 denominations'!A:G,7,0)</f>
        <v>294805</v>
      </c>
      <c r="AR132" s="5" t="str">
        <f t="shared" si="2"/>
        <v>Girls.S1.All schools.Total.Total</v>
      </c>
    </row>
    <row r="133" spans="1:44" x14ac:dyDescent="0.25">
      <c r="A133">
        <v>201819</v>
      </c>
      <c r="B133" t="s">
        <v>19</v>
      </c>
      <c r="C133" t="s">
        <v>110</v>
      </c>
      <c r="D133" t="s">
        <v>20</v>
      </c>
      <c r="E133" t="s">
        <v>21</v>
      </c>
      <c r="F133" t="s">
        <v>22</v>
      </c>
      <c r="G133" t="s">
        <v>161</v>
      </c>
      <c r="H133" t="s">
        <v>112</v>
      </c>
      <c r="I133" t="s">
        <v>24</v>
      </c>
      <c r="J133" t="s">
        <v>161</v>
      </c>
      <c r="K133" t="s">
        <v>161</v>
      </c>
      <c r="L133" t="s">
        <v>46</v>
      </c>
      <c r="M133" t="s">
        <v>27</v>
      </c>
      <c r="N133">
        <v>5886</v>
      </c>
      <c r="O133">
        <v>5838</v>
      </c>
      <c r="P133">
        <v>4801</v>
      </c>
      <c r="Q133">
        <v>4105</v>
      </c>
      <c r="R133">
        <v>0</v>
      </c>
      <c r="S133">
        <v>0</v>
      </c>
      <c r="T133">
        <v>0</v>
      </c>
      <c r="U133">
        <v>0</v>
      </c>
      <c r="V133">
        <v>99</v>
      </c>
      <c r="W133">
        <v>81</v>
      </c>
      <c r="X133">
        <v>69</v>
      </c>
      <c r="Y133" t="s">
        <v>173</v>
      </c>
      <c r="Z133" t="s">
        <v>173</v>
      </c>
      <c r="AA133" t="s">
        <v>173</v>
      </c>
      <c r="AB133" t="s">
        <v>173</v>
      </c>
      <c r="AC133" s="25">
        <v>0.9635666821814437</v>
      </c>
      <c r="AD133" s="25">
        <v>0.79240898272578131</v>
      </c>
      <c r="AE133" s="25">
        <v>0.67753361259931932</v>
      </c>
      <c r="AQ133" s="5">
        <f>VLOOKUP(AR133,'End KS4 denominations'!A:G,7,0)</f>
        <v>605874</v>
      </c>
      <c r="AR133" s="5" t="str">
        <f t="shared" si="2"/>
        <v>Total.S1.All schools.Total.Total</v>
      </c>
    </row>
    <row r="134" spans="1:44" x14ac:dyDescent="0.25">
      <c r="A134">
        <v>201819</v>
      </c>
      <c r="B134" t="s">
        <v>19</v>
      </c>
      <c r="C134" t="s">
        <v>110</v>
      </c>
      <c r="D134" t="s">
        <v>20</v>
      </c>
      <c r="E134" t="s">
        <v>21</v>
      </c>
      <c r="F134" t="s">
        <v>22</v>
      </c>
      <c r="G134" t="s">
        <v>111</v>
      </c>
      <c r="H134" t="s">
        <v>112</v>
      </c>
      <c r="I134" t="s">
        <v>24</v>
      </c>
      <c r="J134" t="s">
        <v>161</v>
      </c>
      <c r="K134" t="s">
        <v>161</v>
      </c>
      <c r="L134" t="s">
        <v>47</v>
      </c>
      <c r="M134" t="s">
        <v>26</v>
      </c>
      <c r="N134">
        <v>2549</v>
      </c>
      <c r="O134">
        <v>2481</v>
      </c>
      <c r="P134">
        <v>1232</v>
      </c>
      <c r="Q134">
        <v>868</v>
      </c>
      <c r="R134">
        <v>0</v>
      </c>
      <c r="S134">
        <v>0</v>
      </c>
      <c r="T134">
        <v>0</v>
      </c>
      <c r="U134">
        <v>0</v>
      </c>
      <c r="V134">
        <v>97</v>
      </c>
      <c r="W134">
        <v>48</v>
      </c>
      <c r="X134">
        <v>34</v>
      </c>
      <c r="Y134" t="s">
        <v>173</v>
      </c>
      <c r="Z134" t="s">
        <v>173</v>
      </c>
      <c r="AA134" t="s">
        <v>173</v>
      </c>
      <c r="AB134" t="s">
        <v>173</v>
      </c>
      <c r="AC134" s="25">
        <v>0.79757224281429528</v>
      </c>
      <c r="AD134" s="25">
        <v>0.39605360868488987</v>
      </c>
      <c r="AE134" s="25">
        <v>0.27903776975526329</v>
      </c>
      <c r="AQ134" s="5">
        <f>VLOOKUP(AR134,'End KS4 denominations'!A:G,7,0)</f>
        <v>311069</v>
      </c>
      <c r="AR134" s="5" t="str">
        <f t="shared" si="2"/>
        <v>Boys.S1.All schools.Total.Total</v>
      </c>
    </row>
    <row r="135" spans="1:44" x14ac:dyDescent="0.25">
      <c r="A135">
        <v>201819</v>
      </c>
      <c r="B135" t="s">
        <v>19</v>
      </c>
      <c r="C135" t="s">
        <v>110</v>
      </c>
      <c r="D135" t="s">
        <v>20</v>
      </c>
      <c r="E135" t="s">
        <v>21</v>
      </c>
      <c r="F135" t="s">
        <v>22</v>
      </c>
      <c r="G135" t="s">
        <v>113</v>
      </c>
      <c r="H135" t="s">
        <v>112</v>
      </c>
      <c r="I135" t="s">
        <v>24</v>
      </c>
      <c r="J135" t="s">
        <v>161</v>
      </c>
      <c r="K135" t="s">
        <v>161</v>
      </c>
      <c r="L135" t="s">
        <v>47</v>
      </c>
      <c r="M135" t="s">
        <v>26</v>
      </c>
      <c r="N135">
        <v>305</v>
      </c>
      <c r="O135">
        <v>300</v>
      </c>
      <c r="P135">
        <v>216</v>
      </c>
      <c r="Q135">
        <v>187</v>
      </c>
      <c r="R135">
        <v>0</v>
      </c>
      <c r="S135">
        <v>0</v>
      </c>
      <c r="T135">
        <v>0</v>
      </c>
      <c r="U135">
        <v>0</v>
      </c>
      <c r="V135">
        <v>98</v>
      </c>
      <c r="W135">
        <v>70</v>
      </c>
      <c r="X135">
        <v>61</v>
      </c>
      <c r="Y135" t="s">
        <v>173</v>
      </c>
      <c r="Z135" t="s">
        <v>173</v>
      </c>
      <c r="AA135" t="s">
        <v>173</v>
      </c>
      <c r="AB135" t="s">
        <v>173</v>
      </c>
      <c r="AC135" s="25">
        <v>0.10176218178117738</v>
      </c>
      <c r="AD135" s="25">
        <v>7.3268770882447723E-2</v>
      </c>
      <c r="AE135" s="25">
        <v>6.3431759976933899E-2</v>
      </c>
      <c r="AQ135" s="5">
        <f>VLOOKUP(AR135,'End KS4 denominations'!A:G,7,0)</f>
        <v>294805</v>
      </c>
      <c r="AR135" s="5" t="str">
        <f t="shared" si="2"/>
        <v>Girls.S1.All schools.Total.Total</v>
      </c>
    </row>
    <row r="136" spans="1:44" x14ac:dyDescent="0.25">
      <c r="A136">
        <v>201819</v>
      </c>
      <c r="B136" t="s">
        <v>19</v>
      </c>
      <c r="C136" t="s">
        <v>110</v>
      </c>
      <c r="D136" t="s">
        <v>20</v>
      </c>
      <c r="E136" t="s">
        <v>21</v>
      </c>
      <c r="F136" t="s">
        <v>22</v>
      </c>
      <c r="G136" t="s">
        <v>161</v>
      </c>
      <c r="H136" t="s">
        <v>112</v>
      </c>
      <c r="I136" t="s">
        <v>24</v>
      </c>
      <c r="J136" t="s">
        <v>161</v>
      </c>
      <c r="K136" t="s">
        <v>161</v>
      </c>
      <c r="L136" t="s">
        <v>47</v>
      </c>
      <c r="M136" t="s">
        <v>26</v>
      </c>
      <c r="N136">
        <v>2854</v>
      </c>
      <c r="O136">
        <v>2781</v>
      </c>
      <c r="P136">
        <v>1448</v>
      </c>
      <c r="Q136">
        <v>1055</v>
      </c>
      <c r="R136">
        <v>0</v>
      </c>
      <c r="S136">
        <v>0</v>
      </c>
      <c r="T136">
        <v>0</v>
      </c>
      <c r="U136">
        <v>0</v>
      </c>
      <c r="V136">
        <v>97</v>
      </c>
      <c r="W136">
        <v>50</v>
      </c>
      <c r="X136">
        <v>36</v>
      </c>
      <c r="Y136" t="s">
        <v>173</v>
      </c>
      <c r="Z136" t="s">
        <v>173</v>
      </c>
      <c r="AA136" t="s">
        <v>173</v>
      </c>
      <c r="AB136" t="s">
        <v>173</v>
      </c>
      <c r="AC136" s="25">
        <v>0.45900632804840613</v>
      </c>
      <c r="AD136" s="25">
        <v>0.23899358612516794</v>
      </c>
      <c r="AE136" s="25">
        <v>0.17412861420031228</v>
      </c>
      <c r="AQ136" s="5">
        <f>VLOOKUP(AR136,'End KS4 denominations'!A:G,7,0)</f>
        <v>605874</v>
      </c>
      <c r="AR136" s="5" t="str">
        <f t="shared" si="2"/>
        <v>Total.S1.All schools.Total.Total</v>
      </c>
    </row>
    <row r="137" spans="1:44" x14ac:dyDescent="0.25">
      <c r="A137">
        <v>201819</v>
      </c>
      <c r="B137" t="s">
        <v>19</v>
      </c>
      <c r="C137" t="s">
        <v>110</v>
      </c>
      <c r="D137" t="s">
        <v>20</v>
      </c>
      <c r="E137" t="s">
        <v>21</v>
      </c>
      <c r="F137" t="s">
        <v>22</v>
      </c>
      <c r="G137" t="s">
        <v>111</v>
      </c>
      <c r="H137" t="s">
        <v>112</v>
      </c>
      <c r="I137" t="s">
        <v>24</v>
      </c>
      <c r="J137" t="s">
        <v>161</v>
      </c>
      <c r="K137" t="s">
        <v>161</v>
      </c>
      <c r="L137" t="s">
        <v>47</v>
      </c>
      <c r="M137" t="s">
        <v>27</v>
      </c>
      <c r="N137">
        <v>2549</v>
      </c>
      <c r="O137">
        <v>2481</v>
      </c>
      <c r="P137">
        <v>1232</v>
      </c>
      <c r="Q137">
        <v>868</v>
      </c>
      <c r="R137">
        <v>0</v>
      </c>
      <c r="S137">
        <v>0</v>
      </c>
      <c r="T137">
        <v>0</v>
      </c>
      <c r="U137">
        <v>0</v>
      </c>
      <c r="V137">
        <v>97</v>
      </c>
      <c r="W137">
        <v>48</v>
      </c>
      <c r="X137">
        <v>34</v>
      </c>
      <c r="Y137" t="s">
        <v>173</v>
      </c>
      <c r="Z137" t="s">
        <v>173</v>
      </c>
      <c r="AA137" t="s">
        <v>173</v>
      </c>
      <c r="AB137" t="s">
        <v>173</v>
      </c>
      <c r="AC137" s="25">
        <v>0.79757224281429528</v>
      </c>
      <c r="AD137" s="25">
        <v>0.39605360868488987</v>
      </c>
      <c r="AE137" s="25">
        <v>0.27903776975526329</v>
      </c>
      <c r="AQ137" s="5">
        <f>VLOOKUP(AR137,'End KS4 denominations'!A:G,7,0)</f>
        <v>311069</v>
      </c>
      <c r="AR137" s="5" t="str">
        <f t="shared" si="2"/>
        <v>Boys.S1.All schools.Total.Total</v>
      </c>
    </row>
    <row r="138" spans="1:44" x14ac:dyDescent="0.25">
      <c r="A138">
        <v>201819</v>
      </c>
      <c r="B138" t="s">
        <v>19</v>
      </c>
      <c r="C138" t="s">
        <v>110</v>
      </c>
      <c r="D138" t="s">
        <v>20</v>
      </c>
      <c r="E138" t="s">
        <v>21</v>
      </c>
      <c r="F138" t="s">
        <v>22</v>
      </c>
      <c r="G138" t="s">
        <v>113</v>
      </c>
      <c r="H138" t="s">
        <v>112</v>
      </c>
      <c r="I138" t="s">
        <v>24</v>
      </c>
      <c r="J138" t="s">
        <v>161</v>
      </c>
      <c r="K138" t="s">
        <v>161</v>
      </c>
      <c r="L138" t="s">
        <v>47</v>
      </c>
      <c r="M138" t="s">
        <v>27</v>
      </c>
      <c r="N138">
        <v>305</v>
      </c>
      <c r="O138">
        <v>300</v>
      </c>
      <c r="P138">
        <v>216</v>
      </c>
      <c r="Q138">
        <v>187</v>
      </c>
      <c r="R138">
        <v>0</v>
      </c>
      <c r="S138">
        <v>0</v>
      </c>
      <c r="T138">
        <v>0</v>
      </c>
      <c r="U138">
        <v>0</v>
      </c>
      <c r="V138">
        <v>98</v>
      </c>
      <c r="W138">
        <v>70</v>
      </c>
      <c r="X138">
        <v>61</v>
      </c>
      <c r="Y138" t="s">
        <v>173</v>
      </c>
      <c r="Z138" t="s">
        <v>173</v>
      </c>
      <c r="AA138" t="s">
        <v>173</v>
      </c>
      <c r="AB138" t="s">
        <v>173</v>
      </c>
      <c r="AC138" s="25">
        <v>0.10176218178117738</v>
      </c>
      <c r="AD138" s="25">
        <v>7.3268770882447723E-2</v>
      </c>
      <c r="AE138" s="25">
        <v>6.3431759976933899E-2</v>
      </c>
      <c r="AQ138" s="5">
        <f>VLOOKUP(AR138,'End KS4 denominations'!A:G,7,0)</f>
        <v>294805</v>
      </c>
      <c r="AR138" s="5" t="str">
        <f t="shared" si="2"/>
        <v>Girls.S1.All schools.Total.Total</v>
      </c>
    </row>
    <row r="139" spans="1:44" x14ac:dyDescent="0.25">
      <c r="A139">
        <v>201819</v>
      </c>
      <c r="B139" t="s">
        <v>19</v>
      </c>
      <c r="C139" t="s">
        <v>110</v>
      </c>
      <c r="D139" t="s">
        <v>20</v>
      </c>
      <c r="E139" t="s">
        <v>21</v>
      </c>
      <c r="F139" t="s">
        <v>22</v>
      </c>
      <c r="G139" t="s">
        <v>161</v>
      </c>
      <c r="H139" t="s">
        <v>112</v>
      </c>
      <c r="I139" t="s">
        <v>24</v>
      </c>
      <c r="J139" t="s">
        <v>161</v>
      </c>
      <c r="K139" t="s">
        <v>161</v>
      </c>
      <c r="L139" t="s">
        <v>47</v>
      </c>
      <c r="M139" t="s">
        <v>27</v>
      </c>
      <c r="N139">
        <v>2854</v>
      </c>
      <c r="O139">
        <v>2781</v>
      </c>
      <c r="P139">
        <v>1448</v>
      </c>
      <c r="Q139">
        <v>1055</v>
      </c>
      <c r="R139">
        <v>0</v>
      </c>
      <c r="S139">
        <v>0</v>
      </c>
      <c r="T139">
        <v>0</v>
      </c>
      <c r="U139">
        <v>0</v>
      </c>
      <c r="V139">
        <v>97</v>
      </c>
      <c r="W139">
        <v>50</v>
      </c>
      <c r="X139">
        <v>36</v>
      </c>
      <c r="Y139" t="s">
        <v>173</v>
      </c>
      <c r="Z139" t="s">
        <v>173</v>
      </c>
      <c r="AA139" t="s">
        <v>173</v>
      </c>
      <c r="AB139" t="s">
        <v>173</v>
      </c>
      <c r="AC139" s="25">
        <v>0.45900632804840613</v>
      </c>
      <c r="AD139" s="25">
        <v>0.23899358612516794</v>
      </c>
      <c r="AE139" s="25">
        <v>0.17412861420031228</v>
      </c>
      <c r="AQ139" s="5">
        <f>VLOOKUP(AR139,'End KS4 denominations'!A:G,7,0)</f>
        <v>605874</v>
      </c>
      <c r="AR139" s="5" t="str">
        <f t="shared" si="2"/>
        <v>Total.S1.All schools.Total.Total</v>
      </c>
    </row>
    <row r="140" spans="1:44" x14ac:dyDescent="0.25">
      <c r="A140">
        <v>201819</v>
      </c>
      <c r="B140" t="s">
        <v>19</v>
      </c>
      <c r="C140" t="s">
        <v>110</v>
      </c>
      <c r="D140" t="s">
        <v>20</v>
      </c>
      <c r="E140" t="s">
        <v>21</v>
      </c>
      <c r="F140" t="s">
        <v>22</v>
      </c>
      <c r="G140" t="s">
        <v>111</v>
      </c>
      <c r="H140" t="s">
        <v>112</v>
      </c>
      <c r="I140" t="s">
        <v>24</v>
      </c>
      <c r="J140" t="s">
        <v>161</v>
      </c>
      <c r="K140" t="s">
        <v>161</v>
      </c>
      <c r="L140" t="s">
        <v>48</v>
      </c>
      <c r="M140" t="s">
        <v>26</v>
      </c>
      <c r="N140">
        <v>277616</v>
      </c>
      <c r="O140">
        <v>268879</v>
      </c>
      <c r="P140">
        <v>172990</v>
      </c>
      <c r="Q140">
        <v>113443</v>
      </c>
      <c r="R140">
        <v>0</v>
      </c>
      <c r="S140">
        <v>0</v>
      </c>
      <c r="T140">
        <v>0</v>
      </c>
      <c r="U140">
        <v>0</v>
      </c>
      <c r="V140">
        <v>96</v>
      </c>
      <c r="W140">
        <v>62</v>
      </c>
      <c r="X140">
        <v>40</v>
      </c>
      <c r="Y140" t="s">
        <v>173</v>
      </c>
      <c r="Z140" t="s">
        <v>173</v>
      </c>
      <c r="AA140" t="s">
        <v>173</v>
      </c>
      <c r="AB140" t="s">
        <v>173</v>
      </c>
      <c r="AC140" s="25">
        <v>86.43709273505236</v>
      </c>
      <c r="AD140" s="25">
        <v>55.611455979220047</v>
      </c>
      <c r="AE140" s="25">
        <v>36.468757735422045</v>
      </c>
      <c r="AQ140" s="5">
        <f>VLOOKUP(AR140,'End KS4 denominations'!A:G,7,0)</f>
        <v>311069</v>
      </c>
      <c r="AR140" s="5" t="str">
        <f t="shared" si="2"/>
        <v>Boys.S1.All schools.Total.Total</v>
      </c>
    </row>
    <row r="141" spans="1:44" x14ac:dyDescent="0.25">
      <c r="A141">
        <v>201819</v>
      </c>
      <c r="B141" t="s">
        <v>19</v>
      </c>
      <c r="C141" t="s">
        <v>110</v>
      </c>
      <c r="D141" t="s">
        <v>20</v>
      </c>
      <c r="E141" t="s">
        <v>21</v>
      </c>
      <c r="F141" t="s">
        <v>22</v>
      </c>
      <c r="G141" t="s">
        <v>113</v>
      </c>
      <c r="H141" t="s">
        <v>112</v>
      </c>
      <c r="I141" t="s">
        <v>24</v>
      </c>
      <c r="J141" t="s">
        <v>161</v>
      </c>
      <c r="K141" t="s">
        <v>161</v>
      </c>
      <c r="L141" t="s">
        <v>48</v>
      </c>
      <c r="M141" t="s">
        <v>26</v>
      </c>
      <c r="N141">
        <v>270626</v>
      </c>
      <c r="O141">
        <v>264959</v>
      </c>
      <c r="P141">
        <v>187628</v>
      </c>
      <c r="Q141">
        <v>128011</v>
      </c>
      <c r="R141">
        <v>0</v>
      </c>
      <c r="S141">
        <v>0</v>
      </c>
      <c r="T141">
        <v>0</v>
      </c>
      <c r="U141">
        <v>0</v>
      </c>
      <c r="V141">
        <v>97</v>
      </c>
      <c r="W141">
        <v>69</v>
      </c>
      <c r="X141">
        <v>47</v>
      </c>
      <c r="Y141" t="s">
        <v>173</v>
      </c>
      <c r="Z141" t="s">
        <v>173</v>
      </c>
      <c r="AA141" t="s">
        <v>173</v>
      </c>
      <c r="AB141" t="s">
        <v>173</v>
      </c>
      <c r="AC141" s="25">
        <v>89.87601974186326</v>
      </c>
      <c r="AD141" s="25">
        <v>63.644782144129174</v>
      </c>
      <c r="AE141" s="25">
        <v>43.422262173300993</v>
      </c>
      <c r="AQ141" s="5">
        <f>VLOOKUP(AR141,'End KS4 denominations'!A:G,7,0)</f>
        <v>294805</v>
      </c>
      <c r="AR141" s="5" t="str">
        <f t="shared" si="2"/>
        <v>Girls.S1.All schools.Total.Total</v>
      </c>
    </row>
    <row r="142" spans="1:44" x14ac:dyDescent="0.25">
      <c r="A142">
        <v>201819</v>
      </c>
      <c r="B142" t="s">
        <v>19</v>
      </c>
      <c r="C142" t="s">
        <v>110</v>
      </c>
      <c r="D142" t="s">
        <v>20</v>
      </c>
      <c r="E142" t="s">
        <v>21</v>
      </c>
      <c r="F142" t="s">
        <v>22</v>
      </c>
      <c r="G142" t="s">
        <v>161</v>
      </c>
      <c r="H142" t="s">
        <v>112</v>
      </c>
      <c r="I142" t="s">
        <v>24</v>
      </c>
      <c r="J142" t="s">
        <v>161</v>
      </c>
      <c r="K142" t="s">
        <v>161</v>
      </c>
      <c r="L142" t="s">
        <v>48</v>
      </c>
      <c r="M142" t="s">
        <v>26</v>
      </c>
      <c r="N142">
        <v>548242</v>
      </c>
      <c r="O142">
        <v>533838</v>
      </c>
      <c r="P142">
        <v>360618</v>
      </c>
      <c r="Q142">
        <v>241454</v>
      </c>
      <c r="R142">
        <v>0</v>
      </c>
      <c r="S142">
        <v>0</v>
      </c>
      <c r="T142">
        <v>0</v>
      </c>
      <c r="U142">
        <v>0</v>
      </c>
      <c r="V142">
        <v>97</v>
      </c>
      <c r="W142">
        <v>65</v>
      </c>
      <c r="X142">
        <v>44</v>
      </c>
      <c r="Y142" t="s">
        <v>173</v>
      </c>
      <c r="Z142" t="s">
        <v>173</v>
      </c>
      <c r="AA142" t="s">
        <v>173</v>
      </c>
      <c r="AB142" t="s">
        <v>173</v>
      </c>
      <c r="AC142" s="25">
        <v>88.110399191911199</v>
      </c>
      <c r="AD142" s="25">
        <v>59.520296299230537</v>
      </c>
      <c r="AE142" s="25">
        <v>39.852180486371751</v>
      </c>
      <c r="AQ142" s="5">
        <f>VLOOKUP(AR142,'End KS4 denominations'!A:G,7,0)</f>
        <v>605874</v>
      </c>
      <c r="AR142" s="5" t="str">
        <f t="shared" si="2"/>
        <v>Total.S1.All schools.Total.Total</v>
      </c>
    </row>
    <row r="143" spans="1:44" x14ac:dyDescent="0.25">
      <c r="A143">
        <v>201819</v>
      </c>
      <c r="B143" t="s">
        <v>19</v>
      </c>
      <c r="C143" t="s">
        <v>110</v>
      </c>
      <c r="D143" t="s">
        <v>20</v>
      </c>
      <c r="E143" t="s">
        <v>21</v>
      </c>
      <c r="F143" t="s">
        <v>22</v>
      </c>
      <c r="G143" t="s">
        <v>111</v>
      </c>
      <c r="H143" t="s">
        <v>112</v>
      </c>
      <c r="I143" t="s">
        <v>24</v>
      </c>
      <c r="J143" t="s">
        <v>161</v>
      </c>
      <c r="K143" t="s">
        <v>161</v>
      </c>
      <c r="L143" t="s">
        <v>48</v>
      </c>
      <c r="M143" t="s">
        <v>27</v>
      </c>
      <c r="N143">
        <v>277616</v>
      </c>
      <c r="O143">
        <v>268879</v>
      </c>
      <c r="P143">
        <v>172990</v>
      </c>
      <c r="Q143">
        <v>113443</v>
      </c>
      <c r="R143">
        <v>0</v>
      </c>
      <c r="S143">
        <v>0</v>
      </c>
      <c r="T143">
        <v>0</v>
      </c>
      <c r="U143">
        <v>0</v>
      </c>
      <c r="V143">
        <v>96</v>
      </c>
      <c r="W143">
        <v>62</v>
      </c>
      <c r="X143">
        <v>40</v>
      </c>
      <c r="Y143" t="s">
        <v>173</v>
      </c>
      <c r="Z143" t="s">
        <v>173</v>
      </c>
      <c r="AA143" t="s">
        <v>173</v>
      </c>
      <c r="AB143" t="s">
        <v>173</v>
      </c>
      <c r="AC143" s="25">
        <v>86.43709273505236</v>
      </c>
      <c r="AD143" s="25">
        <v>55.611455979220047</v>
      </c>
      <c r="AE143" s="25">
        <v>36.468757735422045</v>
      </c>
      <c r="AQ143" s="5">
        <f>VLOOKUP(AR143,'End KS4 denominations'!A:G,7,0)</f>
        <v>311069</v>
      </c>
      <c r="AR143" s="5" t="str">
        <f t="shared" si="2"/>
        <v>Boys.S1.All schools.Total.Total</v>
      </c>
    </row>
    <row r="144" spans="1:44" x14ac:dyDescent="0.25">
      <c r="A144">
        <v>201819</v>
      </c>
      <c r="B144" t="s">
        <v>19</v>
      </c>
      <c r="C144" t="s">
        <v>110</v>
      </c>
      <c r="D144" t="s">
        <v>20</v>
      </c>
      <c r="E144" t="s">
        <v>21</v>
      </c>
      <c r="F144" t="s">
        <v>22</v>
      </c>
      <c r="G144" t="s">
        <v>113</v>
      </c>
      <c r="H144" t="s">
        <v>112</v>
      </c>
      <c r="I144" t="s">
        <v>24</v>
      </c>
      <c r="J144" t="s">
        <v>161</v>
      </c>
      <c r="K144" t="s">
        <v>161</v>
      </c>
      <c r="L144" t="s">
        <v>48</v>
      </c>
      <c r="M144" t="s">
        <v>27</v>
      </c>
      <c r="N144">
        <v>270626</v>
      </c>
      <c r="O144">
        <v>264959</v>
      </c>
      <c r="P144">
        <v>187628</v>
      </c>
      <c r="Q144">
        <v>128011</v>
      </c>
      <c r="R144">
        <v>0</v>
      </c>
      <c r="S144">
        <v>0</v>
      </c>
      <c r="T144">
        <v>0</v>
      </c>
      <c r="U144">
        <v>0</v>
      </c>
      <c r="V144">
        <v>97</v>
      </c>
      <c r="W144">
        <v>69</v>
      </c>
      <c r="X144">
        <v>47</v>
      </c>
      <c r="Y144" t="s">
        <v>173</v>
      </c>
      <c r="Z144" t="s">
        <v>173</v>
      </c>
      <c r="AA144" t="s">
        <v>173</v>
      </c>
      <c r="AB144" t="s">
        <v>173</v>
      </c>
      <c r="AC144" s="25">
        <v>89.87601974186326</v>
      </c>
      <c r="AD144" s="25">
        <v>63.644782144129174</v>
      </c>
      <c r="AE144" s="25">
        <v>43.422262173300993</v>
      </c>
      <c r="AQ144" s="5">
        <f>VLOOKUP(AR144,'End KS4 denominations'!A:G,7,0)</f>
        <v>294805</v>
      </c>
      <c r="AR144" s="5" t="str">
        <f t="shared" si="2"/>
        <v>Girls.S1.All schools.Total.Total</v>
      </c>
    </row>
    <row r="145" spans="1:44" x14ac:dyDescent="0.25">
      <c r="A145">
        <v>201819</v>
      </c>
      <c r="B145" t="s">
        <v>19</v>
      </c>
      <c r="C145" t="s">
        <v>110</v>
      </c>
      <c r="D145" t="s">
        <v>20</v>
      </c>
      <c r="E145" t="s">
        <v>21</v>
      </c>
      <c r="F145" t="s">
        <v>22</v>
      </c>
      <c r="G145" t="s">
        <v>161</v>
      </c>
      <c r="H145" t="s">
        <v>112</v>
      </c>
      <c r="I145" t="s">
        <v>24</v>
      </c>
      <c r="J145" t="s">
        <v>161</v>
      </c>
      <c r="K145" t="s">
        <v>161</v>
      </c>
      <c r="L145" t="s">
        <v>48</v>
      </c>
      <c r="M145" t="s">
        <v>27</v>
      </c>
      <c r="N145">
        <v>548242</v>
      </c>
      <c r="O145">
        <v>533838</v>
      </c>
      <c r="P145">
        <v>360618</v>
      </c>
      <c r="Q145">
        <v>241454</v>
      </c>
      <c r="R145">
        <v>0</v>
      </c>
      <c r="S145">
        <v>0</v>
      </c>
      <c r="T145">
        <v>0</v>
      </c>
      <c r="U145">
        <v>0</v>
      </c>
      <c r="V145">
        <v>97</v>
      </c>
      <c r="W145">
        <v>65</v>
      </c>
      <c r="X145">
        <v>44</v>
      </c>
      <c r="Y145" t="s">
        <v>173</v>
      </c>
      <c r="Z145" t="s">
        <v>173</v>
      </c>
      <c r="AA145" t="s">
        <v>173</v>
      </c>
      <c r="AB145" t="s">
        <v>173</v>
      </c>
      <c r="AC145" s="25">
        <v>88.110399191911199</v>
      </c>
      <c r="AD145" s="25">
        <v>59.520296299230537</v>
      </c>
      <c r="AE145" s="25">
        <v>39.852180486371751</v>
      </c>
      <c r="AQ145" s="5">
        <f>VLOOKUP(AR145,'End KS4 denominations'!A:G,7,0)</f>
        <v>605874</v>
      </c>
      <c r="AR145" s="5" t="str">
        <f t="shared" si="2"/>
        <v>Total.S1.All schools.Total.Total</v>
      </c>
    </row>
    <row r="146" spans="1:44" x14ac:dyDescent="0.25">
      <c r="A146">
        <v>201819</v>
      </c>
      <c r="B146" t="s">
        <v>19</v>
      </c>
      <c r="C146" t="s">
        <v>110</v>
      </c>
      <c r="D146" t="s">
        <v>20</v>
      </c>
      <c r="E146" t="s">
        <v>21</v>
      </c>
      <c r="F146" t="s">
        <v>22</v>
      </c>
      <c r="G146" t="s">
        <v>111</v>
      </c>
      <c r="H146" t="s">
        <v>112</v>
      </c>
      <c r="I146" t="s">
        <v>24</v>
      </c>
      <c r="J146" t="s">
        <v>161</v>
      </c>
      <c r="K146" t="s">
        <v>161</v>
      </c>
      <c r="L146" t="s">
        <v>49</v>
      </c>
      <c r="M146" t="s">
        <v>26</v>
      </c>
      <c r="N146">
        <v>282686</v>
      </c>
      <c r="O146">
        <v>276261</v>
      </c>
      <c r="P146">
        <v>176391</v>
      </c>
      <c r="Q146">
        <v>125693</v>
      </c>
      <c r="R146">
        <v>0</v>
      </c>
      <c r="S146">
        <v>0</v>
      </c>
      <c r="T146">
        <v>0</v>
      </c>
      <c r="U146">
        <v>0</v>
      </c>
      <c r="V146">
        <v>97</v>
      </c>
      <c r="W146">
        <v>62</v>
      </c>
      <c r="X146">
        <v>44</v>
      </c>
      <c r="Y146" t="s">
        <v>173</v>
      </c>
      <c r="Z146" t="s">
        <v>173</v>
      </c>
      <c r="AA146" t="s">
        <v>173</v>
      </c>
      <c r="AB146" t="s">
        <v>173</v>
      </c>
      <c r="AC146" s="25">
        <v>88.810199666311973</v>
      </c>
      <c r="AD146" s="25">
        <v>56.704782540208122</v>
      </c>
      <c r="AE146" s="25">
        <v>40.406790776322936</v>
      </c>
      <c r="AQ146" s="5">
        <f>VLOOKUP(AR146,'End KS4 denominations'!A:G,7,0)</f>
        <v>311069</v>
      </c>
      <c r="AR146" s="5" t="str">
        <f t="shared" si="2"/>
        <v>Boys.S1.All schools.Total.Total</v>
      </c>
    </row>
    <row r="147" spans="1:44" x14ac:dyDescent="0.25">
      <c r="A147">
        <v>201819</v>
      </c>
      <c r="B147" t="s">
        <v>19</v>
      </c>
      <c r="C147" t="s">
        <v>110</v>
      </c>
      <c r="D147" t="s">
        <v>20</v>
      </c>
      <c r="E147" t="s">
        <v>21</v>
      </c>
      <c r="F147" t="s">
        <v>22</v>
      </c>
      <c r="G147" t="s">
        <v>113</v>
      </c>
      <c r="H147" t="s">
        <v>112</v>
      </c>
      <c r="I147" t="s">
        <v>24</v>
      </c>
      <c r="J147" t="s">
        <v>161</v>
      </c>
      <c r="K147" t="s">
        <v>161</v>
      </c>
      <c r="L147" t="s">
        <v>49</v>
      </c>
      <c r="M147" t="s">
        <v>26</v>
      </c>
      <c r="N147">
        <v>276415</v>
      </c>
      <c r="O147">
        <v>273869</v>
      </c>
      <c r="P147">
        <v>215059</v>
      </c>
      <c r="Q147">
        <v>170838</v>
      </c>
      <c r="R147">
        <v>0</v>
      </c>
      <c r="S147">
        <v>0</v>
      </c>
      <c r="T147">
        <v>0</v>
      </c>
      <c r="U147">
        <v>0</v>
      </c>
      <c r="V147">
        <v>99</v>
      </c>
      <c r="W147">
        <v>77</v>
      </c>
      <c r="X147">
        <v>61</v>
      </c>
      <c r="Y147" t="s">
        <v>173</v>
      </c>
      <c r="Z147" t="s">
        <v>173</v>
      </c>
      <c r="AA147" t="s">
        <v>173</v>
      </c>
      <c r="AB147" t="s">
        <v>173</v>
      </c>
      <c r="AC147" s="25">
        <v>92.89835654076424</v>
      </c>
      <c r="AD147" s="25">
        <v>72.949576838927428</v>
      </c>
      <c r="AE147" s="25">
        <v>57.949492037109273</v>
      </c>
      <c r="AQ147" s="5">
        <f>VLOOKUP(AR147,'End KS4 denominations'!A:G,7,0)</f>
        <v>294805</v>
      </c>
      <c r="AR147" s="5" t="str">
        <f t="shared" si="2"/>
        <v>Girls.S1.All schools.Total.Total</v>
      </c>
    </row>
    <row r="148" spans="1:44" x14ac:dyDescent="0.25">
      <c r="A148">
        <v>201819</v>
      </c>
      <c r="B148" t="s">
        <v>19</v>
      </c>
      <c r="C148" t="s">
        <v>110</v>
      </c>
      <c r="D148" t="s">
        <v>20</v>
      </c>
      <c r="E148" t="s">
        <v>21</v>
      </c>
      <c r="F148" t="s">
        <v>22</v>
      </c>
      <c r="G148" t="s">
        <v>161</v>
      </c>
      <c r="H148" t="s">
        <v>112</v>
      </c>
      <c r="I148" t="s">
        <v>24</v>
      </c>
      <c r="J148" t="s">
        <v>161</v>
      </c>
      <c r="K148" t="s">
        <v>161</v>
      </c>
      <c r="L148" t="s">
        <v>49</v>
      </c>
      <c r="M148" t="s">
        <v>26</v>
      </c>
      <c r="N148">
        <v>559101</v>
      </c>
      <c r="O148">
        <v>550130</v>
      </c>
      <c r="P148">
        <v>391450</v>
      </c>
      <c r="Q148">
        <v>296531</v>
      </c>
      <c r="R148">
        <v>0</v>
      </c>
      <c r="S148">
        <v>0</v>
      </c>
      <c r="T148">
        <v>0</v>
      </c>
      <c r="U148">
        <v>0</v>
      </c>
      <c r="V148">
        <v>98</v>
      </c>
      <c r="W148">
        <v>70</v>
      </c>
      <c r="X148">
        <v>53</v>
      </c>
      <c r="Y148" t="s">
        <v>173</v>
      </c>
      <c r="Z148" t="s">
        <v>173</v>
      </c>
      <c r="AA148" t="s">
        <v>173</v>
      </c>
      <c r="AB148" t="s">
        <v>173</v>
      </c>
      <c r="AC148" s="25">
        <v>90.799407137457621</v>
      </c>
      <c r="AD148" s="25">
        <v>64.609143155177478</v>
      </c>
      <c r="AE148" s="25">
        <v>48.942684452542942</v>
      </c>
      <c r="AQ148" s="5">
        <f>VLOOKUP(AR148,'End KS4 denominations'!A:G,7,0)</f>
        <v>605874</v>
      </c>
      <c r="AR148" s="5" t="str">
        <f t="shared" si="2"/>
        <v>Total.S1.All schools.Total.Total</v>
      </c>
    </row>
    <row r="149" spans="1:44" x14ac:dyDescent="0.25">
      <c r="A149">
        <v>201819</v>
      </c>
      <c r="B149" t="s">
        <v>19</v>
      </c>
      <c r="C149" t="s">
        <v>110</v>
      </c>
      <c r="D149" t="s">
        <v>20</v>
      </c>
      <c r="E149" t="s">
        <v>21</v>
      </c>
      <c r="F149" t="s">
        <v>22</v>
      </c>
      <c r="G149" t="s">
        <v>111</v>
      </c>
      <c r="H149" t="s">
        <v>112</v>
      </c>
      <c r="I149" t="s">
        <v>24</v>
      </c>
      <c r="J149" t="s">
        <v>161</v>
      </c>
      <c r="K149" t="s">
        <v>161</v>
      </c>
      <c r="L149" t="s">
        <v>49</v>
      </c>
      <c r="M149" t="s">
        <v>27</v>
      </c>
      <c r="N149">
        <v>282686</v>
      </c>
      <c r="O149">
        <v>276261</v>
      </c>
      <c r="P149">
        <v>176391</v>
      </c>
      <c r="Q149">
        <v>125693</v>
      </c>
      <c r="R149">
        <v>0</v>
      </c>
      <c r="S149">
        <v>0</v>
      </c>
      <c r="T149">
        <v>0</v>
      </c>
      <c r="U149">
        <v>0</v>
      </c>
      <c r="V149">
        <v>97</v>
      </c>
      <c r="W149">
        <v>62</v>
      </c>
      <c r="X149">
        <v>44</v>
      </c>
      <c r="Y149" t="s">
        <v>173</v>
      </c>
      <c r="Z149" t="s">
        <v>173</v>
      </c>
      <c r="AA149" t="s">
        <v>173</v>
      </c>
      <c r="AB149" t="s">
        <v>173</v>
      </c>
      <c r="AC149" s="25">
        <v>88.810199666311973</v>
      </c>
      <c r="AD149" s="25">
        <v>56.704782540208122</v>
      </c>
      <c r="AE149" s="25">
        <v>40.406790776322936</v>
      </c>
      <c r="AQ149" s="5">
        <f>VLOOKUP(AR149,'End KS4 denominations'!A:G,7,0)</f>
        <v>311069</v>
      </c>
      <c r="AR149" s="5" t="str">
        <f t="shared" si="2"/>
        <v>Boys.S1.All schools.Total.Total</v>
      </c>
    </row>
    <row r="150" spans="1:44" x14ac:dyDescent="0.25">
      <c r="A150">
        <v>201819</v>
      </c>
      <c r="B150" t="s">
        <v>19</v>
      </c>
      <c r="C150" t="s">
        <v>110</v>
      </c>
      <c r="D150" t="s">
        <v>20</v>
      </c>
      <c r="E150" t="s">
        <v>21</v>
      </c>
      <c r="F150" t="s">
        <v>22</v>
      </c>
      <c r="G150" t="s">
        <v>113</v>
      </c>
      <c r="H150" t="s">
        <v>112</v>
      </c>
      <c r="I150" t="s">
        <v>24</v>
      </c>
      <c r="J150" t="s">
        <v>161</v>
      </c>
      <c r="K150" t="s">
        <v>161</v>
      </c>
      <c r="L150" t="s">
        <v>49</v>
      </c>
      <c r="M150" t="s">
        <v>27</v>
      </c>
      <c r="N150">
        <v>276415</v>
      </c>
      <c r="O150">
        <v>273869</v>
      </c>
      <c r="P150">
        <v>215059</v>
      </c>
      <c r="Q150">
        <v>170838</v>
      </c>
      <c r="R150">
        <v>0</v>
      </c>
      <c r="S150">
        <v>0</v>
      </c>
      <c r="T150">
        <v>0</v>
      </c>
      <c r="U150">
        <v>0</v>
      </c>
      <c r="V150">
        <v>99</v>
      </c>
      <c r="W150">
        <v>77</v>
      </c>
      <c r="X150">
        <v>61</v>
      </c>
      <c r="Y150" t="s">
        <v>173</v>
      </c>
      <c r="Z150" t="s">
        <v>173</v>
      </c>
      <c r="AA150" t="s">
        <v>173</v>
      </c>
      <c r="AB150" t="s">
        <v>173</v>
      </c>
      <c r="AC150" s="25">
        <v>92.89835654076424</v>
      </c>
      <c r="AD150" s="25">
        <v>72.949576838927428</v>
      </c>
      <c r="AE150" s="25">
        <v>57.949492037109273</v>
      </c>
      <c r="AQ150" s="5">
        <f>VLOOKUP(AR150,'End KS4 denominations'!A:G,7,0)</f>
        <v>294805</v>
      </c>
      <c r="AR150" s="5" t="str">
        <f t="shared" si="2"/>
        <v>Girls.S1.All schools.Total.Total</v>
      </c>
    </row>
    <row r="151" spans="1:44" x14ac:dyDescent="0.25">
      <c r="A151">
        <v>201819</v>
      </c>
      <c r="B151" t="s">
        <v>19</v>
      </c>
      <c r="C151" t="s">
        <v>110</v>
      </c>
      <c r="D151" t="s">
        <v>20</v>
      </c>
      <c r="E151" t="s">
        <v>21</v>
      </c>
      <c r="F151" t="s">
        <v>22</v>
      </c>
      <c r="G151" t="s">
        <v>161</v>
      </c>
      <c r="H151" t="s">
        <v>112</v>
      </c>
      <c r="I151" t="s">
        <v>24</v>
      </c>
      <c r="J151" t="s">
        <v>161</v>
      </c>
      <c r="K151" t="s">
        <v>161</v>
      </c>
      <c r="L151" t="s">
        <v>49</v>
      </c>
      <c r="M151" t="s">
        <v>27</v>
      </c>
      <c r="N151">
        <v>559101</v>
      </c>
      <c r="O151">
        <v>550130</v>
      </c>
      <c r="P151">
        <v>391450</v>
      </c>
      <c r="Q151">
        <v>296531</v>
      </c>
      <c r="R151">
        <v>0</v>
      </c>
      <c r="S151">
        <v>0</v>
      </c>
      <c r="T151">
        <v>0</v>
      </c>
      <c r="U151">
        <v>0</v>
      </c>
      <c r="V151">
        <v>98</v>
      </c>
      <c r="W151">
        <v>70</v>
      </c>
      <c r="X151">
        <v>53</v>
      </c>
      <c r="Y151" t="s">
        <v>173</v>
      </c>
      <c r="Z151" t="s">
        <v>173</v>
      </c>
      <c r="AA151" t="s">
        <v>173</v>
      </c>
      <c r="AB151" t="s">
        <v>173</v>
      </c>
      <c r="AC151" s="25">
        <v>90.799407137457621</v>
      </c>
      <c r="AD151" s="25">
        <v>64.609143155177478</v>
      </c>
      <c r="AE151" s="25">
        <v>48.942684452542942</v>
      </c>
      <c r="AQ151" s="5">
        <f>VLOOKUP(AR151,'End KS4 denominations'!A:G,7,0)</f>
        <v>605874</v>
      </c>
      <c r="AR151" s="5" t="str">
        <f t="shared" si="2"/>
        <v>Total.S1.All schools.Total.Total</v>
      </c>
    </row>
    <row r="152" spans="1:44" x14ac:dyDescent="0.25">
      <c r="A152">
        <v>201819</v>
      </c>
      <c r="B152" t="s">
        <v>19</v>
      </c>
      <c r="C152" t="s">
        <v>110</v>
      </c>
      <c r="D152" t="s">
        <v>20</v>
      </c>
      <c r="E152" t="s">
        <v>21</v>
      </c>
      <c r="F152" t="s">
        <v>22</v>
      </c>
      <c r="G152" t="s">
        <v>111</v>
      </c>
      <c r="H152" t="s">
        <v>112</v>
      </c>
      <c r="I152" t="s">
        <v>24</v>
      </c>
      <c r="J152" t="s">
        <v>161</v>
      </c>
      <c r="K152" t="s">
        <v>161</v>
      </c>
      <c r="L152" t="s">
        <v>50</v>
      </c>
      <c r="M152" t="s">
        <v>26</v>
      </c>
      <c r="N152">
        <v>273693</v>
      </c>
      <c r="O152">
        <v>265525</v>
      </c>
      <c r="P152">
        <v>180773</v>
      </c>
      <c r="Q152">
        <v>130175</v>
      </c>
      <c r="R152">
        <v>0</v>
      </c>
      <c r="S152">
        <v>0</v>
      </c>
      <c r="T152">
        <v>0</v>
      </c>
      <c r="U152">
        <v>0</v>
      </c>
      <c r="V152">
        <v>97</v>
      </c>
      <c r="W152">
        <v>66</v>
      </c>
      <c r="X152">
        <v>47</v>
      </c>
      <c r="Y152" t="s">
        <v>173</v>
      </c>
      <c r="Z152" t="s">
        <v>173</v>
      </c>
      <c r="AA152" t="s">
        <v>173</v>
      </c>
      <c r="AB152" t="s">
        <v>173</v>
      </c>
      <c r="AC152" s="25">
        <v>85.358875362057944</v>
      </c>
      <c r="AD152" s="25">
        <v>58.113473216553238</v>
      </c>
      <c r="AE152" s="25">
        <v>41.84762866116521</v>
      </c>
      <c r="AQ152" s="5">
        <f>VLOOKUP(AR152,'End KS4 denominations'!A:G,7,0)</f>
        <v>311069</v>
      </c>
      <c r="AR152" s="5" t="str">
        <f t="shared" si="2"/>
        <v>Boys.S1.All schools.Total.Total</v>
      </c>
    </row>
    <row r="153" spans="1:44" x14ac:dyDescent="0.25">
      <c r="A153">
        <v>201819</v>
      </c>
      <c r="B153" t="s">
        <v>19</v>
      </c>
      <c r="C153" t="s">
        <v>110</v>
      </c>
      <c r="D153" t="s">
        <v>20</v>
      </c>
      <c r="E153" t="s">
        <v>21</v>
      </c>
      <c r="F153" t="s">
        <v>22</v>
      </c>
      <c r="G153" t="s">
        <v>113</v>
      </c>
      <c r="H153" t="s">
        <v>112</v>
      </c>
      <c r="I153" t="s">
        <v>24</v>
      </c>
      <c r="J153" t="s">
        <v>161</v>
      </c>
      <c r="K153" t="s">
        <v>161</v>
      </c>
      <c r="L153" t="s">
        <v>50</v>
      </c>
      <c r="M153" t="s">
        <v>26</v>
      </c>
      <c r="N153">
        <v>271673</v>
      </c>
      <c r="O153">
        <v>268520</v>
      </c>
      <c r="P153">
        <v>219231</v>
      </c>
      <c r="Q153">
        <v>176659</v>
      </c>
      <c r="R153">
        <v>0</v>
      </c>
      <c r="S153">
        <v>0</v>
      </c>
      <c r="T153">
        <v>0</v>
      </c>
      <c r="U153">
        <v>0</v>
      </c>
      <c r="V153">
        <v>98</v>
      </c>
      <c r="W153">
        <v>80</v>
      </c>
      <c r="X153">
        <v>65</v>
      </c>
      <c r="Y153" t="s">
        <v>173</v>
      </c>
      <c r="Z153" t="s">
        <v>173</v>
      </c>
      <c r="AA153" t="s">
        <v>173</v>
      </c>
      <c r="AB153" t="s">
        <v>173</v>
      </c>
      <c r="AC153" s="25">
        <v>91.08393683960584</v>
      </c>
      <c r="AD153" s="25">
        <v>74.364749580231006</v>
      </c>
      <c r="AE153" s="25">
        <v>59.924017570936719</v>
      </c>
      <c r="AQ153" s="5">
        <f>VLOOKUP(AR153,'End KS4 denominations'!A:G,7,0)</f>
        <v>294805</v>
      </c>
      <c r="AR153" s="5" t="str">
        <f t="shared" si="2"/>
        <v>Girls.S1.All schools.Total.Total</v>
      </c>
    </row>
    <row r="154" spans="1:44" x14ac:dyDescent="0.25">
      <c r="A154">
        <v>201819</v>
      </c>
      <c r="B154" t="s">
        <v>19</v>
      </c>
      <c r="C154" t="s">
        <v>110</v>
      </c>
      <c r="D154" t="s">
        <v>20</v>
      </c>
      <c r="E154" t="s">
        <v>21</v>
      </c>
      <c r="F154" t="s">
        <v>22</v>
      </c>
      <c r="G154" t="s">
        <v>161</v>
      </c>
      <c r="H154" t="s">
        <v>112</v>
      </c>
      <c r="I154" t="s">
        <v>24</v>
      </c>
      <c r="J154" t="s">
        <v>161</v>
      </c>
      <c r="K154" t="s">
        <v>161</v>
      </c>
      <c r="L154" t="s">
        <v>50</v>
      </c>
      <c r="M154" t="s">
        <v>26</v>
      </c>
      <c r="N154">
        <v>545366</v>
      </c>
      <c r="O154">
        <v>534045</v>
      </c>
      <c r="P154">
        <v>400004</v>
      </c>
      <c r="Q154">
        <v>306834</v>
      </c>
      <c r="R154">
        <v>0</v>
      </c>
      <c r="S154">
        <v>0</v>
      </c>
      <c r="T154">
        <v>0</v>
      </c>
      <c r="U154">
        <v>0</v>
      </c>
      <c r="V154">
        <v>97</v>
      </c>
      <c r="W154">
        <v>73</v>
      </c>
      <c r="X154">
        <v>56</v>
      </c>
      <c r="Y154" t="s">
        <v>173</v>
      </c>
      <c r="Z154" t="s">
        <v>173</v>
      </c>
      <c r="AA154" t="s">
        <v>173</v>
      </c>
      <c r="AB154" t="s">
        <v>173</v>
      </c>
      <c r="AC154" s="25">
        <v>88.144564711474658</v>
      </c>
      <c r="AD154" s="25">
        <v>66.020987862162755</v>
      </c>
      <c r="AE154" s="25">
        <v>50.643203042216697</v>
      </c>
      <c r="AQ154" s="5">
        <f>VLOOKUP(AR154,'End KS4 denominations'!A:G,7,0)</f>
        <v>605874</v>
      </c>
      <c r="AR154" s="5" t="str">
        <f t="shared" si="2"/>
        <v>Total.S1.All schools.Total.Total</v>
      </c>
    </row>
    <row r="155" spans="1:44" x14ac:dyDescent="0.25">
      <c r="A155">
        <v>201819</v>
      </c>
      <c r="B155" t="s">
        <v>19</v>
      </c>
      <c r="C155" t="s">
        <v>110</v>
      </c>
      <c r="D155" t="s">
        <v>20</v>
      </c>
      <c r="E155" t="s">
        <v>21</v>
      </c>
      <c r="F155" t="s">
        <v>22</v>
      </c>
      <c r="G155" t="s">
        <v>111</v>
      </c>
      <c r="H155" t="s">
        <v>112</v>
      </c>
      <c r="I155" t="s">
        <v>24</v>
      </c>
      <c r="J155" t="s">
        <v>161</v>
      </c>
      <c r="K155" t="s">
        <v>161</v>
      </c>
      <c r="L155" t="s">
        <v>50</v>
      </c>
      <c r="M155" t="s">
        <v>27</v>
      </c>
      <c r="N155">
        <v>273693</v>
      </c>
      <c r="O155">
        <v>265525</v>
      </c>
      <c r="P155">
        <v>180773</v>
      </c>
      <c r="Q155">
        <v>130175</v>
      </c>
      <c r="R155">
        <v>0</v>
      </c>
      <c r="S155">
        <v>0</v>
      </c>
      <c r="T155">
        <v>0</v>
      </c>
      <c r="U155">
        <v>0</v>
      </c>
      <c r="V155">
        <v>97</v>
      </c>
      <c r="W155">
        <v>66</v>
      </c>
      <c r="X155">
        <v>47</v>
      </c>
      <c r="Y155" t="s">
        <v>173</v>
      </c>
      <c r="Z155" t="s">
        <v>173</v>
      </c>
      <c r="AA155" t="s">
        <v>173</v>
      </c>
      <c r="AB155" t="s">
        <v>173</v>
      </c>
      <c r="AC155" s="25">
        <v>85.358875362057944</v>
      </c>
      <c r="AD155" s="25">
        <v>58.113473216553238</v>
      </c>
      <c r="AE155" s="25">
        <v>41.84762866116521</v>
      </c>
      <c r="AQ155" s="5">
        <f>VLOOKUP(AR155,'End KS4 denominations'!A:G,7,0)</f>
        <v>311069</v>
      </c>
      <c r="AR155" s="5" t="str">
        <f t="shared" si="2"/>
        <v>Boys.S1.All schools.Total.Total</v>
      </c>
    </row>
    <row r="156" spans="1:44" x14ac:dyDescent="0.25">
      <c r="A156">
        <v>201819</v>
      </c>
      <c r="B156" t="s">
        <v>19</v>
      </c>
      <c r="C156" t="s">
        <v>110</v>
      </c>
      <c r="D156" t="s">
        <v>20</v>
      </c>
      <c r="E156" t="s">
        <v>21</v>
      </c>
      <c r="F156" t="s">
        <v>22</v>
      </c>
      <c r="G156" t="s">
        <v>113</v>
      </c>
      <c r="H156" t="s">
        <v>112</v>
      </c>
      <c r="I156" t="s">
        <v>24</v>
      </c>
      <c r="J156" t="s">
        <v>161</v>
      </c>
      <c r="K156" t="s">
        <v>161</v>
      </c>
      <c r="L156" t="s">
        <v>50</v>
      </c>
      <c r="M156" t="s">
        <v>27</v>
      </c>
      <c r="N156">
        <v>271673</v>
      </c>
      <c r="O156">
        <v>268520</v>
      </c>
      <c r="P156">
        <v>219231</v>
      </c>
      <c r="Q156">
        <v>176659</v>
      </c>
      <c r="R156">
        <v>0</v>
      </c>
      <c r="S156">
        <v>0</v>
      </c>
      <c r="T156">
        <v>0</v>
      </c>
      <c r="U156">
        <v>0</v>
      </c>
      <c r="V156">
        <v>98</v>
      </c>
      <c r="W156">
        <v>80</v>
      </c>
      <c r="X156">
        <v>65</v>
      </c>
      <c r="Y156" t="s">
        <v>173</v>
      </c>
      <c r="Z156" t="s">
        <v>173</v>
      </c>
      <c r="AA156" t="s">
        <v>173</v>
      </c>
      <c r="AB156" t="s">
        <v>173</v>
      </c>
      <c r="AC156" s="25">
        <v>91.08393683960584</v>
      </c>
      <c r="AD156" s="25">
        <v>74.364749580231006</v>
      </c>
      <c r="AE156" s="25">
        <v>59.924017570936719</v>
      </c>
      <c r="AQ156" s="5">
        <f>VLOOKUP(AR156,'End KS4 denominations'!A:G,7,0)</f>
        <v>294805</v>
      </c>
      <c r="AR156" s="5" t="str">
        <f t="shared" si="2"/>
        <v>Girls.S1.All schools.Total.Total</v>
      </c>
    </row>
    <row r="157" spans="1:44" x14ac:dyDescent="0.25">
      <c r="A157">
        <v>201819</v>
      </c>
      <c r="B157" t="s">
        <v>19</v>
      </c>
      <c r="C157" t="s">
        <v>110</v>
      </c>
      <c r="D157" t="s">
        <v>20</v>
      </c>
      <c r="E157" t="s">
        <v>21</v>
      </c>
      <c r="F157" t="s">
        <v>22</v>
      </c>
      <c r="G157" t="s">
        <v>161</v>
      </c>
      <c r="H157" t="s">
        <v>112</v>
      </c>
      <c r="I157" t="s">
        <v>24</v>
      </c>
      <c r="J157" t="s">
        <v>161</v>
      </c>
      <c r="K157" t="s">
        <v>161</v>
      </c>
      <c r="L157" t="s">
        <v>50</v>
      </c>
      <c r="M157" t="s">
        <v>27</v>
      </c>
      <c r="N157">
        <v>545366</v>
      </c>
      <c r="O157">
        <v>534045</v>
      </c>
      <c r="P157">
        <v>400004</v>
      </c>
      <c r="Q157">
        <v>306834</v>
      </c>
      <c r="R157">
        <v>0</v>
      </c>
      <c r="S157">
        <v>0</v>
      </c>
      <c r="T157">
        <v>0</v>
      </c>
      <c r="U157">
        <v>0</v>
      </c>
      <c r="V157">
        <v>97</v>
      </c>
      <c r="W157">
        <v>73</v>
      </c>
      <c r="X157">
        <v>56</v>
      </c>
      <c r="Y157" t="s">
        <v>173</v>
      </c>
      <c r="Z157" t="s">
        <v>173</v>
      </c>
      <c r="AA157" t="s">
        <v>173</v>
      </c>
      <c r="AB157" t="s">
        <v>173</v>
      </c>
      <c r="AC157" s="25">
        <v>88.144564711474658</v>
      </c>
      <c r="AD157" s="25">
        <v>66.020987862162755</v>
      </c>
      <c r="AE157" s="25">
        <v>50.643203042216697</v>
      </c>
      <c r="AQ157" s="5">
        <f>VLOOKUP(AR157,'End KS4 denominations'!A:G,7,0)</f>
        <v>605874</v>
      </c>
      <c r="AR157" s="5" t="str">
        <f t="shared" si="2"/>
        <v>Total.S1.All schools.Total.Total</v>
      </c>
    </row>
    <row r="158" spans="1:44" x14ac:dyDescent="0.25">
      <c r="A158">
        <v>201819</v>
      </c>
      <c r="B158" t="s">
        <v>19</v>
      </c>
      <c r="C158" t="s">
        <v>110</v>
      </c>
      <c r="D158" t="s">
        <v>20</v>
      </c>
      <c r="E158" t="s">
        <v>21</v>
      </c>
      <c r="F158" t="s">
        <v>22</v>
      </c>
      <c r="G158" t="s">
        <v>111</v>
      </c>
      <c r="H158" t="s">
        <v>112</v>
      </c>
      <c r="I158" t="s">
        <v>24</v>
      </c>
      <c r="J158" t="s">
        <v>161</v>
      </c>
      <c r="K158" t="s">
        <v>161</v>
      </c>
      <c r="L158" t="s">
        <v>51</v>
      </c>
      <c r="M158" t="s">
        <v>26</v>
      </c>
      <c r="N158">
        <v>271338</v>
      </c>
      <c r="O158">
        <v>261807</v>
      </c>
      <c r="P158">
        <v>155184</v>
      </c>
      <c r="Q158">
        <v>101146</v>
      </c>
      <c r="R158">
        <v>0</v>
      </c>
      <c r="S158">
        <v>0</v>
      </c>
      <c r="T158">
        <v>0</v>
      </c>
      <c r="U158">
        <v>0</v>
      </c>
      <c r="V158">
        <v>96</v>
      </c>
      <c r="W158">
        <v>57</v>
      </c>
      <c r="X158">
        <v>37</v>
      </c>
      <c r="Y158" t="s">
        <v>173</v>
      </c>
      <c r="Z158" t="s">
        <v>173</v>
      </c>
      <c r="AA158" t="s">
        <v>173</v>
      </c>
      <c r="AB158" t="s">
        <v>173</v>
      </c>
      <c r="AC158" s="25">
        <v>84.163642150133882</v>
      </c>
      <c r="AD158" s="25">
        <v>49.887324034217492</v>
      </c>
      <c r="AE158" s="25">
        <v>32.515615506527489</v>
      </c>
      <c r="AQ158" s="5">
        <f>VLOOKUP(AR158,'End KS4 denominations'!A:G,7,0)</f>
        <v>311069</v>
      </c>
      <c r="AR158" s="5" t="str">
        <f t="shared" si="2"/>
        <v>Boys.S1.All schools.Total.Total</v>
      </c>
    </row>
    <row r="159" spans="1:44" x14ac:dyDescent="0.25">
      <c r="A159">
        <v>201819</v>
      </c>
      <c r="B159" t="s">
        <v>19</v>
      </c>
      <c r="C159" t="s">
        <v>110</v>
      </c>
      <c r="D159" t="s">
        <v>20</v>
      </c>
      <c r="E159" t="s">
        <v>21</v>
      </c>
      <c r="F159" t="s">
        <v>22</v>
      </c>
      <c r="G159" t="s">
        <v>113</v>
      </c>
      <c r="H159" t="s">
        <v>112</v>
      </c>
      <c r="I159" t="s">
        <v>24</v>
      </c>
      <c r="J159" t="s">
        <v>161</v>
      </c>
      <c r="K159" t="s">
        <v>161</v>
      </c>
      <c r="L159" t="s">
        <v>51</v>
      </c>
      <c r="M159" t="s">
        <v>26</v>
      </c>
      <c r="N159">
        <v>266500</v>
      </c>
      <c r="O159">
        <v>259313</v>
      </c>
      <c r="P159">
        <v>169142</v>
      </c>
      <c r="Q159">
        <v>114207</v>
      </c>
      <c r="R159">
        <v>0</v>
      </c>
      <c r="S159">
        <v>0</v>
      </c>
      <c r="T159">
        <v>0</v>
      </c>
      <c r="U159">
        <v>0</v>
      </c>
      <c r="V159">
        <v>97</v>
      </c>
      <c r="W159">
        <v>63</v>
      </c>
      <c r="X159">
        <v>42</v>
      </c>
      <c r="Y159" t="s">
        <v>173</v>
      </c>
      <c r="Z159" t="s">
        <v>173</v>
      </c>
      <c r="AA159" t="s">
        <v>173</v>
      </c>
      <c r="AB159" t="s">
        <v>173</v>
      </c>
      <c r="AC159" s="25">
        <v>87.9608554807415</v>
      </c>
      <c r="AD159" s="25">
        <v>57.374196502773025</v>
      </c>
      <c r="AE159" s="25">
        <v>38.739844982276423</v>
      </c>
      <c r="AQ159" s="5">
        <f>VLOOKUP(AR159,'End KS4 denominations'!A:G,7,0)</f>
        <v>294805</v>
      </c>
      <c r="AR159" s="5" t="str">
        <f t="shared" si="2"/>
        <v>Girls.S1.All schools.Total.Total</v>
      </c>
    </row>
    <row r="160" spans="1:44" x14ac:dyDescent="0.25">
      <c r="A160">
        <v>201819</v>
      </c>
      <c r="B160" t="s">
        <v>19</v>
      </c>
      <c r="C160" t="s">
        <v>110</v>
      </c>
      <c r="D160" t="s">
        <v>20</v>
      </c>
      <c r="E160" t="s">
        <v>21</v>
      </c>
      <c r="F160" t="s">
        <v>22</v>
      </c>
      <c r="G160" t="s">
        <v>161</v>
      </c>
      <c r="H160" t="s">
        <v>112</v>
      </c>
      <c r="I160" t="s">
        <v>24</v>
      </c>
      <c r="J160" t="s">
        <v>161</v>
      </c>
      <c r="K160" t="s">
        <v>161</v>
      </c>
      <c r="L160" t="s">
        <v>51</v>
      </c>
      <c r="M160" t="s">
        <v>26</v>
      </c>
      <c r="N160">
        <v>537838</v>
      </c>
      <c r="O160">
        <v>521120</v>
      </c>
      <c r="P160">
        <v>324326</v>
      </c>
      <c r="Q160">
        <v>215353</v>
      </c>
      <c r="R160">
        <v>0</v>
      </c>
      <c r="S160">
        <v>0</v>
      </c>
      <c r="T160">
        <v>0</v>
      </c>
      <c r="U160">
        <v>0</v>
      </c>
      <c r="V160">
        <v>96</v>
      </c>
      <c r="W160">
        <v>60</v>
      </c>
      <c r="X160">
        <v>40</v>
      </c>
      <c r="Y160" t="s">
        <v>173</v>
      </c>
      <c r="Z160" t="s">
        <v>173</v>
      </c>
      <c r="AA160" t="s">
        <v>173</v>
      </c>
      <c r="AB160" t="s">
        <v>173</v>
      </c>
      <c r="AC160" s="25">
        <v>86.011282873996905</v>
      </c>
      <c r="AD160" s="25">
        <v>53.530271970739797</v>
      </c>
      <c r="AE160" s="25">
        <v>35.544189055810286</v>
      </c>
      <c r="AQ160" s="5">
        <f>VLOOKUP(AR160,'End KS4 denominations'!A:G,7,0)</f>
        <v>605874</v>
      </c>
      <c r="AR160" s="5" t="str">
        <f t="shared" si="2"/>
        <v>Total.S1.All schools.Total.Total</v>
      </c>
    </row>
    <row r="161" spans="1:44" x14ac:dyDescent="0.25">
      <c r="A161">
        <v>201819</v>
      </c>
      <c r="B161" t="s">
        <v>19</v>
      </c>
      <c r="C161" t="s">
        <v>110</v>
      </c>
      <c r="D161" t="s">
        <v>20</v>
      </c>
      <c r="E161" t="s">
        <v>21</v>
      </c>
      <c r="F161" t="s">
        <v>22</v>
      </c>
      <c r="G161" t="s">
        <v>111</v>
      </c>
      <c r="H161" t="s">
        <v>112</v>
      </c>
      <c r="I161" t="s">
        <v>24</v>
      </c>
      <c r="J161" t="s">
        <v>161</v>
      </c>
      <c r="K161" t="s">
        <v>161</v>
      </c>
      <c r="L161" t="s">
        <v>51</v>
      </c>
      <c r="M161" t="s">
        <v>27</v>
      </c>
      <c r="N161">
        <v>271338</v>
      </c>
      <c r="O161">
        <v>261807</v>
      </c>
      <c r="P161">
        <v>155184</v>
      </c>
      <c r="Q161">
        <v>101146</v>
      </c>
      <c r="R161">
        <v>0</v>
      </c>
      <c r="S161">
        <v>0</v>
      </c>
      <c r="T161">
        <v>0</v>
      </c>
      <c r="U161">
        <v>0</v>
      </c>
      <c r="V161">
        <v>96</v>
      </c>
      <c r="W161">
        <v>57</v>
      </c>
      <c r="X161">
        <v>37</v>
      </c>
      <c r="Y161" t="s">
        <v>173</v>
      </c>
      <c r="Z161" t="s">
        <v>173</v>
      </c>
      <c r="AA161" t="s">
        <v>173</v>
      </c>
      <c r="AB161" t="s">
        <v>173</v>
      </c>
      <c r="AC161" s="25">
        <v>84.163642150133882</v>
      </c>
      <c r="AD161" s="25">
        <v>49.887324034217492</v>
      </c>
      <c r="AE161" s="25">
        <v>32.515615506527489</v>
      </c>
      <c r="AQ161" s="5">
        <f>VLOOKUP(AR161,'End KS4 denominations'!A:G,7,0)</f>
        <v>311069</v>
      </c>
      <c r="AR161" s="5" t="str">
        <f t="shared" si="2"/>
        <v>Boys.S1.All schools.Total.Total</v>
      </c>
    </row>
    <row r="162" spans="1:44" x14ac:dyDescent="0.25">
      <c r="A162">
        <v>201819</v>
      </c>
      <c r="B162" t="s">
        <v>19</v>
      </c>
      <c r="C162" t="s">
        <v>110</v>
      </c>
      <c r="D162" t="s">
        <v>20</v>
      </c>
      <c r="E162" t="s">
        <v>21</v>
      </c>
      <c r="F162" t="s">
        <v>22</v>
      </c>
      <c r="G162" t="s">
        <v>113</v>
      </c>
      <c r="H162" t="s">
        <v>112</v>
      </c>
      <c r="I162" t="s">
        <v>24</v>
      </c>
      <c r="J162" t="s">
        <v>161</v>
      </c>
      <c r="K162" t="s">
        <v>161</v>
      </c>
      <c r="L162" t="s">
        <v>51</v>
      </c>
      <c r="M162" t="s">
        <v>27</v>
      </c>
      <c r="N162">
        <v>266500</v>
      </c>
      <c r="O162">
        <v>259313</v>
      </c>
      <c r="P162">
        <v>169142</v>
      </c>
      <c r="Q162">
        <v>114207</v>
      </c>
      <c r="R162">
        <v>0</v>
      </c>
      <c r="S162">
        <v>0</v>
      </c>
      <c r="T162">
        <v>0</v>
      </c>
      <c r="U162">
        <v>0</v>
      </c>
      <c r="V162">
        <v>97</v>
      </c>
      <c r="W162">
        <v>63</v>
      </c>
      <c r="X162">
        <v>42</v>
      </c>
      <c r="Y162" t="s">
        <v>173</v>
      </c>
      <c r="Z162" t="s">
        <v>173</v>
      </c>
      <c r="AA162" t="s">
        <v>173</v>
      </c>
      <c r="AB162" t="s">
        <v>173</v>
      </c>
      <c r="AC162" s="25">
        <v>87.9608554807415</v>
      </c>
      <c r="AD162" s="25">
        <v>57.374196502773025</v>
      </c>
      <c r="AE162" s="25">
        <v>38.739844982276423</v>
      </c>
      <c r="AQ162" s="5">
        <f>VLOOKUP(AR162,'End KS4 denominations'!A:G,7,0)</f>
        <v>294805</v>
      </c>
      <c r="AR162" s="5" t="str">
        <f t="shared" si="2"/>
        <v>Girls.S1.All schools.Total.Total</v>
      </c>
    </row>
    <row r="163" spans="1:44" x14ac:dyDescent="0.25">
      <c r="A163">
        <v>201819</v>
      </c>
      <c r="B163" t="s">
        <v>19</v>
      </c>
      <c r="C163" t="s">
        <v>110</v>
      </c>
      <c r="D163" t="s">
        <v>20</v>
      </c>
      <c r="E163" t="s">
        <v>21</v>
      </c>
      <c r="F163" t="s">
        <v>22</v>
      </c>
      <c r="G163" t="s">
        <v>161</v>
      </c>
      <c r="H163" t="s">
        <v>112</v>
      </c>
      <c r="I163" t="s">
        <v>24</v>
      </c>
      <c r="J163" t="s">
        <v>161</v>
      </c>
      <c r="K163" t="s">
        <v>161</v>
      </c>
      <c r="L163" t="s">
        <v>51</v>
      </c>
      <c r="M163" t="s">
        <v>27</v>
      </c>
      <c r="N163">
        <v>537838</v>
      </c>
      <c r="O163">
        <v>521120</v>
      </c>
      <c r="P163">
        <v>324326</v>
      </c>
      <c r="Q163">
        <v>215353</v>
      </c>
      <c r="R163">
        <v>0</v>
      </c>
      <c r="S163">
        <v>0</v>
      </c>
      <c r="T163">
        <v>0</v>
      </c>
      <c r="U163">
        <v>0</v>
      </c>
      <c r="V163">
        <v>96</v>
      </c>
      <c r="W163">
        <v>60</v>
      </c>
      <c r="X163">
        <v>40</v>
      </c>
      <c r="Y163" t="s">
        <v>173</v>
      </c>
      <c r="Z163" t="s">
        <v>173</v>
      </c>
      <c r="AA163" t="s">
        <v>173</v>
      </c>
      <c r="AB163" t="s">
        <v>173</v>
      </c>
      <c r="AC163" s="25">
        <v>86.011282873996905</v>
      </c>
      <c r="AD163" s="25">
        <v>53.530271970739797</v>
      </c>
      <c r="AE163" s="25">
        <v>35.544189055810286</v>
      </c>
      <c r="AQ163" s="5">
        <f>VLOOKUP(AR163,'End KS4 denominations'!A:G,7,0)</f>
        <v>605874</v>
      </c>
      <c r="AR163" s="5" t="str">
        <f t="shared" si="2"/>
        <v>Total.S1.All schools.Total.Total</v>
      </c>
    </row>
    <row r="164" spans="1:44" x14ac:dyDescent="0.25">
      <c r="A164">
        <v>201819</v>
      </c>
      <c r="B164" t="s">
        <v>19</v>
      </c>
      <c r="C164" t="s">
        <v>110</v>
      </c>
      <c r="D164" t="s">
        <v>20</v>
      </c>
      <c r="E164" t="s">
        <v>21</v>
      </c>
      <c r="F164" t="s">
        <v>22</v>
      </c>
      <c r="G164" t="s">
        <v>111</v>
      </c>
      <c r="H164" t="s">
        <v>112</v>
      </c>
      <c r="I164" t="s">
        <v>24</v>
      </c>
      <c r="J164" t="s">
        <v>161</v>
      </c>
      <c r="K164" t="s">
        <v>161</v>
      </c>
      <c r="L164" t="s">
        <v>52</v>
      </c>
      <c r="M164" t="s">
        <v>26</v>
      </c>
      <c r="N164">
        <v>17020</v>
      </c>
      <c r="O164">
        <v>16791</v>
      </c>
      <c r="P164">
        <v>8378</v>
      </c>
      <c r="Q164">
        <v>5466</v>
      </c>
      <c r="R164">
        <v>0</v>
      </c>
      <c r="S164">
        <v>0</v>
      </c>
      <c r="T164">
        <v>0</v>
      </c>
      <c r="U164">
        <v>0</v>
      </c>
      <c r="V164">
        <v>98</v>
      </c>
      <c r="W164">
        <v>49</v>
      </c>
      <c r="X164">
        <v>32</v>
      </c>
      <c r="Y164" t="s">
        <v>173</v>
      </c>
      <c r="Z164" t="s">
        <v>173</v>
      </c>
      <c r="AA164" t="s">
        <v>173</v>
      </c>
      <c r="AB164" t="s">
        <v>173</v>
      </c>
      <c r="AC164" s="25">
        <v>5.3978377787564824</v>
      </c>
      <c r="AD164" s="25">
        <v>2.6932931278912395</v>
      </c>
      <c r="AE164" s="25">
        <v>1.7571664164542273</v>
      </c>
      <c r="AQ164" s="5">
        <f>VLOOKUP(AR164,'End KS4 denominations'!A:G,7,0)</f>
        <v>311069</v>
      </c>
      <c r="AR164" s="5" t="str">
        <f t="shared" si="2"/>
        <v>Boys.S1.All schools.Total.Total</v>
      </c>
    </row>
    <row r="165" spans="1:44" x14ac:dyDescent="0.25">
      <c r="A165">
        <v>201819</v>
      </c>
      <c r="B165" t="s">
        <v>19</v>
      </c>
      <c r="C165" t="s">
        <v>110</v>
      </c>
      <c r="D165" t="s">
        <v>20</v>
      </c>
      <c r="E165" t="s">
        <v>21</v>
      </c>
      <c r="F165" t="s">
        <v>22</v>
      </c>
      <c r="G165" t="s">
        <v>113</v>
      </c>
      <c r="H165" t="s">
        <v>112</v>
      </c>
      <c r="I165" t="s">
        <v>24</v>
      </c>
      <c r="J165" t="s">
        <v>161</v>
      </c>
      <c r="K165" t="s">
        <v>161</v>
      </c>
      <c r="L165" t="s">
        <v>52</v>
      </c>
      <c r="M165" t="s">
        <v>26</v>
      </c>
      <c r="N165">
        <v>28095</v>
      </c>
      <c r="O165">
        <v>27956</v>
      </c>
      <c r="P165">
        <v>20628</v>
      </c>
      <c r="Q165">
        <v>16516</v>
      </c>
      <c r="R165">
        <v>0</v>
      </c>
      <c r="S165">
        <v>0</v>
      </c>
      <c r="T165">
        <v>0</v>
      </c>
      <c r="U165">
        <v>0</v>
      </c>
      <c r="V165">
        <v>99</v>
      </c>
      <c r="W165">
        <v>73</v>
      </c>
      <c r="X165">
        <v>58</v>
      </c>
      <c r="Y165" t="s">
        <v>173</v>
      </c>
      <c r="Z165" t="s">
        <v>173</v>
      </c>
      <c r="AA165" t="s">
        <v>173</v>
      </c>
      <c r="AB165" t="s">
        <v>173</v>
      </c>
      <c r="AC165" s="25">
        <v>9.4828785129153168</v>
      </c>
      <c r="AD165" s="25">
        <v>6.9971676192737569</v>
      </c>
      <c r="AE165" s="25">
        <v>5.6023473143264191</v>
      </c>
      <c r="AQ165" s="5">
        <f>VLOOKUP(AR165,'End KS4 denominations'!A:G,7,0)</f>
        <v>294805</v>
      </c>
      <c r="AR165" s="5" t="str">
        <f t="shared" si="2"/>
        <v>Girls.S1.All schools.Total.Total</v>
      </c>
    </row>
    <row r="166" spans="1:44" x14ac:dyDescent="0.25">
      <c r="A166">
        <v>201819</v>
      </c>
      <c r="B166" t="s">
        <v>19</v>
      </c>
      <c r="C166" t="s">
        <v>110</v>
      </c>
      <c r="D166" t="s">
        <v>20</v>
      </c>
      <c r="E166" t="s">
        <v>21</v>
      </c>
      <c r="F166" t="s">
        <v>22</v>
      </c>
      <c r="G166" t="s">
        <v>161</v>
      </c>
      <c r="H166" t="s">
        <v>112</v>
      </c>
      <c r="I166" t="s">
        <v>24</v>
      </c>
      <c r="J166" t="s">
        <v>161</v>
      </c>
      <c r="K166" t="s">
        <v>161</v>
      </c>
      <c r="L166" t="s">
        <v>52</v>
      </c>
      <c r="M166" t="s">
        <v>26</v>
      </c>
      <c r="N166">
        <v>45115</v>
      </c>
      <c r="O166">
        <v>44747</v>
      </c>
      <c r="P166">
        <v>29006</v>
      </c>
      <c r="Q166">
        <v>21982</v>
      </c>
      <c r="R166">
        <v>0</v>
      </c>
      <c r="S166">
        <v>0</v>
      </c>
      <c r="T166">
        <v>0</v>
      </c>
      <c r="U166">
        <v>0</v>
      </c>
      <c r="V166">
        <v>99</v>
      </c>
      <c r="W166">
        <v>64</v>
      </c>
      <c r="X166">
        <v>48</v>
      </c>
      <c r="Y166" t="s">
        <v>173</v>
      </c>
      <c r="Z166" t="s">
        <v>173</v>
      </c>
      <c r="AA166" t="s">
        <v>173</v>
      </c>
      <c r="AB166" t="s">
        <v>173</v>
      </c>
      <c r="AC166" s="25">
        <v>7.3855290043804489</v>
      </c>
      <c r="AD166" s="25">
        <v>4.7874640601841305</v>
      </c>
      <c r="AE166" s="25">
        <v>3.6281471064940893</v>
      </c>
      <c r="AQ166" s="5">
        <f>VLOOKUP(AR166,'End KS4 denominations'!A:G,7,0)</f>
        <v>605874</v>
      </c>
      <c r="AR166" s="5" t="str">
        <f t="shared" si="2"/>
        <v>Total.S1.All schools.Total.Total</v>
      </c>
    </row>
    <row r="167" spans="1:44" x14ac:dyDescent="0.25">
      <c r="A167">
        <v>201819</v>
      </c>
      <c r="B167" t="s">
        <v>19</v>
      </c>
      <c r="C167" t="s">
        <v>110</v>
      </c>
      <c r="D167" t="s">
        <v>20</v>
      </c>
      <c r="E167" t="s">
        <v>21</v>
      </c>
      <c r="F167" t="s">
        <v>22</v>
      </c>
      <c r="G167" t="s">
        <v>111</v>
      </c>
      <c r="H167" t="s">
        <v>112</v>
      </c>
      <c r="I167" t="s">
        <v>24</v>
      </c>
      <c r="J167" t="s">
        <v>161</v>
      </c>
      <c r="K167" t="s">
        <v>161</v>
      </c>
      <c r="L167" t="s">
        <v>52</v>
      </c>
      <c r="M167" t="s">
        <v>27</v>
      </c>
      <c r="N167">
        <v>17020</v>
      </c>
      <c r="O167">
        <v>16791</v>
      </c>
      <c r="P167">
        <v>8378</v>
      </c>
      <c r="Q167">
        <v>5466</v>
      </c>
      <c r="R167">
        <v>0</v>
      </c>
      <c r="S167">
        <v>0</v>
      </c>
      <c r="T167">
        <v>0</v>
      </c>
      <c r="U167">
        <v>0</v>
      </c>
      <c r="V167">
        <v>98</v>
      </c>
      <c r="W167">
        <v>49</v>
      </c>
      <c r="X167">
        <v>32</v>
      </c>
      <c r="Y167" t="s">
        <v>173</v>
      </c>
      <c r="Z167" t="s">
        <v>173</v>
      </c>
      <c r="AA167" t="s">
        <v>173</v>
      </c>
      <c r="AB167" t="s">
        <v>173</v>
      </c>
      <c r="AC167" s="25">
        <v>5.3978377787564824</v>
      </c>
      <c r="AD167" s="25">
        <v>2.6932931278912395</v>
      </c>
      <c r="AE167" s="25">
        <v>1.7571664164542273</v>
      </c>
      <c r="AQ167" s="5">
        <f>VLOOKUP(AR167,'End KS4 denominations'!A:G,7,0)</f>
        <v>311069</v>
      </c>
      <c r="AR167" s="5" t="str">
        <f t="shared" si="2"/>
        <v>Boys.S1.All schools.Total.Total</v>
      </c>
    </row>
    <row r="168" spans="1:44" x14ac:dyDescent="0.25">
      <c r="A168">
        <v>201819</v>
      </c>
      <c r="B168" t="s">
        <v>19</v>
      </c>
      <c r="C168" t="s">
        <v>110</v>
      </c>
      <c r="D168" t="s">
        <v>20</v>
      </c>
      <c r="E168" t="s">
        <v>21</v>
      </c>
      <c r="F168" t="s">
        <v>22</v>
      </c>
      <c r="G168" t="s">
        <v>113</v>
      </c>
      <c r="H168" t="s">
        <v>112</v>
      </c>
      <c r="I168" t="s">
        <v>24</v>
      </c>
      <c r="J168" t="s">
        <v>161</v>
      </c>
      <c r="K168" t="s">
        <v>161</v>
      </c>
      <c r="L168" t="s">
        <v>52</v>
      </c>
      <c r="M168" t="s">
        <v>27</v>
      </c>
      <c r="N168">
        <v>28095</v>
      </c>
      <c r="O168">
        <v>27956</v>
      </c>
      <c r="P168">
        <v>20628</v>
      </c>
      <c r="Q168">
        <v>16516</v>
      </c>
      <c r="R168">
        <v>0</v>
      </c>
      <c r="S168">
        <v>0</v>
      </c>
      <c r="T168">
        <v>0</v>
      </c>
      <c r="U168">
        <v>0</v>
      </c>
      <c r="V168">
        <v>99</v>
      </c>
      <c r="W168">
        <v>73</v>
      </c>
      <c r="X168">
        <v>58</v>
      </c>
      <c r="Y168" t="s">
        <v>173</v>
      </c>
      <c r="Z168" t="s">
        <v>173</v>
      </c>
      <c r="AA168" t="s">
        <v>173</v>
      </c>
      <c r="AB168" t="s">
        <v>173</v>
      </c>
      <c r="AC168" s="25">
        <v>9.4828785129153168</v>
      </c>
      <c r="AD168" s="25">
        <v>6.9971676192737569</v>
      </c>
      <c r="AE168" s="25">
        <v>5.6023473143264191</v>
      </c>
      <c r="AQ168" s="5">
        <f>VLOOKUP(AR168,'End KS4 denominations'!A:G,7,0)</f>
        <v>294805</v>
      </c>
      <c r="AR168" s="5" t="str">
        <f t="shared" si="2"/>
        <v>Girls.S1.All schools.Total.Total</v>
      </c>
    </row>
    <row r="169" spans="1:44" x14ac:dyDescent="0.25">
      <c r="A169">
        <v>201819</v>
      </c>
      <c r="B169" t="s">
        <v>19</v>
      </c>
      <c r="C169" t="s">
        <v>110</v>
      </c>
      <c r="D169" t="s">
        <v>20</v>
      </c>
      <c r="E169" t="s">
        <v>21</v>
      </c>
      <c r="F169" t="s">
        <v>22</v>
      </c>
      <c r="G169" t="s">
        <v>161</v>
      </c>
      <c r="H169" t="s">
        <v>112</v>
      </c>
      <c r="I169" t="s">
        <v>24</v>
      </c>
      <c r="J169" t="s">
        <v>161</v>
      </c>
      <c r="K169" t="s">
        <v>161</v>
      </c>
      <c r="L169" t="s">
        <v>52</v>
      </c>
      <c r="M169" t="s">
        <v>27</v>
      </c>
      <c r="N169">
        <v>45115</v>
      </c>
      <c r="O169">
        <v>44747</v>
      </c>
      <c r="P169">
        <v>29006</v>
      </c>
      <c r="Q169">
        <v>21982</v>
      </c>
      <c r="R169">
        <v>0</v>
      </c>
      <c r="S169">
        <v>0</v>
      </c>
      <c r="T169">
        <v>0</v>
      </c>
      <c r="U169">
        <v>0</v>
      </c>
      <c r="V169">
        <v>99</v>
      </c>
      <c r="W169">
        <v>64</v>
      </c>
      <c r="X169">
        <v>48</v>
      </c>
      <c r="Y169" t="s">
        <v>173</v>
      </c>
      <c r="Z169" t="s">
        <v>173</v>
      </c>
      <c r="AA169" t="s">
        <v>173</v>
      </c>
      <c r="AB169" t="s">
        <v>173</v>
      </c>
      <c r="AC169" s="25">
        <v>7.3855290043804489</v>
      </c>
      <c r="AD169" s="25">
        <v>4.7874640601841305</v>
      </c>
      <c r="AE169" s="25">
        <v>3.6281471064940893</v>
      </c>
      <c r="AQ169" s="5">
        <f>VLOOKUP(AR169,'End KS4 denominations'!A:G,7,0)</f>
        <v>605874</v>
      </c>
      <c r="AR169" s="5" t="str">
        <f t="shared" si="2"/>
        <v>Total.S1.All schools.Total.Total</v>
      </c>
    </row>
    <row r="170" spans="1:44" x14ac:dyDescent="0.25">
      <c r="A170">
        <v>201819</v>
      </c>
      <c r="B170" t="s">
        <v>19</v>
      </c>
      <c r="C170" t="s">
        <v>110</v>
      </c>
      <c r="D170" t="s">
        <v>20</v>
      </c>
      <c r="E170" t="s">
        <v>21</v>
      </c>
      <c r="F170" t="s">
        <v>22</v>
      </c>
      <c r="G170" t="s">
        <v>111</v>
      </c>
      <c r="H170" t="s">
        <v>112</v>
      </c>
      <c r="I170" t="s">
        <v>24</v>
      </c>
      <c r="J170" t="s">
        <v>161</v>
      </c>
      <c r="K170" t="s">
        <v>161</v>
      </c>
      <c r="L170" t="s">
        <v>53</v>
      </c>
      <c r="M170" t="s">
        <v>26</v>
      </c>
      <c r="N170">
        <v>51869</v>
      </c>
      <c r="O170">
        <v>50849</v>
      </c>
      <c r="P170">
        <v>32781</v>
      </c>
      <c r="Q170">
        <v>24335</v>
      </c>
      <c r="R170">
        <v>0</v>
      </c>
      <c r="S170">
        <v>0</v>
      </c>
      <c r="T170">
        <v>0</v>
      </c>
      <c r="U170">
        <v>0</v>
      </c>
      <c r="V170">
        <v>98</v>
      </c>
      <c r="W170">
        <v>63</v>
      </c>
      <c r="X170">
        <v>46</v>
      </c>
      <c r="Y170" t="s">
        <v>173</v>
      </c>
      <c r="Z170" t="s">
        <v>173</v>
      </c>
      <c r="AA170" t="s">
        <v>173</v>
      </c>
      <c r="AB170" t="s">
        <v>173</v>
      </c>
      <c r="AC170" s="25">
        <v>16.346534048715881</v>
      </c>
      <c r="AD170" s="25">
        <v>10.53817641745079</v>
      </c>
      <c r="AE170" s="25">
        <v>7.8230231877814891</v>
      </c>
      <c r="AQ170" s="5">
        <f>VLOOKUP(AR170,'End KS4 denominations'!A:G,7,0)</f>
        <v>311069</v>
      </c>
      <c r="AR170" s="5" t="str">
        <f t="shared" si="2"/>
        <v>Boys.S1.All schools.Total.Total</v>
      </c>
    </row>
    <row r="171" spans="1:44" x14ac:dyDescent="0.25">
      <c r="A171">
        <v>201819</v>
      </c>
      <c r="B171" t="s">
        <v>19</v>
      </c>
      <c r="C171" t="s">
        <v>110</v>
      </c>
      <c r="D171" t="s">
        <v>20</v>
      </c>
      <c r="E171" t="s">
        <v>21</v>
      </c>
      <c r="F171" t="s">
        <v>22</v>
      </c>
      <c r="G171" t="s">
        <v>113</v>
      </c>
      <c r="H171" t="s">
        <v>112</v>
      </c>
      <c r="I171" t="s">
        <v>24</v>
      </c>
      <c r="J171" t="s">
        <v>161</v>
      </c>
      <c r="K171" t="s">
        <v>161</v>
      </c>
      <c r="L171" t="s">
        <v>53</v>
      </c>
      <c r="M171" t="s">
        <v>26</v>
      </c>
      <c r="N171">
        <v>71602</v>
      </c>
      <c r="O171">
        <v>70574</v>
      </c>
      <c r="P171">
        <v>53123</v>
      </c>
      <c r="Q171">
        <v>41768</v>
      </c>
      <c r="R171">
        <v>0</v>
      </c>
      <c r="S171">
        <v>0</v>
      </c>
      <c r="T171">
        <v>0</v>
      </c>
      <c r="U171">
        <v>0</v>
      </c>
      <c r="V171">
        <v>98</v>
      </c>
      <c r="W171">
        <v>74</v>
      </c>
      <c r="X171">
        <v>58</v>
      </c>
      <c r="Y171" t="s">
        <v>173</v>
      </c>
      <c r="Z171" t="s">
        <v>173</v>
      </c>
      <c r="AA171" t="s">
        <v>173</v>
      </c>
      <c r="AB171" t="s">
        <v>173</v>
      </c>
      <c r="AC171" s="25">
        <v>23.939214056749378</v>
      </c>
      <c r="AD171" s="25">
        <v>18.01970794253829</v>
      </c>
      <c r="AE171" s="25">
        <v>14.168009362120722</v>
      </c>
      <c r="AQ171" s="5">
        <f>VLOOKUP(AR171,'End KS4 denominations'!A:G,7,0)</f>
        <v>294805</v>
      </c>
      <c r="AR171" s="5" t="str">
        <f t="shared" si="2"/>
        <v>Girls.S1.All schools.Total.Total</v>
      </c>
    </row>
    <row r="172" spans="1:44" x14ac:dyDescent="0.25">
      <c r="A172">
        <v>201819</v>
      </c>
      <c r="B172" t="s">
        <v>19</v>
      </c>
      <c r="C172" t="s">
        <v>110</v>
      </c>
      <c r="D172" t="s">
        <v>20</v>
      </c>
      <c r="E172" t="s">
        <v>21</v>
      </c>
      <c r="F172" t="s">
        <v>22</v>
      </c>
      <c r="G172" t="s">
        <v>161</v>
      </c>
      <c r="H172" t="s">
        <v>112</v>
      </c>
      <c r="I172" t="s">
        <v>24</v>
      </c>
      <c r="J172" t="s">
        <v>161</v>
      </c>
      <c r="K172" t="s">
        <v>161</v>
      </c>
      <c r="L172" t="s">
        <v>53</v>
      </c>
      <c r="M172" t="s">
        <v>26</v>
      </c>
      <c r="N172">
        <v>123471</v>
      </c>
      <c r="O172">
        <v>121423</v>
      </c>
      <c r="P172">
        <v>85904</v>
      </c>
      <c r="Q172">
        <v>66103</v>
      </c>
      <c r="R172">
        <v>0</v>
      </c>
      <c r="S172">
        <v>0</v>
      </c>
      <c r="T172">
        <v>0</v>
      </c>
      <c r="U172">
        <v>0</v>
      </c>
      <c r="V172">
        <v>98</v>
      </c>
      <c r="W172">
        <v>69</v>
      </c>
      <c r="X172">
        <v>53</v>
      </c>
      <c r="Y172" t="s">
        <v>173</v>
      </c>
      <c r="Z172" t="s">
        <v>173</v>
      </c>
      <c r="AA172" t="s">
        <v>173</v>
      </c>
      <c r="AB172" t="s">
        <v>173</v>
      </c>
      <c r="AC172" s="25">
        <v>20.040965613312338</v>
      </c>
      <c r="AD172" s="25">
        <v>14.178525568022394</v>
      </c>
      <c r="AE172" s="25">
        <v>10.910354298088382</v>
      </c>
      <c r="AQ172" s="5">
        <f>VLOOKUP(AR172,'End KS4 denominations'!A:G,7,0)</f>
        <v>605874</v>
      </c>
      <c r="AR172" s="5" t="str">
        <f t="shared" si="2"/>
        <v>Total.S1.All schools.Total.Total</v>
      </c>
    </row>
    <row r="173" spans="1:44" x14ac:dyDescent="0.25">
      <c r="A173">
        <v>201819</v>
      </c>
      <c r="B173" t="s">
        <v>19</v>
      </c>
      <c r="C173" t="s">
        <v>110</v>
      </c>
      <c r="D173" t="s">
        <v>20</v>
      </c>
      <c r="E173" t="s">
        <v>21</v>
      </c>
      <c r="F173" t="s">
        <v>22</v>
      </c>
      <c r="G173" t="s">
        <v>111</v>
      </c>
      <c r="H173" t="s">
        <v>112</v>
      </c>
      <c r="I173" t="s">
        <v>24</v>
      </c>
      <c r="J173" t="s">
        <v>161</v>
      </c>
      <c r="K173" t="s">
        <v>161</v>
      </c>
      <c r="L173" t="s">
        <v>53</v>
      </c>
      <c r="M173" t="s">
        <v>27</v>
      </c>
      <c r="N173">
        <v>51869</v>
      </c>
      <c r="O173">
        <v>50849</v>
      </c>
      <c r="P173">
        <v>32781</v>
      </c>
      <c r="Q173">
        <v>24335</v>
      </c>
      <c r="R173">
        <v>0</v>
      </c>
      <c r="S173">
        <v>0</v>
      </c>
      <c r="T173">
        <v>0</v>
      </c>
      <c r="U173">
        <v>0</v>
      </c>
      <c r="V173">
        <v>98</v>
      </c>
      <c r="W173">
        <v>63</v>
      </c>
      <c r="X173">
        <v>46</v>
      </c>
      <c r="Y173" t="s">
        <v>173</v>
      </c>
      <c r="Z173" t="s">
        <v>173</v>
      </c>
      <c r="AA173" t="s">
        <v>173</v>
      </c>
      <c r="AB173" t="s">
        <v>173</v>
      </c>
      <c r="AC173" s="25">
        <v>16.346534048715881</v>
      </c>
      <c r="AD173" s="25">
        <v>10.53817641745079</v>
      </c>
      <c r="AE173" s="25">
        <v>7.8230231877814891</v>
      </c>
      <c r="AQ173" s="5">
        <f>VLOOKUP(AR173,'End KS4 denominations'!A:G,7,0)</f>
        <v>311069</v>
      </c>
      <c r="AR173" s="5" t="str">
        <f t="shared" si="2"/>
        <v>Boys.S1.All schools.Total.Total</v>
      </c>
    </row>
    <row r="174" spans="1:44" x14ac:dyDescent="0.25">
      <c r="A174">
        <v>201819</v>
      </c>
      <c r="B174" t="s">
        <v>19</v>
      </c>
      <c r="C174" t="s">
        <v>110</v>
      </c>
      <c r="D174" t="s">
        <v>20</v>
      </c>
      <c r="E174" t="s">
        <v>21</v>
      </c>
      <c r="F174" t="s">
        <v>22</v>
      </c>
      <c r="G174" t="s">
        <v>113</v>
      </c>
      <c r="H174" t="s">
        <v>112</v>
      </c>
      <c r="I174" t="s">
        <v>24</v>
      </c>
      <c r="J174" t="s">
        <v>161</v>
      </c>
      <c r="K174" t="s">
        <v>161</v>
      </c>
      <c r="L174" t="s">
        <v>53</v>
      </c>
      <c r="M174" t="s">
        <v>27</v>
      </c>
      <c r="N174">
        <v>71602</v>
      </c>
      <c r="O174">
        <v>70574</v>
      </c>
      <c r="P174">
        <v>53123</v>
      </c>
      <c r="Q174">
        <v>41768</v>
      </c>
      <c r="R174">
        <v>0</v>
      </c>
      <c r="S174">
        <v>0</v>
      </c>
      <c r="T174">
        <v>0</v>
      </c>
      <c r="U174">
        <v>0</v>
      </c>
      <c r="V174">
        <v>98</v>
      </c>
      <c r="W174">
        <v>74</v>
      </c>
      <c r="X174">
        <v>58</v>
      </c>
      <c r="Y174" t="s">
        <v>173</v>
      </c>
      <c r="Z174" t="s">
        <v>173</v>
      </c>
      <c r="AA174" t="s">
        <v>173</v>
      </c>
      <c r="AB174" t="s">
        <v>173</v>
      </c>
      <c r="AC174" s="25">
        <v>23.939214056749378</v>
      </c>
      <c r="AD174" s="25">
        <v>18.01970794253829</v>
      </c>
      <c r="AE174" s="25">
        <v>14.168009362120722</v>
      </c>
      <c r="AQ174" s="5">
        <f>VLOOKUP(AR174,'End KS4 denominations'!A:G,7,0)</f>
        <v>294805</v>
      </c>
      <c r="AR174" s="5" t="str">
        <f t="shared" si="2"/>
        <v>Girls.S1.All schools.Total.Total</v>
      </c>
    </row>
    <row r="175" spans="1:44" x14ac:dyDescent="0.25">
      <c r="A175">
        <v>201819</v>
      </c>
      <c r="B175" t="s">
        <v>19</v>
      </c>
      <c r="C175" t="s">
        <v>110</v>
      </c>
      <c r="D175" t="s">
        <v>20</v>
      </c>
      <c r="E175" t="s">
        <v>21</v>
      </c>
      <c r="F175" t="s">
        <v>22</v>
      </c>
      <c r="G175" t="s">
        <v>161</v>
      </c>
      <c r="H175" t="s">
        <v>112</v>
      </c>
      <c r="I175" t="s">
        <v>24</v>
      </c>
      <c r="J175" t="s">
        <v>161</v>
      </c>
      <c r="K175" t="s">
        <v>161</v>
      </c>
      <c r="L175" t="s">
        <v>53</v>
      </c>
      <c r="M175" t="s">
        <v>27</v>
      </c>
      <c r="N175">
        <v>123471</v>
      </c>
      <c r="O175">
        <v>121423</v>
      </c>
      <c r="P175">
        <v>85904</v>
      </c>
      <c r="Q175">
        <v>66103</v>
      </c>
      <c r="R175">
        <v>0</v>
      </c>
      <c r="S175">
        <v>0</v>
      </c>
      <c r="T175">
        <v>0</v>
      </c>
      <c r="U175">
        <v>0</v>
      </c>
      <c r="V175">
        <v>98</v>
      </c>
      <c r="W175">
        <v>69</v>
      </c>
      <c r="X175">
        <v>53</v>
      </c>
      <c r="Y175" t="s">
        <v>173</v>
      </c>
      <c r="Z175" t="s">
        <v>173</v>
      </c>
      <c r="AA175" t="s">
        <v>173</v>
      </c>
      <c r="AB175" t="s">
        <v>173</v>
      </c>
      <c r="AC175" s="25">
        <v>20.040965613312338</v>
      </c>
      <c r="AD175" s="25">
        <v>14.178525568022394</v>
      </c>
      <c r="AE175" s="25">
        <v>10.910354298088382</v>
      </c>
      <c r="AQ175" s="5">
        <f>VLOOKUP(AR175,'End KS4 denominations'!A:G,7,0)</f>
        <v>605874</v>
      </c>
      <c r="AR175" s="5" t="str">
        <f t="shared" si="2"/>
        <v>Total.S1.All schools.Total.Total</v>
      </c>
    </row>
    <row r="176" spans="1:44" x14ac:dyDescent="0.25">
      <c r="A176">
        <v>201819</v>
      </c>
      <c r="B176" t="s">
        <v>19</v>
      </c>
      <c r="C176" t="s">
        <v>110</v>
      </c>
      <c r="D176" t="s">
        <v>20</v>
      </c>
      <c r="E176" t="s">
        <v>21</v>
      </c>
      <c r="F176" t="s">
        <v>22</v>
      </c>
      <c r="G176" t="s">
        <v>111</v>
      </c>
      <c r="H176" t="s">
        <v>112</v>
      </c>
      <c r="I176" t="s">
        <v>24</v>
      </c>
      <c r="J176" t="s">
        <v>161</v>
      </c>
      <c r="K176" t="s">
        <v>161</v>
      </c>
      <c r="L176" t="s">
        <v>54</v>
      </c>
      <c r="M176" t="s">
        <v>26</v>
      </c>
      <c r="N176">
        <v>135170</v>
      </c>
      <c r="O176">
        <v>131621</v>
      </c>
      <c r="P176">
        <v>83441</v>
      </c>
      <c r="Q176">
        <v>65967</v>
      </c>
      <c r="R176">
        <v>0</v>
      </c>
      <c r="S176">
        <v>0</v>
      </c>
      <c r="T176">
        <v>0</v>
      </c>
      <c r="U176">
        <v>0</v>
      </c>
      <c r="V176">
        <v>97</v>
      </c>
      <c r="W176">
        <v>61</v>
      </c>
      <c r="X176">
        <v>48</v>
      </c>
      <c r="Y176" t="s">
        <v>173</v>
      </c>
      <c r="Z176" t="s">
        <v>173</v>
      </c>
      <c r="AA176" t="s">
        <v>173</v>
      </c>
      <c r="AB176" t="s">
        <v>173</v>
      </c>
      <c r="AC176" s="25">
        <v>42.312477296034004</v>
      </c>
      <c r="AD176" s="25">
        <v>26.823952242107058</v>
      </c>
      <c r="AE176" s="25">
        <v>21.206549029315038</v>
      </c>
      <c r="AQ176" s="5">
        <f>VLOOKUP(AR176,'End KS4 denominations'!A:G,7,0)</f>
        <v>311069</v>
      </c>
      <c r="AR176" s="5" t="str">
        <f t="shared" si="2"/>
        <v>Boys.S1.All schools.Total.Total</v>
      </c>
    </row>
    <row r="177" spans="1:44" x14ac:dyDescent="0.25">
      <c r="A177">
        <v>201819</v>
      </c>
      <c r="B177" t="s">
        <v>19</v>
      </c>
      <c r="C177" t="s">
        <v>110</v>
      </c>
      <c r="D177" t="s">
        <v>20</v>
      </c>
      <c r="E177" t="s">
        <v>21</v>
      </c>
      <c r="F177" t="s">
        <v>22</v>
      </c>
      <c r="G177" t="s">
        <v>113</v>
      </c>
      <c r="H177" t="s">
        <v>112</v>
      </c>
      <c r="I177" t="s">
        <v>24</v>
      </c>
      <c r="J177" t="s">
        <v>161</v>
      </c>
      <c r="K177" t="s">
        <v>161</v>
      </c>
      <c r="L177" t="s">
        <v>54</v>
      </c>
      <c r="M177" t="s">
        <v>26</v>
      </c>
      <c r="N177">
        <v>116219</v>
      </c>
      <c r="O177">
        <v>114689</v>
      </c>
      <c r="P177">
        <v>79993</v>
      </c>
      <c r="Q177">
        <v>65838</v>
      </c>
      <c r="R177">
        <v>0</v>
      </c>
      <c r="S177">
        <v>0</v>
      </c>
      <c r="T177">
        <v>0</v>
      </c>
      <c r="U177">
        <v>0</v>
      </c>
      <c r="V177">
        <v>98</v>
      </c>
      <c r="W177">
        <v>68</v>
      </c>
      <c r="X177">
        <v>56</v>
      </c>
      <c r="Y177" t="s">
        <v>173</v>
      </c>
      <c r="Z177" t="s">
        <v>173</v>
      </c>
      <c r="AA177" t="s">
        <v>173</v>
      </c>
      <c r="AB177" t="s">
        <v>173</v>
      </c>
      <c r="AC177" s="25">
        <v>38.903342887671513</v>
      </c>
      <c r="AD177" s="25">
        <v>27.134207357405742</v>
      </c>
      <c r="AE177" s="25">
        <v>22.33272841369719</v>
      </c>
      <c r="AQ177" s="5">
        <f>VLOOKUP(AR177,'End KS4 denominations'!A:G,7,0)</f>
        <v>294805</v>
      </c>
      <c r="AR177" s="5" t="str">
        <f t="shared" si="2"/>
        <v>Girls.S1.All schools.Total.Total</v>
      </c>
    </row>
    <row r="178" spans="1:44" x14ac:dyDescent="0.25">
      <c r="A178">
        <v>201819</v>
      </c>
      <c r="B178" t="s">
        <v>19</v>
      </c>
      <c r="C178" t="s">
        <v>110</v>
      </c>
      <c r="D178" t="s">
        <v>20</v>
      </c>
      <c r="E178" t="s">
        <v>21</v>
      </c>
      <c r="F178" t="s">
        <v>22</v>
      </c>
      <c r="G178" t="s">
        <v>161</v>
      </c>
      <c r="H178" t="s">
        <v>112</v>
      </c>
      <c r="I178" t="s">
        <v>24</v>
      </c>
      <c r="J178" t="s">
        <v>161</v>
      </c>
      <c r="K178" t="s">
        <v>161</v>
      </c>
      <c r="L178" t="s">
        <v>54</v>
      </c>
      <c r="M178" t="s">
        <v>26</v>
      </c>
      <c r="N178">
        <v>251389</v>
      </c>
      <c r="O178">
        <v>246310</v>
      </c>
      <c r="P178">
        <v>163434</v>
      </c>
      <c r="Q178">
        <v>131805</v>
      </c>
      <c r="R178">
        <v>0</v>
      </c>
      <c r="S178">
        <v>0</v>
      </c>
      <c r="T178">
        <v>0</v>
      </c>
      <c r="U178">
        <v>0</v>
      </c>
      <c r="V178">
        <v>97</v>
      </c>
      <c r="W178">
        <v>65</v>
      </c>
      <c r="X178">
        <v>52</v>
      </c>
      <c r="Y178" t="s">
        <v>173</v>
      </c>
      <c r="Z178" t="s">
        <v>173</v>
      </c>
      <c r="AA178" t="s">
        <v>173</v>
      </c>
      <c r="AB178" t="s">
        <v>173</v>
      </c>
      <c r="AC178" s="25">
        <v>40.653667264150634</v>
      </c>
      <c r="AD178" s="25">
        <v>26.97491557650601</v>
      </c>
      <c r="AE178" s="25">
        <v>21.754523217698729</v>
      </c>
      <c r="AQ178" s="5">
        <f>VLOOKUP(AR178,'End KS4 denominations'!A:G,7,0)</f>
        <v>605874</v>
      </c>
      <c r="AR178" s="5" t="str">
        <f t="shared" si="2"/>
        <v>Total.S1.All schools.Total.Total</v>
      </c>
    </row>
    <row r="179" spans="1:44" x14ac:dyDescent="0.25">
      <c r="A179">
        <v>201819</v>
      </c>
      <c r="B179" t="s">
        <v>19</v>
      </c>
      <c r="C179" t="s">
        <v>110</v>
      </c>
      <c r="D179" t="s">
        <v>20</v>
      </c>
      <c r="E179" t="s">
        <v>21</v>
      </c>
      <c r="F179" t="s">
        <v>22</v>
      </c>
      <c r="G179" t="s">
        <v>111</v>
      </c>
      <c r="H179" t="s">
        <v>112</v>
      </c>
      <c r="I179" t="s">
        <v>24</v>
      </c>
      <c r="J179" t="s">
        <v>161</v>
      </c>
      <c r="K179" t="s">
        <v>161</v>
      </c>
      <c r="L179" t="s">
        <v>54</v>
      </c>
      <c r="M179" t="s">
        <v>27</v>
      </c>
      <c r="N179">
        <v>135170</v>
      </c>
      <c r="O179">
        <v>131621</v>
      </c>
      <c r="P179">
        <v>83441</v>
      </c>
      <c r="Q179">
        <v>65967</v>
      </c>
      <c r="R179">
        <v>0</v>
      </c>
      <c r="S179">
        <v>0</v>
      </c>
      <c r="T179">
        <v>0</v>
      </c>
      <c r="U179">
        <v>0</v>
      </c>
      <c r="V179">
        <v>97</v>
      </c>
      <c r="W179">
        <v>61</v>
      </c>
      <c r="X179">
        <v>48</v>
      </c>
      <c r="Y179" t="s">
        <v>173</v>
      </c>
      <c r="Z179" t="s">
        <v>173</v>
      </c>
      <c r="AA179" t="s">
        <v>173</v>
      </c>
      <c r="AB179" t="s">
        <v>173</v>
      </c>
      <c r="AC179" s="25">
        <v>42.312477296034004</v>
      </c>
      <c r="AD179" s="25">
        <v>26.823952242107058</v>
      </c>
      <c r="AE179" s="25">
        <v>21.206549029315038</v>
      </c>
      <c r="AQ179" s="5">
        <f>VLOOKUP(AR179,'End KS4 denominations'!A:G,7,0)</f>
        <v>311069</v>
      </c>
      <c r="AR179" s="5" t="str">
        <f t="shared" si="2"/>
        <v>Boys.S1.All schools.Total.Total</v>
      </c>
    </row>
    <row r="180" spans="1:44" x14ac:dyDescent="0.25">
      <c r="A180">
        <v>201819</v>
      </c>
      <c r="B180" t="s">
        <v>19</v>
      </c>
      <c r="C180" t="s">
        <v>110</v>
      </c>
      <c r="D180" t="s">
        <v>20</v>
      </c>
      <c r="E180" t="s">
        <v>21</v>
      </c>
      <c r="F180" t="s">
        <v>22</v>
      </c>
      <c r="G180" t="s">
        <v>113</v>
      </c>
      <c r="H180" t="s">
        <v>112</v>
      </c>
      <c r="I180" t="s">
        <v>24</v>
      </c>
      <c r="J180" t="s">
        <v>161</v>
      </c>
      <c r="K180" t="s">
        <v>161</v>
      </c>
      <c r="L180" t="s">
        <v>54</v>
      </c>
      <c r="M180" t="s">
        <v>27</v>
      </c>
      <c r="N180">
        <v>116219</v>
      </c>
      <c r="O180">
        <v>114689</v>
      </c>
      <c r="P180">
        <v>79993</v>
      </c>
      <c r="Q180">
        <v>65838</v>
      </c>
      <c r="R180">
        <v>0</v>
      </c>
      <c r="S180">
        <v>0</v>
      </c>
      <c r="T180">
        <v>0</v>
      </c>
      <c r="U180">
        <v>0</v>
      </c>
      <c r="V180">
        <v>98</v>
      </c>
      <c r="W180">
        <v>68</v>
      </c>
      <c r="X180">
        <v>56</v>
      </c>
      <c r="Y180" t="s">
        <v>173</v>
      </c>
      <c r="Z180" t="s">
        <v>173</v>
      </c>
      <c r="AA180" t="s">
        <v>173</v>
      </c>
      <c r="AB180" t="s">
        <v>173</v>
      </c>
      <c r="AC180" s="25">
        <v>38.903342887671513</v>
      </c>
      <c r="AD180" s="25">
        <v>27.134207357405742</v>
      </c>
      <c r="AE180" s="25">
        <v>22.33272841369719</v>
      </c>
      <c r="AQ180" s="5">
        <f>VLOOKUP(AR180,'End KS4 denominations'!A:G,7,0)</f>
        <v>294805</v>
      </c>
      <c r="AR180" s="5" t="str">
        <f t="shared" si="2"/>
        <v>Girls.S1.All schools.Total.Total</v>
      </c>
    </row>
    <row r="181" spans="1:44" x14ac:dyDescent="0.25">
      <c r="A181">
        <v>201819</v>
      </c>
      <c r="B181" t="s">
        <v>19</v>
      </c>
      <c r="C181" t="s">
        <v>110</v>
      </c>
      <c r="D181" t="s">
        <v>20</v>
      </c>
      <c r="E181" t="s">
        <v>21</v>
      </c>
      <c r="F181" t="s">
        <v>22</v>
      </c>
      <c r="G181" t="s">
        <v>161</v>
      </c>
      <c r="H181" t="s">
        <v>112</v>
      </c>
      <c r="I181" t="s">
        <v>24</v>
      </c>
      <c r="J181" t="s">
        <v>161</v>
      </c>
      <c r="K181" t="s">
        <v>161</v>
      </c>
      <c r="L181" t="s">
        <v>54</v>
      </c>
      <c r="M181" t="s">
        <v>27</v>
      </c>
      <c r="N181">
        <v>251389</v>
      </c>
      <c r="O181">
        <v>246310</v>
      </c>
      <c r="P181">
        <v>163434</v>
      </c>
      <c r="Q181">
        <v>131805</v>
      </c>
      <c r="R181">
        <v>0</v>
      </c>
      <c r="S181">
        <v>0</v>
      </c>
      <c r="T181">
        <v>0</v>
      </c>
      <c r="U181">
        <v>0</v>
      </c>
      <c r="V181">
        <v>97</v>
      </c>
      <c r="W181">
        <v>65</v>
      </c>
      <c r="X181">
        <v>52</v>
      </c>
      <c r="Y181" t="s">
        <v>173</v>
      </c>
      <c r="Z181" t="s">
        <v>173</v>
      </c>
      <c r="AA181" t="s">
        <v>173</v>
      </c>
      <c r="AB181" t="s">
        <v>173</v>
      </c>
      <c r="AC181" s="25">
        <v>40.653667264150634</v>
      </c>
      <c r="AD181" s="25">
        <v>26.97491557650601</v>
      </c>
      <c r="AE181" s="25">
        <v>21.754523217698729</v>
      </c>
      <c r="AQ181" s="5">
        <f>VLOOKUP(AR181,'End KS4 denominations'!A:G,7,0)</f>
        <v>605874</v>
      </c>
      <c r="AR181" s="5" t="str">
        <f t="shared" si="2"/>
        <v>Total.S1.All schools.Total.Total</v>
      </c>
    </row>
    <row r="182" spans="1:44" x14ac:dyDescent="0.25">
      <c r="A182">
        <v>201819</v>
      </c>
      <c r="B182" t="s">
        <v>19</v>
      </c>
      <c r="C182" t="s">
        <v>110</v>
      </c>
      <c r="D182" t="s">
        <v>20</v>
      </c>
      <c r="E182" t="s">
        <v>21</v>
      </c>
      <c r="F182" t="s">
        <v>22</v>
      </c>
      <c r="G182" t="s">
        <v>111</v>
      </c>
      <c r="H182" t="s">
        <v>112</v>
      </c>
      <c r="I182" t="s">
        <v>24</v>
      </c>
      <c r="J182" t="s">
        <v>161</v>
      </c>
      <c r="K182" t="s">
        <v>161</v>
      </c>
      <c r="L182" t="s">
        <v>55</v>
      </c>
      <c r="M182" t="s">
        <v>26</v>
      </c>
      <c r="N182">
        <v>20226</v>
      </c>
      <c r="O182">
        <v>19887</v>
      </c>
      <c r="P182">
        <v>14446</v>
      </c>
      <c r="Q182">
        <v>10681</v>
      </c>
      <c r="R182">
        <v>0</v>
      </c>
      <c r="S182">
        <v>0</v>
      </c>
      <c r="T182">
        <v>0</v>
      </c>
      <c r="U182">
        <v>0</v>
      </c>
      <c r="V182">
        <v>98</v>
      </c>
      <c r="W182">
        <v>71</v>
      </c>
      <c r="X182">
        <v>52</v>
      </c>
      <c r="Y182" t="s">
        <v>173</v>
      </c>
      <c r="Z182" t="s">
        <v>173</v>
      </c>
      <c r="AA182" t="s">
        <v>173</v>
      </c>
      <c r="AB182" t="s">
        <v>173</v>
      </c>
      <c r="AC182" s="25">
        <v>6.393115353828251</v>
      </c>
      <c r="AD182" s="25">
        <v>4.6439857394983113</v>
      </c>
      <c r="AE182" s="25">
        <v>3.4336433395806076</v>
      </c>
      <c r="AQ182" s="5">
        <f>VLOOKUP(AR182,'End KS4 denominations'!A:G,7,0)</f>
        <v>311069</v>
      </c>
      <c r="AR182" s="5" t="str">
        <f t="shared" si="2"/>
        <v>Boys.S1.All schools.Total.Total</v>
      </c>
    </row>
    <row r="183" spans="1:44" x14ac:dyDescent="0.25">
      <c r="A183">
        <v>201819</v>
      </c>
      <c r="B183" t="s">
        <v>19</v>
      </c>
      <c r="C183" t="s">
        <v>110</v>
      </c>
      <c r="D183" t="s">
        <v>20</v>
      </c>
      <c r="E183" t="s">
        <v>21</v>
      </c>
      <c r="F183" t="s">
        <v>22</v>
      </c>
      <c r="G183" t="s">
        <v>113</v>
      </c>
      <c r="H183" t="s">
        <v>112</v>
      </c>
      <c r="I183" t="s">
        <v>24</v>
      </c>
      <c r="J183" t="s">
        <v>161</v>
      </c>
      <c r="K183" t="s">
        <v>161</v>
      </c>
      <c r="L183" t="s">
        <v>55</v>
      </c>
      <c r="M183" t="s">
        <v>26</v>
      </c>
      <c r="N183">
        <v>21253</v>
      </c>
      <c r="O183">
        <v>20994</v>
      </c>
      <c r="P183">
        <v>16914</v>
      </c>
      <c r="Q183">
        <v>13222</v>
      </c>
      <c r="R183">
        <v>0</v>
      </c>
      <c r="S183">
        <v>0</v>
      </c>
      <c r="T183">
        <v>0</v>
      </c>
      <c r="U183">
        <v>0</v>
      </c>
      <c r="V183">
        <v>98</v>
      </c>
      <c r="W183">
        <v>79</v>
      </c>
      <c r="X183">
        <v>62</v>
      </c>
      <c r="Y183" t="s">
        <v>173</v>
      </c>
      <c r="Z183" t="s">
        <v>173</v>
      </c>
      <c r="AA183" t="s">
        <v>173</v>
      </c>
      <c r="AB183" t="s">
        <v>173</v>
      </c>
      <c r="AC183" s="25">
        <v>7.121317481046793</v>
      </c>
      <c r="AD183" s="25">
        <v>5.7373518088227815</v>
      </c>
      <c r="AE183" s="25">
        <v>4.4849985583690914</v>
      </c>
      <c r="AQ183" s="5">
        <f>VLOOKUP(AR183,'End KS4 denominations'!A:G,7,0)</f>
        <v>294805</v>
      </c>
      <c r="AR183" s="5" t="str">
        <f t="shared" si="2"/>
        <v>Girls.S1.All schools.Total.Total</v>
      </c>
    </row>
    <row r="184" spans="1:44" x14ac:dyDescent="0.25">
      <c r="A184">
        <v>201819</v>
      </c>
      <c r="B184" t="s">
        <v>19</v>
      </c>
      <c r="C184" t="s">
        <v>110</v>
      </c>
      <c r="D184" t="s">
        <v>20</v>
      </c>
      <c r="E184" t="s">
        <v>21</v>
      </c>
      <c r="F184" t="s">
        <v>22</v>
      </c>
      <c r="G184" t="s">
        <v>161</v>
      </c>
      <c r="H184" t="s">
        <v>112</v>
      </c>
      <c r="I184" t="s">
        <v>24</v>
      </c>
      <c r="J184" t="s">
        <v>161</v>
      </c>
      <c r="K184" t="s">
        <v>161</v>
      </c>
      <c r="L184" t="s">
        <v>55</v>
      </c>
      <c r="M184" t="s">
        <v>26</v>
      </c>
      <c r="N184">
        <v>41479</v>
      </c>
      <c r="O184">
        <v>40881</v>
      </c>
      <c r="P184">
        <v>31360</v>
      </c>
      <c r="Q184">
        <v>23903</v>
      </c>
      <c r="R184">
        <v>0</v>
      </c>
      <c r="S184">
        <v>0</v>
      </c>
      <c r="T184">
        <v>0</v>
      </c>
      <c r="U184">
        <v>0</v>
      </c>
      <c r="V184">
        <v>98</v>
      </c>
      <c r="W184">
        <v>75</v>
      </c>
      <c r="X184">
        <v>57</v>
      </c>
      <c r="Y184" t="s">
        <v>173</v>
      </c>
      <c r="Z184" t="s">
        <v>173</v>
      </c>
      <c r="AA184" t="s">
        <v>173</v>
      </c>
      <c r="AB184" t="s">
        <v>173</v>
      </c>
      <c r="AC184" s="25">
        <v>6.7474425375573137</v>
      </c>
      <c r="AD184" s="25">
        <v>5.1759936884566757</v>
      </c>
      <c r="AE184" s="25">
        <v>3.9452097300758902</v>
      </c>
      <c r="AQ184" s="5">
        <f>VLOOKUP(AR184,'End KS4 denominations'!A:G,7,0)</f>
        <v>605874</v>
      </c>
      <c r="AR184" s="5" t="str">
        <f t="shared" si="2"/>
        <v>Total.S1.All schools.Total.Total</v>
      </c>
    </row>
    <row r="185" spans="1:44" x14ac:dyDescent="0.25">
      <c r="A185">
        <v>201819</v>
      </c>
      <c r="B185" t="s">
        <v>19</v>
      </c>
      <c r="C185" t="s">
        <v>110</v>
      </c>
      <c r="D185" t="s">
        <v>20</v>
      </c>
      <c r="E185" t="s">
        <v>21</v>
      </c>
      <c r="F185" t="s">
        <v>22</v>
      </c>
      <c r="G185" t="s">
        <v>111</v>
      </c>
      <c r="H185" t="s">
        <v>112</v>
      </c>
      <c r="I185" t="s">
        <v>24</v>
      </c>
      <c r="J185" t="s">
        <v>161</v>
      </c>
      <c r="K185" t="s">
        <v>161</v>
      </c>
      <c r="L185" t="s">
        <v>55</v>
      </c>
      <c r="M185" t="s">
        <v>27</v>
      </c>
      <c r="N185">
        <v>20226</v>
      </c>
      <c r="O185">
        <v>19887</v>
      </c>
      <c r="P185">
        <v>14446</v>
      </c>
      <c r="Q185">
        <v>10681</v>
      </c>
      <c r="R185">
        <v>0</v>
      </c>
      <c r="S185">
        <v>0</v>
      </c>
      <c r="T185">
        <v>0</v>
      </c>
      <c r="U185">
        <v>0</v>
      </c>
      <c r="V185">
        <v>98</v>
      </c>
      <c r="W185">
        <v>71</v>
      </c>
      <c r="X185">
        <v>52</v>
      </c>
      <c r="Y185" t="s">
        <v>173</v>
      </c>
      <c r="Z185" t="s">
        <v>173</v>
      </c>
      <c r="AA185" t="s">
        <v>173</v>
      </c>
      <c r="AB185" t="s">
        <v>173</v>
      </c>
      <c r="AC185" s="25">
        <v>6.393115353828251</v>
      </c>
      <c r="AD185" s="25">
        <v>4.6439857394983113</v>
      </c>
      <c r="AE185" s="25">
        <v>3.4336433395806076</v>
      </c>
      <c r="AQ185" s="5">
        <f>VLOOKUP(AR185,'End KS4 denominations'!A:G,7,0)</f>
        <v>311069</v>
      </c>
      <c r="AR185" s="5" t="str">
        <f t="shared" si="2"/>
        <v>Boys.S1.All schools.Total.Total</v>
      </c>
    </row>
    <row r="186" spans="1:44" x14ac:dyDescent="0.25">
      <c r="A186">
        <v>201819</v>
      </c>
      <c r="B186" t="s">
        <v>19</v>
      </c>
      <c r="C186" t="s">
        <v>110</v>
      </c>
      <c r="D186" t="s">
        <v>20</v>
      </c>
      <c r="E186" t="s">
        <v>21</v>
      </c>
      <c r="F186" t="s">
        <v>22</v>
      </c>
      <c r="G186" t="s">
        <v>113</v>
      </c>
      <c r="H186" t="s">
        <v>112</v>
      </c>
      <c r="I186" t="s">
        <v>24</v>
      </c>
      <c r="J186" t="s">
        <v>161</v>
      </c>
      <c r="K186" t="s">
        <v>161</v>
      </c>
      <c r="L186" t="s">
        <v>55</v>
      </c>
      <c r="M186" t="s">
        <v>27</v>
      </c>
      <c r="N186">
        <v>21253</v>
      </c>
      <c r="O186">
        <v>20994</v>
      </c>
      <c r="P186">
        <v>16914</v>
      </c>
      <c r="Q186">
        <v>13222</v>
      </c>
      <c r="R186">
        <v>0</v>
      </c>
      <c r="S186">
        <v>0</v>
      </c>
      <c r="T186">
        <v>0</v>
      </c>
      <c r="U186">
        <v>0</v>
      </c>
      <c r="V186">
        <v>98</v>
      </c>
      <c r="W186">
        <v>79</v>
      </c>
      <c r="X186">
        <v>62</v>
      </c>
      <c r="Y186" t="s">
        <v>173</v>
      </c>
      <c r="Z186" t="s">
        <v>173</v>
      </c>
      <c r="AA186" t="s">
        <v>173</v>
      </c>
      <c r="AB186" t="s">
        <v>173</v>
      </c>
      <c r="AC186" s="25">
        <v>7.121317481046793</v>
      </c>
      <c r="AD186" s="25">
        <v>5.7373518088227815</v>
      </c>
      <c r="AE186" s="25">
        <v>4.4849985583690914</v>
      </c>
      <c r="AQ186" s="5">
        <f>VLOOKUP(AR186,'End KS4 denominations'!A:G,7,0)</f>
        <v>294805</v>
      </c>
      <c r="AR186" s="5" t="str">
        <f t="shared" si="2"/>
        <v>Girls.S1.All schools.Total.Total</v>
      </c>
    </row>
    <row r="187" spans="1:44" x14ac:dyDescent="0.25">
      <c r="A187">
        <v>201819</v>
      </c>
      <c r="B187" t="s">
        <v>19</v>
      </c>
      <c r="C187" t="s">
        <v>110</v>
      </c>
      <c r="D187" t="s">
        <v>20</v>
      </c>
      <c r="E187" t="s">
        <v>21</v>
      </c>
      <c r="F187" t="s">
        <v>22</v>
      </c>
      <c r="G187" t="s">
        <v>161</v>
      </c>
      <c r="H187" t="s">
        <v>112</v>
      </c>
      <c r="I187" t="s">
        <v>24</v>
      </c>
      <c r="J187" t="s">
        <v>161</v>
      </c>
      <c r="K187" t="s">
        <v>161</v>
      </c>
      <c r="L187" t="s">
        <v>55</v>
      </c>
      <c r="M187" t="s">
        <v>27</v>
      </c>
      <c r="N187">
        <v>41479</v>
      </c>
      <c r="O187">
        <v>40881</v>
      </c>
      <c r="P187">
        <v>31360</v>
      </c>
      <c r="Q187">
        <v>23903</v>
      </c>
      <c r="R187">
        <v>0</v>
      </c>
      <c r="S187">
        <v>0</v>
      </c>
      <c r="T187">
        <v>0</v>
      </c>
      <c r="U187">
        <v>0</v>
      </c>
      <c r="V187">
        <v>98</v>
      </c>
      <c r="W187">
        <v>75</v>
      </c>
      <c r="X187">
        <v>57</v>
      </c>
      <c r="Y187" t="s">
        <v>173</v>
      </c>
      <c r="Z187" t="s">
        <v>173</v>
      </c>
      <c r="AA187" t="s">
        <v>173</v>
      </c>
      <c r="AB187" t="s">
        <v>173</v>
      </c>
      <c r="AC187" s="25">
        <v>6.7474425375573137</v>
      </c>
      <c r="AD187" s="25">
        <v>5.1759936884566757</v>
      </c>
      <c r="AE187" s="25">
        <v>3.9452097300758902</v>
      </c>
      <c r="AQ187" s="5">
        <f>VLOOKUP(AR187,'End KS4 denominations'!A:G,7,0)</f>
        <v>605874</v>
      </c>
      <c r="AR187" s="5" t="str">
        <f t="shared" si="2"/>
        <v>Total.S1.All schools.Total.Total</v>
      </c>
    </row>
    <row r="188" spans="1:44" x14ac:dyDescent="0.25">
      <c r="A188">
        <v>201819</v>
      </c>
      <c r="B188" t="s">
        <v>19</v>
      </c>
      <c r="C188" t="s">
        <v>110</v>
      </c>
      <c r="D188" t="s">
        <v>20</v>
      </c>
      <c r="E188" t="s">
        <v>21</v>
      </c>
      <c r="F188" t="s">
        <v>22</v>
      </c>
      <c r="G188" t="s">
        <v>111</v>
      </c>
      <c r="H188" t="s">
        <v>112</v>
      </c>
      <c r="I188" t="s">
        <v>24</v>
      </c>
      <c r="J188" t="s">
        <v>161</v>
      </c>
      <c r="K188" t="s">
        <v>161</v>
      </c>
      <c r="L188" t="s">
        <v>56</v>
      </c>
      <c r="M188" t="s">
        <v>26</v>
      </c>
      <c r="N188">
        <v>123611</v>
      </c>
      <c r="O188">
        <v>117696</v>
      </c>
      <c r="P188">
        <v>73405</v>
      </c>
      <c r="Q188">
        <v>58033</v>
      </c>
      <c r="R188">
        <v>0</v>
      </c>
      <c r="S188">
        <v>0</v>
      </c>
      <c r="T188">
        <v>0</v>
      </c>
      <c r="U188">
        <v>0</v>
      </c>
      <c r="V188">
        <v>95</v>
      </c>
      <c r="W188">
        <v>59</v>
      </c>
      <c r="X188">
        <v>46</v>
      </c>
      <c r="Y188" t="s">
        <v>173</v>
      </c>
      <c r="Z188" t="s">
        <v>173</v>
      </c>
      <c r="AA188" t="s">
        <v>173</v>
      </c>
      <c r="AB188" t="s">
        <v>173</v>
      </c>
      <c r="AC188" s="25">
        <v>37.835978512805838</v>
      </c>
      <c r="AD188" s="25">
        <v>23.597658397333067</v>
      </c>
      <c r="AE188" s="25">
        <v>18.655989507151148</v>
      </c>
      <c r="AQ188" s="5">
        <f>VLOOKUP(AR188,'End KS4 denominations'!A:G,7,0)</f>
        <v>311069</v>
      </c>
      <c r="AR188" s="5" t="str">
        <f t="shared" si="2"/>
        <v>Boys.S1.All schools.Total.Total</v>
      </c>
    </row>
    <row r="189" spans="1:44" x14ac:dyDescent="0.25">
      <c r="A189">
        <v>201819</v>
      </c>
      <c r="B189" t="s">
        <v>19</v>
      </c>
      <c r="C189" t="s">
        <v>110</v>
      </c>
      <c r="D189" t="s">
        <v>20</v>
      </c>
      <c r="E189" t="s">
        <v>21</v>
      </c>
      <c r="F189" t="s">
        <v>22</v>
      </c>
      <c r="G189" t="s">
        <v>113</v>
      </c>
      <c r="H189" t="s">
        <v>112</v>
      </c>
      <c r="I189" t="s">
        <v>24</v>
      </c>
      <c r="J189" t="s">
        <v>161</v>
      </c>
      <c r="K189" t="s">
        <v>161</v>
      </c>
      <c r="L189" t="s">
        <v>56</v>
      </c>
      <c r="M189" t="s">
        <v>26</v>
      </c>
      <c r="N189">
        <v>138700</v>
      </c>
      <c r="O189">
        <v>135368</v>
      </c>
      <c r="P189">
        <v>92599</v>
      </c>
      <c r="Q189">
        <v>76401</v>
      </c>
      <c r="R189">
        <v>0</v>
      </c>
      <c r="S189">
        <v>0</v>
      </c>
      <c r="T189">
        <v>0</v>
      </c>
      <c r="U189">
        <v>0</v>
      </c>
      <c r="V189">
        <v>97</v>
      </c>
      <c r="W189">
        <v>66</v>
      </c>
      <c r="X189">
        <v>55</v>
      </c>
      <c r="Y189" t="s">
        <v>173</v>
      </c>
      <c r="Z189" t="s">
        <v>173</v>
      </c>
      <c r="AA189" t="s">
        <v>173</v>
      </c>
      <c r="AB189" t="s">
        <v>173</v>
      </c>
      <c r="AC189" s="25">
        <v>45.917810077848067</v>
      </c>
      <c r="AD189" s="25">
        <v>31.410254235850815</v>
      </c>
      <c r="AE189" s="25">
        <v>25.915774834212446</v>
      </c>
      <c r="AQ189" s="5">
        <f>VLOOKUP(AR189,'End KS4 denominations'!A:G,7,0)</f>
        <v>294805</v>
      </c>
      <c r="AR189" s="5" t="str">
        <f t="shared" si="2"/>
        <v>Girls.S1.All schools.Total.Total</v>
      </c>
    </row>
    <row r="190" spans="1:44" x14ac:dyDescent="0.25">
      <c r="A190">
        <v>201819</v>
      </c>
      <c r="B190" t="s">
        <v>19</v>
      </c>
      <c r="C190" t="s">
        <v>110</v>
      </c>
      <c r="D190" t="s">
        <v>20</v>
      </c>
      <c r="E190" t="s">
        <v>21</v>
      </c>
      <c r="F190" t="s">
        <v>22</v>
      </c>
      <c r="G190" t="s">
        <v>161</v>
      </c>
      <c r="H190" t="s">
        <v>112</v>
      </c>
      <c r="I190" t="s">
        <v>24</v>
      </c>
      <c r="J190" t="s">
        <v>161</v>
      </c>
      <c r="K190" t="s">
        <v>161</v>
      </c>
      <c r="L190" t="s">
        <v>56</v>
      </c>
      <c r="M190" t="s">
        <v>26</v>
      </c>
      <c r="N190">
        <v>262311</v>
      </c>
      <c r="O190">
        <v>253064</v>
      </c>
      <c r="P190">
        <v>166004</v>
      </c>
      <c r="Q190">
        <v>134434</v>
      </c>
      <c r="R190">
        <v>0</v>
      </c>
      <c r="S190">
        <v>0</v>
      </c>
      <c r="T190">
        <v>0</v>
      </c>
      <c r="U190">
        <v>0</v>
      </c>
      <c r="V190">
        <v>96</v>
      </c>
      <c r="W190">
        <v>63</v>
      </c>
      <c r="X190">
        <v>51</v>
      </c>
      <c r="Y190" t="s">
        <v>173</v>
      </c>
      <c r="Z190" t="s">
        <v>173</v>
      </c>
      <c r="AA190" t="s">
        <v>173</v>
      </c>
      <c r="AB190" t="s">
        <v>173</v>
      </c>
      <c r="AC190" s="25">
        <v>41.768420496670927</v>
      </c>
      <c r="AD190" s="25">
        <v>27.399096181714349</v>
      </c>
      <c r="AE190" s="25">
        <v>22.188441821236758</v>
      </c>
      <c r="AQ190" s="5">
        <f>VLOOKUP(AR190,'End KS4 denominations'!A:G,7,0)</f>
        <v>605874</v>
      </c>
      <c r="AR190" s="5" t="str">
        <f t="shared" si="2"/>
        <v>Total.S1.All schools.Total.Total</v>
      </c>
    </row>
    <row r="191" spans="1:44" x14ac:dyDescent="0.25">
      <c r="A191">
        <v>201819</v>
      </c>
      <c r="B191" t="s">
        <v>19</v>
      </c>
      <c r="C191" t="s">
        <v>110</v>
      </c>
      <c r="D191" t="s">
        <v>20</v>
      </c>
      <c r="E191" t="s">
        <v>21</v>
      </c>
      <c r="F191" t="s">
        <v>22</v>
      </c>
      <c r="G191" t="s">
        <v>111</v>
      </c>
      <c r="H191" t="s">
        <v>112</v>
      </c>
      <c r="I191" t="s">
        <v>24</v>
      </c>
      <c r="J191" t="s">
        <v>161</v>
      </c>
      <c r="K191" t="s">
        <v>161</v>
      </c>
      <c r="L191" t="s">
        <v>56</v>
      </c>
      <c r="M191" t="s">
        <v>27</v>
      </c>
      <c r="N191">
        <v>123611</v>
      </c>
      <c r="O191">
        <v>117696</v>
      </c>
      <c r="P191">
        <v>73405</v>
      </c>
      <c r="Q191">
        <v>58033</v>
      </c>
      <c r="R191">
        <v>0</v>
      </c>
      <c r="S191">
        <v>0</v>
      </c>
      <c r="T191">
        <v>0</v>
      </c>
      <c r="U191">
        <v>0</v>
      </c>
      <c r="V191">
        <v>95</v>
      </c>
      <c r="W191">
        <v>59</v>
      </c>
      <c r="X191">
        <v>46</v>
      </c>
      <c r="Y191" t="s">
        <v>173</v>
      </c>
      <c r="Z191" t="s">
        <v>173</v>
      </c>
      <c r="AA191" t="s">
        <v>173</v>
      </c>
      <c r="AB191" t="s">
        <v>173</v>
      </c>
      <c r="AC191" s="25">
        <v>37.835978512805838</v>
      </c>
      <c r="AD191" s="25">
        <v>23.597658397333067</v>
      </c>
      <c r="AE191" s="25">
        <v>18.655989507151148</v>
      </c>
      <c r="AQ191" s="5">
        <f>VLOOKUP(AR191,'End KS4 denominations'!A:G,7,0)</f>
        <v>311069</v>
      </c>
      <c r="AR191" s="5" t="str">
        <f t="shared" si="2"/>
        <v>Boys.S1.All schools.Total.Total</v>
      </c>
    </row>
    <row r="192" spans="1:44" x14ac:dyDescent="0.25">
      <c r="A192">
        <v>201819</v>
      </c>
      <c r="B192" t="s">
        <v>19</v>
      </c>
      <c r="C192" t="s">
        <v>110</v>
      </c>
      <c r="D192" t="s">
        <v>20</v>
      </c>
      <c r="E192" t="s">
        <v>21</v>
      </c>
      <c r="F192" t="s">
        <v>22</v>
      </c>
      <c r="G192" t="s">
        <v>113</v>
      </c>
      <c r="H192" t="s">
        <v>112</v>
      </c>
      <c r="I192" t="s">
        <v>24</v>
      </c>
      <c r="J192" t="s">
        <v>161</v>
      </c>
      <c r="K192" t="s">
        <v>161</v>
      </c>
      <c r="L192" t="s">
        <v>56</v>
      </c>
      <c r="M192" t="s">
        <v>27</v>
      </c>
      <c r="N192">
        <v>138700</v>
      </c>
      <c r="O192">
        <v>135368</v>
      </c>
      <c r="P192">
        <v>92599</v>
      </c>
      <c r="Q192">
        <v>76401</v>
      </c>
      <c r="R192">
        <v>0</v>
      </c>
      <c r="S192">
        <v>0</v>
      </c>
      <c r="T192">
        <v>0</v>
      </c>
      <c r="U192">
        <v>0</v>
      </c>
      <c r="V192">
        <v>97</v>
      </c>
      <c r="W192">
        <v>66</v>
      </c>
      <c r="X192">
        <v>55</v>
      </c>
      <c r="Y192" t="s">
        <v>173</v>
      </c>
      <c r="Z192" t="s">
        <v>173</v>
      </c>
      <c r="AA192" t="s">
        <v>173</v>
      </c>
      <c r="AB192" t="s">
        <v>173</v>
      </c>
      <c r="AC192" s="25">
        <v>45.917810077848067</v>
      </c>
      <c r="AD192" s="25">
        <v>31.410254235850815</v>
      </c>
      <c r="AE192" s="25">
        <v>25.915774834212446</v>
      </c>
      <c r="AQ192" s="5">
        <f>VLOOKUP(AR192,'End KS4 denominations'!A:G,7,0)</f>
        <v>294805</v>
      </c>
      <c r="AR192" s="5" t="str">
        <f t="shared" si="2"/>
        <v>Girls.S1.All schools.Total.Total</v>
      </c>
    </row>
    <row r="193" spans="1:44" x14ac:dyDescent="0.25">
      <c r="A193">
        <v>201819</v>
      </c>
      <c r="B193" t="s">
        <v>19</v>
      </c>
      <c r="C193" t="s">
        <v>110</v>
      </c>
      <c r="D193" t="s">
        <v>20</v>
      </c>
      <c r="E193" t="s">
        <v>21</v>
      </c>
      <c r="F193" t="s">
        <v>22</v>
      </c>
      <c r="G193" t="s">
        <v>161</v>
      </c>
      <c r="H193" t="s">
        <v>112</v>
      </c>
      <c r="I193" t="s">
        <v>24</v>
      </c>
      <c r="J193" t="s">
        <v>161</v>
      </c>
      <c r="K193" t="s">
        <v>161</v>
      </c>
      <c r="L193" t="s">
        <v>56</v>
      </c>
      <c r="M193" t="s">
        <v>27</v>
      </c>
      <c r="N193">
        <v>262311</v>
      </c>
      <c r="O193">
        <v>253064</v>
      </c>
      <c r="P193">
        <v>166004</v>
      </c>
      <c r="Q193">
        <v>134434</v>
      </c>
      <c r="R193">
        <v>0</v>
      </c>
      <c r="S193">
        <v>0</v>
      </c>
      <c r="T193">
        <v>0</v>
      </c>
      <c r="U193">
        <v>0</v>
      </c>
      <c r="V193">
        <v>96</v>
      </c>
      <c r="W193">
        <v>63</v>
      </c>
      <c r="X193">
        <v>51</v>
      </c>
      <c r="Y193" t="s">
        <v>173</v>
      </c>
      <c r="Z193" t="s">
        <v>173</v>
      </c>
      <c r="AA193" t="s">
        <v>173</v>
      </c>
      <c r="AB193" t="s">
        <v>173</v>
      </c>
      <c r="AC193" s="25">
        <v>41.768420496670927</v>
      </c>
      <c r="AD193" s="25">
        <v>27.399096181714349</v>
      </c>
      <c r="AE193" s="25">
        <v>22.188441821236758</v>
      </c>
      <c r="AQ193" s="5">
        <f>VLOOKUP(AR193,'End KS4 denominations'!A:G,7,0)</f>
        <v>605874</v>
      </c>
      <c r="AR193" s="5" t="str">
        <f t="shared" si="2"/>
        <v>Total.S1.All schools.Total.Total</v>
      </c>
    </row>
    <row r="194" spans="1:44" x14ac:dyDescent="0.25">
      <c r="A194">
        <v>201819</v>
      </c>
      <c r="B194" t="s">
        <v>19</v>
      </c>
      <c r="C194" t="s">
        <v>110</v>
      </c>
      <c r="D194" t="s">
        <v>20</v>
      </c>
      <c r="E194" t="s">
        <v>21</v>
      </c>
      <c r="F194" t="s">
        <v>22</v>
      </c>
      <c r="G194" t="s">
        <v>111</v>
      </c>
      <c r="H194" t="s">
        <v>112</v>
      </c>
      <c r="I194" t="s">
        <v>24</v>
      </c>
      <c r="J194" t="s">
        <v>161</v>
      </c>
      <c r="K194" t="s">
        <v>161</v>
      </c>
      <c r="L194" t="s">
        <v>57</v>
      </c>
      <c r="M194" t="s">
        <v>26</v>
      </c>
      <c r="N194">
        <v>4346</v>
      </c>
      <c r="O194">
        <v>4326</v>
      </c>
      <c r="P194">
        <v>4150</v>
      </c>
      <c r="Q194">
        <v>4008</v>
      </c>
      <c r="R194">
        <v>0</v>
      </c>
      <c r="S194">
        <v>0</v>
      </c>
      <c r="T194">
        <v>0</v>
      </c>
      <c r="U194">
        <v>0</v>
      </c>
      <c r="V194">
        <v>99</v>
      </c>
      <c r="W194">
        <v>95</v>
      </c>
      <c r="X194">
        <v>92</v>
      </c>
      <c r="Y194" t="s">
        <v>173</v>
      </c>
      <c r="Z194" t="s">
        <v>173</v>
      </c>
      <c r="AA194" t="s">
        <v>173</v>
      </c>
      <c r="AB194" t="s">
        <v>173</v>
      </c>
      <c r="AC194" s="25">
        <v>1.3906882395867155</v>
      </c>
      <c r="AD194" s="25">
        <v>1.3341091526317312</v>
      </c>
      <c r="AE194" s="25">
        <v>1.2884601165657781</v>
      </c>
      <c r="AQ194" s="5">
        <f>VLOOKUP(AR194,'End KS4 denominations'!A:G,7,0)</f>
        <v>311069</v>
      </c>
      <c r="AR194" s="5" t="str">
        <f t="shared" si="2"/>
        <v>Boys.S1.All schools.Total.Total</v>
      </c>
    </row>
    <row r="195" spans="1:44" x14ac:dyDescent="0.25">
      <c r="A195">
        <v>201819</v>
      </c>
      <c r="B195" t="s">
        <v>19</v>
      </c>
      <c r="C195" t="s">
        <v>110</v>
      </c>
      <c r="D195" t="s">
        <v>20</v>
      </c>
      <c r="E195" t="s">
        <v>21</v>
      </c>
      <c r="F195" t="s">
        <v>22</v>
      </c>
      <c r="G195" t="s">
        <v>113</v>
      </c>
      <c r="H195" t="s">
        <v>112</v>
      </c>
      <c r="I195" t="s">
        <v>24</v>
      </c>
      <c r="J195" t="s">
        <v>161</v>
      </c>
      <c r="K195" t="s">
        <v>161</v>
      </c>
      <c r="L195" t="s">
        <v>57</v>
      </c>
      <c r="M195" t="s">
        <v>26</v>
      </c>
      <c r="N195">
        <v>4871</v>
      </c>
      <c r="O195">
        <v>4839</v>
      </c>
      <c r="P195">
        <v>4616</v>
      </c>
      <c r="Q195">
        <v>4442</v>
      </c>
      <c r="R195">
        <v>0</v>
      </c>
      <c r="S195">
        <v>0</v>
      </c>
      <c r="T195">
        <v>0</v>
      </c>
      <c r="U195">
        <v>0</v>
      </c>
      <c r="V195">
        <v>99</v>
      </c>
      <c r="W195">
        <v>94</v>
      </c>
      <c r="X195">
        <v>91</v>
      </c>
      <c r="Y195" t="s">
        <v>173</v>
      </c>
      <c r="Z195" t="s">
        <v>173</v>
      </c>
      <c r="AA195" t="s">
        <v>173</v>
      </c>
      <c r="AB195" t="s">
        <v>173</v>
      </c>
      <c r="AC195" s="25">
        <v>1.6414239921303913</v>
      </c>
      <c r="AD195" s="25">
        <v>1.565780770339716</v>
      </c>
      <c r="AE195" s="25">
        <v>1.5067587049066331</v>
      </c>
      <c r="AQ195" s="5">
        <f>VLOOKUP(AR195,'End KS4 denominations'!A:G,7,0)</f>
        <v>294805</v>
      </c>
      <c r="AR195" s="5" t="str">
        <f t="shared" ref="AR195:AR258" si="3">CONCATENATE(G195,".",H195,".",I195,".",J195,".",K195)</f>
        <v>Girls.S1.All schools.Total.Total</v>
      </c>
    </row>
    <row r="196" spans="1:44" x14ac:dyDescent="0.25">
      <c r="A196">
        <v>201819</v>
      </c>
      <c r="B196" t="s">
        <v>19</v>
      </c>
      <c r="C196" t="s">
        <v>110</v>
      </c>
      <c r="D196" t="s">
        <v>20</v>
      </c>
      <c r="E196" t="s">
        <v>21</v>
      </c>
      <c r="F196" t="s">
        <v>22</v>
      </c>
      <c r="G196" t="s">
        <v>161</v>
      </c>
      <c r="H196" t="s">
        <v>112</v>
      </c>
      <c r="I196" t="s">
        <v>24</v>
      </c>
      <c r="J196" t="s">
        <v>161</v>
      </c>
      <c r="K196" t="s">
        <v>161</v>
      </c>
      <c r="L196" t="s">
        <v>57</v>
      </c>
      <c r="M196" t="s">
        <v>26</v>
      </c>
      <c r="N196">
        <v>9217</v>
      </c>
      <c r="O196">
        <v>9165</v>
      </c>
      <c r="P196">
        <v>8766</v>
      </c>
      <c r="Q196">
        <v>8450</v>
      </c>
      <c r="R196">
        <v>0</v>
      </c>
      <c r="S196">
        <v>0</v>
      </c>
      <c r="T196">
        <v>0</v>
      </c>
      <c r="U196">
        <v>0</v>
      </c>
      <c r="V196">
        <v>99</v>
      </c>
      <c r="W196">
        <v>95</v>
      </c>
      <c r="X196">
        <v>91</v>
      </c>
      <c r="Y196" t="s">
        <v>173</v>
      </c>
      <c r="Z196" t="s">
        <v>173</v>
      </c>
      <c r="AA196" t="s">
        <v>173</v>
      </c>
      <c r="AB196" t="s">
        <v>173</v>
      </c>
      <c r="AC196" s="25">
        <v>1.5126907574842294</v>
      </c>
      <c r="AD196" s="25">
        <v>1.4468354806444905</v>
      </c>
      <c r="AE196" s="25">
        <v>1.3946794217939702</v>
      </c>
      <c r="AQ196" s="5">
        <f>VLOOKUP(AR196,'End KS4 denominations'!A:G,7,0)</f>
        <v>605874</v>
      </c>
      <c r="AR196" s="5" t="str">
        <f t="shared" si="3"/>
        <v>Total.S1.All schools.Total.Total</v>
      </c>
    </row>
    <row r="197" spans="1:44" x14ac:dyDescent="0.25">
      <c r="A197">
        <v>201819</v>
      </c>
      <c r="B197" t="s">
        <v>19</v>
      </c>
      <c r="C197" t="s">
        <v>110</v>
      </c>
      <c r="D197" t="s">
        <v>20</v>
      </c>
      <c r="E197" t="s">
        <v>21</v>
      </c>
      <c r="F197" t="s">
        <v>22</v>
      </c>
      <c r="G197" t="s">
        <v>111</v>
      </c>
      <c r="H197" t="s">
        <v>112</v>
      </c>
      <c r="I197" t="s">
        <v>24</v>
      </c>
      <c r="J197" t="s">
        <v>161</v>
      </c>
      <c r="K197" t="s">
        <v>161</v>
      </c>
      <c r="L197" t="s">
        <v>57</v>
      </c>
      <c r="M197" t="s">
        <v>27</v>
      </c>
      <c r="N197">
        <v>4346</v>
      </c>
      <c r="O197">
        <v>4326</v>
      </c>
      <c r="P197">
        <v>4150</v>
      </c>
      <c r="Q197">
        <v>4008</v>
      </c>
      <c r="R197">
        <v>0</v>
      </c>
      <c r="S197">
        <v>0</v>
      </c>
      <c r="T197">
        <v>0</v>
      </c>
      <c r="U197">
        <v>0</v>
      </c>
      <c r="V197">
        <v>99</v>
      </c>
      <c r="W197">
        <v>95</v>
      </c>
      <c r="X197">
        <v>92</v>
      </c>
      <c r="Y197" t="s">
        <v>173</v>
      </c>
      <c r="Z197" t="s">
        <v>173</v>
      </c>
      <c r="AA197" t="s">
        <v>173</v>
      </c>
      <c r="AB197" t="s">
        <v>173</v>
      </c>
      <c r="AC197" s="25">
        <v>1.3906882395867155</v>
      </c>
      <c r="AD197" s="25">
        <v>1.3341091526317312</v>
      </c>
      <c r="AE197" s="25">
        <v>1.2884601165657781</v>
      </c>
      <c r="AQ197" s="5">
        <f>VLOOKUP(AR197,'End KS4 denominations'!A:G,7,0)</f>
        <v>311069</v>
      </c>
      <c r="AR197" s="5" t="str">
        <f t="shared" si="3"/>
        <v>Boys.S1.All schools.Total.Total</v>
      </c>
    </row>
    <row r="198" spans="1:44" x14ac:dyDescent="0.25">
      <c r="A198">
        <v>201819</v>
      </c>
      <c r="B198" t="s">
        <v>19</v>
      </c>
      <c r="C198" t="s">
        <v>110</v>
      </c>
      <c r="D198" t="s">
        <v>20</v>
      </c>
      <c r="E198" t="s">
        <v>21</v>
      </c>
      <c r="F198" t="s">
        <v>22</v>
      </c>
      <c r="G198" t="s">
        <v>113</v>
      </c>
      <c r="H198" t="s">
        <v>112</v>
      </c>
      <c r="I198" t="s">
        <v>24</v>
      </c>
      <c r="J198" t="s">
        <v>161</v>
      </c>
      <c r="K198" t="s">
        <v>161</v>
      </c>
      <c r="L198" t="s">
        <v>57</v>
      </c>
      <c r="M198" t="s">
        <v>27</v>
      </c>
      <c r="N198">
        <v>4871</v>
      </c>
      <c r="O198">
        <v>4839</v>
      </c>
      <c r="P198">
        <v>4616</v>
      </c>
      <c r="Q198">
        <v>4442</v>
      </c>
      <c r="R198">
        <v>0</v>
      </c>
      <c r="S198">
        <v>0</v>
      </c>
      <c r="T198">
        <v>0</v>
      </c>
      <c r="U198">
        <v>0</v>
      </c>
      <c r="V198">
        <v>99</v>
      </c>
      <c r="W198">
        <v>94</v>
      </c>
      <c r="X198">
        <v>91</v>
      </c>
      <c r="Y198" t="s">
        <v>173</v>
      </c>
      <c r="Z198" t="s">
        <v>173</v>
      </c>
      <c r="AA198" t="s">
        <v>173</v>
      </c>
      <c r="AB198" t="s">
        <v>173</v>
      </c>
      <c r="AC198" s="25">
        <v>1.6414239921303913</v>
      </c>
      <c r="AD198" s="25">
        <v>1.565780770339716</v>
      </c>
      <c r="AE198" s="25">
        <v>1.5067587049066331</v>
      </c>
      <c r="AQ198" s="5">
        <f>VLOOKUP(AR198,'End KS4 denominations'!A:G,7,0)</f>
        <v>294805</v>
      </c>
      <c r="AR198" s="5" t="str">
        <f t="shared" si="3"/>
        <v>Girls.S1.All schools.Total.Total</v>
      </c>
    </row>
    <row r="199" spans="1:44" x14ac:dyDescent="0.25">
      <c r="A199">
        <v>201819</v>
      </c>
      <c r="B199" t="s">
        <v>19</v>
      </c>
      <c r="C199" t="s">
        <v>110</v>
      </c>
      <c r="D199" t="s">
        <v>20</v>
      </c>
      <c r="E199" t="s">
        <v>21</v>
      </c>
      <c r="F199" t="s">
        <v>22</v>
      </c>
      <c r="G199" t="s">
        <v>161</v>
      </c>
      <c r="H199" t="s">
        <v>112</v>
      </c>
      <c r="I199" t="s">
        <v>24</v>
      </c>
      <c r="J199" t="s">
        <v>161</v>
      </c>
      <c r="K199" t="s">
        <v>161</v>
      </c>
      <c r="L199" t="s">
        <v>57</v>
      </c>
      <c r="M199" t="s">
        <v>27</v>
      </c>
      <c r="N199">
        <v>9217</v>
      </c>
      <c r="O199">
        <v>9165</v>
      </c>
      <c r="P199">
        <v>8766</v>
      </c>
      <c r="Q199">
        <v>8450</v>
      </c>
      <c r="R199">
        <v>0</v>
      </c>
      <c r="S199">
        <v>0</v>
      </c>
      <c r="T199">
        <v>0</v>
      </c>
      <c r="U199">
        <v>0</v>
      </c>
      <c r="V199">
        <v>99</v>
      </c>
      <c r="W199">
        <v>95</v>
      </c>
      <c r="X199">
        <v>91</v>
      </c>
      <c r="Y199" t="s">
        <v>173</v>
      </c>
      <c r="Z199" t="s">
        <v>173</v>
      </c>
      <c r="AA199" t="s">
        <v>173</v>
      </c>
      <c r="AB199" t="s">
        <v>173</v>
      </c>
      <c r="AC199" s="25">
        <v>1.5126907574842294</v>
      </c>
      <c r="AD199" s="25">
        <v>1.4468354806444905</v>
      </c>
      <c r="AE199" s="25">
        <v>1.3946794217939702</v>
      </c>
      <c r="AQ199" s="5">
        <f>VLOOKUP(AR199,'End KS4 denominations'!A:G,7,0)</f>
        <v>605874</v>
      </c>
      <c r="AR199" s="5" t="str">
        <f t="shared" si="3"/>
        <v>Total.S1.All schools.Total.Total</v>
      </c>
    </row>
    <row r="200" spans="1:44" x14ac:dyDescent="0.25">
      <c r="A200">
        <v>201819</v>
      </c>
      <c r="B200" t="s">
        <v>19</v>
      </c>
      <c r="C200" t="s">
        <v>110</v>
      </c>
      <c r="D200" t="s">
        <v>20</v>
      </c>
      <c r="E200" t="s">
        <v>21</v>
      </c>
      <c r="F200" t="s">
        <v>22</v>
      </c>
      <c r="G200" t="s">
        <v>111</v>
      </c>
      <c r="H200" t="s">
        <v>112</v>
      </c>
      <c r="I200" t="s">
        <v>24</v>
      </c>
      <c r="J200" t="s">
        <v>161</v>
      </c>
      <c r="K200" t="s">
        <v>161</v>
      </c>
      <c r="L200" t="s">
        <v>58</v>
      </c>
      <c r="M200" t="s">
        <v>26</v>
      </c>
      <c r="N200">
        <v>281669</v>
      </c>
      <c r="O200">
        <v>274405</v>
      </c>
      <c r="P200">
        <v>198798</v>
      </c>
      <c r="Q200">
        <v>139720</v>
      </c>
      <c r="R200">
        <v>0</v>
      </c>
      <c r="S200">
        <v>0</v>
      </c>
      <c r="T200">
        <v>0</v>
      </c>
      <c r="U200">
        <v>0</v>
      </c>
      <c r="V200">
        <v>97</v>
      </c>
      <c r="W200">
        <v>70</v>
      </c>
      <c r="X200">
        <v>49</v>
      </c>
      <c r="Y200" t="s">
        <v>173</v>
      </c>
      <c r="Z200" t="s">
        <v>173</v>
      </c>
      <c r="AA200" t="s">
        <v>173</v>
      </c>
      <c r="AB200" t="s">
        <v>173</v>
      </c>
      <c r="AC200" s="25">
        <v>88.213547476604873</v>
      </c>
      <c r="AD200" s="25">
        <v>63.908007548164555</v>
      </c>
      <c r="AE200" s="25">
        <v>44.916079712218185</v>
      </c>
      <c r="AQ200" s="5">
        <f>VLOOKUP(AR200,'End KS4 denominations'!A:G,7,0)</f>
        <v>311069</v>
      </c>
      <c r="AR200" s="5" t="str">
        <f t="shared" si="3"/>
        <v>Boys.S1.All schools.Total.Total</v>
      </c>
    </row>
    <row r="201" spans="1:44" x14ac:dyDescent="0.25">
      <c r="A201">
        <v>201819</v>
      </c>
      <c r="B201" t="s">
        <v>19</v>
      </c>
      <c r="C201" t="s">
        <v>110</v>
      </c>
      <c r="D201" t="s">
        <v>20</v>
      </c>
      <c r="E201" t="s">
        <v>21</v>
      </c>
      <c r="F201" t="s">
        <v>22</v>
      </c>
      <c r="G201" t="s">
        <v>113</v>
      </c>
      <c r="H201" t="s">
        <v>112</v>
      </c>
      <c r="I201" t="s">
        <v>24</v>
      </c>
      <c r="J201" t="s">
        <v>161</v>
      </c>
      <c r="K201" t="s">
        <v>161</v>
      </c>
      <c r="L201" t="s">
        <v>58</v>
      </c>
      <c r="M201" t="s">
        <v>26</v>
      </c>
      <c r="N201">
        <v>272884</v>
      </c>
      <c r="O201">
        <v>267374</v>
      </c>
      <c r="P201">
        <v>195797</v>
      </c>
      <c r="Q201">
        <v>137344</v>
      </c>
      <c r="R201">
        <v>0</v>
      </c>
      <c r="S201">
        <v>0</v>
      </c>
      <c r="T201">
        <v>0</v>
      </c>
      <c r="U201">
        <v>0</v>
      </c>
      <c r="V201">
        <v>97</v>
      </c>
      <c r="W201">
        <v>71</v>
      </c>
      <c r="X201">
        <v>50</v>
      </c>
      <c r="Y201" t="s">
        <v>173</v>
      </c>
      <c r="Z201" t="s">
        <v>173</v>
      </c>
      <c r="AA201" t="s">
        <v>173</v>
      </c>
      <c r="AB201" t="s">
        <v>173</v>
      </c>
      <c r="AC201" s="25">
        <v>90.695205305201739</v>
      </c>
      <c r="AD201" s="25">
        <v>66.415766354030623</v>
      </c>
      <c r="AE201" s="25">
        <v>46.588083648513425</v>
      </c>
      <c r="AQ201" s="5">
        <f>VLOOKUP(AR201,'End KS4 denominations'!A:G,7,0)</f>
        <v>294805</v>
      </c>
      <c r="AR201" s="5" t="str">
        <f t="shared" si="3"/>
        <v>Girls.S1.All schools.Total.Total</v>
      </c>
    </row>
    <row r="202" spans="1:44" x14ac:dyDescent="0.25">
      <c r="A202">
        <v>201819</v>
      </c>
      <c r="B202" t="s">
        <v>19</v>
      </c>
      <c r="C202" t="s">
        <v>110</v>
      </c>
      <c r="D202" t="s">
        <v>20</v>
      </c>
      <c r="E202" t="s">
        <v>21</v>
      </c>
      <c r="F202" t="s">
        <v>22</v>
      </c>
      <c r="G202" t="s">
        <v>161</v>
      </c>
      <c r="H202" t="s">
        <v>112</v>
      </c>
      <c r="I202" t="s">
        <v>24</v>
      </c>
      <c r="J202" t="s">
        <v>161</v>
      </c>
      <c r="K202" t="s">
        <v>161</v>
      </c>
      <c r="L202" t="s">
        <v>58</v>
      </c>
      <c r="M202" t="s">
        <v>26</v>
      </c>
      <c r="N202">
        <v>554553</v>
      </c>
      <c r="O202">
        <v>541779</v>
      </c>
      <c r="P202">
        <v>394595</v>
      </c>
      <c r="Q202">
        <v>277064</v>
      </c>
      <c r="R202">
        <v>0</v>
      </c>
      <c r="S202">
        <v>0</v>
      </c>
      <c r="T202">
        <v>0</v>
      </c>
      <c r="U202">
        <v>0</v>
      </c>
      <c r="V202">
        <v>97</v>
      </c>
      <c r="W202">
        <v>71</v>
      </c>
      <c r="X202">
        <v>49</v>
      </c>
      <c r="Y202" t="s">
        <v>173</v>
      </c>
      <c r="Z202" t="s">
        <v>173</v>
      </c>
      <c r="AA202" t="s">
        <v>173</v>
      </c>
      <c r="AB202" t="s">
        <v>173</v>
      </c>
      <c r="AC202" s="25">
        <v>89.421067746759235</v>
      </c>
      <c r="AD202" s="25">
        <v>65.128227981395469</v>
      </c>
      <c r="AE202" s="25">
        <v>45.729640156204091</v>
      </c>
      <c r="AQ202" s="5">
        <f>VLOOKUP(AR202,'End KS4 denominations'!A:G,7,0)</f>
        <v>605874</v>
      </c>
      <c r="AR202" s="5" t="str">
        <f t="shared" si="3"/>
        <v>Total.S1.All schools.Total.Total</v>
      </c>
    </row>
    <row r="203" spans="1:44" x14ac:dyDescent="0.25">
      <c r="A203">
        <v>201819</v>
      </c>
      <c r="B203" t="s">
        <v>19</v>
      </c>
      <c r="C203" t="s">
        <v>110</v>
      </c>
      <c r="D203" t="s">
        <v>20</v>
      </c>
      <c r="E203" t="s">
        <v>21</v>
      </c>
      <c r="F203" t="s">
        <v>22</v>
      </c>
      <c r="G203" t="s">
        <v>111</v>
      </c>
      <c r="H203" t="s">
        <v>112</v>
      </c>
      <c r="I203" t="s">
        <v>24</v>
      </c>
      <c r="J203" t="s">
        <v>161</v>
      </c>
      <c r="K203" t="s">
        <v>161</v>
      </c>
      <c r="L203" t="s">
        <v>58</v>
      </c>
      <c r="M203" t="s">
        <v>27</v>
      </c>
      <c r="N203">
        <v>281669</v>
      </c>
      <c r="O203">
        <v>274405</v>
      </c>
      <c r="P203">
        <v>198798</v>
      </c>
      <c r="Q203">
        <v>139720</v>
      </c>
      <c r="R203">
        <v>0</v>
      </c>
      <c r="S203">
        <v>0</v>
      </c>
      <c r="T203">
        <v>0</v>
      </c>
      <c r="U203">
        <v>0</v>
      </c>
      <c r="V203">
        <v>97</v>
      </c>
      <c r="W203">
        <v>70</v>
      </c>
      <c r="X203">
        <v>49</v>
      </c>
      <c r="Y203" t="s">
        <v>173</v>
      </c>
      <c r="Z203" t="s">
        <v>173</v>
      </c>
      <c r="AA203" t="s">
        <v>173</v>
      </c>
      <c r="AB203" t="s">
        <v>173</v>
      </c>
      <c r="AC203" s="25">
        <v>88.213547476604873</v>
      </c>
      <c r="AD203" s="25">
        <v>63.908007548164555</v>
      </c>
      <c r="AE203" s="25">
        <v>44.916079712218185</v>
      </c>
      <c r="AQ203" s="5">
        <f>VLOOKUP(AR203,'End KS4 denominations'!A:G,7,0)</f>
        <v>311069</v>
      </c>
      <c r="AR203" s="5" t="str">
        <f t="shared" si="3"/>
        <v>Boys.S1.All schools.Total.Total</v>
      </c>
    </row>
    <row r="204" spans="1:44" x14ac:dyDescent="0.25">
      <c r="A204">
        <v>201819</v>
      </c>
      <c r="B204" t="s">
        <v>19</v>
      </c>
      <c r="C204" t="s">
        <v>110</v>
      </c>
      <c r="D204" t="s">
        <v>20</v>
      </c>
      <c r="E204" t="s">
        <v>21</v>
      </c>
      <c r="F204" t="s">
        <v>22</v>
      </c>
      <c r="G204" t="s">
        <v>113</v>
      </c>
      <c r="H204" t="s">
        <v>112</v>
      </c>
      <c r="I204" t="s">
        <v>24</v>
      </c>
      <c r="J204" t="s">
        <v>161</v>
      </c>
      <c r="K204" t="s">
        <v>161</v>
      </c>
      <c r="L204" t="s">
        <v>58</v>
      </c>
      <c r="M204" t="s">
        <v>27</v>
      </c>
      <c r="N204">
        <v>272884</v>
      </c>
      <c r="O204">
        <v>267374</v>
      </c>
      <c r="P204">
        <v>195797</v>
      </c>
      <c r="Q204">
        <v>137344</v>
      </c>
      <c r="R204">
        <v>0</v>
      </c>
      <c r="S204">
        <v>0</v>
      </c>
      <c r="T204">
        <v>0</v>
      </c>
      <c r="U204">
        <v>0</v>
      </c>
      <c r="V204">
        <v>97</v>
      </c>
      <c r="W204">
        <v>71</v>
      </c>
      <c r="X204">
        <v>50</v>
      </c>
      <c r="Y204" t="s">
        <v>173</v>
      </c>
      <c r="Z204" t="s">
        <v>173</v>
      </c>
      <c r="AA204" t="s">
        <v>173</v>
      </c>
      <c r="AB204" t="s">
        <v>173</v>
      </c>
      <c r="AC204" s="25">
        <v>90.695205305201739</v>
      </c>
      <c r="AD204" s="25">
        <v>66.415766354030623</v>
      </c>
      <c r="AE204" s="25">
        <v>46.588083648513425</v>
      </c>
      <c r="AQ204" s="5">
        <f>VLOOKUP(AR204,'End KS4 denominations'!A:G,7,0)</f>
        <v>294805</v>
      </c>
      <c r="AR204" s="5" t="str">
        <f t="shared" si="3"/>
        <v>Girls.S1.All schools.Total.Total</v>
      </c>
    </row>
    <row r="205" spans="1:44" x14ac:dyDescent="0.25">
      <c r="A205">
        <v>201819</v>
      </c>
      <c r="B205" t="s">
        <v>19</v>
      </c>
      <c r="C205" t="s">
        <v>110</v>
      </c>
      <c r="D205" t="s">
        <v>20</v>
      </c>
      <c r="E205" t="s">
        <v>21</v>
      </c>
      <c r="F205" t="s">
        <v>22</v>
      </c>
      <c r="G205" t="s">
        <v>161</v>
      </c>
      <c r="H205" t="s">
        <v>112</v>
      </c>
      <c r="I205" t="s">
        <v>24</v>
      </c>
      <c r="J205" t="s">
        <v>161</v>
      </c>
      <c r="K205" t="s">
        <v>161</v>
      </c>
      <c r="L205" t="s">
        <v>58</v>
      </c>
      <c r="M205" t="s">
        <v>27</v>
      </c>
      <c r="N205">
        <v>554553</v>
      </c>
      <c r="O205">
        <v>541779</v>
      </c>
      <c r="P205">
        <v>394595</v>
      </c>
      <c r="Q205">
        <v>277064</v>
      </c>
      <c r="R205">
        <v>0</v>
      </c>
      <c r="S205">
        <v>0</v>
      </c>
      <c r="T205">
        <v>0</v>
      </c>
      <c r="U205">
        <v>0</v>
      </c>
      <c r="V205">
        <v>97</v>
      </c>
      <c r="W205">
        <v>71</v>
      </c>
      <c r="X205">
        <v>49</v>
      </c>
      <c r="Y205" t="s">
        <v>173</v>
      </c>
      <c r="Z205" t="s">
        <v>173</v>
      </c>
      <c r="AA205" t="s">
        <v>173</v>
      </c>
      <c r="AB205" t="s">
        <v>173</v>
      </c>
      <c r="AC205" s="25">
        <v>89.421067746759235</v>
      </c>
      <c r="AD205" s="25">
        <v>65.128227981395469</v>
      </c>
      <c r="AE205" s="25">
        <v>45.729640156204091</v>
      </c>
      <c r="AQ205" s="5">
        <f>VLOOKUP(AR205,'End KS4 denominations'!A:G,7,0)</f>
        <v>605874</v>
      </c>
      <c r="AR205" s="5" t="str">
        <f t="shared" si="3"/>
        <v>Total.S1.All schools.Total.Total</v>
      </c>
    </row>
    <row r="206" spans="1:44" x14ac:dyDescent="0.25">
      <c r="A206">
        <v>201819</v>
      </c>
      <c r="B206" t="s">
        <v>19</v>
      </c>
      <c r="C206" t="s">
        <v>110</v>
      </c>
      <c r="D206" t="s">
        <v>20</v>
      </c>
      <c r="E206" t="s">
        <v>21</v>
      </c>
      <c r="F206" t="s">
        <v>22</v>
      </c>
      <c r="G206" t="s">
        <v>111</v>
      </c>
      <c r="H206" t="s">
        <v>112</v>
      </c>
      <c r="I206" t="s">
        <v>24</v>
      </c>
      <c r="J206" t="s">
        <v>161</v>
      </c>
      <c r="K206" t="s">
        <v>161</v>
      </c>
      <c r="L206" t="s">
        <v>59</v>
      </c>
      <c r="M206" t="s">
        <v>26</v>
      </c>
      <c r="N206">
        <v>273082</v>
      </c>
      <c r="O206">
        <v>264586</v>
      </c>
      <c r="P206">
        <v>168219</v>
      </c>
      <c r="Q206">
        <v>115790</v>
      </c>
      <c r="R206">
        <v>0</v>
      </c>
      <c r="S206">
        <v>0</v>
      </c>
      <c r="T206">
        <v>0</v>
      </c>
      <c r="U206">
        <v>0</v>
      </c>
      <c r="V206">
        <v>96</v>
      </c>
      <c r="W206">
        <v>61</v>
      </c>
      <c r="X206">
        <v>42</v>
      </c>
      <c r="Y206" t="s">
        <v>173</v>
      </c>
      <c r="Z206" t="s">
        <v>173</v>
      </c>
      <c r="AA206" t="s">
        <v>173</v>
      </c>
      <c r="AB206" t="s">
        <v>173</v>
      </c>
      <c r="AC206" s="25">
        <v>85.05701307426969</v>
      </c>
      <c r="AD206" s="25">
        <v>54.07771266182101</v>
      </c>
      <c r="AE206" s="25">
        <v>37.223252718850155</v>
      </c>
      <c r="AQ206" s="5">
        <f>VLOOKUP(AR206,'End KS4 denominations'!A:G,7,0)</f>
        <v>311069</v>
      </c>
      <c r="AR206" s="5" t="str">
        <f t="shared" si="3"/>
        <v>Boys.S1.All schools.Total.Total</v>
      </c>
    </row>
    <row r="207" spans="1:44" x14ac:dyDescent="0.25">
      <c r="A207">
        <v>201819</v>
      </c>
      <c r="B207" t="s">
        <v>19</v>
      </c>
      <c r="C207" t="s">
        <v>110</v>
      </c>
      <c r="D207" t="s">
        <v>20</v>
      </c>
      <c r="E207" t="s">
        <v>21</v>
      </c>
      <c r="F207" t="s">
        <v>22</v>
      </c>
      <c r="G207" t="s">
        <v>113</v>
      </c>
      <c r="H207" t="s">
        <v>112</v>
      </c>
      <c r="I207" t="s">
        <v>24</v>
      </c>
      <c r="J207" t="s">
        <v>161</v>
      </c>
      <c r="K207" t="s">
        <v>161</v>
      </c>
      <c r="L207" t="s">
        <v>59</v>
      </c>
      <c r="M207" t="s">
        <v>26</v>
      </c>
      <c r="N207">
        <v>267661</v>
      </c>
      <c r="O207">
        <v>260617</v>
      </c>
      <c r="P207">
        <v>172682</v>
      </c>
      <c r="Q207">
        <v>118684</v>
      </c>
      <c r="R207">
        <v>0</v>
      </c>
      <c r="S207">
        <v>0</v>
      </c>
      <c r="T207">
        <v>0</v>
      </c>
      <c r="U207">
        <v>0</v>
      </c>
      <c r="V207">
        <v>97</v>
      </c>
      <c r="W207">
        <v>64</v>
      </c>
      <c r="X207">
        <v>44</v>
      </c>
      <c r="Y207" t="s">
        <v>173</v>
      </c>
      <c r="Z207" t="s">
        <v>173</v>
      </c>
      <c r="AA207" t="s">
        <v>173</v>
      </c>
      <c r="AB207" t="s">
        <v>173</v>
      </c>
      <c r="AC207" s="25">
        <v>88.403181764217024</v>
      </c>
      <c r="AD207" s="25">
        <v>58.574990247790915</v>
      </c>
      <c r="AE207" s="25">
        <v>40.258475941724193</v>
      </c>
      <c r="AQ207" s="5">
        <f>VLOOKUP(AR207,'End KS4 denominations'!A:G,7,0)</f>
        <v>294805</v>
      </c>
      <c r="AR207" s="5" t="str">
        <f t="shared" si="3"/>
        <v>Girls.S1.All schools.Total.Total</v>
      </c>
    </row>
    <row r="208" spans="1:44" x14ac:dyDescent="0.25">
      <c r="A208">
        <v>201819</v>
      </c>
      <c r="B208" t="s">
        <v>19</v>
      </c>
      <c r="C208" t="s">
        <v>110</v>
      </c>
      <c r="D208" t="s">
        <v>20</v>
      </c>
      <c r="E208" t="s">
        <v>21</v>
      </c>
      <c r="F208" t="s">
        <v>22</v>
      </c>
      <c r="G208" t="s">
        <v>161</v>
      </c>
      <c r="H208" t="s">
        <v>112</v>
      </c>
      <c r="I208" t="s">
        <v>24</v>
      </c>
      <c r="J208" t="s">
        <v>161</v>
      </c>
      <c r="K208" t="s">
        <v>161</v>
      </c>
      <c r="L208" t="s">
        <v>59</v>
      </c>
      <c r="M208" t="s">
        <v>26</v>
      </c>
      <c r="N208">
        <v>540743</v>
      </c>
      <c r="O208">
        <v>525203</v>
      </c>
      <c r="P208">
        <v>340901</v>
      </c>
      <c r="Q208">
        <v>234474</v>
      </c>
      <c r="R208">
        <v>0</v>
      </c>
      <c r="S208">
        <v>0</v>
      </c>
      <c r="T208">
        <v>0</v>
      </c>
      <c r="U208">
        <v>0</v>
      </c>
      <c r="V208">
        <v>97</v>
      </c>
      <c r="W208">
        <v>63</v>
      </c>
      <c r="X208">
        <v>43</v>
      </c>
      <c r="Y208" t="s">
        <v>173</v>
      </c>
      <c r="Z208" t="s">
        <v>173</v>
      </c>
      <c r="AA208" t="s">
        <v>173</v>
      </c>
      <c r="AB208" t="s">
        <v>173</v>
      </c>
      <c r="AC208" s="25">
        <v>86.685185368574977</v>
      </c>
      <c r="AD208" s="25">
        <v>56.265989298104891</v>
      </c>
      <c r="AE208" s="25">
        <v>38.700125768724192</v>
      </c>
      <c r="AQ208" s="5">
        <f>VLOOKUP(AR208,'End KS4 denominations'!A:G,7,0)</f>
        <v>605874</v>
      </c>
      <c r="AR208" s="5" t="str">
        <f t="shared" si="3"/>
        <v>Total.S1.All schools.Total.Total</v>
      </c>
    </row>
    <row r="209" spans="1:44" x14ac:dyDescent="0.25">
      <c r="A209">
        <v>201819</v>
      </c>
      <c r="B209" t="s">
        <v>19</v>
      </c>
      <c r="C209" t="s">
        <v>110</v>
      </c>
      <c r="D209" t="s">
        <v>20</v>
      </c>
      <c r="E209" t="s">
        <v>21</v>
      </c>
      <c r="F209" t="s">
        <v>22</v>
      </c>
      <c r="G209" t="s">
        <v>111</v>
      </c>
      <c r="H209" t="s">
        <v>112</v>
      </c>
      <c r="I209" t="s">
        <v>24</v>
      </c>
      <c r="J209" t="s">
        <v>161</v>
      </c>
      <c r="K209" t="s">
        <v>161</v>
      </c>
      <c r="L209" t="s">
        <v>59</v>
      </c>
      <c r="M209" t="s">
        <v>27</v>
      </c>
      <c r="N209">
        <v>273082</v>
      </c>
      <c r="O209">
        <v>264586</v>
      </c>
      <c r="P209">
        <v>168219</v>
      </c>
      <c r="Q209">
        <v>115790</v>
      </c>
      <c r="R209">
        <v>0</v>
      </c>
      <c r="S209">
        <v>0</v>
      </c>
      <c r="T209">
        <v>0</v>
      </c>
      <c r="U209">
        <v>0</v>
      </c>
      <c r="V209">
        <v>96</v>
      </c>
      <c r="W209">
        <v>61</v>
      </c>
      <c r="X209">
        <v>42</v>
      </c>
      <c r="Y209" t="s">
        <v>173</v>
      </c>
      <c r="Z209" t="s">
        <v>173</v>
      </c>
      <c r="AA209" t="s">
        <v>173</v>
      </c>
      <c r="AB209" t="s">
        <v>173</v>
      </c>
      <c r="AC209" s="25">
        <v>85.05701307426969</v>
      </c>
      <c r="AD209" s="25">
        <v>54.07771266182101</v>
      </c>
      <c r="AE209" s="25">
        <v>37.223252718850155</v>
      </c>
      <c r="AQ209" s="5">
        <f>VLOOKUP(AR209,'End KS4 denominations'!A:G,7,0)</f>
        <v>311069</v>
      </c>
      <c r="AR209" s="5" t="str">
        <f t="shared" si="3"/>
        <v>Boys.S1.All schools.Total.Total</v>
      </c>
    </row>
    <row r="210" spans="1:44" x14ac:dyDescent="0.25">
      <c r="A210">
        <v>201819</v>
      </c>
      <c r="B210" t="s">
        <v>19</v>
      </c>
      <c r="C210" t="s">
        <v>110</v>
      </c>
      <c r="D210" t="s">
        <v>20</v>
      </c>
      <c r="E210" t="s">
        <v>21</v>
      </c>
      <c r="F210" t="s">
        <v>22</v>
      </c>
      <c r="G210" t="s">
        <v>113</v>
      </c>
      <c r="H210" t="s">
        <v>112</v>
      </c>
      <c r="I210" t="s">
        <v>24</v>
      </c>
      <c r="J210" t="s">
        <v>161</v>
      </c>
      <c r="K210" t="s">
        <v>161</v>
      </c>
      <c r="L210" t="s">
        <v>59</v>
      </c>
      <c r="M210" t="s">
        <v>27</v>
      </c>
      <c r="N210">
        <v>267661</v>
      </c>
      <c r="O210">
        <v>260617</v>
      </c>
      <c r="P210">
        <v>172682</v>
      </c>
      <c r="Q210">
        <v>118684</v>
      </c>
      <c r="R210">
        <v>0</v>
      </c>
      <c r="S210">
        <v>0</v>
      </c>
      <c r="T210">
        <v>0</v>
      </c>
      <c r="U210">
        <v>0</v>
      </c>
      <c r="V210">
        <v>97</v>
      </c>
      <c r="W210">
        <v>64</v>
      </c>
      <c r="X210">
        <v>44</v>
      </c>
      <c r="Y210" t="s">
        <v>173</v>
      </c>
      <c r="Z210" t="s">
        <v>173</v>
      </c>
      <c r="AA210" t="s">
        <v>173</v>
      </c>
      <c r="AB210" t="s">
        <v>173</v>
      </c>
      <c r="AC210" s="25">
        <v>88.403181764217024</v>
      </c>
      <c r="AD210" s="25">
        <v>58.574990247790915</v>
      </c>
      <c r="AE210" s="25">
        <v>40.258475941724193</v>
      </c>
      <c r="AQ210" s="5">
        <f>VLOOKUP(AR210,'End KS4 denominations'!A:G,7,0)</f>
        <v>294805</v>
      </c>
      <c r="AR210" s="5" t="str">
        <f t="shared" si="3"/>
        <v>Girls.S1.All schools.Total.Total</v>
      </c>
    </row>
    <row r="211" spans="1:44" x14ac:dyDescent="0.25">
      <c r="A211">
        <v>201819</v>
      </c>
      <c r="B211" t="s">
        <v>19</v>
      </c>
      <c r="C211" t="s">
        <v>110</v>
      </c>
      <c r="D211" t="s">
        <v>20</v>
      </c>
      <c r="E211" t="s">
        <v>21</v>
      </c>
      <c r="F211" t="s">
        <v>22</v>
      </c>
      <c r="G211" t="s">
        <v>161</v>
      </c>
      <c r="H211" t="s">
        <v>112</v>
      </c>
      <c r="I211" t="s">
        <v>24</v>
      </c>
      <c r="J211" t="s">
        <v>161</v>
      </c>
      <c r="K211" t="s">
        <v>161</v>
      </c>
      <c r="L211" t="s">
        <v>59</v>
      </c>
      <c r="M211" t="s">
        <v>27</v>
      </c>
      <c r="N211">
        <v>540743</v>
      </c>
      <c r="O211">
        <v>525203</v>
      </c>
      <c r="P211">
        <v>340901</v>
      </c>
      <c r="Q211">
        <v>234474</v>
      </c>
      <c r="R211">
        <v>0</v>
      </c>
      <c r="S211">
        <v>0</v>
      </c>
      <c r="T211">
        <v>0</v>
      </c>
      <c r="U211">
        <v>0</v>
      </c>
      <c r="V211">
        <v>97</v>
      </c>
      <c r="W211">
        <v>63</v>
      </c>
      <c r="X211">
        <v>43</v>
      </c>
      <c r="Y211" t="s">
        <v>173</v>
      </c>
      <c r="Z211" t="s">
        <v>173</v>
      </c>
      <c r="AA211" t="s">
        <v>173</v>
      </c>
      <c r="AB211" t="s">
        <v>173</v>
      </c>
      <c r="AC211" s="25">
        <v>86.685185368574977</v>
      </c>
      <c r="AD211" s="25">
        <v>56.265989298104891</v>
      </c>
      <c r="AE211" s="25">
        <v>38.700125768724192</v>
      </c>
      <c r="AQ211" s="5">
        <f>VLOOKUP(AR211,'End KS4 denominations'!A:G,7,0)</f>
        <v>605874</v>
      </c>
      <c r="AR211" s="5" t="str">
        <f t="shared" si="3"/>
        <v>Total.S1.All schools.Total.Total</v>
      </c>
    </row>
    <row r="212" spans="1:44" x14ac:dyDescent="0.25">
      <c r="A212">
        <v>201819</v>
      </c>
      <c r="B212" t="s">
        <v>19</v>
      </c>
      <c r="C212" t="s">
        <v>110</v>
      </c>
      <c r="D212" t="s">
        <v>20</v>
      </c>
      <c r="E212" t="s">
        <v>21</v>
      </c>
      <c r="F212" t="s">
        <v>22</v>
      </c>
      <c r="G212" t="s">
        <v>111</v>
      </c>
      <c r="H212" t="s">
        <v>112</v>
      </c>
      <c r="I212" t="s">
        <v>24</v>
      </c>
      <c r="J212" t="s">
        <v>161</v>
      </c>
      <c r="K212" t="s">
        <v>161</v>
      </c>
      <c r="L212" t="s">
        <v>60</v>
      </c>
      <c r="M212" t="s">
        <v>26</v>
      </c>
      <c r="N212">
        <v>16399</v>
      </c>
      <c r="O212">
        <v>16052</v>
      </c>
      <c r="P212">
        <v>9516</v>
      </c>
      <c r="Q212">
        <v>6612</v>
      </c>
      <c r="R212">
        <v>0</v>
      </c>
      <c r="S212">
        <v>0</v>
      </c>
      <c r="T212">
        <v>0</v>
      </c>
      <c r="U212">
        <v>0</v>
      </c>
      <c r="V212">
        <v>97</v>
      </c>
      <c r="W212">
        <v>58</v>
      </c>
      <c r="X212">
        <v>40</v>
      </c>
      <c r="Y212" t="s">
        <v>173</v>
      </c>
      <c r="Z212" t="s">
        <v>173</v>
      </c>
      <c r="AA212" t="s">
        <v>173</v>
      </c>
      <c r="AB212" t="s">
        <v>173</v>
      </c>
      <c r="AC212" s="25">
        <v>5.160269907962542</v>
      </c>
      <c r="AD212" s="25">
        <v>3.0591283605888084</v>
      </c>
      <c r="AE212" s="25">
        <v>2.1255734258315679</v>
      </c>
      <c r="AQ212" s="5">
        <f>VLOOKUP(AR212,'End KS4 denominations'!A:G,7,0)</f>
        <v>311069</v>
      </c>
      <c r="AR212" s="5" t="str">
        <f t="shared" si="3"/>
        <v>Boys.S1.All schools.Total.Total</v>
      </c>
    </row>
    <row r="213" spans="1:44" x14ac:dyDescent="0.25">
      <c r="A213">
        <v>201819</v>
      </c>
      <c r="B213" t="s">
        <v>19</v>
      </c>
      <c r="C213" t="s">
        <v>110</v>
      </c>
      <c r="D213" t="s">
        <v>20</v>
      </c>
      <c r="E213" t="s">
        <v>21</v>
      </c>
      <c r="F213" t="s">
        <v>22</v>
      </c>
      <c r="G213" t="s">
        <v>113</v>
      </c>
      <c r="H213" t="s">
        <v>112</v>
      </c>
      <c r="I213" t="s">
        <v>24</v>
      </c>
      <c r="J213" t="s">
        <v>161</v>
      </c>
      <c r="K213" t="s">
        <v>161</v>
      </c>
      <c r="L213" t="s">
        <v>60</v>
      </c>
      <c r="M213" t="s">
        <v>26</v>
      </c>
      <c r="N213">
        <v>14099</v>
      </c>
      <c r="O213">
        <v>13977</v>
      </c>
      <c r="P213">
        <v>11046</v>
      </c>
      <c r="Q213">
        <v>9073</v>
      </c>
      <c r="R213">
        <v>0</v>
      </c>
      <c r="S213">
        <v>0</v>
      </c>
      <c r="T213">
        <v>0</v>
      </c>
      <c r="U213">
        <v>0</v>
      </c>
      <c r="V213">
        <v>99</v>
      </c>
      <c r="W213">
        <v>78</v>
      </c>
      <c r="X213">
        <v>64</v>
      </c>
      <c r="Y213" t="s">
        <v>173</v>
      </c>
      <c r="Z213" t="s">
        <v>173</v>
      </c>
      <c r="AA213" t="s">
        <v>173</v>
      </c>
      <c r="AB213" t="s">
        <v>173</v>
      </c>
      <c r="AC213" s="25">
        <v>4.7411000491850546</v>
      </c>
      <c r="AD213" s="25">
        <v>3.7468835331829515</v>
      </c>
      <c r="AE213" s="25">
        <v>3.0776275843354082</v>
      </c>
      <c r="AQ213" s="5">
        <f>VLOOKUP(AR213,'End KS4 denominations'!A:G,7,0)</f>
        <v>294805</v>
      </c>
      <c r="AR213" s="5" t="str">
        <f t="shared" si="3"/>
        <v>Girls.S1.All schools.Total.Total</v>
      </c>
    </row>
    <row r="214" spans="1:44" x14ac:dyDescent="0.25">
      <c r="A214">
        <v>201819</v>
      </c>
      <c r="B214" t="s">
        <v>19</v>
      </c>
      <c r="C214" t="s">
        <v>110</v>
      </c>
      <c r="D214" t="s">
        <v>20</v>
      </c>
      <c r="E214" t="s">
        <v>21</v>
      </c>
      <c r="F214" t="s">
        <v>22</v>
      </c>
      <c r="G214" t="s">
        <v>161</v>
      </c>
      <c r="H214" t="s">
        <v>112</v>
      </c>
      <c r="I214" t="s">
        <v>24</v>
      </c>
      <c r="J214" t="s">
        <v>161</v>
      </c>
      <c r="K214" t="s">
        <v>161</v>
      </c>
      <c r="L214" t="s">
        <v>60</v>
      </c>
      <c r="M214" t="s">
        <v>26</v>
      </c>
      <c r="N214">
        <v>30498</v>
      </c>
      <c r="O214">
        <v>30029</v>
      </c>
      <c r="P214">
        <v>20562</v>
      </c>
      <c r="Q214">
        <v>15685</v>
      </c>
      <c r="R214">
        <v>0</v>
      </c>
      <c r="S214">
        <v>0</v>
      </c>
      <c r="T214">
        <v>0</v>
      </c>
      <c r="U214">
        <v>0</v>
      </c>
      <c r="V214">
        <v>98</v>
      </c>
      <c r="W214">
        <v>67</v>
      </c>
      <c r="X214">
        <v>51</v>
      </c>
      <c r="Y214" t="s">
        <v>173</v>
      </c>
      <c r="Z214" t="s">
        <v>173</v>
      </c>
      <c r="AA214" t="s">
        <v>173</v>
      </c>
      <c r="AB214" t="s">
        <v>173</v>
      </c>
      <c r="AC214" s="25">
        <v>4.9563110481717318</v>
      </c>
      <c r="AD214" s="25">
        <v>3.3937749433050439</v>
      </c>
      <c r="AE214" s="25">
        <v>2.5888220983240737</v>
      </c>
      <c r="AQ214" s="5">
        <f>VLOOKUP(AR214,'End KS4 denominations'!A:G,7,0)</f>
        <v>605874</v>
      </c>
      <c r="AR214" s="5" t="str">
        <f t="shared" si="3"/>
        <v>Total.S1.All schools.Total.Total</v>
      </c>
    </row>
    <row r="215" spans="1:44" x14ac:dyDescent="0.25">
      <c r="A215">
        <v>201819</v>
      </c>
      <c r="B215" t="s">
        <v>19</v>
      </c>
      <c r="C215" t="s">
        <v>110</v>
      </c>
      <c r="D215" t="s">
        <v>20</v>
      </c>
      <c r="E215" t="s">
        <v>21</v>
      </c>
      <c r="F215" t="s">
        <v>22</v>
      </c>
      <c r="G215" t="s">
        <v>111</v>
      </c>
      <c r="H215" t="s">
        <v>112</v>
      </c>
      <c r="I215" t="s">
        <v>24</v>
      </c>
      <c r="J215" t="s">
        <v>161</v>
      </c>
      <c r="K215" t="s">
        <v>161</v>
      </c>
      <c r="L215" t="s">
        <v>60</v>
      </c>
      <c r="M215" t="s">
        <v>27</v>
      </c>
      <c r="N215">
        <v>16399</v>
      </c>
      <c r="O215">
        <v>16052</v>
      </c>
      <c r="P215">
        <v>9516</v>
      </c>
      <c r="Q215">
        <v>6612</v>
      </c>
      <c r="R215">
        <v>0</v>
      </c>
      <c r="S215">
        <v>0</v>
      </c>
      <c r="T215">
        <v>0</v>
      </c>
      <c r="U215">
        <v>0</v>
      </c>
      <c r="V215">
        <v>97</v>
      </c>
      <c r="W215">
        <v>58</v>
      </c>
      <c r="X215">
        <v>40</v>
      </c>
      <c r="Y215" t="s">
        <v>173</v>
      </c>
      <c r="Z215" t="s">
        <v>173</v>
      </c>
      <c r="AA215" t="s">
        <v>173</v>
      </c>
      <c r="AB215" t="s">
        <v>173</v>
      </c>
      <c r="AC215" s="25">
        <v>5.160269907962542</v>
      </c>
      <c r="AD215" s="25">
        <v>3.0591283605888084</v>
      </c>
      <c r="AE215" s="25">
        <v>2.1255734258315679</v>
      </c>
      <c r="AQ215" s="5">
        <f>VLOOKUP(AR215,'End KS4 denominations'!A:G,7,0)</f>
        <v>311069</v>
      </c>
      <c r="AR215" s="5" t="str">
        <f t="shared" si="3"/>
        <v>Boys.S1.All schools.Total.Total</v>
      </c>
    </row>
    <row r="216" spans="1:44" x14ac:dyDescent="0.25">
      <c r="A216">
        <v>201819</v>
      </c>
      <c r="B216" t="s">
        <v>19</v>
      </c>
      <c r="C216" t="s">
        <v>110</v>
      </c>
      <c r="D216" t="s">
        <v>20</v>
      </c>
      <c r="E216" t="s">
        <v>21</v>
      </c>
      <c r="F216" t="s">
        <v>22</v>
      </c>
      <c r="G216" t="s">
        <v>113</v>
      </c>
      <c r="H216" t="s">
        <v>112</v>
      </c>
      <c r="I216" t="s">
        <v>24</v>
      </c>
      <c r="J216" t="s">
        <v>161</v>
      </c>
      <c r="K216" t="s">
        <v>161</v>
      </c>
      <c r="L216" t="s">
        <v>60</v>
      </c>
      <c r="M216" t="s">
        <v>27</v>
      </c>
      <c r="N216">
        <v>14099</v>
      </c>
      <c r="O216">
        <v>13977</v>
      </c>
      <c r="P216">
        <v>11046</v>
      </c>
      <c r="Q216">
        <v>9073</v>
      </c>
      <c r="R216">
        <v>0</v>
      </c>
      <c r="S216">
        <v>0</v>
      </c>
      <c r="T216">
        <v>0</v>
      </c>
      <c r="U216">
        <v>0</v>
      </c>
      <c r="V216">
        <v>99</v>
      </c>
      <c r="W216">
        <v>78</v>
      </c>
      <c r="X216">
        <v>64</v>
      </c>
      <c r="Y216" t="s">
        <v>173</v>
      </c>
      <c r="Z216" t="s">
        <v>173</v>
      </c>
      <c r="AA216" t="s">
        <v>173</v>
      </c>
      <c r="AB216" t="s">
        <v>173</v>
      </c>
      <c r="AC216" s="25">
        <v>4.7411000491850546</v>
      </c>
      <c r="AD216" s="25">
        <v>3.7468835331829515</v>
      </c>
      <c r="AE216" s="25">
        <v>3.0776275843354082</v>
      </c>
      <c r="AQ216" s="5">
        <f>VLOOKUP(AR216,'End KS4 denominations'!A:G,7,0)</f>
        <v>294805</v>
      </c>
      <c r="AR216" s="5" t="str">
        <f t="shared" si="3"/>
        <v>Girls.S1.All schools.Total.Total</v>
      </c>
    </row>
    <row r="217" spans="1:44" x14ac:dyDescent="0.25">
      <c r="A217">
        <v>201819</v>
      </c>
      <c r="B217" t="s">
        <v>19</v>
      </c>
      <c r="C217" t="s">
        <v>110</v>
      </c>
      <c r="D217" t="s">
        <v>20</v>
      </c>
      <c r="E217" t="s">
        <v>21</v>
      </c>
      <c r="F217" t="s">
        <v>22</v>
      </c>
      <c r="G217" t="s">
        <v>161</v>
      </c>
      <c r="H217" t="s">
        <v>112</v>
      </c>
      <c r="I217" t="s">
        <v>24</v>
      </c>
      <c r="J217" t="s">
        <v>161</v>
      </c>
      <c r="K217" t="s">
        <v>161</v>
      </c>
      <c r="L217" t="s">
        <v>60</v>
      </c>
      <c r="M217" t="s">
        <v>27</v>
      </c>
      <c r="N217">
        <v>30498</v>
      </c>
      <c r="O217">
        <v>30029</v>
      </c>
      <c r="P217">
        <v>20562</v>
      </c>
      <c r="Q217">
        <v>15685</v>
      </c>
      <c r="R217">
        <v>0</v>
      </c>
      <c r="S217">
        <v>0</v>
      </c>
      <c r="T217">
        <v>0</v>
      </c>
      <c r="U217">
        <v>0</v>
      </c>
      <c r="V217">
        <v>98</v>
      </c>
      <c r="W217">
        <v>67</v>
      </c>
      <c r="X217">
        <v>51</v>
      </c>
      <c r="Y217" t="s">
        <v>173</v>
      </c>
      <c r="Z217" t="s">
        <v>173</v>
      </c>
      <c r="AA217" t="s">
        <v>173</v>
      </c>
      <c r="AB217" t="s">
        <v>173</v>
      </c>
      <c r="AC217" s="25">
        <v>4.9563110481717318</v>
      </c>
      <c r="AD217" s="25">
        <v>3.3937749433050439</v>
      </c>
      <c r="AE217" s="25">
        <v>2.5888220983240737</v>
      </c>
      <c r="AQ217" s="5">
        <f>VLOOKUP(AR217,'End KS4 denominations'!A:G,7,0)</f>
        <v>605874</v>
      </c>
      <c r="AR217" s="5" t="str">
        <f t="shared" si="3"/>
        <v>Total.S1.All schools.Total.Total</v>
      </c>
    </row>
    <row r="218" spans="1:44" x14ac:dyDescent="0.25">
      <c r="A218">
        <v>201819</v>
      </c>
      <c r="B218" t="s">
        <v>19</v>
      </c>
      <c r="C218" t="s">
        <v>110</v>
      </c>
      <c r="D218" t="s">
        <v>20</v>
      </c>
      <c r="E218" t="s">
        <v>21</v>
      </c>
      <c r="F218" t="s">
        <v>22</v>
      </c>
      <c r="G218" t="s">
        <v>111</v>
      </c>
      <c r="H218" t="s">
        <v>112</v>
      </c>
      <c r="I218" t="s">
        <v>24</v>
      </c>
      <c r="J218" t="s">
        <v>161</v>
      </c>
      <c r="K218" t="s">
        <v>161</v>
      </c>
      <c r="L218" t="s">
        <v>61</v>
      </c>
      <c r="M218" t="s">
        <v>26</v>
      </c>
      <c r="N218">
        <v>15646</v>
      </c>
      <c r="O218">
        <v>15436</v>
      </c>
      <c r="P218">
        <v>11290</v>
      </c>
      <c r="Q218">
        <v>9399</v>
      </c>
      <c r="R218">
        <v>0</v>
      </c>
      <c r="S218">
        <v>0</v>
      </c>
      <c r="T218">
        <v>0</v>
      </c>
      <c r="U218">
        <v>0</v>
      </c>
      <c r="V218">
        <v>98</v>
      </c>
      <c r="W218">
        <v>72</v>
      </c>
      <c r="X218">
        <v>60</v>
      </c>
      <c r="Y218" t="s">
        <v>173</v>
      </c>
      <c r="Z218" t="s">
        <v>173</v>
      </c>
      <c r="AA218" t="s">
        <v>173</v>
      </c>
      <c r="AB218" t="s">
        <v>173</v>
      </c>
      <c r="AC218" s="25">
        <v>4.9622431036200974</v>
      </c>
      <c r="AD218" s="25">
        <v>3.6294198393282517</v>
      </c>
      <c r="AE218" s="25">
        <v>3.0215161266471426</v>
      </c>
      <c r="AQ218" s="5">
        <f>VLOOKUP(AR218,'End KS4 denominations'!A:G,7,0)</f>
        <v>311069</v>
      </c>
      <c r="AR218" s="5" t="str">
        <f t="shared" si="3"/>
        <v>Boys.S1.All schools.Total.Total</v>
      </c>
    </row>
    <row r="219" spans="1:44" x14ac:dyDescent="0.25">
      <c r="A219">
        <v>201819</v>
      </c>
      <c r="B219" t="s">
        <v>19</v>
      </c>
      <c r="C219" t="s">
        <v>110</v>
      </c>
      <c r="D219" t="s">
        <v>20</v>
      </c>
      <c r="E219" t="s">
        <v>21</v>
      </c>
      <c r="F219" t="s">
        <v>22</v>
      </c>
      <c r="G219" t="s">
        <v>113</v>
      </c>
      <c r="H219" t="s">
        <v>112</v>
      </c>
      <c r="I219" t="s">
        <v>24</v>
      </c>
      <c r="J219" t="s">
        <v>161</v>
      </c>
      <c r="K219" t="s">
        <v>161</v>
      </c>
      <c r="L219" t="s">
        <v>61</v>
      </c>
      <c r="M219" t="s">
        <v>26</v>
      </c>
      <c r="N219">
        <v>18907</v>
      </c>
      <c r="O219">
        <v>18765</v>
      </c>
      <c r="P219">
        <v>14775</v>
      </c>
      <c r="Q219">
        <v>12450</v>
      </c>
      <c r="R219">
        <v>0</v>
      </c>
      <c r="S219">
        <v>0</v>
      </c>
      <c r="T219">
        <v>0</v>
      </c>
      <c r="U219">
        <v>0</v>
      </c>
      <c r="V219">
        <v>99</v>
      </c>
      <c r="W219">
        <v>78</v>
      </c>
      <c r="X219">
        <v>65</v>
      </c>
      <c r="Y219" t="s">
        <v>173</v>
      </c>
      <c r="Z219" t="s">
        <v>173</v>
      </c>
      <c r="AA219" t="s">
        <v>173</v>
      </c>
      <c r="AB219" t="s">
        <v>173</v>
      </c>
      <c r="AC219" s="25">
        <v>6.3652244704126462</v>
      </c>
      <c r="AD219" s="25">
        <v>5.0117874527229862</v>
      </c>
      <c r="AE219" s="25">
        <v>4.2231305439188613</v>
      </c>
      <c r="AQ219" s="5">
        <f>VLOOKUP(AR219,'End KS4 denominations'!A:G,7,0)</f>
        <v>294805</v>
      </c>
      <c r="AR219" s="5" t="str">
        <f t="shared" si="3"/>
        <v>Girls.S1.All schools.Total.Total</v>
      </c>
    </row>
    <row r="220" spans="1:44" x14ac:dyDescent="0.25">
      <c r="A220">
        <v>201819</v>
      </c>
      <c r="B220" t="s">
        <v>19</v>
      </c>
      <c r="C220" t="s">
        <v>110</v>
      </c>
      <c r="D220" t="s">
        <v>20</v>
      </c>
      <c r="E220" t="s">
        <v>21</v>
      </c>
      <c r="F220" t="s">
        <v>22</v>
      </c>
      <c r="G220" t="s">
        <v>161</v>
      </c>
      <c r="H220" t="s">
        <v>112</v>
      </c>
      <c r="I220" t="s">
        <v>24</v>
      </c>
      <c r="J220" t="s">
        <v>161</v>
      </c>
      <c r="K220" t="s">
        <v>161</v>
      </c>
      <c r="L220" t="s">
        <v>61</v>
      </c>
      <c r="M220" t="s">
        <v>26</v>
      </c>
      <c r="N220">
        <v>34553</v>
      </c>
      <c r="O220">
        <v>34201</v>
      </c>
      <c r="P220">
        <v>26065</v>
      </c>
      <c r="Q220">
        <v>21849</v>
      </c>
      <c r="R220">
        <v>0</v>
      </c>
      <c r="S220">
        <v>0</v>
      </c>
      <c r="T220">
        <v>0</v>
      </c>
      <c r="U220">
        <v>0</v>
      </c>
      <c r="V220">
        <v>98</v>
      </c>
      <c r="W220">
        <v>75</v>
      </c>
      <c r="X220">
        <v>63</v>
      </c>
      <c r="Y220" t="s">
        <v>173</v>
      </c>
      <c r="Z220" t="s">
        <v>173</v>
      </c>
      <c r="AA220" t="s">
        <v>173</v>
      </c>
      <c r="AB220" t="s">
        <v>173</v>
      </c>
      <c r="AC220" s="25">
        <v>5.6449030656539145</v>
      </c>
      <c r="AD220" s="25">
        <v>4.30204960107217</v>
      </c>
      <c r="AE220" s="25">
        <v>3.6061953475475099</v>
      </c>
      <c r="AQ220" s="5">
        <f>VLOOKUP(AR220,'End KS4 denominations'!A:G,7,0)</f>
        <v>605874</v>
      </c>
      <c r="AR220" s="5" t="str">
        <f t="shared" si="3"/>
        <v>Total.S1.All schools.Total.Total</v>
      </c>
    </row>
    <row r="221" spans="1:44" x14ac:dyDescent="0.25">
      <c r="A221">
        <v>201819</v>
      </c>
      <c r="B221" t="s">
        <v>19</v>
      </c>
      <c r="C221" t="s">
        <v>110</v>
      </c>
      <c r="D221" t="s">
        <v>20</v>
      </c>
      <c r="E221" t="s">
        <v>21</v>
      </c>
      <c r="F221" t="s">
        <v>22</v>
      </c>
      <c r="G221" t="s">
        <v>111</v>
      </c>
      <c r="H221" t="s">
        <v>112</v>
      </c>
      <c r="I221" t="s">
        <v>24</v>
      </c>
      <c r="J221" t="s">
        <v>161</v>
      </c>
      <c r="K221" t="s">
        <v>161</v>
      </c>
      <c r="L221" t="s">
        <v>61</v>
      </c>
      <c r="M221" t="s">
        <v>27</v>
      </c>
      <c r="N221">
        <v>15646</v>
      </c>
      <c r="O221">
        <v>15436</v>
      </c>
      <c r="P221">
        <v>11290</v>
      </c>
      <c r="Q221">
        <v>9399</v>
      </c>
      <c r="R221">
        <v>0</v>
      </c>
      <c r="S221">
        <v>0</v>
      </c>
      <c r="T221">
        <v>0</v>
      </c>
      <c r="U221">
        <v>0</v>
      </c>
      <c r="V221">
        <v>98</v>
      </c>
      <c r="W221">
        <v>72</v>
      </c>
      <c r="X221">
        <v>60</v>
      </c>
      <c r="Y221" t="s">
        <v>173</v>
      </c>
      <c r="Z221" t="s">
        <v>173</v>
      </c>
      <c r="AA221" t="s">
        <v>173</v>
      </c>
      <c r="AB221" t="s">
        <v>173</v>
      </c>
      <c r="AC221" s="25">
        <v>4.9622431036200974</v>
      </c>
      <c r="AD221" s="25">
        <v>3.6294198393282517</v>
      </c>
      <c r="AE221" s="25">
        <v>3.0215161266471426</v>
      </c>
      <c r="AQ221" s="5">
        <f>VLOOKUP(AR221,'End KS4 denominations'!A:G,7,0)</f>
        <v>311069</v>
      </c>
      <c r="AR221" s="5" t="str">
        <f t="shared" si="3"/>
        <v>Boys.S1.All schools.Total.Total</v>
      </c>
    </row>
    <row r="222" spans="1:44" x14ac:dyDescent="0.25">
      <c r="A222">
        <v>201819</v>
      </c>
      <c r="B222" t="s">
        <v>19</v>
      </c>
      <c r="C222" t="s">
        <v>110</v>
      </c>
      <c r="D222" t="s">
        <v>20</v>
      </c>
      <c r="E222" t="s">
        <v>21</v>
      </c>
      <c r="F222" t="s">
        <v>22</v>
      </c>
      <c r="G222" t="s">
        <v>113</v>
      </c>
      <c r="H222" t="s">
        <v>112</v>
      </c>
      <c r="I222" t="s">
        <v>24</v>
      </c>
      <c r="J222" t="s">
        <v>161</v>
      </c>
      <c r="K222" t="s">
        <v>161</v>
      </c>
      <c r="L222" t="s">
        <v>61</v>
      </c>
      <c r="M222" t="s">
        <v>27</v>
      </c>
      <c r="N222">
        <v>18907</v>
      </c>
      <c r="O222">
        <v>18765</v>
      </c>
      <c r="P222">
        <v>14775</v>
      </c>
      <c r="Q222">
        <v>12450</v>
      </c>
      <c r="R222">
        <v>0</v>
      </c>
      <c r="S222">
        <v>0</v>
      </c>
      <c r="T222">
        <v>0</v>
      </c>
      <c r="U222">
        <v>0</v>
      </c>
      <c r="V222">
        <v>99</v>
      </c>
      <c r="W222">
        <v>78</v>
      </c>
      <c r="X222">
        <v>65</v>
      </c>
      <c r="Y222" t="s">
        <v>173</v>
      </c>
      <c r="Z222" t="s">
        <v>173</v>
      </c>
      <c r="AA222" t="s">
        <v>173</v>
      </c>
      <c r="AB222" t="s">
        <v>173</v>
      </c>
      <c r="AC222" s="25">
        <v>6.3652244704126462</v>
      </c>
      <c r="AD222" s="25">
        <v>5.0117874527229862</v>
      </c>
      <c r="AE222" s="25">
        <v>4.2231305439188613</v>
      </c>
      <c r="AQ222" s="5">
        <f>VLOOKUP(AR222,'End KS4 denominations'!A:G,7,0)</f>
        <v>294805</v>
      </c>
      <c r="AR222" s="5" t="str">
        <f t="shared" si="3"/>
        <v>Girls.S1.All schools.Total.Total</v>
      </c>
    </row>
    <row r="223" spans="1:44" x14ac:dyDescent="0.25">
      <c r="A223">
        <v>201819</v>
      </c>
      <c r="B223" t="s">
        <v>19</v>
      </c>
      <c r="C223" t="s">
        <v>110</v>
      </c>
      <c r="D223" t="s">
        <v>20</v>
      </c>
      <c r="E223" t="s">
        <v>21</v>
      </c>
      <c r="F223" t="s">
        <v>22</v>
      </c>
      <c r="G223" t="s">
        <v>161</v>
      </c>
      <c r="H223" t="s">
        <v>112</v>
      </c>
      <c r="I223" t="s">
        <v>24</v>
      </c>
      <c r="J223" t="s">
        <v>161</v>
      </c>
      <c r="K223" t="s">
        <v>161</v>
      </c>
      <c r="L223" t="s">
        <v>61</v>
      </c>
      <c r="M223" t="s">
        <v>27</v>
      </c>
      <c r="N223">
        <v>34553</v>
      </c>
      <c r="O223">
        <v>34201</v>
      </c>
      <c r="P223">
        <v>26065</v>
      </c>
      <c r="Q223">
        <v>21849</v>
      </c>
      <c r="R223">
        <v>0</v>
      </c>
      <c r="S223">
        <v>0</v>
      </c>
      <c r="T223">
        <v>0</v>
      </c>
      <c r="U223">
        <v>0</v>
      </c>
      <c r="V223">
        <v>98</v>
      </c>
      <c r="W223">
        <v>75</v>
      </c>
      <c r="X223">
        <v>63</v>
      </c>
      <c r="Y223" t="s">
        <v>173</v>
      </c>
      <c r="Z223" t="s">
        <v>173</v>
      </c>
      <c r="AA223" t="s">
        <v>173</v>
      </c>
      <c r="AB223" t="s">
        <v>173</v>
      </c>
      <c r="AC223" s="25">
        <v>5.6449030656539145</v>
      </c>
      <c r="AD223" s="25">
        <v>4.30204960107217</v>
      </c>
      <c r="AE223" s="25">
        <v>3.6061953475475099</v>
      </c>
      <c r="AQ223" s="5">
        <f>VLOOKUP(AR223,'End KS4 denominations'!A:G,7,0)</f>
        <v>605874</v>
      </c>
      <c r="AR223" s="5" t="str">
        <f t="shared" si="3"/>
        <v>Total.S1.All schools.Total.Total</v>
      </c>
    </row>
    <row r="224" spans="1:44" x14ac:dyDescent="0.25">
      <c r="A224">
        <v>201819</v>
      </c>
      <c r="B224" t="s">
        <v>19</v>
      </c>
      <c r="C224" t="s">
        <v>110</v>
      </c>
      <c r="D224" t="s">
        <v>20</v>
      </c>
      <c r="E224" t="s">
        <v>21</v>
      </c>
      <c r="F224" t="s">
        <v>22</v>
      </c>
      <c r="G224" t="s">
        <v>111</v>
      </c>
      <c r="H224" t="s">
        <v>112</v>
      </c>
      <c r="I224" t="s">
        <v>24</v>
      </c>
      <c r="J224" t="s">
        <v>161</v>
      </c>
      <c r="K224" t="s">
        <v>161</v>
      </c>
      <c r="L224" t="s">
        <v>102</v>
      </c>
      <c r="M224" t="s">
        <v>26</v>
      </c>
      <c r="N224">
        <v>151</v>
      </c>
      <c r="O224">
        <v>142</v>
      </c>
      <c r="P224">
        <v>127</v>
      </c>
      <c r="Q224">
        <v>0</v>
      </c>
      <c r="R224">
        <v>0</v>
      </c>
      <c r="S224">
        <v>0</v>
      </c>
      <c r="T224">
        <v>0</v>
      </c>
      <c r="U224">
        <v>0</v>
      </c>
      <c r="V224">
        <v>94</v>
      </c>
      <c r="W224">
        <v>84</v>
      </c>
      <c r="X224">
        <v>0</v>
      </c>
      <c r="Y224" t="s">
        <v>173</v>
      </c>
      <c r="Z224" t="s">
        <v>173</v>
      </c>
      <c r="AA224" t="s">
        <v>173</v>
      </c>
      <c r="AB224" t="s">
        <v>173</v>
      </c>
      <c r="AC224" s="25">
        <v>4.5649036065953212E-2</v>
      </c>
      <c r="AD224" s="25">
        <v>4.0826954791380689E-2</v>
      </c>
      <c r="AE224" s="25">
        <v>0</v>
      </c>
      <c r="AQ224" s="5">
        <f>VLOOKUP(AR224,'End KS4 denominations'!A:G,7,0)</f>
        <v>311069</v>
      </c>
      <c r="AR224" s="5" t="str">
        <f t="shared" si="3"/>
        <v>Boys.S1.All schools.Total.Total</v>
      </c>
    </row>
    <row r="225" spans="1:44" x14ac:dyDescent="0.25">
      <c r="A225">
        <v>201819</v>
      </c>
      <c r="B225" t="s">
        <v>19</v>
      </c>
      <c r="C225" t="s">
        <v>110</v>
      </c>
      <c r="D225" t="s">
        <v>20</v>
      </c>
      <c r="E225" t="s">
        <v>21</v>
      </c>
      <c r="F225" t="s">
        <v>22</v>
      </c>
      <c r="G225" t="s">
        <v>113</v>
      </c>
      <c r="H225" t="s">
        <v>112</v>
      </c>
      <c r="I225" t="s">
        <v>24</v>
      </c>
      <c r="J225" t="s">
        <v>161</v>
      </c>
      <c r="K225" t="s">
        <v>161</v>
      </c>
      <c r="L225" t="s">
        <v>102</v>
      </c>
      <c r="M225" t="s">
        <v>26</v>
      </c>
      <c r="N225">
        <v>432</v>
      </c>
      <c r="O225">
        <v>424</v>
      </c>
      <c r="P225">
        <v>371</v>
      </c>
      <c r="Q225">
        <v>0</v>
      </c>
      <c r="R225">
        <v>0</v>
      </c>
      <c r="S225">
        <v>0</v>
      </c>
      <c r="T225">
        <v>0</v>
      </c>
      <c r="U225">
        <v>0</v>
      </c>
      <c r="V225">
        <v>98</v>
      </c>
      <c r="W225">
        <v>85</v>
      </c>
      <c r="X225">
        <v>0</v>
      </c>
      <c r="Y225" t="s">
        <v>173</v>
      </c>
      <c r="Z225" t="s">
        <v>173</v>
      </c>
      <c r="AA225" t="s">
        <v>173</v>
      </c>
      <c r="AB225" t="s">
        <v>173</v>
      </c>
      <c r="AC225" s="25">
        <v>0.14382388358406406</v>
      </c>
      <c r="AD225" s="25">
        <v>0.12584589813605604</v>
      </c>
      <c r="AE225" s="25">
        <v>0</v>
      </c>
      <c r="AQ225" s="5">
        <f>VLOOKUP(AR225,'End KS4 denominations'!A:G,7,0)</f>
        <v>294805</v>
      </c>
      <c r="AR225" s="5" t="str">
        <f t="shared" si="3"/>
        <v>Girls.S1.All schools.Total.Total</v>
      </c>
    </row>
    <row r="226" spans="1:44" x14ac:dyDescent="0.25">
      <c r="A226">
        <v>201819</v>
      </c>
      <c r="B226" t="s">
        <v>19</v>
      </c>
      <c r="C226" t="s">
        <v>110</v>
      </c>
      <c r="D226" t="s">
        <v>20</v>
      </c>
      <c r="E226" t="s">
        <v>21</v>
      </c>
      <c r="F226" t="s">
        <v>22</v>
      </c>
      <c r="G226" t="s">
        <v>161</v>
      </c>
      <c r="H226" t="s">
        <v>112</v>
      </c>
      <c r="I226" t="s">
        <v>24</v>
      </c>
      <c r="J226" t="s">
        <v>161</v>
      </c>
      <c r="K226" t="s">
        <v>161</v>
      </c>
      <c r="L226" t="s">
        <v>102</v>
      </c>
      <c r="M226" t="s">
        <v>26</v>
      </c>
      <c r="N226">
        <v>583</v>
      </c>
      <c r="O226">
        <v>566</v>
      </c>
      <c r="P226">
        <v>498</v>
      </c>
      <c r="Q226">
        <v>0</v>
      </c>
      <c r="R226">
        <v>0</v>
      </c>
      <c r="S226">
        <v>0</v>
      </c>
      <c r="T226">
        <v>0</v>
      </c>
      <c r="U226">
        <v>0</v>
      </c>
      <c r="V226">
        <v>97</v>
      </c>
      <c r="W226">
        <v>85</v>
      </c>
      <c r="X226">
        <v>0</v>
      </c>
      <c r="Y226" t="s">
        <v>173</v>
      </c>
      <c r="Z226" t="s">
        <v>173</v>
      </c>
      <c r="AA226" t="s">
        <v>173</v>
      </c>
      <c r="AB226" t="s">
        <v>173</v>
      </c>
      <c r="AC226" s="25">
        <v>9.3418763637323932E-2</v>
      </c>
      <c r="AD226" s="25">
        <v>8.219530793531328E-2</v>
      </c>
      <c r="AE226" s="25">
        <v>0</v>
      </c>
      <c r="AQ226" s="5">
        <f>VLOOKUP(AR226,'End KS4 denominations'!A:G,7,0)</f>
        <v>605874</v>
      </c>
      <c r="AR226" s="5" t="str">
        <f t="shared" si="3"/>
        <v>Total.S1.All schools.Total.Total</v>
      </c>
    </row>
    <row r="227" spans="1:44" x14ac:dyDescent="0.25">
      <c r="A227">
        <v>201819</v>
      </c>
      <c r="B227" t="s">
        <v>19</v>
      </c>
      <c r="C227" t="s">
        <v>110</v>
      </c>
      <c r="D227" t="s">
        <v>20</v>
      </c>
      <c r="E227" t="s">
        <v>21</v>
      </c>
      <c r="F227" t="s">
        <v>22</v>
      </c>
      <c r="G227" t="s">
        <v>111</v>
      </c>
      <c r="H227" t="s">
        <v>112</v>
      </c>
      <c r="I227" t="s">
        <v>24</v>
      </c>
      <c r="J227" t="s">
        <v>161</v>
      </c>
      <c r="K227" t="s">
        <v>161</v>
      </c>
      <c r="L227" t="s">
        <v>102</v>
      </c>
      <c r="M227" t="s">
        <v>27</v>
      </c>
      <c r="N227">
        <v>151</v>
      </c>
      <c r="O227">
        <v>142</v>
      </c>
      <c r="P227">
        <v>127</v>
      </c>
      <c r="Q227">
        <v>0</v>
      </c>
      <c r="R227">
        <v>0</v>
      </c>
      <c r="S227">
        <v>0</v>
      </c>
      <c r="T227">
        <v>0</v>
      </c>
      <c r="U227">
        <v>0</v>
      </c>
      <c r="V227">
        <v>94</v>
      </c>
      <c r="W227">
        <v>84</v>
      </c>
      <c r="X227">
        <v>0</v>
      </c>
      <c r="Y227" t="s">
        <v>173</v>
      </c>
      <c r="Z227" t="s">
        <v>173</v>
      </c>
      <c r="AA227" t="s">
        <v>173</v>
      </c>
      <c r="AB227" t="s">
        <v>173</v>
      </c>
      <c r="AC227" s="25">
        <v>4.5649036065953212E-2</v>
      </c>
      <c r="AD227" s="25">
        <v>4.0826954791380689E-2</v>
      </c>
      <c r="AE227" s="25">
        <v>0</v>
      </c>
      <c r="AQ227" s="5">
        <f>VLOOKUP(AR227,'End KS4 denominations'!A:G,7,0)</f>
        <v>311069</v>
      </c>
      <c r="AR227" s="5" t="str">
        <f t="shared" si="3"/>
        <v>Boys.S1.All schools.Total.Total</v>
      </c>
    </row>
    <row r="228" spans="1:44" x14ac:dyDescent="0.25">
      <c r="A228">
        <v>201819</v>
      </c>
      <c r="B228" t="s">
        <v>19</v>
      </c>
      <c r="C228" t="s">
        <v>110</v>
      </c>
      <c r="D228" t="s">
        <v>20</v>
      </c>
      <c r="E228" t="s">
        <v>21</v>
      </c>
      <c r="F228" t="s">
        <v>22</v>
      </c>
      <c r="G228" t="s">
        <v>113</v>
      </c>
      <c r="H228" t="s">
        <v>112</v>
      </c>
      <c r="I228" t="s">
        <v>24</v>
      </c>
      <c r="J228" t="s">
        <v>161</v>
      </c>
      <c r="K228" t="s">
        <v>161</v>
      </c>
      <c r="L228" t="s">
        <v>102</v>
      </c>
      <c r="M228" t="s">
        <v>27</v>
      </c>
      <c r="N228">
        <v>432</v>
      </c>
      <c r="O228">
        <v>424</v>
      </c>
      <c r="P228">
        <v>371</v>
      </c>
      <c r="Q228">
        <v>0</v>
      </c>
      <c r="R228">
        <v>0</v>
      </c>
      <c r="S228">
        <v>0</v>
      </c>
      <c r="T228">
        <v>0</v>
      </c>
      <c r="U228">
        <v>0</v>
      </c>
      <c r="V228">
        <v>98</v>
      </c>
      <c r="W228">
        <v>85</v>
      </c>
      <c r="X228">
        <v>0</v>
      </c>
      <c r="Y228" t="s">
        <v>173</v>
      </c>
      <c r="Z228" t="s">
        <v>173</v>
      </c>
      <c r="AA228" t="s">
        <v>173</v>
      </c>
      <c r="AB228" t="s">
        <v>173</v>
      </c>
      <c r="AC228" s="25">
        <v>0.14382388358406406</v>
      </c>
      <c r="AD228" s="25">
        <v>0.12584589813605604</v>
      </c>
      <c r="AE228" s="25">
        <v>0</v>
      </c>
      <c r="AQ228" s="5">
        <f>VLOOKUP(AR228,'End KS4 denominations'!A:G,7,0)</f>
        <v>294805</v>
      </c>
      <c r="AR228" s="5" t="str">
        <f t="shared" si="3"/>
        <v>Girls.S1.All schools.Total.Total</v>
      </c>
    </row>
    <row r="229" spans="1:44" x14ac:dyDescent="0.25">
      <c r="A229">
        <v>201819</v>
      </c>
      <c r="B229" t="s">
        <v>19</v>
      </c>
      <c r="C229" t="s">
        <v>110</v>
      </c>
      <c r="D229" t="s">
        <v>20</v>
      </c>
      <c r="E229" t="s">
        <v>21</v>
      </c>
      <c r="F229" t="s">
        <v>22</v>
      </c>
      <c r="G229" t="s">
        <v>161</v>
      </c>
      <c r="H229" t="s">
        <v>112</v>
      </c>
      <c r="I229" t="s">
        <v>24</v>
      </c>
      <c r="J229" t="s">
        <v>161</v>
      </c>
      <c r="K229" t="s">
        <v>161</v>
      </c>
      <c r="L229" t="s">
        <v>102</v>
      </c>
      <c r="M229" t="s">
        <v>27</v>
      </c>
      <c r="N229">
        <v>583</v>
      </c>
      <c r="O229">
        <v>566</v>
      </c>
      <c r="P229">
        <v>498</v>
      </c>
      <c r="Q229">
        <v>0</v>
      </c>
      <c r="R229">
        <v>0</v>
      </c>
      <c r="S229">
        <v>0</v>
      </c>
      <c r="T229">
        <v>0</v>
      </c>
      <c r="U229">
        <v>0</v>
      </c>
      <c r="V229">
        <v>97</v>
      </c>
      <c r="W229">
        <v>85</v>
      </c>
      <c r="X229">
        <v>0</v>
      </c>
      <c r="Y229" t="s">
        <v>173</v>
      </c>
      <c r="Z229" t="s">
        <v>173</v>
      </c>
      <c r="AA229" t="s">
        <v>173</v>
      </c>
      <c r="AB229" t="s">
        <v>173</v>
      </c>
      <c r="AC229" s="25">
        <v>9.3418763637323932E-2</v>
      </c>
      <c r="AD229" s="25">
        <v>8.219530793531328E-2</v>
      </c>
      <c r="AE229" s="25">
        <v>0</v>
      </c>
      <c r="AQ229" s="5">
        <f>VLOOKUP(AR229,'End KS4 denominations'!A:G,7,0)</f>
        <v>605874</v>
      </c>
      <c r="AR229" s="5" t="str">
        <f t="shared" si="3"/>
        <v>Total.S1.All schools.Total.Total</v>
      </c>
    </row>
    <row r="230" spans="1:44" x14ac:dyDescent="0.25">
      <c r="A230">
        <v>201819</v>
      </c>
      <c r="B230" t="s">
        <v>19</v>
      </c>
      <c r="C230" t="s">
        <v>110</v>
      </c>
      <c r="D230" t="s">
        <v>20</v>
      </c>
      <c r="E230" t="s">
        <v>21</v>
      </c>
      <c r="F230" t="s">
        <v>22</v>
      </c>
      <c r="G230" t="s">
        <v>111</v>
      </c>
      <c r="H230" t="s">
        <v>112</v>
      </c>
      <c r="I230" t="s">
        <v>24</v>
      </c>
      <c r="J230" t="s">
        <v>161</v>
      </c>
      <c r="K230" t="s">
        <v>161</v>
      </c>
      <c r="L230" t="s">
        <v>63</v>
      </c>
      <c r="M230" t="s">
        <v>26</v>
      </c>
      <c r="N230">
        <v>10306</v>
      </c>
      <c r="O230">
        <v>9975</v>
      </c>
      <c r="P230">
        <v>8833</v>
      </c>
      <c r="Q230">
        <v>6299</v>
      </c>
      <c r="R230">
        <v>0</v>
      </c>
      <c r="S230">
        <v>0</v>
      </c>
      <c r="T230">
        <v>0</v>
      </c>
      <c r="U230">
        <v>0</v>
      </c>
      <c r="V230">
        <v>96</v>
      </c>
      <c r="W230">
        <v>85</v>
      </c>
      <c r="X230">
        <v>61</v>
      </c>
      <c r="Y230" t="s">
        <v>173</v>
      </c>
      <c r="Z230" t="s">
        <v>173</v>
      </c>
      <c r="AA230" t="s">
        <v>173</v>
      </c>
      <c r="AB230" t="s">
        <v>173</v>
      </c>
      <c r="AC230" s="25">
        <v>3.206684047590727</v>
      </c>
      <c r="AD230" s="25">
        <v>2.8395629265532727</v>
      </c>
      <c r="AE230" s="25">
        <v>2.0249526632354882</v>
      </c>
      <c r="AQ230" s="5">
        <f>VLOOKUP(AR230,'End KS4 denominations'!A:G,7,0)</f>
        <v>311069</v>
      </c>
      <c r="AR230" s="5" t="str">
        <f t="shared" si="3"/>
        <v>Boys.S1.All schools.Total.Total</v>
      </c>
    </row>
    <row r="231" spans="1:44" x14ac:dyDescent="0.25">
      <c r="A231">
        <v>201819</v>
      </c>
      <c r="B231" t="s">
        <v>19</v>
      </c>
      <c r="C231" t="s">
        <v>110</v>
      </c>
      <c r="D231" t="s">
        <v>20</v>
      </c>
      <c r="E231" t="s">
        <v>21</v>
      </c>
      <c r="F231" t="s">
        <v>22</v>
      </c>
      <c r="G231" t="s">
        <v>113</v>
      </c>
      <c r="H231" t="s">
        <v>112</v>
      </c>
      <c r="I231" t="s">
        <v>24</v>
      </c>
      <c r="J231" t="s">
        <v>161</v>
      </c>
      <c r="K231" t="s">
        <v>161</v>
      </c>
      <c r="L231" t="s">
        <v>63</v>
      </c>
      <c r="M231" t="s">
        <v>26</v>
      </c>
      <c r="N231">
        <v>11738</v>
      </c>
      <c r="O231">
        <v>11523</v>
      </c>
      <c r="P231">
        <v>10643</v>
      </c>
      <c r="Q231">
        <v>7699</v>
      </c>
      <c r="R231">
        <v>0</v>
      </c>
      <c r="S231">
        <v>0</v>
      </c>
      <c r="T231">
        <v>0</v>
      </c>
      <c r="U231">
        <v>0</v>
      </c>
      <c r="V231">
        <v>98</v>
      </c>
      <c r="W231">
        <v>90</v>
      </c>
      <c r="X231">
        <v>65</v>
      </c>
      <c r="Y231" t="s">
        <v>173</v>
      </c>
      <c r="Z231" t="s">
        <v>173</v>
      </c>
      <c r="AA231" t="s">
        <v>173</v>
      </c>
      <c r="AB231" t="s">
        <v>173</v>
      </c>
      <c r="AC231" s="25">
        <v>3.9086854022150237</v>
      </c>
      <c r="AD231" s="25">
        <v>3.6101830023235699</v>
      </c>
      <c r="AE231" s="25">
        <v>2.6115567917776157</v>
      </c>
      <c r="AQ231" s="5">
        <f>VLOOKUP(AR231,'End KS4 denominations'!A:G,7,0)</f>
        <v>294805</v>
      </c>
      <c r="AR231" s="5" t="str">
        <f t="shared" si="3"/>
        <v>Girls.S1.All schools.Total.Total</v>
      </c>
    </row>
    <row r="232" spans="1:44" x14ac:dyDescent="0.25">
      <c r="A232">
        <v>201819</v>
      </c>
      <c r="B232" t="s">
        <v>19</v>
      </c>
      <c r="C232" t="s">
        <v>110</v>
      </c>
      <c r="D232" t="s">
        <v>20</v>
      </c>
      <c r="E232" t="s">
        <v>21</v>
      </c>
      <c r="F232" t="s">
        <v>22</v>
      </c>
      <c r="G232" t="s">
        <v>161</v>
      </c>
      <c r="H232" t="s">
        <v>112</v>
      </c>
      <c r="I232" t="s">
        <v>24</v>
      </c>
      <c r="J232" t="s">
        <v>161</v>
      </c>
      <c r="K232" t="s">
        <v>161</v>
      </c>
      <c r="L232" t="s">
        <v>63</v>
      </c>
      <c r="M232" t="s">
        <v>26</v>
      </c>
      <c r="N232">
        <v>22044</v>
      </c>
      <c r="O232">
        <v>21498</v>
      </c>
      <c r="P232">
        <v>19476</v>
      </c>
      <c r="Q232">
        <v>13998</v>
      </c>
      <c r="R232">
        <v>0</v>
      </c>
      <c r="S232">
        <v>0</v>
      </c>
      <c r="T232">
        <v>0</v>
      </c>
      <c r="U232">
        <v>0</v>
      </c>
      <c r="V232">
        <v>97</v>
      </c>
      <c r="W232">
        <v>88</v>
      </c>
      <c r="X232">
        <v>63</v>
      </c>
      <c r="Y232" t="s">
        <v>173</v>
      </c>
      <c r="Z232" t="s">
        <v>173</v>
      </c>
      <c r="AA232" t="s">
        <v>173</v>
      </c>
      <c r="AB232" t="s">
        <v>173</v>
      </c>
      <c r="AC232" s="25">
        <v>3.5482625100268375</v>
      </c>
      <c r="AD232" s="25">
        <v>3.2145297537111679</v>
      </c>
      <c r="AE232" s="25">
        <v>2.3103813664227215</v>
      </c>
      <c r="AQ232" s="5">
        <f>VLOOKUP(AR232,'End KS4 denominations'!A:G,7,0)</f>
        <v>605874</v>
      </c>
      <c r="AR232" s="5" t="str">
        <f t="shared" si="3"/>
        <v>Total.S1.All schools.Total.Total</v>
      </c>
    </row>
    <row r="233" spans="1:44" x14ac:dyDescent="0.25">
      <c r="A233">
        <v>201819</v>
      </c>
      <c r="B233" t="s">
        <v>19</v>
      </c>
      <c r="C233" t="s">
        <v>110</v>
      </c>
      <c r="D233" t="s">
        <v>20</v>
      </c>
      <c r="E233" t="s">
        <v>21</v>
      </c>
      <c r="F233" t="s">
        <v>22</v>
      </c>
      <c r="G233" t="s">
        <v>111</v>
      </c>
      <c r="H233" t="s">
        <v>112</v>
      </c>
      <c r="I233" t="s">
        <v>24</v>
      </c>
      <c r="J233" t="s">
        <v>161</v>
      </c>
      <c r="K233" t="s">
        <v>161</v>
      </c>
      <c r="L233" t="s">
        <v>63</v>
      </c>
      <c r="M233" t="s">
        <v>27</v>
      </c>
      <c r="N233">
        <v>10306</v>
      </c>
      <c r="O233">
        <v>9975</v>
      </c>
      <c r="P233">
        <v>8833</v>
      </c>
      <c r="Q233">
        <v>6299</v>
      </c>
      <c r="R233">
        <v>0</v>
      </c>
      <c r="S233">
        <v>0</v>
      </c>
      <c r="T233">
        <v>0</v>
      </c>
      <c r="U233">
        <v>0</v>
      </c>
      <c r="V233">
        <v>96</v>
      </c>
      <c r="W233">
        <v>85</v>
      </c>
      <c r="X233">
        <v>61</v>
      </c>
      <c r="Y233" t="s">
        <v>173</v>
      </c>
      <c r="Z233" t="s">
        <v>173</v>
      </c>
      <c r="AA233" t="s">
        <v>173</v>
      </c>
      <c r="AB233" t="s">
        <v>173</v>
      </c>
      <c r="AC233" s="25">
        <v>3.206684047590727</v>
      </c>
      <c r="AD233" s="25">
        <v>2.8395629265532727</v>
      </c>
      <c r="AE233" s="25">
        <v>2.0249526632354882</v>
      </c>
      <c r="AQ233" s="5">
        <f>VLOOKUP(AR233,'End KS4 denominations'!A:G,7,0)</f>
        <v>311069</v>
      </c>
      <c r="AR233" s="5" t="str">
        <f t="shared" si="3"/>
        <v>Boys.S1.All schools.Total.Total</v>
      </c>
    </row>
    <row r="234" spans="1:44" x14ac:dyDescent="0.25">
      <c r="A234">
        <v>201819</v>
      </c>
      <c r="B234" t="s">
        <v>19</v>
      </c>
      <c r="C234" t="s">
        <v>110</v>
      </c>
      <c r="D234" t="s">
        <v>20</v>
      </c>
      <c r="E234" t="s">
        <v>21</v>
      </c>
      <c r="F234" t="s">
        <v>22</v>
      </c>
      <c r="G234" t="s">
        <v>113</v>
      </c>
      <c r="H234" t="s">
        <v>112</v>
      </c>
      <c r="I234" t="s">
        <v>24</v>
      </c>
      <c r="J234" t="s">
        <v>161</v>
      </c>
      <c r="K234" t="s">
        <v>161</v>
      </c>
      <c r="L234" t="s">
        <v>63</v>
      </c>
      <c r="M234" t="s">
        <v>27</v>
      </c>
      <c r="N234">
        <v>11738</v>
      </c>
      <c r="O234">
        <v>11523</v>
      </c>
      <c r="P234">
        <v>10643</v>
      </c>
      <c r="Q234">
        <v>7699</v>
      </c>
      <c r="R234">
        <v>0</v>
      </c>
      <c r="S234">
        <v>0</v>
      </c>
      <c r="T234">
        <v>0</v>
      </c>
      <c r="U234">
        <v>0</v>
      </c>
      <c r="V234">
        <v>98</v>
      </c>
      <c r="W234">
        <v>90</v>
      </c>
      <c r="X234">
        <v>65</v>
      </c>
      <c r="Y234" t="s">
        <v>173</v>
      </c>
      <c r="Z234" t="s">
        <v>173</v>
      </c>
      <c r="AA234" t="s">
        <v>173</v>
      </c>
      <c r="AB234" t="s">
        <v>173</v>
      </c>
      <c r="AC234" s="25">
        <v>3.9086854022150237</v>
      </c>
      <c r="AD234" s="25">
        <v>3.6101830023235699</v>
      </c>
      <c r="AE234" s="25">
        <v>2.6115567917776157</v>
      </c>
      <c r="AQ234" s="5">
        <f>VLOOKUP(AR234,'End KS4 denominations'!A:G,7,0)</f>
        <v>294805</v>
      </c>
      <c r="AR234" s="5" t="str">
        <f t="shared" si="3"/>
        <v>Girls.S1.All schools.Total.Total</v>
      </c>
    </row>
    <row r="235" spans="1:44" x14ac:dyDescent="0.25">
      <c r="A235">
        <v>201819</v>
      </c>
      <c r="B235" t="s">
        <v>19</v>
      </c>
      <c r="C235" t="s">
        <v>110</v>
      </c>
      <c r="D235" t="s">
        <v>20</v>
      </c>
      <c r="E235" t="s">
        <v>21</v>
      </c>
      <c r="F235" t="s">
        <v>22</v>
      </c>
      <c r="G235" t="s">
        <v>161</v>
      </c>
      <c r="H235" t="s">
        <v>112</v>
      </c>
      <c r="I235" t="s">
        <v>24</v>
      </c>
      <c r="J235" t="s">
        <v>161</v>
      </c>
      <c r="K235" t="s">
        <v>161</v>
      </c>
      <c r="L235" t="s">
        <v>63</v>
      </c>
      <c r="M235" t="s">
        <v>27</v>
      </c>
      <c r="N235">
        <v>22044</v>
      </c>
      <c r="O235">
        <v>21498</v>
      </c>
      <c r="P235">
        <v>19476</v>
      </c>
      <c r="Q235">
        <v>13998</v>
      </c>
      <c r="R235">
        <v>0</v>
      </c>
      <c r="S235">
        <v>0</v>
      </c>
      <c r="T235">
        <v>0</v>
      </c>
      <c r="U235">
        <v>0</v>
      </c>
      <c r="V235">
        <v>97</v>
      </c>
      <c r="W235">
        <v>88</v>
      </c>
      <c r="X235">
        <v>63</v>
      </c>
      <c r="Y235" t="s">
        <v>173</v>
      </c>
      <c r="Z235" t="s">
        <v>173</v>
      </c>
      <c r="AA235" t="s">
        <v>173</v>
      </c>
      <c r="AB235" t="s">
        <v>173</v>
      </c>
      <c r="AC235" s="25">
        <v>3.5482625100268375</v>
      </c>
      <c r="AD235" s="25">
        <v>3.2145297537111679</v>
      </c>
      <c r="AE235" s="25">
        <v>2.3103813664227215</v>
      </c>
      <c r="AQ235" s="5">
        <f>VLOOKUP(AR235,'End KS4 denominations'!A:G,7,0)</f>
        <v>605874</v>
      </c>
      <c r="AR235" s="5" t="str">
        <f t="shared" si="3"/>
        <v>Total.S1.All schools.Total.Total</v>
      </c>
    </row>
    <row r="236" spans="1:44" x14ac:dyDescent="0.25">
      <c r="A236">
        <v>201819</v>
      </c>
      <c r="B236" t="s">
        <v>19</v>
      </c>
      <c r="C236" t="s">
        <v>110</v>
      </c>
      <c r="D236" t="s">
        <v>20</v>
      </c>
      <c r="E236" t="s">
        <v>21</v>
      </c>
      <c r="F236" t="s">
        <v>22</v>
      </c>
      <c r="G236" t="s">
        <v>111</v>
      </c>
      <c r="H236" t="s">
        <v>112</v>
      </c>
      <c r="I236" t="s">
        <v>24</v>
      </c>
      <c r="J236" t="s">
        <v>161</v>
      </c>
      <c r="K236" t="s">
        <v>161</v>
      </c>
      <c r="L236" t="s">
        <v>64</v>
      </c>
      <c r="M236" t="s">
        <v>26</v>
      </c>
      <c r="N236">
        <v>1488</v>
      </c>
      <c r="O236">
        <v>1465</v>
      </c>
      <c r="P236">
        <v>1231</v>
      </c>
      <c r="Q236">
        <v>1065</v>
      </c>
      <c r="R236">
        <v>0</v>
      </c>
      <c r="S236">
        <v>0</v>
      </c>
      <c r="T236">
        <v>0</v>
      </c>
      <c r="U236">
        <v>0</v>
      </c>
      <c r="V236">
        <v>98</v>
      </c>
      <c r="W236">
        <v>82</v>
      </c>
      <c r="X236">
        <v>71</v>
      </c>
      <c r="Y236" t="s">
        <v>173</v>
      </c>
      <c r="Z236" t="s">
        <v>173</v>
      </c>
      <c r="AA236" t="s">
        <v>173</v>
      </c>
      <c r="AB236" t="s">
        <v>173</v>
      </c>
      <c r="AC236" s="25">
        <v>0.47095660448324972</v>
      </c>
      <c r="AD236" s="25">
        <v>0.3957321365999184</v>
      </c>
      <c r="AE236" s="25">
        <v>0.34236777049464912</v>
      </c>
      <c r="AQ236" s="5">
        <f>VLOOKUP(AR236,'End KS4 denominations'!A:G,7,0)</f>
        <v>311069</v>
      </c>
      <c r="AR236" s="5" t="str">
        <f t="shared" si="3"/>
        <v>Boys.S1.All schools.Total.Total</v>
      </c>
    </row>
    <row r="237" spans="1:44" x14ac:dyDescent="0.25">
      <c r="A237">
        <v>201819</v>
      </c>
      <c r="B237" t="s">
        <v>19</v>
      </c>
      <c r="C237" t="s">
        <v>110</v>
      </c>
      <c r="D237" t="s">
        <v>20</v>
      </c>
      <c r="E237" t="s">
        <v>21</v>
      </c>
      <c r="F237" t="s">
        <v>22</v>
      </c>
      <c r="G237" t="s">
        <v>113</v>
      </c>
      <c r="H237" t="s">
        <v>112</v>
      </c>
      <c r="I237" t="s">
        <v>24</v>
      </c>
      <c r="J237" t="s">
        <v>161</v>
      </c>
      <c r="K237" t="s">
        <v>161</v>
      </c>
      <c r="L237" t="s">
        <v>64</v>
      </c>
      <c r="M237" t="s">
        <v>26</v>
      </c>
      <c r="N237">
        <v>320</v>
      </c>
      <c r="O237">
        <v>311</v>
      </c>
      <c r="P237">
        <v>247</v>
      </c>
      <c r="Q237">
        <v>206</v>
      </c>
      <c r="R237">
        <v>0</v>
      </c>
      <c r="S237">
        <v>0</v>
      </c>
      <c r="T237">
        <v>0</v>
      </c>
      <c r="U237">
        <v>0</v>
      </c>
      <c r="V237">
        <v>97</v>
      </c>
      <c r="W237">
        <v>77</v>
      </c>
      <c r="X237">
        <v>64</v>
      </c>
      <c r="Y237" t="s">
        <v>173</v>
      </c>
      <c r="Z237" t="s">
        <v>173</v>
      </c>
      <c r="AA237" t="s">
        <v>173</v>
      </c>
      <c r="AB237" t="s">
        <v>173</v>
      </c>
      <c r="AC237" s="25">
        <v>0.10549346177982057</v>
      </c>
      <c r="AD237" s="25">
        <v>8.3784196333169386E-2</v>
      </c>
      <c r="AE237" s="25">
        <v>6.987669815640847E-2</v>
      </c>
      <c r="AQ237" s="5">
        <f>VLOOKUP(AR237,'End KS4 denominations'!A:G,7,0)</f>
        <v>294805</v>
      </c>
      <c r="AR237" s="5" t="str">
        <f t="shared" si="3"/>
        <v>Girls.S1.All schools.Total.Total</v>
      </c>
    </row>
    <row r="238" spans="1:44" x14ac:dyDescent="0.25">
      <c r="A238">
        <v>201819</v>
      </c>
      <c r="B238" t="s">
        <v>19</v>
      </c>
      <c r="C238" t="s">
        <v>110</v>
      </c>
      <c r="D238" t="s">
        <v>20</v>
      </c>
      <c r="E238" t="s">
        <v>21</v>
      </c>
      <c r="F238" t="s">
        <v>22</v>
      </c>
      <c r="G238" t="s">
        <v>161</v>
      </c>
      <c r="H238" t="s">
        <v>112</v>
      </c>
      <c r="I238" t="s">
        <v>24</v>
      </c>
      <c r="J238" t="s">
        <v>161</v>
      </c>
      <c r="K238" t="s">
        <v>161</v>
      </c>
      <c r="L238" t="s">
        <v>64</v>
      </c>
      <c r="M238" t="s">
        <v>26</v>
      </c>
      <c r="N238">
        <v>1808</v>
      </c>
      <c r="O238">
        <v>1776</v>
      </c>
      <c r="P238">
        <v>1478</v>
      </c>
      <c r="Q238">
        <v>1271</v>
      </c>
      <c r="R238">
        <v>0</v>
      </c>
      <c r="S238">
        <v>0</v>
      </c>
      <c r="T238">
        <v>0</v>
      </c>
      <c r="U238">
        <v>0</v>
      </c>
      <c r="V238">
        <v>98</v>
      </c>
      <c r="W238">
        <v>81</v>
      </c>
      <c r="X238">
        <v>70</v>
      </c>
      <c r="Y238" t="s">
        <v>173</v>
      </c>
      <c r="Z238" t="s">
        <v>173</v>
      </c>
      <c r="AA238" t="s">
        <v>173</v>
      </c>
      <c r="AB238" t="s">
        <v>173</v>
      </c>
      <c r="AC238" s="25">
        <v>0.29313025480545457</v>
      </c>
      <c r="AD238" s="25">
        <v>0.24394511069958441</v>
      </c>
      <c r="AE238" s="25">
        <v>0.2097795911361108</v>
      </c>
      <c r="AQ238" s="5">
        <f>VLOOKUP(AR238,'End KS4 denominations'!A:G,7,0)</f>
        <v>605874</v>
      </c>
      <c r="AR238" s="5" t="str">
        <f t="shared" si="3"/>
        <v>Total.S1.All schools.Total.Total</v>
      </c>
    </row>
    <row r="239" spans="1:44" x14ac:dyDescent="0.25">
      <c r="A239">
        <v>201819</v>
      </c>
      <c r="B239" t="s">
        <v>19</v>
      </c>
      <c r="C239" t="s">
        <v>110</v>
      </c>
      <c r="D239" t="s">
        <v>20</v>
      </c>
      <c r="E239" t="s">
        <v>21</v>
      </c>
      <c r="F239" t="s">
        <v>22</v>
      </c>
      <c r="G239" t="s">
        <v>111</v>
      </c>
      <c r="H239" t="s">
        <v>112</v>
      </c>
      <c r="I239" t="s">
        <v>24</v>
      </c>
      <c r="J239" t="s">
        <v>161</v>
      </c>
      <c r="K239" t="s">
        <v>161</v>
      </c>
      <c r="L239" t="s">
        <v>64</v>
      </c>
      <c r="M239" t="s">
        <v>27</v>
      </c>
      <c r="N239">
        <v>1488</v>
      </c>
      <c r="O239">
        <v>1465</v>
      </c>
      <c r="P239">
        <v>1231</v>
      </c>
      <c r="Q239">
        <v>1065</v>
      </c>
      <c r="R239">
        <v>0</v>
      </c>
      <c r="S239">
        <v>0</v>
      </c>
      <c r="T239">
        <v>0</v>
      </c>
      <c r="U239">
        <v>0</v>
      </c>
      <c r="V239">
        <v>98</v>
      </c>
      <c r="W239">
        <v>82</v>
      </c>
      <c r="X239">
        <v>71</v>
      </c>
      <c r="Y239" t="s">
        <v>173</v>
      </c>
      <c r="Z239" t="s">
        <v>173</v>
      </c>
      <c r="AA239" t="s">
        <v>173</v>
      </c>
      <c r="AB239" t="s">
        <v>173</v>
      </c>
      <c r="AC239" s="25">
        <v>0.47095660448324972</v>
      </c>
      <c r="AD239" s="25">
        <v>0.3957321365999184</v>
      </c>
      <c r="AE239" s="25">
        <v>0.34236777049464912</v>
      </c>
      <c r="AQ239" s="5">
        <f>VLOOKUP(AR239,'End KS4 denominations'!A:G,7,0)</f>
        <v>311069</v>
      </c>
      <c r="AR239" s="5" t="str">
        <f t="shared" si="3"/>
        <v>Boys.S1.All schools.Total.Total</v>
      </c>
    </row>
    <row r="240" spans="1:44" x14ac:dyDescent="0.25">
      <c r="A240">
        <v>201819</v>
      </c>
      <c r="B240" t="s">
        <v>19</v>
      </c>
      <c r="C240" t="s">
        <v>110</v>
      </c>
      <c r="D240" t="s">
        <v>20</v>
      </c>
      <c r="E240" t="s">
        <v>21</v>
      </c>
      <c r="F240" t="s">
        <v>22</v>
      </c>
      <c r="G240" t="s">
        <v>113</v>
      </c>
      <c r="H240" t="s">
        <v>112</v>
      </c>
      <c r="I240" t="s">
        <v>24</v>
      </c>
      <c r="J240" t="s">
        <v>161</v>
      </c>
      <c r="K240" t="s">
        <v>161</v>
      </c>
      <c r="L240" t="s">
        <v>64</v>
      </c>
      <c r="M240" t="s">
        <v>27</v>
      </c>
      <c r="N240">
        <v>320</v>
      </c>
      <c r="O240">
        <v>311</v>
      </c>
      <c r="P240">
        <v>247</v>
      </c>
      <c r="Q240">
        <v>206</v>
      </c>
      <c r="R240">
        <v>0</v>
      </c>
      <c r="S240">
        <v>0</v>
      </c>
      <c r="T240">
        <v>0</v>
      </c>
      <c r="U240">
        <v>0</v>
      </c>
      <c r="V240">
        <v>97</v>
      </c>
      <c r="W240">
        <v>77</v>
      </c>
      <c r="X240">
        <v>64</v>
      </c>
      <c r="Y240" t="s">
        <v>173</v>
      </c>
      <c r="Z240" t="s">
        <v>173</v>
      </c>
      <c r="AA240" t="s">
        <v>173</v>
      </c>
      <c r="AB240" t="s">
        <v>173</v>
      </c>
      <c r="AC240" s="25">
        <v>0.10549346177982057</v>
      </c>
      <c r="AD240" s="25">
        <v>8.3784196333169386E-2</v>
      </c>
      <c r="AE240" s="25">
        <v>6.987669815640847E-2</v>
      </c>
      <c r="AQ240" s="5">
        <f>VLOOKUP(AR240,'End KS4 denominations'!A:G,7,0)</f>
        <v>294805</v>
      </c>
      <c r="AR240" s="5" t="str">
        <f t="shared" si="3"/>
        <v>Girls.S1.All schools.Total.Total</v>
      </c>
    </row>
    <row r="241" spans="1:44" x14ac:dyDescent="0.25">
      <c r="A241">
        <v>201819</v>
      </c>
      <c r="B241" t="s">
        <v>19</v>
      </c>
      <c r="C241" t="s">
        <v>110</v>
      </c>
      <c r="D241" t="s">
        <v>20</v>
      </c>
      <c r="E241" t="s">
        <v>21</v>
      </c>
      <c r="F241" t="s">
        <v>22</v>
      </c>
      <c r="G241" t="s">
        <v>161</v>
      </c>
      <c r="H241" t="s">
        <v>112</v>
      </c>
      <c r="I241" t="s">
        <v>24</v>
      </c>
      <c r="J241" t="s">
        <v>161</v>
      </c>
      <c r="K241" t="s">
        <v>161</v>
      </c>
      <c r="L241" t="s">
        <v>64</v>
      </c>
      <c r="M241" t="s">
        <v>27</v>
      </c>
      <c r="N241">
        <v>1808</v>
      </c>
      <c r="O241">
        <v>1776</v>
      </c>
      <c r="P241">
        <v>1478</v>
      </c>
      <c r="Q241">
        <v>1271</v>
      </c>
      <c r="R241">
        <v>0</v>
      </c>
      <c r="S241">
        <v>0</v>
      </c>
      <c r="T241">
        <v>0</v>
      </c>
      <c r="U241">
        <v>0</v>
      </c>
      <c r="V241">
        <v>98</v>
      </c>
      <c r="W241">
        <v>81</v>
      </c>
      <c r="X241">
        <v>70</v>
      </c>
      <c r="Y241" t="s">
        <v>173</v>
      </c>
      <c r="Z241" t="s">
        <v>173</v>
      </c>
      <c r="AA241" t="s">
        <v>173</v>
      </c>
      <c r="AB241" t="s">
        <v>173</v>
      </c>
      <c r="AC241" s="25">
        <v>0.29313025480545457</v>
      </c>
      <c r="AD241" s="25">
        <v>0.24394511069958441</v>
      </c>
      <c r="AE241" s="25">
        <v>0.2097795911361108</v>
      </c>
      <c r="AQ241" s="5">
        <f>VLOOKUP(AR241,'End KS4 denominations'!A:G,7,0)</f>
        <v>605874</v>
      </c>
      <c r="AR241" s="5" t="str">
        <f t="shared" si="3"/>
        <v>Total.S1.All schools.Total.Total</v>
      </c>
    </row>
    <row r="242" spans="1:44" x14ac:dyDescent="0.25">
      <c r="A242">
        <v>201819</v>
      </c>
      <c r="B242" t="s">
        <v>19</v>
      </c>
      <c r="C242" t="s">
        <v>110</v>
      </c>
      <c r="D242" t="s">
        <v>20</v>
      </c>
      <c r="E242" t="s">
        <v>21</v>
      </c>
      <c r="F242" t="s">
        <v>22</v>
      </c>
      <c r="G242" t="s">
        <v>111</v>
      </c>
      <c r="H242" t="s">
        <v>112</v>
      </c>
      <c r="I242" t="s">
        <v>24</v>
      </c>
      <c r="J242" t="s">
        <v>161</v>
      </c>
      <c r="K242" t="s">
        <v>161</v>
      </c>
      <c r="L242" t="s">
        <v>65</v>
      </c>
      <c r="M242" t="s">
        <v>26</v>
      </c>
      <c r="N242">
        <v>50669</v>
      </c>
      <c r="O242">
        <v>50455</v>
      </c>
      <c r="P242">
        <v>34843</v>
      </c>
      <c r="Q242">
        <v>26546</v>
      </c>
      <c r="R242">
        <v>0</v>
      </c>
      <c r="S242">
        <v>0</v>
      </c>
      <c r="T242">
        <v>0</v>
      </c>
      <c r="U242">
        <v>0</v>
      </c>
      <c r="V242">
        <v>99</v>
      </c>
      <c r="W242">
        <v>68</v>
      </c>
      <c r="X242">
        <v>52</v>
      </c>
      <c r="Y242" t="s">
        <v>173</v>
      </c>
      <c r="Z242" t="s">
        <v>173</v>
      </c>
      <c r="AA242" t="s">
        <v>173</v>
      </c>
      <c r="AB242" t="s">
        <v>173</v>
      </c>
      <c r="AC242" s="25">
        <v>16.219874047237109</v>
      </c>
      <c r="AD242" s="25">
        <v>11.201051856662026</v>
      </c>
      <c r="AE242" s="25">
        <v>8.533797967653479</v>
      </c>
      <c r="AQ242" s="5">
        <f>VLOOKUP(AR242,'End KS4 denominations'!A:G,7,0)</f>
        <v>311069</v>
      </c>
      <c r="AR242" s="5" t="str">
        <f t="shared" si="3"/>
        <v>Boys.S1.All schools.Total.Total</v>
      </c>
    </row>
    <row r="243" spans="1:44" x14ac:dyDescent="0.25">
      <c r="A243">
        <v>201819</v>
      </c>
      <c r="B243" t="s">
        <v>19</v>
      </c>
      <c r="C243" t="s">
        <v>110</v>
      </c>
      <c r="D243" t="s">
        <v>20</v>
      </c>
      <c r="E243" t="s">
        <v>21</v>
      </c>
      <c r="F243" t="s">
        <v>22</v>
      </c>
      <c r="G243" t="s">
        <v>113</v>
      </c>
      <c r="H243" t="s">
        <v>112</v>
      </c>
      <c r="I243" t="s">
        <v>24</v>
      </c>
      <c r="J243" t="s">
        <v>161</v>
      </c>
      <c r="K243" t="s">
        <v>161</v>
      </c>
      <c r="L243" t="s">
        <v>65</v>
      </c>
      <c r="M243" t="s">
        <v>26</v>
      </c>
      <c r="N243">
        <v>28903</v>
      </c>
      <c r="O243">
        <v>28803</v>
      </c>
      <c r="P243">
        <v>22313</v>
      </c>
      <c r="Q243">
        <v>18602</v>
      </c>
      <c r="R243">
        <v>0</v>
      </c>
      <c r="S243">
        <v>0</v>
      </c>
      <c r="T243">
        <v>0</v>
      </c>
      <c r="U243">
        <v>0</v>
      </c>
      <c r="V243">
        <v>99</v>
      </c>
      <c r="W243">
        <v>77</v>
      </c>
      <c r="X243">
        <v>64</v>
      </c>
      <c r="Y243" t="s">
        <v>173</v>
      </c>
      <c r="Z243" t="s">
        <v>173</v>
      </c>
      <c r="AA243" t="s">
        <v>173</v>
      </c>
      <c r="AB243" t="s">
        <v>173</v>
      </c>
      <c r="AC243" s="25">
        <v>9.7701870728108418</v>
      </c>
      <c r="AD243" s="25">
        <v>7.5687318736113705</v>
      </c>
      <c r="AE243" s="25">
        <v>6.3099336849782057</v>
      </c>
      <c r="AQ243" s="5">
        <f>VLOOKUP(AR243,'End KS4 denominations'!A:G,7,0)</f>
        <v>294805</v>
      </c>
      <c r="AR243" s="5" t="str">
        <f t="shared" si="3"/>
        <v>Girls.S1.All schools.Total.Total</v>
      </c>
    </row>
    <row r="244" spans="1:44" x14ac:dyDescent="0.25">
      <c r="A244">
        <v>201819</v>
      </c>
      <c r="B244" t="s">
        <v>19</v>
      </c>
      <c r="C244" t="s">
        <v>110</v>
      </c>
      <c r="D244" t="s">
        <v>20</v>
      </c>
      <c r="E244" t="s">
        <v>21</v>
      </c>
      <c r="F244" t="s">
        <v>22</v>
      </c>
      <c r="G244" t="s">
        <v>161</v>
      </c>
      <c r="H244" t="s">
        <v>112</v>
      </c>
      <c r="I244" t="s">
        <v>24</v>
      </c>
      <c r="J244" t="s">
        <v>161</v>
      </c>
      <c r="K244" t="s">
        <v>161</v>
      </c>
      <c r="L244" t="s">
        <v>65</v>
      </c>
      <c r="M244" t="s">
        <v>26</v>
      </c>
      <c r="N244">
        <v>79572</v>
      </c>
      <c r="O244">
        <v>79258</v>
      </c>
      <c r="P244">
        <v>57156</v>
      </c>
      <c r="Q244">
        <v>45148</v>
      </c>
      <c r="R244">
        <v>0</v>
      </c>
      <c r="S244">
        <v>0</v>
      </c>
      <c r="T244">
        <v>0</v>
      </c>
      <c r="U244">
        <v>0</v>
      </c>
      <c r="V244">
        <v>99</v>
      </c>
      <c r="W244">
        <v>71</v>
      </c>
      <c r="X244">
        <v>56</v>
      </c>
      <c r="Y244" t="s">
        <v>173</v>
      </c>
      <c r="Z244" t="s">
        <v>173</v>
      </c>
      <c r="AA244" t="s">
        <v>173</v>
      </c>
      <c r="AB244" t="s">
        <v>173</v>
      </c>
      <c r="AC244" s="25">
        <v>13.08159782397</v>
      </c>
      <c r="AD244" s="25">
        <v>9.4336446191782457</v>
      </c>
      <c r="AE244" s="25">
        <v>7.4517143828584818</v>
      </c>
      <c r="AQ244" s="5">
        <f>VLOOKUP(AR244,'End KS4 denominations'!A:G,7,0)</f>
        <v>605874</v>
      </c>
      <c r="AR244" s="5" t="str">
        <f t="shared" si="3"/>
        <v>Total.S1.All schools.Total.Total</v>
      </c>
    </row>
    <row r="245" spans="1:44" x14ac:dyDescent="0.25">
      <c r="A245">
        <v>201819</v>
      </c>
      <c r="B245" t="s">
        <v>19</v>
      </c>
      <c r="C245" t="s">
        <v>110</v>
      </c>
      <c r="D245" t="s">
        <v>20</v>
      </c>
      <c r="E245" t="s">
        <v>21</v>
      </c>
      <c r="F245" t="s">
        <v>22</v>
      </c>
      <c r="G245" t="s">
        <v>111</v>
      </c>
      <c r="H245" t="s">
        <v>112</v>
      </c>
      <c r="I245" t="s">
        <v>24</v>
      </c>
      <c r="J245" t="s">
        <v>161</v>
      </c>
      <c r="K245" t="s">
        <v>161</v>
      </c>
      <c r="L245" t="s">
        <v>65</v>
      </c>
      <c r="M245" t="s">
        <v>27</v>
      </c>
      <c r="N245">
        <v>50669</v>
      </c>
      <c r="O245">
        <v>50455</v>
      </c>
      <c r="P245">
        <v>34843</v>
      </c>
      <c r="Q245">
        <v>26546</v>
      </c>
      <c r="R245">
        <v>0</v>
      </c>
      <c r="S245">
        <v>0</v>
      </c>
      <c r="T245">
        <v>0</v>
      </c>
      <c r="U245">
        <v>0</v>
      </c>
      <c r="V245">
        <v>99</v>
      </c>
      <c r="W245">
        <v>68</v>
      </c>
      <c r="X245">
        <v>52</v>
      </c>
      <c r="Y245" t="s">
        <v>173</v>
      </c>
      <c r="Z245" t="s">
        <v>173</v>
      </c>
      <c r="AA245" t="s">
        <v>173</v>
      </c>
      <c r="AB245" t="s">
        <v>173</v>
      </c>
      <c r="AC245" s="25">
        <v>16.219874047237109</v>
      </c>
      <c r="AD245" s="25">
        <v>11.201051856662026</v>
      </c>
      <c r="AE245" s="25">
        <v>8.533797967653479</v>
      </c>
      <c r="AQ245" s="5">
        <f>VLOOKUP(AR245,'End KS4 denominations'!A:G,7,0)</f>
        <v>311069</v>
      </c>
      <c r="AR245" s="5" t="str">
        <f t="shared" si="3"/>
        <v>Boys.S1.All schools.Total.Total</v>
      </c>
    </row>
    <row r="246" spans="1:44" x14ac:dyDescent="0.25">
      <c r="A246">
        <v>201819</v>
      </c>
      <c r="B246" t="s">
        <v>19</v>
      </c>
      <c r="C246" t="s">
        <v>110</v>
      </c>
      <c r="D246" t="s">
        <v>20</v>
      </c>
      <c r="E246" t="s">
        <v>21</v>
      </c>
      <c r="F246" t="s">
        <v>22</v>
      </c>
      <c r="G246" t="s">
        <v>113</v>
      </c>
      <c r="H246" t="s">
        <v>112</v>
      </c>
      <c r="I246" t="s">
        <v>24</v>
      </c>
      <c r="J246" t="s">
        <v>161</v>
      </c>
      <c r="K246" t="s">
        <v>161</v>
      </c>
      <c r="L246" t="s">
        <v>65</v>
      </c>
      <c r="M246" t="s">
        <v>27</v>
      </c>
      <c r="N246">
        <v>28903</v>
      </c>
      <c r="O246">
        <v>28803</v>
      </c>
      <c r="P246">
        <v>22313</v>
      </c>
      <c r="Q246">
        <v>18602</v>
      </c>
      <c r="R246">
        <v>0</v>
      </c>
      <c r="S246">
        <v>0</v>
      </c>
      <c r="T246">
        <v>0</v>
      </c>
      <c r="U246">
        <v>0</v>
      </c>
      <c r="V246">
        <v>99</v>
      </c>
      <c r="W246">
        <v>77</v>
      </c>
      <c r="X246">
        <v>64</v>
      </c>
      <c r="Y246" t="s">
        <v>173</v>
      </c>
      <c r="Z246" t="s">
        <v>173</v>
      </c>
      <c r="AA246" t="s">
        <v>173</v>
      </c>
      <c r="AB246" t="s">
        <v>173</v>
      </c>
      <c r="AC246" s="25">
        <v>9.7701870728108418</v>
      </c>
      <c r="AD246" s="25">
        <v>7.5687318736113705</v>
      </c>
      <c r="AE246" s="25">
        <v>6.3099336849782057</v>
      </c>
      <c r="AQ246" s="5">
        <f>VLOOKUP(AR246,'End KS4 denominations'!A:G,7,0)</f>
        <v>294805</v>
      </c>
      <c r="AR246" s="5" t="str">
        <f t="shared" si="3"/>
        <v>Girls.S1.All schools.Total.Total</v>
      </c>
    </row>
    <row r="247" spans="1:44" x14ac:dyDescent="0.25">
      <c r="A247">
        <v>201819</v>
      </c>
      <c r="B247" t="s">
        <v>19</v>
      </c>
      <c r="C247" t="s">
        <v>110</v>
      </c>
      <c r="D247" t="s">
        <v>20</v>
      </c>
      <c r="E247" t="s">
        <v>21</v>
      </c>
      <c r="F247" t="s">
        <v>22</v>
      </c>
      <c r="G247" t="s">
        <v>161</v>
      </c>
      <c r="H247" t="s">
        <v>112</v>
      </c>
      <c r="I247" t="s">
        <v>24</v>
      </c>
      <c r="J247" t="s">
        <v>161</v>
      </c>
      <c r="K247" t="s">
        <v>161</v>
      </c>
      <c r="L247" t="s">
        <v>65</v>
      </c>
      <c r="M247" t="s">
        <v>27</v>
      </c>
      <c r="N247">
        <v>79572</v>
      </c>
      <c r="O247">
        <v>79258</v>
      </c>
      <c r="P247">
        <v>57156</v>
      </c>
      <c r="Q247">
        <v>45148</v>
      </c>
      <c r="R247">
        <v>0</v>
      </c>
      <c r="S247">
        <v>0</v>
      </c>
      <c r="T247">
        <v>0</v>
      </c>
      <c r="U247">
        <v>0</v>
      </c>
      <c r="V247">
        <v>99</v>
      </c>
      <c r="W247">
        <v>71</v>
      </c>
      <c r="X247">
        <v>56</v>
      </c>
      <c r="Y247" t="s">
        <v>173</v>
      </c>
      <c r="Z247" t="s">
        <v>173</v>
      </c>
      <c r="AA247" t="s">
        <v>173</v>
      </c>
      <c r="AB247" t="s">
        <v>173</v>
      </c>
      <c r="AC247" s="25">
        <v>13.08159782397</v>
      </c>
      <c r="AD247" s="25">
        <v>9.4336446191782457</v>
      </c>
      <c r="AE247" s="25">
        <v>7.4517143828584818</v>
      </c>
      <c r="AQ247" s="5">
        <f>VLOOKUP(AR247,'End KS4 denominations'!A:G,7,0)</f>
        <v>605874</v>
      </c>
      <c r="AR247" s="5" t="str">
        <f t="shared" si="3"/>
        <v>Total.S1.All schools.Total.Total</v>
      </c>
    </row>
    <row r="248" spans="1:44" x14ac:dyDescent="0.25">
      <c r="A248">
        <v>201819</v>
      </c>
      <c r="B248" t="s">
        <v>19</v>
      </c>
      <c r="C248" t="s">
        <v>110</v>
      </c>
      <c r="D248" t="s">
        <v>20</v>
      </c>
      <c r="E248" t="s">
        <v>21</v>
      </c>
      <c r="F248" t="s">
        <v>22</v>
      </c>
      <c r="G248" t="s">
        <v>111</v>
      </c>
      <c r="H248" t="s">
        <v>112</v>
      </c>
      <c r="I248" t="s">
        <v>24</v>
      </c>
      <c r="J248" t="s">
        <v>161</v>
      </c>
      <c r="K248" t="s">
        <v>161</v>
      </c>
      <c r="L248" t="s">
        <v>66</v>
      </c>
      <c r="M248" t="s">
        <v>26</v>
      </c>
      <c r="N248">
        <v>79753</v>
      </c>
      <c r="O248">
        <v>79191</v>
      </c>
      <c r="P248">
        <v>72610</v>
      </c>
      <c r="Q248">
        <v>63693</v>
      </c>
      <c r="R248">
        <v>0</v>
      </c>
      <c r="S248">
        <v>0</v>
      </c>
      <c r="T248">
        <v>0</v>
      </c>
      <c r="U248">
        <v>0</v>
      </c>
      <c r="V248">
        <v>99</v>
      </c>
      <c r="W248">
        <v>91</v>
      </c>
      <c r="X248">
        <v>79</v>
      </c>
      <c r="Y248" t="s">
        <v>173</v>
      </c>
      <c r="Z248" t="s">
        <v>173</v>
      </c>
      <c r="AA248" t="s">
        <v>173</v>
      </c>
      <c r="AB248" t="s">
        <v>173</v>
      </c>
      <c r="AC248" s="25">
        <v>25.457695880978175</v>
      </c>
      <c r="AD248" s="25">
        <v>23.342088089780724</v>
      </c>
      <c r="AE248" s="25">
        <v>20.475521508089845</v>
      </c>
      <c r="AQ248" s="5">
        <f>VLOOKUP(AR248,'End KS4 denominations'!A:G,7,0)</f>
        <v>311069</v>
      </c>
      <c r="AR248" s="5" t="str">
        <f t="shared" si="3"/>
        <v>Boys.S1.All schools.Total.Total</v>
      </c>
    </row>
    <row r="249" spans="1:44" x14ac:dyDescent="0.25">
      <c r="A249">
        <v>201819</v>
      </c>
      <c r="B249" t="s">
        <v>19</v>
      </c>
      <c r="C249" t="s">
        <v>110</v>
      </c>
      <c r="D249" t="s">
        <v>20</v>
      </c>
      <c r="E249" t="s">
        <v>21</v>
      </c>
      <c r="F249" t="s">
        <v>22</v>
      </c>
      <c r="G249" t="s">
        <v>113</v>
      </c>
      <c r="H249" t="s">
        <v>112</v>
      </c>
      <c r="I249" t="s">
        <v>24</v>
      </c>
      <c r="J249" t="s">
        <v>161</v>
      </c>
      <c r="K249" t="s">
        <v>161</v>
      </c>
      <c r="L249" t="s">
        <v>66</v>
      </c>
      <c r="M249" t="s">
        <v>26</v>
      </c>
      <c r="N249">
        <v>77216</v>
      </c>
      <c r="O249">
        <v>76703</v>
      </c>
      <c r="P249">
        <v>70048</v>
      </c>
      <c r="Q249">
        <v>60771</v>
      </c>
      <c r="R249">
        <v>0</v>
      </c>
      <c r="S249">
        <v>0</v>
      </c>
      <c r="T249">
        <v>0</v>
      </c>
      <c r="U249">
        <v>0</v>
      </c>
      <c r="V249">
        <v>99</v>
      </c>
      <c r="W249">
        <v>90</v>
      </c>
      <c r="X249">
        <v>78</v>
      </c>
      <c r="Y249" t="s">
        <v>173</v>
      </c>
      <c r="Z249" t="s">
        <v>173</v>
      </c>
      <c r="AA249" t="s">
        <v>173</v>
      </c>
      <c r="AB249" t="s">
        <v>173</v>
      </c>
      <c r="AC249" s="25">
        <v>26.018215430538831</v>
      </c>
      <c r="AD249" s="25">
        <v>23.760791031359712</v>
      </c>
      <c r="AE249" s="25">
        <v>20.613965163413102</v>
      </c>
      <c r="AQ249" s="5">
        <f>VLOOKUP(AR249,'End KS4 denominations'!A:G,7,0)</f>
        <v>294805</v>
      </c>
      <c r="AR249" s="5" t="str">
        <f t="shared" si="3"/>
        <v>Girls.S1.All schools.Total.Total</v>
      </c>
    </row>
    <row r="250" spans="1:44" x14ac:dyDescent="0.25">
      <c r="A250">
        <v>201819</v>
      </c>
      <c r="B250" t="s">
        <v>19</v>
      </c>
      <c r="C250" t="s">
        <v>110</v>
      </c>
      <c r="D250" t="s">
        <v>20</v>
      </c>
      <c r="E250" t="s">
        <v>21</v>
      </c>
      <c r="F250" t="s">
        <v>22</v>
      </c>
      <c r="G250" t="s">
        <v>161</v>
      </c>
      <c r="H250" t="s">
        <v>112</v>
      </c>
      <c r="I250" t="s">
        <v>24</v>
      </c>
      <c r="J250" t="s">
        <v>161</v>
      </c>
      <c r="K250" t="s">
        <v>161</v>
      </c>
      <c r="L250" t="s">
        <v>66</v>
      </c>
      <c r="M250" t="s">
        <v>26</v>
      </c>
      <c r="N250">
        <v>156969</v>
      </c>
      <c r="O250">
        <v>155894</v>
      </c>
      <c r="P250">
        <v>142658</v>
      </c>
      <c r="Q250">
        <v>124464</v>
      </c>
      <c r="R250">
        <v>0</v>
      </c>
      <c r="S250">
        <v>0</v>
      </c>
      <c r="T250">
        <v>0</v>
      </c>
      <c r="U250">
        <v>0</v>
      </c>
      <c r="V250">
        <v>99</v>
      </c>
      <c r="W250">
        <v>90</v>
      </c>
      <c r="X250">
        <v>79</v>
      </c>
      <c r="Y250" t="s">
        <v>173</v>
      </c>
      <c r="Z250" t="s">
        <v>173</v>
      </c>
      <c r="AA250" t="s">
        <v>173</v>
      </c>
      <c r="AB250" t="s">
        <v>173</v>
      </c>
      <c r="AC250" s="25">
        <v>25.730432400135999</v>
      </c>
      <c r="AD250" s="25">
        <v>23.545819757903459</v>
      </c>
      <c r="AE250" s="25">
        <v>20.542885154339022</v>
      </c>
      <c r="AQ250" s="5">
        <f>VLOOKUP(AR250,'End KS4 denominations'!A:G,7,0)</f>
        <v>605874</v>
      </c>
      <c r="AR250" s="5" t="str">
        <f t="shared" si="3"/>
        <v>Total.S1.All schools.Total.Total</v>
      </c>
    </row>
    <row r="251" spans="1:44" x14ac:dyDescent="0.25">
      <c r="A251">
        <v>201819</v>
      </c>
      <c r="B251" t="s">
        <v>19</v>
      </c>
      <c r="C251" t="s">
        <v>110</v>
      </c>
      <c r="D251" t="s">
        <v>20</v>
      </c>
      <c r="E251" t="s">
        <v>21</v>
      </c>
      <c r="F251" t="s">
        <v>22</v>
      </c>
      <c r="G251" t="s">
        <v>111</v>
      </c>
      <c r="H251" t="s">
        <v>112</v>
      </c>
      <c r="I251" t="s">
        <v>24</v>
      </c>
      <c r="J251" t="s">
        <v>161</v>
      </c>
      <c r="K251" t="s">
        <v>161</v>
      </c>
      <c r="L251" t="s">
        <v>66</v>
      </c>
      <c r="M251" t="s">
        <v>27</v>
      </c>
      <c r="N251">
        <v>79753</v>
      </c>
      <c r="O251">
        <v>79191</v>
      </c>
      <c r="P251">
        <v>72610</v>
      </c>
      <c r="Q251">
        <v>63693</v>
      </c>
      <c r="R251">
        <v>0</v>
      </c>
      <c r="S251">
        <v>0</v>
      </c>
      <c r="T251">
        <v>0</v>
      </c>
      <c r="U251">
        <v>0</v>
      </c>
      <c r="V251">
        <v>99</v>
      </c>
      <c r="W251">
        <v>91</v>
      </c>
      <c r="X251">
        <v>79</v>
      </c>
      <c r="Y251" t="s">
        <v>173</v>
      </c>
      <c r="Z251" t="s">
        <v>173</v>
      </c>
      <c r="AA251" t="s">
        <v>173</v>
      </c>
      <c r="AB251" t="s">
        <v>173</v>
      </c>
      <c r="AC251" s="25">
        <v>25.457695880978175</v>
      </c>
      <c r="AD251" s="25">
        <v>23.342088089780724</v>
      </c>
      <c r="AE251" s="25">
        <v>20.475521508089845</v>
      </c>
      <c r="AQ251" s="5">
        <f>VLOOKUP(AR251,'End KS4 denominations'!A:G,7,0)</f>
        <v>311069</v>
      </c>
      <c r="AR251" s="5" t="str">
        <f t="shared" si="3"/>
        <v>Boys.S1.All schools.Total.Total</v>
      </c>
    </row>
    <row r="252" spans="1:44" x14ac:dyDescent="0.25">
      <c r="A252">
        <v>201819</v>
      </c>
      <c r="B252" t="s">
        <v>19</v>
      </c>
      <c r="C252" t="s">
        <v>110</v>
      </c>
      <c r="D252" t="s">
        <v>20</v>
      </c>
      <c r="E252" t="s">
        <v>21</v>
      </c>
      <c r="F252" t="s">
        <v>22</v>
      </c>
      <c r="G252" t="s">
        <v>113</v>
      </c>
      <c r="H252" t="s">
        <v>112</v>
      </c>
      <c r="I252" t="s">
        <v>24</v>
      </c>
      <c r="J252" t="s">
        <v>161</v>
      </c>
      <c r="K252" t="s">
        <v>161</v>
      </c>
      <c r="L252" t="s">
        <v>66</v>
      </c>
      <c r="M252" t="s">
        <v>27</v>
      </c>
      <c r="N252">
        <v>77216</v>
      </c>
      <c r="O252">
        <v>76703</v>
      </c>
      <c r="P252">
        <v>70048</v>
      </c>
      <c r="Q252">
        <v>60771</v>
      </c>
      <c r="R252">
        <v>0</v>
      </c>
      <c r="S252">
        <v>0</v>
      </c>
      <c r="T252">
        <v>0</v>
      </c>
      <c r="U252">
        <v>0</v>
      </c>
      <c r="V252">
        <v>99</v>
      </c>
      <c r="W252">
        <v>90</v>
      </c>
      <c r="X252">
        <v>78</v>
      </c>
      <c r="Y252" t="s">
        <v>173</v>
      </c>
      <c r="Z252" t="s">
        <v>173</v>
      </c>
      <c r="AA252" t="s">
        <v>173</v>
      </c>
      <c r="AB252" t="s">
        <v>173</v>
      </c>
      <c r="AC252" s="25">
        <v>26.018215430538831</v>
      </c>
      <c r="AD252" s="25">
        <v>23.760791031359712</v>
      </c>
      <c r="AE252" s="25">
        <v>20.613965163413102</v>
      </c>
      <c r="AQ252" s="5">
        <f>VLOOKUP(AR252,'End KS4 denominations'!A:G,7,0)</f>
        <v>294805</v>
      </c>
      <c r="AR252" s="5" t="str">
        <f t="shared" si="3"/>
        <v>Girls.S1.All schools.Total.Total</v>
      </c>
    </row>
    <row r="253" spans="1:44" x14ac:dyDescent="0.25">
      <c r="A253">
        <v>201819</v>
      </c>
      <c r="B253" t="s">
        <v>19</v>
      </c>
      <c r="C253" t="s">
        <v>110</v>
      </c>
      <c r="D253" t="s">
        <v>20</v>
      </c>
      <c r="E253" t="s">
        <v>21</v>
      </c>
      <c r="F253" t="s">
        <v>22</v>
      </c>
      <c r="G253" t="s">
        <v>161</v>
      </c>
      <c r="H253" t="s">
        <v>112</v>
      </c>
      <c r="I253" t="s">
        <v>24</v>
      </c>
      <c r="J253" t="s">
        <v>161</v>
      </c>
      <c r="K253" t="s">
        <v>161</v>
      </c>
      <c r="L253" t="s">
        <v>66</v>
      </c>
      <c r="M253" t="s">
        <v>27</v>
      </c>
      <c r="N253">
        <v>156969</v>
      </c>
      <c r="O253">
        <v>155894</v>
      </c>
      <c r="P253">
        <v>142658</v>
      </c>
      <c r="Q253">
        <v>124464</v>
      </c>
      <c r="R253">
        <v>0</v>
      </c>
      <c r="S253">
        <v>0</v>
      </c>
      <c r="T253">
        <v>0</v>
      </c>
      <c r="U253">
        <v>0</v>
      </c>
      <c r="V253">
        <v>99</v>
      </c>
      <c r="W253">
        <v>90</v>
      </c>
      <c r="X253">
        <v>79</v>
      </c>
      <c r="Y253" t="s">
        <v>173</v>
      </c>
      <c r="Z253" t="s">
        <v>173</v>
      </c>
      <c r="AA253" t="s">
        <v>173</v>
      </c>
      <c r="AB253" t="s">
        <v>173</v>
      </c>
      <c r="AC253" s="25">
        <v>25.730432400135999</v>
      </c>
      <c r="AD253" s="25">
        <v>23.545819757903459</v>
      </c>
      <c r="AE253" s="25">
        <v>20.542885154339022</v>
      </c>
      <c r="AQ253" s="5">
        <f>VLOOKUP(AR253,'End KS4 denominations'!A:G,7,0)</f>
        <v>605874</v>
      </c>
      <c r="AR253" s="5" t="str">
        <f t="shared" si="3"/>
        <v>Total.S1.All schools.Total.Total</v>
      </c>
    </row>
    <row r="254" spans="1:44" x14ac:dyDescent="0.25">
      <c r="A254">
        <v>201819</v>
      </c>
      <c r="B254" t="s">
        <v>19</v>
      </c>
      <c r="C254" t="s">
        <v>110</v>
      </c>
      <c r="D254" t="s">
        <v>20</v>
      </c>
      <c r="E254" t="s">
        <v>21</v>
      </c>
      <c r="F254" t="s">
        <v>22</v>
      </c>
      <c r="G254" t="s">
        <v>111</v>
      </c>
      <c r="H254" t="s">
        <v>112</v>
      </c>
      <c r="I254" t="s">
        <v>24</v>
      </c>
      <c r="J254" t="s">
        <v>161</v>
      </c>
      <c r="K254" t="s">
        <v>161</v>
      </c>
      <c r="L254" t="s">
        <v>67</v>
      </c>
      <c r="M254" t="s">
        <v>26</v>
      </c>
      <c r="N254">
        <v>103045</v>
      </c>
      <c r="O254">
        <v>100160</v>
      </c>
      <c r="P254">
        <v>66200</v>
      </c>
      <c r="Q254">
        <v>53229</v>
      </c>
      <c r="R254">
        <v>0</v>
      </c>
      <c r="S254">
        <v>0</v>
      </c>
      <c r="T254">
        <v>0</v>
      </c>
      <c r="U254">
        <v>0</v>
      </c>
      <c r="V254">
        <v>97</v>
      </c>
      <c r="W254">
        <v>64</v>
      </c>
      <c r="X254">
        <v>51</v>
      </c>
      <c r="Y254" t="s">
        <v>173</v>
      </c>
      <c r="Z254" t="s">
        <v>173</v>
      </c>
      <c r="AA254" t="s">
        <v>173</v>
      </c>
      <c r="AB254" t="s">
        <v>173</v>
      </c>
      <c r="AC254" s="25">
        <v>32.198644030745591</v>
      </c>
      <c r="AD254" s="25">
        <v>21.281452025113399</v>
      </c>
      <c r="AE254" s="25">
        <v>17.111637610948051</v>
      </c>
      <c r="AQ254" s="5">
        <f>VLOOKUP(AR254,'End KS4 denominations'!A:G,7,0)</f>
        <v>311069</v>
      </c>
      <c r="AR254" s="5" t="str">
        <f t="shared" si="3"/>
        <v>Boys.S1.All schools.Total.Total</v>
      </c>
    </row>
    <row r="255" spans="1:44" x14ac:dyDescent="0.25">
      <c r="A255">
        <v>201819</v>
      </c>
      <c r="B255" t="s">
        <v>19</v>
      </c>
      <c r="C255" t="s">
        <v>110</v>
      </c>
      <c r="D255" t="s">
        <v>20</v>
      </c>
      <c r="E255" t="s">
        <v>21</v>
      </c>
      <c r="F255" t="s">
        <v>22</v>
      </c>
      <c r="G255" t="s">
        <v>113</v>
      </c>
      <c r="H255" t="s">
        <v>112</v>
      </c>
      <c r="I255" t="s">
        <v>24</v>
      </c>
      <c r="J255" t="s">
        <v>161</v>
      </c>
      <c r="K255" t="s">
        <v>161</v>
      </c>
      <c r="L255" t="s">
        <v>67</v>
      </c>
      <c r="M255" t="s">
        <v>26</v>
      </c>
      <c r="N255">
        <v>121962</v>
      </c>
      <c r="O255">
        <v>120783</v>
      </c>
      <c r="P255">
        <v>96467</v>
      </c>
      <c r="Q255">
        <v>83824</v>
      </c>
      <c r="R255">
        <v>0</v>
      </c>
      <c r="S255">
        <v>0</v>
      </c>
      <c r="T255">
        <v>0</v>
      </c>
      <c r="U255">
        <v>0</v>
      </c>
      <c r="V255">
        <v>99</v>
      </c>
      <c r="W255">
        <v>79</v>
      </c>
      <c r="X255">
        <v>68</v>
      </c>
      <c r="Y255" t="s">
        <v>173</v>
      </c>
      <c r="Z255" t="s">
        <v>173</v>
      </c>
      <c r="AA255" t="s">
        <v>173</v>
      </c>
      <c r="AB255" t="s">
        <v>173</v>
      </c>
      <c r="AC255" s="25">
        <v>40.970472006919827</v>
      </c>
      <c r="AD255" s="25">
        <v>32.722307966282798</v>
      </c>
      <c r="AE255" s="25">
        <v>28.433710418751378</v>
      </c>
      <c r="AQ255" s="5">
        <f>VLOOKUP(AR255,'End KS4 denominations'!A:G,7,0)</f>
        <v>294805</v>
      </c>
      <c r="AR255" s="5" t="str">
        <f t="shared" si="3"/>
        <v>Girls.S1.All schools.Total.Total</v>
      </c>
    </row>
    <row r="256" spans="1:44" x14ac:dyDescent="0.25">
      <c r="A256">
        <v>201819</v>
      </c>
      <c r="B256" t="s">
        <v>19</v>
      </c>
      <c r="C256" t="s">
        <v>110</v>
      </c>
      <c r="D256" t="s">
        <v>20</v>
      </c>
      <c r="E256" t="s">
        <v>21</v>
      </c>
      <c r="F256" t="s">
        <v>22</v>
      </c>
      <c r="G256" t="s">
        <v>161</v>
      </c>
      <c r="H256" t="s">
        <v>112</v>
      </c>
      <c r="I256" t="s">
        <v>24</v>
      </c>
      <c r="J256" t="s">
        <v>161</v>
      </c>
      <c r="K256" t="s">
        <v>161</v>
      </c>
      <c r="L256" t="s">
        <v>67</v>
      </c>
      <c r="M256" t="s">
        <v>26</v>
      </c>
      <c r="N256">
        <v>225007</v>
      </c>
      <c r="O256">
        <v>220943</v>
      </c>
      <c r="P256">
        <v>162667</v>
      </c>
      <c r="Q256">
        <v>137053</v>
      </c>
      <c r="R256">
        <v>0</v>
      </c>
      <c r="S256">
        <v>0</v>
      </c>
      <c r="T256">
        <v>0</v>
      </c>
      <c r="U256">
        <v>0</v>
      </c>
      <c r="V256">
        <v>98</v>
      </c>
      <c r="W256">
        <v>72</v>
      </c>
      <c r="X256">
        <v>60</v>
      </c>
      <c r="Y256" t="s">
        <v>173</v>
      </c>
      <c r="Z256" t="s">
        <v>173</v>
      </c>
      <c r="AA256" t="s">
        <v>173</v>
      </c>
      <c r="AB256" t="s">
        <v>173</v>
      </c>
      <c r="AC256" s="25">
        <v>36.466823134843217</v>
      </c>
      <c r="AD256" s="25">
        <v>26.848321598220092</v>
      </c>
      <c r="AE256" s="25">
        <v>22.620709916583316</v>
      </c>
      <c r="AQ256" s="5">
        <f>VLOOKUP(AR256,'End KS4 denominations'!A:G,7,0)</f>
        <v>605874</v>
      </c>
      <c r="AR256" s="5" t="str">
        <f t="shared" si="3"/>
        <v>Total.S1.All schools.Total.Total</v>
      </c>
    </row>
    <row r="257" spans="1:44" x14ac:dyDescent="0.25">
      <c r="A257">
        <v>201819</v>
      </c>
      <c r="B257" t="s">
        <v>19</v>
      </c>
      <c r="C257" t="s">
        <v>110</v>
      </c>
      <c r="D257" t="s">
        <v>20</v>
      </c>
      <c r="E257" t="s">
        <v>21</v>
      </c>
      <c r="F257" t="s">
        <v>22</v>
      </c>
      <c r="G257" t="s">
        <v>111</v>
      </c>
      <c r="H257" t="s">
        <v>112</v>
      </c>
      <c r="I257" t="s">
        <v>24</v>
      </c>
      <c r="J257" t="s">
        <v>161</v>
      </c>
      <c r="K257" t="s">
        <v>161</v>
      </c>
      <c r="L257" t="s">
        <v>67</v>
      </c>
      <c r="M257" t="s">
        <v>27</v>
      </c>
      <c r="N257">
        <v>103045</v>
      </c>
      <c r="O257">
        <v>100160</v>
      </c>
      <c r="P257">
        <v>66200</v>
      </c>
      <c r="Q257">
        <v>53229</v>
      </c>
      <c r="R257">
        <v>0</v>
      </c>
      <c r="S257">
        <v>0</v>
      </c>
      <c r="T257">
        <v>0</v>
      </c>
      <c r="U257">
        <v>0</v>
      </c>
      <c r="V257">
        <v>97</v>
      </c>
      <c r="W257">
        <v>64</v>
      </c>
      <c r="X257">
        <v>51</v>
      </c>
      <c r="Y257" t="s">
        <v>173</v>
      </c>
      <c r="Z257" t="s">
        <v>173</v>
      </c>
      <c r="AA257" t="s">
        <v>173</v>
      </c>
      <c r="AB257" t="s">
        <v>173</v>
      </c>
      <c r="AC257" s="25">
        <v>32.198644030745591</v>
      </c>
      <c r="AD257" s="25">
        <v>21.281452025113399</v>
      </c>
      <c r="AE257" s="25">
        <v>17.111637610948051</v>
      </c>
      <c r="AQ257" s="5">
        <f>VLOOKUP(AR257,'End KS4 denominations'!A:G,7,0)</f>
        <v>311069</v>
      </c>
      <c r="AR257" s="5" t="str">
        <f t="shared" si="3"/>
        <v>Boys.S1.All schools.Total.Total</v>
      </c>
    </row>
    <row r="258" spans="1:44" x14ac:dyDescent="0.25">
      <c r="A258">
        <v>201819</v>
      </c>
      <c r="B258" t="s">
        <v>19</v>
      </c>
      <c r="C258" t="s">
        <v>110</v>
      </c>
      <c r="D258" t="s">
        <v>20</v>
      </c>
      <c r="E258" t="s">
        <v>21</v>
      </c>
      <c r="F258" t="s">
        <v>22</v>
      </c>
      <c r="G258" t="s">
        <v>113</v>
      </c>
      <c r="H258" t="s">
        <v>112</v>
      </c>
      <c r="I258" t="s">
        <v>24</v>
      </c>
      <c r="J258" t="s">
        <v>161</v>
      </c>
      <c r="K258" t="s">
        <v>161</v>
      </c>
      <c r="L258" t="s">
        <v>67</v>
      </c>
      <c r="M258" t="s">
        <v>27</v>
      </c>
      <c r="N258">
        <v>121962</v>
      </c>
      <c r="O258">
        <v>120783</v>
      </c>
      <c r="P258">
        <v>96467</v>
      </c>
      <c r="Q258">
        <v>83824</v>
      </c>
      <c r="R258">
        <v>0</v>
      </c>
      <c r="S258">
        <v>0</v>
      </c>
      <c r="T258">
        <v>0</v>
      </c>
      <c r="U258">
        <v>0</v>
      </c>
      <c r="V258">
        <v>99</v>
      </c>
      <c r="W258">
        <v>79</v>
      </c>
      <c r="X258">
        <v>68</v>
      </c>
      <c r="Y258" t="s">
        <v>173</v>
      </c>
      <c r="Z258" t="s">
        <v>173</v>
      </c>
      <c r="AA258" t="s">
        <v>173</v>
      </c>
      <c r="AB258" t="s">
        <v>173</v>
      </c>
      <c r="AC258" s="25">
        <v>40.970472006919827</v>
      </c>
      <c r="AD258" s="25">
        <v>32.722307966282798</v>
      </c>
      <c r="AE258" s="25">
        <v>28.433710418751378</v>
      </c>
      <c r="AQ258" s="5">
        <f>VLOOKUP(AR258,'End KS4 denominations'!A:G,7,0)</f>
        <v>294805</v>
      </c>
      <c r="AR258" s="5" t="str">
        <f t="shared" si="3"/>
        <v>Girls.S1.All schools.Total.Total</v>
      </c>
    </row>
    <row r="259" spans="1:44" x14ac:dyDescent="0.25">
      <c r="A259">
        <v>201819</v>
      </c>
      <c r="B259" t="s">
        <v>19</v>
      </c>
      <c r="C259" t="s">
        <v>110</v>
      </c>
      <c r="D259" t="s">
        <v>20</v>
      </c>
      <c r="E259" t="s">
        <v>21</v>
      </c>
      <c r="F259" t="s">
        <v>22</v>
      </c>
      <c r="G259" t="s">
        <v>161</v>
      </c>
      <c r="H259" t="s">
        <v>112</v>
      </c>
      <c r="I259" t="s">
        <v>24</v>
      </c>
      <c r="J259" t="s">
        <v>161</v>
      </c>
      <c r="K259" t="s">
        <v>161</v>
      </c>
      <c r="L259" t="s">
        <v>67</v>
      </c>
      <c r="M259" t="s">
        <v>27</v>
      </c>
      <c r="N259">
        <v>225007</v>
      </c>
      <c r="O259">
        <v>220943</v>
      </c>
      <c r="P259">
        <v>162667</v>
      </c>
      <c r="Q259">
        <v>137053</v>
      </c>
      <c r="R259">
        <v>0</v>
      </c>
      <c r="S259">
        <v>0</v>
      </c>
      <c r="T259">
        <v>0</v>
      </c>
      <c r="U259">
        <v>0</v>
      </c>
      <c r="V259">
        <v>98</v>
      </c>
      <c r="W259">
        <v>72</v>
      </c>
      <c r="X259">
        <v>60</v>
      </c>
      <c r="Y259" t="s">
        <v>173</v>
      </c>
      <c r="Z259" t="s">
        <v>173</v>
      </c>
      <c r="AA259" t="s">
        <v>173</v>
      </c>
      <c r="AB259" t="s">
        <v>173</v>
      </c>
      <c r="AC259" s="25">
        <v>36.466823134843217</v>
      </c>
      <c r="AD259" s="25">
        <v>26.848321598220092</v>
      </c>
      <c r="AE259" s="25">
        <v>22.620709916583316</v>
      </c>
      <c r="AQ259" s="5">
        <f>VLOOKUP(AR259,'End KS4 denominations'!A:G,7,0)</f>
        <v>605874</v>
      </c>
      <c r="AR259" s="5" t="str">
        <f t="shared" ref="AR259:AR322" si="4">CONCATENATE(G259,".",H259,".",I259,".",J259,".",K259)</f>
        <v>Total.S1.All schools.Total.Total</v>
      </c>
    </row>
    <row r="260" spans="1:44" x14ac:dyDescent="0.25">
      <c r="A260">
        <v>201819</v>
      </c>
      <c r="B260" t="s">
        <v>19</v>
      </c>
      <c r="C260" t="s">
        <v>110</v>
      </c>
      <c r="D260" t="s">
        <v>20</v>
      </c>
      <c r="E260" t="s">
        <v>21</v>
      </c>
      <c r="F260" t="s">
        <v>22</v>
      </c>
      <c r="G260" t="s">
        <v>111</v>
      </c>
      <c r="H260" t="s">
        <v>112</v>
      </c>
      <c r="I260" t="s">
        <v>24</v>
      </c>
      <c r="J260" t="s">
        <v>161</v>
      </c>
      <c r="K260" t="s">
        <v>161</v>
      </c>
      <c r="L260" t="s">
        <v>68</v>
      </c>
      <c r="M260" t="s">
        <v>26</v>
      </c>
      <c r="N260">
        <v>9880</v>
      </c>
      <c r="O260">
        <v>9478</v>
      </c>
      <c r="P260">
        <v>5354</v>
      </c>
      <c r="Q260">
        <v>3762</v>
      </c>
      <c r="R260">
        <v>0</v>
      </c>
      <c r="S260">
        <v>0</v>
      </c>
      <c r="T260">
        <v>0</v>
      </c>
      <c r="U260">
        <v>0</v>
      </c>
      <c r="V260">
        <v>95</v>
      </c>
      <c r="W260">
        <v>54</v>
      </c>
      <c r="X260">
        <v>38</v>
      </c>
      <c r="Y260" t="s">
        <v>173</v>
      </c>
      <c r="Z260" t="s">
        <v>173</v>
      </c>
      <c r="AA260" t="s">
        <v>173</v>
      </c>
      <c r="AB260" t="s">
        <v>173</v>
      </c>
      <c r="AC260" s="25">
        <v>3.0469124213598913</v>
      </c>
      <c r="AD260" s="25">
        <v>1.7211615429374192</v>
      </c>
      <c r="AE260" s="25">
        <v>1.2093779836627885</v>
      </c>
      <c r="AQ260" s="5">
        <f>VLOOKUP(AR260,'End KS4 denominations'!A:G,7,0)</f>
        <v>311069</v>
      </c>
      <c r="AR260" s="5" t="str">
        <f t="shared" si="4"/>
        <v>Boys.S1.All schools.Total.Total</v>
      </c>
    </row>
    <row r="261" spans="1:44" x14ac:dyDescent="0.25">
      <c r="A261">
        <v>201819</v>
      </c>
      <c r="B261" t="s">
        <v>19</v>
      </c>
      <c r="C261" t="s">
        <v>110</v>
      </c>
      <c r="D261" t="s">
        <v>20</v>
      </c>
      <c r="E261" t="s">
        <v>21</v>
      </c>
      <c r="F261" t="s">
        <v>22</v>
      </c>
      <c r="G261" t="s">
        <v>113</v>
      </c>
      <c r="H261" t="s">
        <v>112</v>
      </c>
      <c r="I261" t="s">
        <v>24</v>
      </c>
      <c r="J261" t="s">
        <v>161</v>
      </c>
      <c r="K261" t="s">
        <v>161</v>
      </c>
      <c r="L261" t="s">
        <v>68</v>
      </c>
      <c r="M261" t="s">
        <v>26</v>
      </c>
      <c r="N261">
        <v>23745</v>
      </c>
      <c r="O261">
        <v>23366</v>
      </c>
      <c r="P261">
        <v>16283</v>
      </c>
      <c r="Q261">
        <v>12926</v>
      </c>
      <c r="R261">
        <v>0</v>
      </c>
      <c r="S261">
        <v>0</v>
      </c>
      <c r="T261">
        <v>0</v>
      </c>
      <c r="U261">
        <v>0</v>
      </c>
      <c r="V261">
        <v>98</v>
      </c>
      <c r="W261">
        <v>68</v>
      </c>
      <c r="X261">
        <v>54</v>
      </c>
      <c r="Y261" t="s">
        <v>173</v>
      </c>
      <c r="Z261" t="s">
        <v>173</v>
      </c>
      <c r="AA261" t="s">
        <v>173</v>
      </c>
      <c r="AB261" t="s">
        <v>173</v>
      </c>
      <c r="AC261" s="25">
        <v>7.9259171316633026</v>
      </c>
      <c r="AD261" s="25">
        <v>5.5233120198097048</v>
      </c>
      <c r="AE261" s="25">
        <v>4.3845932056783301</v>
      </c>
      <c r="AQ261" s="5">
        <f>VLOOKUP(AR261,'End KS4 denominations'!A:G,7,0)</f>
        <v>294805</v>
      </c>
      <c r="AR261" s="5" t="str">
        <f t="shared" si="4"/>
        <v>Girls.S1.All schools.Total.Total</v>
      </c>
    </row>
    <row r="262" spans="1:44" x14ac:dyDescent="0.25">
      <c r="A262">
        <v>201819</v>
      </c>
      <c r="B262" t="s">
        <v>19</v>
      </c>
      <c r="C262" t="s">
        <v>110</v>
      </c>
      <c r="D262" t="s">
        <v>20</v>
      </c>
      <c r="E262" t="s">
        <v>21</v>
      </c>
      <c r="F262" t="s">
        <v>22</v>
      </c>
      <c r="G262" t="s">
        <v>161</v>
      </c>
      <c r="H262" t="s">
        <v>112</v>
      </c>
      <c r="I262" t="s">
        <v>24</v>
      </c>
      <c r="J262" t="s">
        <v>161</v>
      </c>
      <c r="K262" t="s">
        <v>161</v>
      </c>
      <c r="L262" t="s">
        <v>68</v>
      </c>
      <c r="M262" t="s">
        <v>26</v>
      </c>
      <c r="N262">
        <v>33625</v>
      </c>
      <c r="O262">
        <v>32844</v>
      </c>
      <c r="P262">
        <v>21637</v>
      </c>
      <c r="Q262">
        <v>16688</v>
      </c>
      <c r="R262">
        <v>0</v>
      </c>
      <c r="S262">
        <v>0</v>
      </c>
      <c r="T262">
        <v>0</v>
      </c>
      <c r="U262">
        <v>0</v>
      </c>
      <c r="V262">
        <v>97</v>
      </c>
      <c r="W262">
        <v>64</v>
      </c>
      <c r="X262">
        <v>49</v>
      </c>
      <c r="Y262" t="s">
        <v>173</v>
      </c>
      <c r="Z262" t="s">
        <v>173</v>
      </c>
      <c r="AA262" t="s">
        <v>173</v>
      </c>
      <c r="AB262" t="s">
        <v>173</v>
      </c>
      <c r="AC262" s="25">
        <v>5.4209291040711438</v>
      </c>
      <c r="AD262" s="25">
        <v>3.5712045738883003</v>
      </c>
      <c r="AE262" s="25">
        <v>2.7543680699287307</v>
      </c>
      <c r="AQ262" s="5">
        <f>VLOOKUP(AR262,'End KS4 denominations'!A:G,7,0)</f>
        <v>605874</v>
      </c>
      <c r="AR262" s="5" t="str">
        <f t="shared" si="4"/>
        <v>Total.S1.All schools.Total.Total</v>
      </c>
    </row>
    <row r="263" spans="1:44" x14ac:dyDescent="0.25">
      <c r="A263">
        <v>201819</v>
      </c>
      <c r="B263" t="s">
        <v>19</v>
      </c>
      <c r="C263" t="s">
        <v>110</v>
      </c>
      <c r="D263" t="s">
        <v>20</v>
      </c>
      <c r="E263" t="s">
        <v>21</v>
      </c>
      <c r="F263" t="s">
        <v>22</v>
      </c>
      <c r="G263" t="s">
        <v>111</v>
      </c>
      <c r="H263" t="s">
        <v>112</v>
      </c>
      <c r="I263" t="s">
        <v>24</v>
      </c>
      <c r="J263" t="s">
        <v>161</v>
      </c>
      <c r="K263" t="s">
        <v>161</v>
      </c>
      <c r="L263" t="s">
        <v>68</v>
      </c>
      <c r="M263" t="s">
        <v>27</v>
      </c>
      <c r="N263">
        <v>9880</v>
      </c>
      <c r="O263">
        <v>9478</v>
      </c>
      <c r="P263">
        <v>5354</v>
      </c>
      <c r="Q263">
        <v>3762</v>
      </c>
      <c r="R263">
        <v>0</v>
      </c>
      <c r="S263">
        <v>0</v>
      </c>
      <c r="T263">
        <v>0</v>
      </c>
      <c r="U263">
        <v>0</v>
      </c>
      <c r="V263">
        <v>95</v>
      </c>
      <c r="W263">
        <v>54</v>
      </c>
      <c r="X263">
        <v>38</v>
      </c>
      <c r="Y263" t="s">
        <v>173</v>
      </c>
      <c r="Z263" t="s">
        <v>173</v>
      </c>
      <c r="AA263" t="s">
        <v>173</v>
      </c>
      <c r="AB263" t="s">
        <v>173</v>
      </c>
      <c r="AC263" s="25">
        <v>3.0469124213598913</v>
      </c>
      <c r="AD263" s="25">
        <v>1.7211615429374192</v>
      </c>
      <c r="AE263" s="25">
        <v>1.2093779836627885</v>
      </c>
      <c r="AQ263" s="5">
        <f>VLOOKUP(AR263,'End KS4 denominations'!A:G,7,0)</f>
        <v>311069</v>
      </c>
      <c r="AR263" s="5" t="str">
        <f t="shared" si="4"/>
        <v>Boys.S1.All schools.Total.Total</v>
      </c>
    </row>
    <row r="264" spans="1:44" x14ac:dyDescent="0.25">
      <c r="A264">
        <v>201819</v>
      </c>
      <c r="B264" t="s">
        <v>19</v>
      </c>
      <c r="C264" t="s">
        <v>110</v>
      </c>
      <c r="D264" t="s">
        <v>20</v>
      </c>
      <c r="E264" t="s">
        <v>21</v>
      </c>
      <c r="F264" t="s">
        <v>22</v>
      </c>
      <c r="G264" t="s">
        <v>113</v>
      </c>
      <c r="H264" t="s">
        <v>112</v>
      </c>
      <c r="I264" t="s">
        <v>24</v>
      </c>
      <c r="J264" t="s">
        <v>161</v>
      </c>
      <c r="K264" t="s">
        <v>161</v>
      </c>
      <c r="L264" t="s">
        <v>68</v>
      </c>
      <c r="M264" t="s">
        <v>27</v>
      </c>
      <c r="N264">
        <v>23745</v>
      </c>
      <c r="O264">
        <v>23366</v>
      </c>
      <c r="P264">
        <v>16283</v>
      </c>
      <c r="Q264">
        <v>12926</v>
      </c>
      <c r="R264">
        <v>0</v>
      </c>
      <c r="S264">
        <v>0</v>
      </c>
      <c r="T264">
        <v>0</v>
      </c>
      <c r="U264">
        <v>0</v>
      </c>
      <c r="V264">
        <v>98</v>
      </c>
      <c r="W264">
        <v>68</v>
      </c>
      <c r="X264">
        <v>54</v>
      </c>
      <c r="Y264" t="s">
        <v>173</v>
      </c>
      <c r="Z264" t="s">
        <v>173</v>
      </c>
      <c r="AA264" t="s">
        <v>173</v>
      </c>
      <c r="AB264" t="s">
        <v>173</v>
      </c>
      <c r="AC264" s="25">
        <v>7.9259171316633026</v>
      </c>
      <c r="AD264" s="25">
        <v>5.5233120198097048</v>
      </c>
      <c r="AE264" s="25">
        <v>4.3845932056783301</v>
      </c>
      <c r="AQ264" s="5">
        <f>VLOOKUP(AR264,'End KS4 denominations'!A:G,7,0)</f>
        <v>294805</v>
      </c>
      <c r="AR264" s="5" t="str">
        <f t="shared" si="4"/>
        <v>Girls.S1.All schools.Total.Total</v>
      </c>
    </row>
    <row r="265" spans="1:44" x14ac:dyDescent="0.25">
      <c r="A265">
        <v>201819</v>
      </c>
      <c r="B265" t="s">
        <v>19</v>
      </c>
      <c r="C265" t="s">
        <v>110</v>
      </c>
      <c r="D265" t="s">
        <v>20</v>
      </c>
      <c r="E265" t="s">
        <v>21</v>
      </c>
      <c r="F265" t="s">
        <v>22</v>
      </c>
      <c r="G265" t="s">
        <v>161</v>
      </c>
      <c r="H265" t="s">
        <v>112</v>
      </c>
      <c r="I265" t="s">
        <v>24</v>
      </c>
      <c r="J265" t="s">
        <v>161</v>
      </c>
      <c r="K265" t="s">
        <v>161</v>
      </c>
      <c r="L265" t="s">
        <v>68</v>
      </c>
      <c r="M265" t="s">
        <v>27</v>
      </c>
      <c r="N265">
        <v>33625</v>
      </c>
      <c r="O265">
        <v>32844</v>
      </c>
      <c r="P265">
        <v>21637</v>
      </c>
      <c r="Q265">
        <v>16688</v>
      </c>
      <c r="R265">
        <v>0</v>
      </c>
      <c r="S265">
        <v>0</v>
      </c>
      <c r="T265">
        <v>0</v>
      </c>
      <c r="U265">
        <v>0</v>
      </c>
      <c r="V265">
        <v>97</v>
      </c>
      <c r="W265">
        <v>64</v>
      </c>
      <c r="X265">
        <v>49</v>
      </c>
      <c r="Y265" t="s">
        <v>173</v>
      </c>
      <c r="Z265" t="s">
        <v>173</v>
      </c>
      <c r="AA265" t="s">
        <v>173</v>
      </c>
      <c r="AB265" t="s">
        <v>173</v>
      </c>
      <c r="AC265" s="25">
        <v>5.4209291040711438</v>
      </c>
      <c r="AD265" s="25">
        <v>3.5712045738883003</v>
      </c>
      <c r="AE265" s="25">
        <v>2.7543680699287307</v>
      </c>
      <c r="AQ265" s="5">
        <f>VLOOKUP(AR265,'End KS4 denominations'!A:G,7,0)</f>
        <v>605874</v>
      </c>
      <c r="AR265" s="5" t="str">
        <f t="shared" si="4"/>
        <v>Total.S1.All schools.Total.Total</v>
      </c>
    </row>
    <row r="266" spans="1:44" x14ac:dyDescent="0.25">
      <c r="A266">
        <v>201819</v>
      </c>
      <c r="B266" t="s">
        <v>19</v>
      </c>
      <c r="C266" t="s">
        <v>110</v>
      </c>
      <c r="D266" t="s">
        <v>20</v>
      </c>
      <c r="E266" t="s">
        <v>21</v>
      </c>
      <c r="F266" t="s">
        <v>22</v>
      </c>
      <c r="G266" t="s">
        <v>111</v>
      </c>
      <c r="H266" t="s">
        <v>112</v>
      </c>
      <c r="I266" t="s">
        <v>24</v>
      </c>
      <c r="J266" t="s">
        <v>161</v>
      </c>
      <c r="K266" t="s">
        <v>161</v>
      </c>
      <c r="L266" t="s">
        <v>69</v>
      </c>
      <c r="M266" t="s">
        <v>26</v>
      </c>
      <c r="N266">
        <v>41882</v>
      </c>
      <c r="O266">
        <v>40904</v>
      </c>
      <c r="P266">
        <v>26507</v>
      </c>
      <c r="Q266">
        <v>20037</v>
      </c>
      <c r="R266">
        <v>0</v>
      </c>
      <c r="S266">
        <v>0</v>
      </c>
      <c r="T266">
        <v>0</v>
      </c>
      <c r="U266">
        <v>0</v>
      </c>
      <c r="V266">
        <v>97</v>
      </c>
      <c r="W266">
        <v>63</v>
      </c>
      <c r="X266">
        <v>47</v>
      </c>
      <c r="Y266" t="s">
        <v>173</v>
      </c>
      <c r="Z266" t="s">
        <v>173</v>
      </c>
      <c r="AA266" t="s">
        <v>173</v>
      </c>
      <c r="AB266" t="s">
        <v>173</v>
      </c>
      <c r="AC266" s="25">
        <v>13.149494163674296</v>
      </c>
      <c r="AD266" s="25">
        <v>8.5212605563395893</v>
      </c>
      <c r="AE266" s="25">
        <v>6.4413361665739757</v>
      </c>
      <c r="AQ266" s="5">
        <f>VLOOKUP(AR266,'End KS4 denominations'!A:G,7,0)</f>
        <v>311069</v>
      </c>
      <c r="AR266" s="5" t="str">
        <f t="shared" si="4"/>
        <v>Boys.S1.All schools.Total.Total</v>
      </c>
    </row>
    <row r="267" spans="1:44" x14ac:dyDescent="0.25">
      <c r="A267">
        <v>201819</v>
      </c>
      <c r="B267" t="s">
        <v>19</v>
      </c>
      <c r="C267" t="s">
        <v>110</v>
      </c>
      <c r="D267" t="s">
        <v>20</v>
      </c>
      <c r="E267" t="s">
        <v>21</v>
      </c>
      <c r="F267" t="s">
        <v>22</v>
      </c>
      <c r="G267" t="s">
        <v>113</v>
      </c>
      <c r="H267" t="s">
        <v>112</v>
      </c>
      <c r="I267" t="s">
        <v>24</v>
      </c>
      <c r="J267" t="s">
        <v>161</v>
      </c>
      <c r="K267" t="s">
        <v>161</v>
      </c>
      <c r="L267" t="s">
        <v>69</v>
      </c>
      <c r="M267" t="s">
        <v>26</v>
      </c>
      <c r="N267">
        <v>56666</v>
      </c>
      <c r="O267">
        <v>55670</v>
      </c>
      <c r="P267">
        <v>42028</v>
      </c>
      <c r="Q267">
        <v>33696</v>
      </c>
      <c r="R267">
        <v>0</v>
      </c>
      <c r="S267">
        <v>0</v>
      </c>
      <c r="T267">
        <v>0</v>
      </c>
      <c r="U267">
        <v>0</v>
      </c>
      <c r="V267">
        <v>98</v>
      </c>
      <c r="W267">
        <v>74</v>
      </c>
      <c r="X267">
        <v>59</v>
      </c>
      <c r="Y267" t="s">
        <v>173</v>
      </c>
      <c r="Z267" t="s">
        <v>173</v>
      </c>
      <c r="AA267" t="s">
        <v>173</v>
      </c>
      <c r="AB267" t="s">
        <v>173</v>
      </c>
      <c r="AC267" s="25">
        <v>18.883668865860486</v>
      </c>
      <c r="AD267" s="25">
        <v>14.256203252997746</v>
      </c>
      <c r="AE267" s="25">
        <v>11.429928257661844</v>
      </c>
      <c r="AQ267" s="5">
        <f>VLOOKUP(AR267,'End KS4 denominations'!A:G,7,0)</f>
        <v>294805</v>
      </c>
      <c r="AR267" s="5" t="str">
        <f t="shared" si="4"/>
        <v>Girls.S1.All schools.Total.Total</v>
      </c>
    </row>
    <row r="268" spans="1:44" x14ac:dyDescent="0.25">
      <c r="A268">
        <v>201819</v>
      </c>
      <c r="B268" t="s">
        <v>19</v>
      </c>
      <c r="C268" t="s">
        <v>110</v>
      </c>
      <c r="D268" t="s">
        <v>20</v>
      </c>
      <c r="E268" t="s">
        <v>21</v>
      </c>
      <c r="F268" t="s">
        <v>22</v>
      </c>
      <c r="G268" t="s">
        <v>161</v>
      </c>
      <c r="H268" t="s">
        <v>112</v>
      </c>
      <c r="I268" t="s">
        <v>24</v>
      </c>
      <c r="J268" t="s">
        <v>161</v>
      </c>
      <c r="K268" t="s">
        <v>161</v>
      </c>
      <c r="L268" t="s">
        <v>69</v>
      </c>
      <c r="M268" t="s">
        <v>26</v>
      </c>
      <c r="N268">
        <v>98548</v>
      </c>
      <c r="O268">
        <v>96574</v>
      </c>
      <c r="P268">
        <v>68535</v>
      </c>
      <c r="Q268">
        <v>53733</v>
      </c>
      <c r="R268">
        <v>0</v>
      </c>
      <c r="S268">
        <v>0</v>
      </c>
      <c r="T268">
        <v>0</v>
      </c>
      <c r="U268">
        <v>0</v>
      </c>
      <c r="V268">
        <v>97</v>
      </c>
      <c r="W268">
        <v>69</v>
      </c>
      <c r="X268">
        <v>54</v>
      </c>
      <c r="Y268" t="s">
        <v>173</v>
      </c>
      <c r="Z268" t="s">
        <v>173</v>
      </c>
      <c r="AA268" t="s">
        <v>173</v>
      </c>
      <c r="AB268" t="s">
        <v>173</v>
      </c>
      <c r="AC268" s="25">
        <v>15.939617808323185</v>
      </c>
      <c r="AD268" s="25">
        <v>11.311757890254409</v>
      </c>
      <c r="AE268" s="25">
        <v>8.868675665237328</v>
      </c>
      <c r="AQ268" s="5">
        <f>VLOOKUP(AR268,'End KS4 denominations'!A:G,7,0)</f>
        <v>605874</v>
      </c>
      <c r="AR268" s="5" t="str">
        <f t="shared" si="4"/>
        <v>Total.S1.All schools.Total.Total</v>
      </c>
    </row>
    <row r="269" spans="1:44" x14ac:dyDescent="0.25">
      <c r="A269">
        <v>201819</v>
      </c>
      <c r="B269" t="s">
        <v>19</v>
      </c>
      <c r="C269" t="s">
        <v>110</v>
      </c>
      <c r="D269" t="s">
        <v>20</v>
      </c>
      <c r="E269" t="s">
        <v>21</v>
      </c>
      <c r="F269" t="s">
        <v>22</v>
      </c>
      <c r="G269" t="s">
        <v>111</v>
      </c>
      <c r="H269" t="s">
        <v>112</v>
      </c>
      <c r="I269" t="s">
        <v>24</v>
      </c>
      <c r="J269" t="s">
        <v>161</v>
      </c>
      <c r="K269" t="s">
        <v>161</v>
      </c>
      <c r="L269" t="s">
        <v>69</v>
      </c>
      <c r="M269" t="s">
        <v>27</v>
      </c>
      <c r="N269">
        <v>41882</v>
      </c>
      <c r="O269">
        <v>40904</v>
      </c>
      <c r="P269">
        <v>26507</v>
      </c>
      <c r="Q269">
        <v>20037</v>
      </c>
      <c r="R269">
        <v>0</v>
      </c>
      <c r="S269">
        <v>0</v>
      </c>
      <c r="T269">
        <v>0</v>
      </c>
      <c r="U269">
        <v>0</v>
      </c>
      <c r="V269">
        <v>97</v>
      </c>
      <c r="W269">
        <v>63</v>
      </c>
      <c r="X269">
        <v>47</v>
      </c>
      <c r="Y269" t="s">
        <v>173</v>
      </c>
      <c r="Z269" t="s">
        <v>173</v>
      </c>
      <c r="AA269" t="s">
        <v>173</v>
      </c>
      <c r="AB269" t="s">
        <v>173</v>
      </c>
      <c r="AC269" s="25">
        <v>13.149494163674296</v>
      </c>
      <c r="AD269" s="25">
        <v>8.5212605563395893</v>
      </c>
      <c r="AE269" s="25">
        <v>6.4413361665739757</v>
      </c>
      <c r="AQ269" s="5">
        <f>VLOOKUP(AR269,'End KS4 denominations'!A:G,7,0)</f>
        <v>311069</v>
      </c>
      <c r="AR269" s="5" t="str">
        <f t="shared" si="4"/>
        <v>Boys.S1.All schools.Total.Total</v>
      </c>
    </row>
    <row r="270" spans="1:44" x14ac:dyDescent="0.25">
      <c r="A270">
        <v>201819</v>
      </c>
      <c r="B270" t="s">
        <v>19</v>
      </c>
      <c r="C270" t="s">
        <v>110</v>
      </c>
      <c r="D270" t="s">
        <v>20</v>
      </c>
      <c r="E270" t="s">
        <v>21</v>
      </c>
      <c r="F270" t="s">
        <v>22</v>
      </c>
      <c r="G270" t="s">
        <v>113</v>
      </c>
      <c r="H270" t="s">
        <v>112</v>
      </c>
      <c r="I270" t="s">
        <v>24</v>
      </c>
      <c r="J270" t="s">
        <v>161</v>
      </c>
      <c r="K270" t="s">
        <v>161</v>
      </c>
      <c r="L270" t="s">
        <v>69</v>
      </c>
      <c r="M270" t="s">
        <v>27</v>
      </c>
      <c r="N270">
        <v>56666</v>
      </c>
      <c r="O270">
        <v>55670</v>
      </c>
      <c r="P270">
        <v>42028</v>
      </c>
      <c r="Q270">
        <v>33696</v>
      </c>
      <c r="R270">
        <v>0</v>
      </c>
      <c r="S270">
        <v>0</v>
      </c>
      <c r="T270">
        <v>0</v>
      </c>
      <c r="U270">
        <v>0</v>
      </c>
      <c r="V270">
        <v>98</v>
      </c>
      <c r="W270">
        <v>74</v>
      </c>
      <c r="X270">
        <v>59</v>
      </c>
      <c r="Y270" t="s">
        <v>173</v>
      </c>
      <c r="Z270" t="s">
        <v>173</v>
      </c>
      <c r="AA270" t="s">
        <v>173</v>
      </c>
      <c r="AB270" t="s">
        <v>173</v>
      </c>
      <c r="AC270" s="25">
        <v>18.883668865860486</v>
      </c>
      <c r="AD270" s="25">
        <v>14.256203252997746</v>
      </c>
      <c r="AE270" s="25">
        <v>11.429928257661844</v>
      </c>
      <c r="AQ270" s="5">
        <f>VLOOKUP(AR270,'End KS4 denominations'!A:G,7,0)</f>
        <v>294805</v>
      </c>
      <c r="AR270" s="5" t="str">
        <f t="shared" si="4"/>
        <v>Girls.S1.All schools.Total.Total</v>
      </c>
    </row>
    <row r="271" spans="1:44" x14ac:dyDescent="0.25">
      <c r="A271">
        <v>201819</v>
      </c>
      <c r="B271" t="s">
        <v>19</v>
      </c>
      <c r="C271" t="s">
        <v>110</v>
      </c>
      <c r="D271" t="s">
        <v>20</v>
      </c>
      <c r="E271" t="s">
        <v>21</v>
      </c>
      <c r="F271" t="s">
        <v>22</v>
      </c>
      <c r="G271" t="s">
        <v>161</v>
      </c>
      <c r="H271" t="s">
        <v>112</v>
      </c>
      <c r="I271" t="s">
        <v>24</v>
      </c>
      <c r="J271" t="s">
        <v>161</v>
      </c>
      <c r="K271" t="s">
        <v>161</v>
      </c>
      <c r="L271" t="s">
        <v>69</v>
      </c>
      <c r="M271" t="s">
        <v>27</v>
      </c>
      <c r="N271">
        <v>98548</v>
      </c>
      <c r="O271">
        <v>96574</v>
      </c>
      <c r="P271">
        <v>68535</v>
      </c>
      <c r="Q271">
        <v>53733</v>
      </c>
      <c r="R271">
        <v>0</v>
      </c>
      <c r="S271">
        <v>0</v>
      </c>
      <c r="T271">
        <v>0</v>
      </c>
      <c r="U271">
        <v>0</v>
      </c>
      <c r="V271">
        <v>97</v>
      </c>
      <c r="W271">
        <v>69</v>
      </c>
      <c r="X271">
        <v>54</v>
      </c>
      <c r="Y271" t="s">
        <v>173</v>
      </c>
      <c r="Z271" t="s">
        <v>173</v>
      </c>
      <c r="AA271" t="s">
        <v>173</v>
      </c>
      <c r="AB271" t="s">
        <v>173</v>
      </c>
      <c r="AC271" s="25">
        <v>15.939617808323185</v>
      </c>
      <c r="AD271" s="25">
        <v>11.311757890254409</v>
      </c>
      <c r="AE271" s="25">
        <v>8.868675665237328</v>
      </c>
      <c r="AQ271" s="5">
        <f>VLOOKUP(AR271,'End KS4 denominations'!A:G,7,0)</f>
        <v>605874</v>
      </c>
      <c r="AR271" s="5" t="str">
        <f t="shared" si="4"/>
        <v>Total.S1.All schools.Total.Total</v>
      </c>
    </row>
    <row r="272" spans="1:44" x14ac:dyDescent="0.25">
      <c r="A272">
        <v>201819</v>
      </c>
      <c r="B272" t="s">
        <v>19</v>
      </c>
      <c r="C272" t="s">
        <v>110</v>
      </c>
      <c r="D272" t="s">
        <v>20</v>
      </c>
      <c r="E272" t="s">
        <v>21</v>
      </c>
      <c r="F272" t="s">
        <v>22</v>
      </c>
      <c r="G272" t="s">
        <v>111</v>
      </c>
      <c r="H272" t="s">
        <v>112</v>
      </c>
      <c r="I272" t="s">
        <v>24</v>
      </c>
      <c r="J272" t="s">
        <v>161</v>
      </c>
      <c r="K272" t="s">
        <v>161</v>
      </c>
      <c r="L272" t="s">
        <v>146</v>
      </c>
      <c r="M272" t="s">
        <v>26</v>
      </c>
      <c r="N272">
        <v>8165</v>
      </c>
      <c r="O272">
        <v>7855</v>
      </c>
      <c r="P272">
        <v>5836</v>
      </c>
      <c r="Q272">
        <v>4450</v>
      </c>
      <c r="R272">
        <v>0</v>
      </c>
      <c r="S272">
        <v>0</v>
      </c>
      <c r="T272">
        <v>0</v>
      </c>
      <c r="U272">
        <v>0</v>
      </c>
      <c r="V272">
        <v>96</v>
      </c>
      <c r="W272">
        <v>71</v>
      </c>
      <c r="X272">
        <v>54</v>
      </c>
      <c r="Y272" t="s">
        <v>173</v>
      </c>
      <c r="Z272" t="s">
        <v>173</v>
      </c>
      <c r="AA272" t="s">
        <v>173</v>
      </c>
      <c r="AB272" t="s">
        <v>173</v>
      </c>
      <c r="AC272" s="25">
        <v>2.5251632274511446</v>
      </c>
      <c r="AD272" s="25">
        <v>1.8761110878936826</v>
      </c>
      <c r="AE272" s="25">
        <v>1.4305507781231817</v>
      </c>
      <c r="AQ272" s="5">
        <f>VLOOKUP(AR272,'End KS4 denominations'!A:G,7,0)</f>
        <v>311069</v>
      </c>
      <c r="AR272" s="5" t="str">
        <f t="shared" si="4"/>
        <v>Boys.S1.All schools.Total.Total</v>
      </c>
    </row>
    <row r="273" spans="1:44" x14ac:dyDescent="0.25">
      <c r="A273">
        <v>201819</v>
      </c>
      <c r="B273" t="s">
        <v>19</v>
      </c>
      <c r="C273" t="s">
        <v>110</v>
      </c>
      <c r="D273" t="s">
        <v>20</v>
      </c>
      <c r="E273" t="s">
        <v>21</v>
      </c>
      <c r="F273" t="s">
        <v>22</v>
      </c>
      <c r="G273" t="s">
        <v>113</v>
      </c>
      <c r="H273" t="s">
        <v>112</v>
      </c>
      <c r="I273" t="s">
        <v>24</v>
      </c>
      <c r="J273" t="s">
        <v>161</v>
      </c>
      <c r="K273" t="s">
        <v>161</v>
      </c>
      <c r="L273" t="s">
        <v>146</v>
      </c>
      <c r="M273" t="s">
        <v>26</v>
      </c>
      <c r="N273">
        <v>5245</v>
      </c>
      <c r="O273">
        <v>5116</v>
      </c>
      <c r="P273">
        <v>3779</v>
      </c>
      <c r="Q273">
        <v>2762</v>
      </c>
      <c r="R273">
        <v>0</v>
      </c>
      <c r="S273">
        <v>0</v>
      </c>
      <c r="T273">
        <v>0</v>
      </c>
      <c r="U273">
        <v>0</v>
      </c>
      <c r="V273">
        <v>97</v>
      </c>
      <c r="W273">
        <v>72</v>
      </c>
      <c r="X273">
        <v>52</v>
      </c>
      <c r="Y273" t="s">
        <v>173</v>
      </c>
      <c r="Z273" t="s">
        <v>173</v>
      </c>
      <c r="AA273" t="s">
        <v>173</v>
      </c>
      <c r="AB273" t="s">
        <v>173</v>
      </c>
      <c r="AC273" s="25">
        <v>1.7353844066416786</v>
      </c>
      <c r="AD273" s="25">
        <v>1.2818642831702312</v>
      </c>
      <c r="AE273" s="25">
        <v>0.9368904869320398</v>
      </c>
      <c r="AQ273" s="5">
        <f>VLOOKUP(AR273,'End KS4 denominations'!A:G,7,0)</f>
        <v>294805</v>
      </c>
      <c r="AR273" s="5" t="str">
        <f t="shared" si="4"/>
        <v>Girls.S1.All schools.Total.Total</v>
      </c>
    </row>
    <row r="274" spans="1:44" x14ac:dyDescent="0.25">
      <c r="A274">
        <v>201819</v>
      </c>
      <c r="B274" t="s">
        <v>19</v>
      </c>
      <c r="C274" t="s">
        <v>110</v>
      </c>
      <c r="D274" t="s">
        <v>20</v>
      </c>
      <c r="E274" t="s">
        <v>21</v>
      </c>
      <c r="F274" t="s">
        <v>22</v>
      </c>
      <c r="G274" t="s">
        <v>161</v>
      </c>
      <c r="H274" t="s">
        <v>112</v>
      </c>
      <c r="I274" t="s">
        <v>24</v>
      </c>
      <c r="J274" t="s">
        <v>161</v>
      </c>
      <c r="K274" t="s">
        <v>161</v>
      </c>
      <c r="L274" t="s">
        <v>146</v>
      </c>
      <c r="M274" t="s">
        <v>26</v>
      </c>
      <c r="N274">
        <v>13410</v>
      </c>
      <c r="O274">
        <v>12971</v>
      </c>
      <c r="P274">
        <v>9615</v>
      </c>
      <c r="Q274">
        <v>7212</v>
      </c>
      <c r="R274">
        <v>0</v>
      </c>
      <c r="S274">
        <v>0</v>
      </c>
      <c r="T274">
        <v>0</v>
      </c>
      <c r="U274">
        <v>0</v>
      </c>
      <c r="V274">
        <v>96</v>
      </c>
      <c r="W274">
        <v>71</v>
      </c>
      <c r="X274">
        <v>53</v>
      </c>
      <c r="Y274" t="s">
        <v>173</v>
      </c>
      <c r="Z274" t="s">
        <v>173</v>
      </c>
      <c r="AA274" t="s">
        <v>173</v>
      </c>
      <c r="AB274" t="s">
        <v>173</v>
      </c>
      <c r="AC274" s="25">
        <v>2.1408741751585314</v>
      </c>
      <c r="AD274" s="25">
        <v>1.5869636261004763</v>
      </c>
      <c r="AE274" s="25">
        <v>1.1903465076897177</v>
      </c>
      <c r="AQ274" s="5">
        <f>VLOOKUP(AR274,'End KS4 denominations'!A:G,7,0)</f>
        <v>605874</v>
      </c>
      <c r="AR274" s="5" t="str">
        <f t="shared" si="4"/>
        <v>Total.S1.All schools.Total.Total</v>
      </c>
    </row>
    <row r="275" spans="1:44" x14ac:dyDescent="0.25">
      <c r="A275">
        <v>201819</v>
      </c>
      <c r="B275" t="s">
        <v>19</v>
      </c>
      <c r="C275" t="s">
        <v>110</v>
      </c>
      <c r="D275" t="s">
        <v>20</v>
      </c>
      <c r="E275" t="s">
        <v>21</v>
      </c>
      <c r="F275" t="s">
        <v>22</v>
      </c>
      <c r="G275" t="s">
        <v>111</v>
      </c>
      <c r="H275" t="s">
        <v>112</v>
      </c>
      <c r="I275" t="s">
        <v>24</v>
      </c>
      <c r="J275" t="s">
        <v>161</v>
      </c>
      <c r="K275" t="s">
        <v>161</v>
      </c>
      <c r="L275" t="s">
        <v>146</v>
      </c>
      <c r="M275" t="s">
        <v>27</v>
      </c>
      <c r="N275">
        <v>8165</v>
      </c>
      <c r="O275">
        <v>7855</v>
      </c>
      <c r="P275">
        <v>5836</v>
      </c>
      <c r="Q275">
        <v>4450</v>
      </c>
      <c r="R275">
        <v>0</v>
      </c>
      <c r="S275">
        <v>0</v>
      </c>
      <c r="T275">
        <v>0</v>
      </c>
      <c r="U275">
        <v>0</v>
      </c>
      <c r="V275">
        <v>96</v>
      </c>
      <c r="W275">
        <v>71</v>
      </c>
      <c r="X275">
        <v>54</v>
      </c>
      <c r="Y275" t="s">
        <v>173</v>
      </c>
      <c r="Z275" t="s">
        <v>173</v>
      </c>
      <c r="AA275" t="s">
        <v>173</v>
      </c>
      <c r="AB275" t="s">
        <v>173</v>
      </c>
      <c r="AC275" s="25">
        <v>2.5251632274511446</v>
      </c>
      <c r="AD275" s="25">
        <v>1.8761110878936826</v>
      </c>
      <c r="AE275" s="25">
        <v>1.4305507781231817</v>
      </c>
      <c r="AQ275" s="5">
        <f>VLOOKUP(AR275,'End KS4 denominations'!A:G,7,0)</f>
        <v>311069</v>
      </c>
      <c r="AR275" s="5" t="str">
        <f t="shared" si="4"/>
        <v>Boys.S1.All schools.Total.Total</v>
      </c>
    </row>
    <row r="276" spans="1:44" x14ac:dyDescent="0.25">
      <c r="A276">
        <v>201819</v>
      </c>
      <c r="B276" t="s">
        <v>19</v>
      </c>
      <c r="C276" t="s">
        <v>110</v>
      </c>
      <c r="D276" t="s">
        <v>20</v>
      </c>
      <c r="E276" t="s">
        <v>21</v>
      </c>
      <c r="F276" t="s">
        <v>22</v>
      </c>
      <c r="G276" t="s">
        <v>113</v>
      </c>
      <c r="H276" t="s">
        <v>112</v>
      </c>
      <c r="I276" t="s">
        <v>24</v>
      </c>
      <c r="J276" t="s">
        <v>161</v>
      </c>
      <c r="K276" t="s">
        <v>161</v>
      </c>
      <c r="L276" t="s">
        <v>146</v>
      </c>
      <c r="M276" t="s">
        <v>27</v>
      </c>
      <c r="N276">
        <v>5245</v>
      </c>
      <c r="O276">
        <v>5116</v>
      </c>
      <c r="P276">
        <v>3779</v>
      </c>
      <c r="Q276">
        <v>2762</v>
      </c>
      <c r="R276">
        <v>0</v>
      </c>
      <c r="S276">
        <v>0</v>
      </c>
      <c r="T276">
        <v>0</v>
      </c>
      <c r="U276">
        <v>0</v>
      </c>
      <c r="V276">
        <v>97</v>
      </c>
      <c r="W276">
        <v>72</v>
      </c>
      <c r="X276">
        <v>52</v>
      </c>
      <c r="Y276" t="s">
        <v>173</v>
      </c>
      <c r="Z276" t="s">
        <v>173</v>
      </c>
      <c r="AA276" t="s">
        <v>173</v>
      </c>
      <c r="AB276" t="s">
        <v>173</v>
      </c>
      <c r="AC276" s="25">
        <v>1.7353844066416786</v>
      </c>
      <c r="AD276" s="25">
        <v>1.2818642831702312</v>
      </c>
      <c r="AE276" s="25">
        <v>0.9368904869320398</v>
      </c>
      <c r="AQ276" s="5">
        <f>VLOOKUP(AR276,'End KS4 denominations'!A:G,7,0)</f>
        <v>294805</v>
      </c>
      <c r="AR276" s="5" t="str">
        <f t="shared" si="4"/>
        <v>Girls.S1.All schools.Total.Total</v>
      </c>
    </row>
    <row r="277" spans="1:44" x14ac:dyDescent="0.25">
      <c r="A277">
        <v>201819</v>
      </c>
      <c r="B277" t="s">
        <v>19</v>
      </c>
      <c r="C277" t="s">
        <v>110</v>
      </c>
      <c r="D277" t="s">
        <v>20</v>
      </c>
      <c r="E277" t="s">
        <v>21</v>
      </c>
      <c r="F277" t="s">
        <v>22</v>
      </c>
      <c r="G277" t="s">
        <v>161</v>
      </c>
      <c r="H277" t="s">
        <v>112</v>
      </c>
      <c r="I277" t="s">
        <v>24</v>
      </c>
      <c r="J277" t="s">
        <v>161</v>
      </c>
      <c r="K277" t="s">
        <v>161</v>
      </c>
      <c r="L277" t="s">
        <v>146</v>
      </c>
      <c r="M277" t="s">
        <v>27</v>
      </c>
      <c r="N277">
        <v>13410</v>
      </c>
      <c r="O277">
        <v>12971</v>
      </c>
      <c r="P277">
        <v>9615</v>
      </c>
      <c r="Q277">
        <v>7212</v>
      </c>
      <c r="R277">
        <v>0</v>
      </c>
      <c r="S277">
        <v>0</v>
      </c>
      <c r="T277">
        <v>0</v>
      </c>
      <c r="U277">
        <v>0</v>
      </c>
      <c r="V277">
        <v>96</v>
      </c>
      <c r="W277">
        <v>71</v>
      </c>
      <c r="X277">
        <v>53</v>
      </c>
      <c r="Y277" t="s">
        <v>173</v>
      </c>
      <c r="Z277" t="s">
        <v>173</v>
      </c>
      <c r="AA277" t="s">
        <v>173</v>
      </c>
      <c r="AB277" t="s">
        <v>173</v>
      </c>
      <c r="AC277" s="25">
        <v>2.1408741751585314</v>
      </c>
      <c r="AD277" s="25">
        <v>1.5869636261004763</v>
      </c>
      <c r="AE277" s="25">
        <v>1.1903465076897177</v>
      </c>
      <c r="AQ277" s="5">
        <f>VLOOKUP(AR277,'End KS4 denominations'!A:G,7,0)</f>
        <v>605874</v>
      </c>
      <c r="AR277" s="5" t="str">
        <f t="shared" si="4"/>
        <v>Total.S1.All schools.Total.Total</v>
      </c>
    </row>
    <row r="278" spans="1:44" x14ac:dyDescent="0.25">
      <c r="A278">
        <v>201819</v>
      </c>
      <c r="B278" t="s">
        <v>19</v>
      </c>
      <c r="C278" t="s">
        <v>110</v>
      </c>
      <c r="D278" t="s">
        <v>20</v>
      </c>
      <c r="E278" t="s">
        <v>21</v>
      </c>
      <c r="F278" t="s">
        <v>22</v>
      </c>
      <c r="G278" t="s">
        <v>111</v>
      </c>
      <c r="H278" t="s">
        <v>114</v>
      </c>
      <c r="I278" t="s">
        <v>170</v>
      </c>
      <c r="J278" t="s">
        <v>161</v>
      </c>
      <c r="K278" t="s">
        <v>161</v>
      </c>
      <c r="L278" t="s">
        <v>70</v>
      </c>
      <c r="M278" t="s">
        <v>26</v>
      </c>
      <c r="N278">
        <v>342</v>
      </c>
      <c r="O278">
        <v>292</v>
      </c>
      <c r="P278">
        <v>202</v>
      </c>
      <c r="Q278">
        <v>169</v>
      </c>
      <c r="R278">
        <v>0</v>
      </c>
      <c r="S278">
        <v>0</v>
      </c>
      <c r="T278">
        <v>0</v>
      </c>
      <c r="U278">
        <v>0</v>
      </c>
      <c r="V278">
        <v>85</v>
      </c>
      <c r="W278">
        <v>59</v>
      </c>
      <c r="X278">
        <v>49</v>
      </c>
      <c r="Y278" t="s">
        <v>173</v>
      </c>
      <c r="Z278" t="s">
        <v>173</v>
      </c>
      <c r="AA278" t="s">
        <v>173</v>
      </c>
      <c r="AB278" t="s">
        <v>173</v>
      </c>
      <c r="AC278" s="25">
        <v>0.10550200164756551</v>
      </c>
      <c r="AD278" s="25">
        <v>7.2984261413726825E-2</v>
      </c>
      <c r="AE278" s="25">
        <v>6.1061089994652644E-2</v>
      </c>
      <c r="AQ278" s="5">
        <f>VLOOKUP(AR278,'End KS4 denominations'!A:G,7,0)</f>
        <v>276772</v>
      </c>
      <c r="AR278" s="5" t="str">
        <f t="shared" si="4"/>
        <v>Boys.S2.All state-funded.Total.Total</v>
      </c>
    </row>
    <row r="279" spans="1:44" x14ac:dyDescent="0.25">
      <c r="A279">
        <v>201819</v>
      </c>
      <c r="B279" t="s">
        <v>19</v>
      </c>
      <c r="C279" t="s">
        <v>110</v>
      </c>
      <c r="D279" t="s">
        <v>20</v>
      </c>
      <c r="E279" t="s">
        <v>21</v>
      </c>
      <c r="F279" t="s">
        <v>22</v>
      </c>
      <c r="G279" t="s">
        <v>113</v>
      </c>
      <c r="H279" t="s">
        <v>114</v>
      </c>
      <c r="I279" t="s">
        <v>170</v>
      </c>
      <c r="J279" t="s">
        <v>161</v>
      </c>
      <c r="K279" t="s">
        <v>161</v>
      </c>
      <c r="L279" t="s">
        <v>70</v>
      </c>
      <c r="M279" t="s">
        <v>26</v>
      </c>
      <c r="N279">
        <v>341</v>
      </c>
      <c r="O279">
        <v>320</v>
      </c>
      <c r="P279">
        <v>232</v>
      </c>
      <c r="Q279">
        <v>202</v>
      </c>
      <c r="R279">
        <v>0</v>
      </c>
      <c r="S279">
        <v>0</v>
      </c>
      <c r="T279">
        <v>0</v>
      </c>
      <c r="U279">
        <v>0</v>
      </c>
      <c r="V279">
        <v>93</v>
      </c>
      <c r="W279">
        <v>68</v>
      </c>
      <c r="X279">
        <v>59</v>
      </c>
      <c r="Y279" t="s">
        <v>173</v>
      </c>
      <c r="Z279" t="s">
        <v>173</v>
      </c>
      <c r="AA279" t="s">
        <v>173</v>
      </c>
      <c r="AB279" t="s">
        <v>173</v>
      </c>
      <c r="AC279" s="25">
        <v>0.12027407454737483</v>
      </c>
      <c r="AD279" s="25">
        <v>8.7198704046846751E-2</v>
      </c>
      <c r="AE279" s="25">
        <v>7.5923009558030358E-2</v>
      </c>
      <c r="AQ279" s="5">
        <f>VLOOKUP(AR279,'End KS4 denominations'!A:G,7,0)</f>
        <v>266059</v>
      </c>
      <c r="AR279" s="5" t="str">
        <f t="shared" si="4"/>
        <v>Girls.S2.All state-funded.Total.Total</v>
      </c>
    </row>
    <row r="280" spans="1:44" x14ac:dyDescent="0.25">
      <c r="A280">
        <v>201819</v>
      </c>
      <c r="B280" t="s">
        <v>19</v>
      </c>
      <c r="C280" t="s">
        <v>110</v>
      </c>
      <c r="D280" t="s">
        <v>20</v>
      </c>
      <c r="E280" t="s">
        <v>21</v>
      </c>
      <c r="F280" t="s">
        <v>22</v>
      </c>
      <c r="G280" t="s">
        <v>161</v>
      </c>
      <c r="H280" t="s">
        <v>114</v>
      </c>
      <c r="I280" t="s">
        <v>170</v>
      </c>
      <c r="J280" t="s">
        <v>161</v>
      </c>
      <c r="K280" t="s">
        <v>161</v>
      </c>
      <c r="L280" t="s">
        <v>70</v>
      </c>
      <c r="M280" t="s">
        <v>26</v>
      </c>
      <c r="N280">
        <v>683</v>
      </c>
      <c r="O280">
        <v>612</v>
      </c>
      <c r="P280">
        <v>434</v>
      </c>
      <c r="Q280">
        <v>371</v>
      </c>
      <c r="R280">
        <v>0</v>
      </c>
      <c r="S280">
        <v>0</v>
      </c>
      <c r="T280">
        <v>0</v>
      </c>
      <c r="U280">
        <v>0</v>
      </c>
      <c r="V280">
        <v>89</v>
      </c>
      <c r="W280">
        <v>63</v>
      </c>
      <c r="X280">
        <v>54</v>
      </c>
      <c r="Y280" t="s">
        <v>173</v>
      </c>
      <c r="Z280" t="s">
        <v>173</v>
      </c>
      <c r="AA280" t="s">
        <v>173</v>
      </c>
      <c r="AB280" t="s">
        <v>173</v>
      </c>
      <c r="AC280" s="25">
        <v>0.11274227153570816</v>
      </c>
      <c r="AD280" s="25">
        <v>7.9951218703427029E-2</v>
      </c>
      <c r="AE280" s="25">
        <v>6.8345396633574723E-2</v>
      </c>
      <c r="AQ280" s="5">
        <f>VLOOKUP(AR280,'End KS4 denominations'!A:G,7,0)</f>
        <v>542831</v>
      </c>
      <c r="AR280" s="5" t="str">
        <f t="shared" si="4"/>
        <v>Total.S2.All state-funded.Total.Total</v>
      </c>
    </row>
    <row r="281" spans="1:44" x14ac:dyDescent="0.25">
      <c r="A281">
        <v>201819</v>
      </c>
      <c r="B281" t="s">
        <v>19</v>
      </c>
      <c r="C281" t="s">
        <v>110</v>
      </c>
      <c r="D281" t="s">
        <v>20</v>
      </c>
      <c r="E281" t="s">
        <v>21</v>
      </c>
      <c r="F281" t="s">
        <v>22</v>
      </c>
      <c r="G281" t="s">
        <v>111</v>
      </c>
      <c r="H281" t="s">
        <v>114</v>
      </c>
      <c r="I281" t="s">
        <v>170</v>
      </c>
      <c r="J281" t="s">
        <v>161</v>
      </c>
      <c r="K281" t="s">
        <v>161</v>
      </c>
      <c r="L281" t="s">
        <v>70</v>
      </c>
      <c r="M281" t="s">
        <v>27</v>
      </c>
      <c r="N281">
        <v>342</v>
      </c>
      <c r="O281">
        <v>292</v>
      </c>
      <c r="P281">
        <v>202</v>
      </c>
      <c r="Q281">
        <v>169</v>
      </c>
      <c r="R281">
        <v>0</v>
      </c>
      <c r="S281">
        <v>0</v>
      </c>
      <c r="T281">
        <v>0</v>
      </c>
      <c r="U281">
        <v>0</v>
      </c>
      <c r="V281">
        <v>85</v>
      </c>
      <c r="W281">
        <v>59</v>
      </c>
      <c r="X281">
        <v>49</v>
      </c>
      <c r="Y281" t="s">
        <v>173</v>
      </c>
      <c r="Z281" t="s">
        <v>173</v>
      </c>
      <c r="AA281" t="s">
        <v>173</v>
      </c>
      <c r="AB281" t="s">
        <v>173</v>
      </c>
      <c r="AC281" s="25">
        <v>0.10550200164756551</v>
      </c>
      <c r="AD281" s="25">
        <v>7.2984261413726825E-2</v>
      </c>
      <c r="AE281" s="25">
        <v>6.1061089994652644E-2</v>
      </c>
      <c r="AQ281" s="5">
        <f>VLOOKUP(AR281,'End KS4 denominations'!A:G,7,0)</f>
        <v>276772</v>
      </c>
      <c r="AR281" s="5" t="str">
        <f t="shared" si="4"/>
        <v>Boys.S2.All state-funded.Total.Total</v>
      </c>
    </row>
    <row r="282" spans="1:44" x14ac:dyDescent="0.25">
      <c r="A282">
        <v>201819</v>
      </c>
      <c r="B282" t="s">
        <v>19</v>
      </c>
      <c r="C282" t="s">
        <v>110</v>
      </c>
      <c r="D282" t="s">
        <v>20</v>
      </c>
      <c r="E282" t="s">
        <v>21</v>
      </c>
      <c r="F282" t="s">
        <v>22</v>
      </c>
      <c r="G282" t="s">
        <v>113</v>
      </c>
      <c r="H282" t="s">
        <v>114</v>
      </c>
      <c r="I282" t="s">
        <v>170</v>
      </c>
      <c r="J282" t="s">
        <v>161</v>
      </c>
      <c r="K282" t="s">
        <v>161</v>
      </c>
      <c r="L282" t="s">
        <v>70</v>
      </c>
      <c r="M282" t="s">
        <v>27</v>
      </c>
      <c r="N282">
        <v>341</v>
      </c>
      <c r="O282">
        <v>320</v>
      </c>
      <c r="P282">
        <v>232</v>
      </c>
      <c r="Q282">
        <v>202</v>
      </c>
      <c r="R282">
        <v>0</v>
      </c>
      <c r="S282">
        <v>0</v>
      </c>
      <c r="T282">
        <v>0</v>
      </c>
      <c r="U282">
        <v>0</v>
      </c>
      <c r="V282">
        <v>93</v>
      </c>
      <c r="W282">
        <v>68</v>
      </c>
      <c r="X282">
        <v>59</v>
      </c>
      <c r="Y282" t="s">
        <v>173</v>
      </c>
      <c r="Z282" t="s">
        <v>173</v>
      </c>
      <c r="AA282" t="s">
        <v>173</v>
      </c>
      <c r="AB282" t="s">
        <v>173</v>
      </c>
      <c r="AC282" s="25">
        <v>0.12027407454737483</v>
      </c>
      <c r="AD282" s="25">
        <v>8.7198704046846751E-2</v>
      </c>
      <c r="AE282" s="25">
        <v>7.5923009558030358E-2</v>
      </c>
      <c r="AQ282" s="5">
        <f>VLOOKUP(AR282,'End KS4 denominations'!A:G,7,0)</f>
        <v>266059</v>
      </c>
      <c r="AR282" s="5" t="str">
        <f t="shared" si="4"/>
        <v>Girls.S2.All state-funded.Total.Total</v>
      </c>
    </row>
    <row r="283" spans="1:44" x14ac:dyDescent="0.25">
      <c r="A283">
        <v>201819</v>
      </c>
      <c r="B283" t="s">
        <v>19</v>
      </c>
      <c r="C283" t="s">
        <v>110</v>
      </c>
      <c r="D283" t="s">
        <v>20</v>
      </c>
      <c r="E283" t="s">
        <v>21</v>
      </c>
      <c r="F283" t="s">
        <v>22</v>
      </c>
      <c r="G283" t="s">
        <v>161</v>
      </c>
      <c r="H283" t="s">
        <v>114</v>
      </c>
      <c r="I283" t="s">
        <v>170</v>
      </c>
      <c r="J283" t="s">
        <v>161</v>
      </c>
      <c r="K283" t="s">
        <v>161</v>
      </c>
      <c r="L283" t="s">
        <v>70</v>
      </c>
      <c r="M283" t="s">
        <v>27</v>
      </c>
      <c r="N283">
        <v>683</v>
      </c>
      <c r="O283">
        <v>612</v>
      </c>
      <c r="P283">
        <v>434</v>
      </c>
      <c r="Q283">
        <v>371</v>
      </c>
      <c r="R283">
        <v>0</v>
      </c>
      <c r="S283">
        <v>0</v>
      </c>
      <c r="T283">
        <v>0</v>
      </c>
      <c r="U283">
        <v>0</v>
      </c>
      <c r="V283">
        <v>89</v>
      </c>
      <c r="W283">
        <v>63</v>
      </c>
      <c r="X283">
        <v>54</v>
      </c>
      <c r="Y283" t="s">
        <v>173</v>
      </c>
      <c r="Z283" t="s">
        <v>173</v>
      </c>
      <c r="AA283" t="s">
        <v>173</v>
      </c>
      <c r="AB283" t="s">
        <v>173</v>
      </c>
      <c r="AC283" s="25">
        <v>0.11274227153570816</v>
      </c>
      <c r="AD283" s="25">
        <v>7.9951218703427029E-2</v>
      </c>
      <c r="AE283" s="25">
        <v>6.8345396633574723E-2</v>
      </c>
      <c r="AQ283" s="5">
        <f>VLOOKUP(AR283,'End KS4 denominations'!A:G,7,0)</f>
        <v>542831</v>
      </c>
      <c r="AR283" s="5" t="str">
        <f t="shared" si="4"/>
        <v>Total.S2.All state-funded.Total.Total</v>
      </c>
    </row>
    <row r="284" spans="1:44" x14ac:dyDescent="0.25">
      <c r="A284">
        <v>201819</v>
      </c>
      <c r="B284" t="s">
        <v>19</v>
      </c>
      <c r="C284" t="s">
        <v>110</v>
      </c>
      <c r="D284" t="s">
        <v>20</v>
      </c>
      <c r="E284" t="s">
        <v>21</v>
      </c>
      <c r="F284" t="s">
        <v>22</v>
      </c>
      <c r="G284" t="s">
        <v>111</v>
      </c>
      <c r="H284" t="s">
        <v>114</v>
      </c>
      <c r="I284" t="s">
        <v>170</v>
      </c>
      <c r="J284" t="s">
        <v>161</v>
      </c>
      <c r="K284" t="s">
        <v>161</v>
      </c>
      <c r="L284" t="s">
        <v>25</v>
      </c>
      <c r="M284" t="s">
        <v>26</v>
      </c>
      <c r="N284">
        <v>2021</v>
      </c>
      <c r="O284">
        <v>1986</v>
      </c>
      <c r="P284">
        <v>1678</v>
      </c>
      <c r="Q284">
        <v>1507</v>
      </c>
      <c r="R284">
        <v>0</v>
      </c>
      <c r="S284">
        <v>0</v>
      </c>
      <c r="T284">
        <v>0</v>
      </c>
      <c r="U284">
        <v>0</v>
      </c>
      <c r="V284">
        <v>98</v>
      </c>
      <c r="W284">
        <v>83</v>
      </c>
      <c r="X284">
        <v>74</v>
      </c>
      <c r="Y284" t="s">
        <v>173</v>
      </c>
      <c r="Z284" t="s">
        <v>173</v>
      </c>
      <c r="AA284" t="s">
        <v>173</v>
      </c>
      <c r="AB284" t="s">
        <v>173</v>
      </c>
      <c r="AC284" s="25">
        <v>0.71755813449337369</v>
      </c>
      <c r="AD284" s="25">
        <v>0.60627520124868117</v>
      </c>
      <c r="AE284" s="25">
        <v>0.54449149480438774</v>
      </c>
      <c r="AQ284" s="5">
        <f>VLOOKUP(AR284,'End KS4 denominations'!A:G,7,0)</f>
        <v>276772</v>
      </c>
      <c r="AR284" s="5" t="str">
        <f t="shared" si="4"/>
        <v>Boys.S2.All state-funded.Total.Total</v>
      </c>
    </row>
    <row r="285" spans="1:44" x14ac:dyDescent="0.25">
      <c r="A285">
        <v>201819</v>
      </c>
      <c r="B285" t="s">
        <v>19</v>
      </c>
      <c r="C285" t="s">
        <v>110</v>
      </c>
      <c r="D285" t="s">
        <v>20</v>
      </c>
      <c r="E285" t="s">
        <v>21</v>
      </c>
      <c r="F285" t="s">
        <v>22</v>
      </c>
      <c r="G285" t="s">
        <v>113</v>
      </c>
      <c r="H285" t="s">
        <v>114</v>
      </c>
      <c r="I285" t="s">
        <v>170</v>
      </c>
      <c r="J285" t="s">
        <v>161</v>
      </c>
      <c r="K285" t="s">
        <v>161</v>
      </c>
      <c r="L285" t="s">
        <v>25</v>
      </c>
      <c r="M285" t="s">
        <v>26</v>
      </c>
      <c r="N285">
        <v>3017</v>
      </c>
      <c r="O285">
        <v>2971</v>
      </c>
      <c r="P285">
        <v>2635</v>
      </c>
      <c r="Q285">
        <v>2273</v>
      </c>
      <c r="R285">
        <v>0</v>
      </c>
      <c r="S285">
        <v>0</v>
      </c>
      <c r="T285">
        <v>0</v>
      </c>
      <c r="U285">
        <v>0</v>
      </c>
      <c r="V285">
        <v>98</v>
      </c>
      <c r="W285">
        <v>87</v>
      </c>
      <c r="X285">
        <v>75</v>
      </c>
      <c r="Y285" t="s">
        <v>173</v>
      </c>
      <c r="Z285" t="s">
        <v>173</v>
      </c>
      <c r="AA285" t="s">
        <v>173</v>
      </c>
      <c r="AB285" t="s">
        <v>173</v>
      </c>
      <c r="AC285" s="25">
        <v>1.1166696108757832</v>
      </c>
      <c r="AD285" s="25">
        <v>0.99038183260103962</v>
      </c>
      <c r="AE285" s="25">
        <v>0.85432178576932194</v>
      </c>
      <c r="AQ285" s="5">
        <f>VLOOKUP(AR285,'End KS4 denominations'!A:G,7,0)</f>
        <v>266059</v>
      </c>
      <c r="AR285" s="5" t="str">
        <f t="shared" si="4"/>
        <v>Girls.S2.All state-funded.Total.Total</v>
      </c>
    </row>
    <row r="286" spans="1:44" x14ac:dyDescent="0.25">
      <c r="A286">
        <v>201819</v>
      </c>
      <c r="B286" t="s">
        <v>19</v>
      </c>
      <c r="C286" t="s">
        <v>110</v>
      </c>
      <c r="D286" t="s">
        <v>20</v>
      </c>
      <c r="E286" t="s">
        <v>21</v>
      </c>
      <c r="F286" t="s">
        <v>22</v>
      </c>
      <c r="G286" t="s">
        <v>161</v>
      </c>
      <c r="H286" t="s">
        <v>114</v>
      </c>
      <c r="I286" t="s">
        <v>170</v>
      </c>
      <c r="J286" t="s">
        <v>161</v>
      </c>
      <c r="K286" t="s">
        <v>161</v>
      </c>
      <c r="L286" t="s">
        <v>25</v>
      </c>
      <c r="M286" t="s">
        <v>26</v>
      </c>
      <c r="N286">
        <v>5038</v>
      </c>
      <c r="O286">
        <v>4957</v>
      </c>
      <c r="P286">
        <v>4313</v>
      </c>
      <c r="Q286">
        <v>3780</v>
      </c>
      <c r="R286">
        <v>0</v>
      </c>
      <c r="S286">
        <v>0</v>
      </c>
      <c r="T286">
        <v>0</v>
      </c>
      <c r="U286">
        <v>0</v>
      </c>
      <c r="V286">
        <v>98</v>
      </c>
      <c r="W286">
        <v>85</v>
      </c>
      <c r="X286">
        <v>75</v>
      </c>
      <c r="Y286" t="s">
        <v>173</v>
      </c>
      <c r="Z286" t="s">
        <v>173</v>
      </c>
      <c r="AA286" t="s">
        <v>173</v>
      </c>
      <c r="AB286" t="s">
        <v>173</v>
      </c>
      <c r="AC286" s="25">
        <v>0.91317555555964924</v>
      </c>
      <c r="AD286" s="25">
        <v>0.79453826329004795</v>
      </c>
      <c r="AE286" s="25">
        <v>0.69634932419113871</v>
      </c>
      <c r="AQ286" s="5">
        <f>VLOOKUP(AR286,'End KS4 denominations'!A:G,7,0)</f>
        <v>542831</v>
      </c>
      <c r="AR286" s="5" t="str">
        <f t="shared" si="4"/>
        <v>Total.S2.All state-funded.Total.Total</v>
      </c>
    </row>
    <row r="287" spans="1:44" x14ac:dyDescent="0.25">
      <c r="A287">
        <v>201819</v>
      </c>
      <c r="B287" t="s">
        <v>19</v>
      </c>
      <c r="C287" t="s">
        <v>110</v>
      </c>
      <c r="D287" t="s">
        <v>20</v>
      </c>
      <c r="E287" t="s">
        <v>21</v>
      </c>
      <c r="F287" t="s">
        <v>22</v>
      </c>
      <c r="G287" t="s">
        <v>111</v>
      </c>
      <c r="H287" t="s">
        <v>114</v>
      </c>
      <c r="I287" t="s">
        <v>170</v>
      </c>
      <c r="J287" t="s">
        <v>161</v>
      </c>
      <c r="K287" t="s">
        <v>161</v>
      </c>
      <c r="L287" t="s">
        <v>25</v>
      </c>
      <c r="M287" t="s">
        <v>27</v>
      </c>
      <c r="N287">
        <v>2021</v>
      </c>
      <c r="O287">
        <v>1986</v>
      </c>
      <c r="P287">
        <v>1678</v>
      </c>
      <c r="Q287">
        <v>1507</v>
      </c>
      <c r="R287">
        <v>0</v>
      </c>
      <c r="S287">
        <v>0</v>
      </c>
      <c r="T287">
        <v>0</v>
      </c>
      <c r="U287">
        <v>0</v>
      </c>
      <c r="V287">
        <v>98</v>
      </c>
      <c r="W287">
        <v>83</v>
      </c>
      <c r="X287">
        <v>74</v>
      </c>
      <c r="Y287" t="s">
        <v>173</v>
      </c>
      <c r="Z287" t="s">
        <v>173</v>
      </c>
      <c r="AA287" t="s">
        <v>173</v>
      </c>
      <c r="AB287" t="s">
        <v>173</v>
      </c>
      <c r="AC287" s="25">
        <v>0.71755813449337369</v>
      </c>
      <c r="AD287" s="25">
        <v>0.60627520124868117</v>
      </c>
      <c r="AE287" s="25">
        <v>0.54449149480438774</v>
      </c>
      <c r="AQ287" s="5">
        <f>VLOOKUP(AR287,'End KS4 denominations'!A:G,7,0)</f>
        <v>276772</v>
      </c>
      <c r="AR287" s="5" t="str">
        <f t="shared" si="4"/>
        <v>Boys.S2.All state-funded.Total.Total</v>
      </c>
    </row>
    <row r="288" spans="1:44" x14ac:dyDescent="0.25">
      <c r="A288">
        <v>201819</v>
      </c>
      <c r="B288" t="s">
        <v>19</v>
      </c>
      <c r="C288" t="s">
        <v>110</v>
      </c>
      <c r="D288" t="s">
        <v>20</v>
      </c>
      <c r="E288" t="s">
        <v>21</v>
      </c>
      <c r="F288" t="s">
        <v>22</v>
      </c>
      <c r="G288" t="s">
        <v>113</v>
      </c>
      <c r="H288" t="s">
        <v>114</v>
      </c>
      <c r="I288" t="s">
        <v>170</v>
      </c>
      <c r="J288" t="s">
        <v>161</v>
      </c>
      <c r="K288" t="s">
        <v>161</v>
      </c>
      <c r="L288" t="s">
        <v>25</v>
      </c>
      <c r="M288" t="s">
        <v>27</v>
      </c>
      <c r="N288">
        <v>3017</v>
      </c>
      <c r="O288">
        <v>2971</v>
      </c>
      <c r="P288">
        <v>2635</v>
      </c>
      <c r="Q288">
        <v>2273</v>
      </c>
      <c r="R288">
        <v>0</v>
      </c>
      <c r="S288">
        <v>0</v>
      </c>
      <c r="T288">
        <v>0</v>
      </c>
      <c r="U288">
        <v>0</v>
      </c>
      <c r="V288">
        <v>98</v>
      </c>
      <c r="W288">
        <v>87</v>
      </c>
      <c r="X288">
        <v>75</v>
      </c>
      <c r="Y288" t="s">
        <v>173</v>
      </c>
      <c r="Z288" t="s">
        <v>173</v>
      </c>
      <c r="AA288" t="s">
        <v>173</v>
      </c>
      <c r="AB288" t="s">
        <v>173</v>
      </c>
      <c r="AC288" s="25">
        <v>1.1166696108757832</v>
      </c>
      <c r="AD288" s="25">
        <v>0.99038183260103962</v>
      </c>
      <c r="AE288" s="25">
        <v>0.85432178576932194</v>
      </c>
      <c r="AQ288" s="5">
        <f>VLOOKUP(AR288,'End KS4 denominations'!A:G,7,0)</f>
        <v>266059</v>
      </c>
      <c r="AR288" s="5" t="str">
        <f t="shared" si="4"/>
        <v>Girls.S2.All state-funded.Total.Total</v>
      </c>
    </row>
    <row r="289" spans="1:44" x14ac:dyDescent="0.25">
      <c r="A289">
        <v>201819</v>
      </c>
      <c r="B289" t="s">
        <v>19</v>
      </c>
      <c r="C289" t="s">
        <v>110</v>
      </c>
      <c r="D289" t="s">
        <v>20</v>
      </c>
      <c r="E289" t="s">
        <v>21</v>
      </c>
      <c r="F289" t="s">
        <v>22</v>
      </c>
      <c r="G289" t="s">
        <v>161</v>
      </c>
      <c r="H289" t="s">
        <v>114</v>
      </c>
      <c r="I289" t="s">
        <v>170</v>
      </c>
      <c r="J289" t="s">
        <v>161</v>
      </c>
      <c r="K289" t="s">
        <v>161</v>
      </c>
      <c r="L289" t="s">
        <v>25</v>
      </c>
      <c r="M289" t="s">
        <v>27</v>
      </c>
      <c r="N289">
        <v>5038</v>
      </c>
      <c r="O289">
        <v>4957</v>
      </c>
      <c r="P289">
        <v>4313</v>
      </c>
      <c r="Q289">
        <v>3780</v>
      </c>
      <c r="R289">
        <v>0</v>
      </c>
      <c r="S289">
        <v>0</v>
      </c>
      <c r="T289">
        <v>0</v>
      </c>
      <c r="U289">
        <v>0</v>
      </c>
      <c r="V289">
        <v>98</v>
      </c>
      <c r="W289">
        <v>85</v>
      </c>
      <c r="X289">
        <v>75</v>
      </c>
      <c r="Y289" t="s">
        <v>173</v>
      </c>
      <c r="Z289" t="s">
        <v>173</v>
      </c>
      <c r="AA289" t="s">
        <v>173</v>
      </c>
      <c r="AB289" t="s">
        <v>173</v>
      </c>
      <c r="AC289" s="25">
        <v>0.91317555555964924</v>
      </c>
      <c r="AD289" s="25">
        <v>0.79453826329004795</v>
      </c>
      <c r="AE289" s="25">
        <v>0.69634932419113871</v>
      </c>
      <c r="AQ289" s="5">
        <f>VLOOKUP(AR289,'End KS4 denominations'!A:G,7,0)</f>
        <v>542831</v>
      </c>
      <c r="AR289" s="5" t="str">
        <f t="shared" si="4"/>
        <v>Total.S2.All state-funded.Total.Total</v>
      </c>
    </row>
    <row r="290" spans="1:44" x14ac:dyDescent="0.25">
      <c r="A290">
        <v>201819</v>
      </c>
      <c r="B290" t="s">
        <v>19</v>
      </c>
      <c r="C290" t="s">
        <v>110</v>
      </c>
      <c r="D290" t="s">
        <v>20</v>
      </c>
      <c r="E290" t="s">
        <v>21</v>
      </c>
      <c r="F290" t="s">
        <v>22</v>
      </c>
      <c r="G290" t="s">
        <v>111</v>
      </c>
      <c r="H290" t="s">
        <v>114</v>
      </c>
      <c r="I290" t="s">
        <v>170</v>
      </c>
      <c r="J290" t="s">
        <v>161</v>
      </c>
      <c r="K290" t="s">
        <v>161</v>
      </c>
      <c r="L290" t="s">
        <v>28</v>
      </c>
      <c r="M290" t="s">
        <v>26</v>
      </c>
      <c r="N290">
        <v>57097</v>
      </c>
      <c r="O290">
        <v>55883</v>
      </c>
      <c r="P290">
        <v>31838</v>
      </c>
      <c r="Q290">
        <v>22666</v>
      </c>
      <c r="R290">
        <v>0</v>
      </c>
      <c r="S290">
        <v>0</v>
      </c>
      <c r="T290">
        <v>0</v>
      </c>
      <c r="U290">
        <v>0</v>
      </c>
      <c r="V290">
        <v>97</v>
      </c>
      <c r="W290">
        <v>55</v>
      </c>
      <c r="X290">
        <v>39</v>
      </c>
      <c r="Y290" t="s">
        <v>173</v>
      </c>
      <c r="Z290" t="s">
        <v>173</v>
      </c>
      <c r="AA290" t="s">
        <v>173</v>
      </c>
      <c r="AB290" t="s">
        <v>173</v>
      </c>
      <c r="AC290" s="25">
        <v>20.190987527640079</v>
      </c>
      <c r="AD290" s="25">
        <v>11.503331261832844</v>
      </c>
      <c r="AE290" s="25">
        <v>8.189412223779863</v>
      </c>
      <c r="AQ290" s="5">
        <f>VLOOKUP(AR290,'End KS4 denominations'!A:G,7,0)</f>
        <v>276772</v>
      </c>
      <c r="AR290" s="5" t="str">
        <f t="shared" si="4"/>
        <v>Boys.S2.All state-funded.Total.Total</v>
      </c>
    </row>
    <row r="291" spans="1:44" x14ac:dyDescent="0.25">
      <c r="A291">
        <v>201819</v>
      </c>
      <c r="B291" t="s">
        <v>19</v>
      </c>
      <c r="C291" t="s">
        <v>110</v>
      </c>
      <c r="D291" t="s">
        <v>20</v>
      </c>
      <c r="E291" t="s">
        <v>21</v>
      </c>
      <c r="F291" t="s">
        <v>22</v>
      </c>
      <c r="G291" t="s">
        <v>113</v>
      </c>
      <c r="H291" t="s">
        <v>114</v>
      </c>
      <c r="I291" t="s">
        <v>170</v>
      </c>
      <c r="J291" t="s">
        <v>161</v>
      </c>
      <c r="K291" t="s">
        <v>161</v>
      </c>
      <c r="L291" t="s">
        <v>28</v>
      </c>
      <c r="M291" t="s">
        <v>26</v>
      </c>
      <c r="N291">
        <v>24492</v>
      </c>
      <c r="O291">
        <v>24257</v>
      </c>
      <c r="P291">
        <v>17855</v>
      </c>
      <c r="Q291">
        <v>14538</v>
      </c>
      <c r="R291">
        <v>0</v>
      </c>
      <c r="S291">
        <v>0</v>
      </c>
      <c r="T291">
        <v>0</v>
      </c>
      <c r="U291">
        <v>0</v>
      </c>
      <c r="V291">
        <v>99</v>
      </c>
      <c r="W291">
        <v>72</v>
      </c>
      <c r="X291">
        <v>59</v>
      </c>
      <c r="Y291" t="s">
        <v>173</v>
      </c>
      <c r="Z291" t="s">
        <v>173</v>
      </c>
      <c r="AA291" t="s">
        <v>173</v>
      </c>
      <c r="AB291" t="s">
        <v>173</v>
      </c>
      <c r="AC291" s="25">
        <v>9.1171507071739732</v>
      </c>
      <c r="AD291" s="25">
        <v>6.7109175032605553</v>
      </c>
      <c r="AE291" s="25">
        <v>5.464201549280423</v>
      </c>
      <c r="AQ291" s="5">
        <f>VLOOKUP(AR291,'End KS4 denominations'!A:G,7,0)</f>
        <v>266059</v>
      </c>
      <c r="AR291" s="5" t="str">
        <f t="shared" si="4"/>
        <v>Girls.S2.All state-funded.Total.Total</v>
      </c>
    </row>
    <row r="292" spans="1:44" x14ac:dyDescent="0.25">
      <c r="A292">
        <v>201819</v>
      </c>
      <c r="B292" t="s">
        <v>19</v>
      </c>
      <c r="C292" t="s">
        <v>110</v>
      </c>
      <c r="D292" t="s">
        <v>20</v>
      </c>
      <c r="E292" t="s">
        <v>21</v>
      </c>
      <c r="F292" t="s">
        <v>22</v>
      </c>
      <c r="G292" t="s">
        <v>161</v>
      </c>
      <c r="H292" t="s">
        <v>114</v>
      </c>
      <c r="I292" t="s">
        <v>170</v>
      </c>
      <c r="J292" t="s">
        <v>161</v>
      </c>
      <c r="K292" t="s">
        <v>161</v>
      </c>
      <c r="L292" t="s">
        <v>28</v>
      </c>
      <c r="M292" t="s">
        <v>26</v>
      </c>
      <c r="N292">
        <v>81589</v>
      </c>
      <c r="O292">
        <v>80140</v>
      </c>
      <c r="P292">
        <v>49693</v>
      </c>
      <c r="Q292">
        <v>37204</v>
      </c>
      <c r="R292">
        <v>0</v>
      </c>
      <c r="S292">
        <v>0</v>
      </c>
      <c r="T292">
        <v>0</v>
      </c>
      <c r="U292">
        <v>0</v>
      </c>
      <c r="V292">
        <v>98</v>
      </c>
      <c r="W292">
        <v>60</v>
      </c>
      <c r="X292">
        <v>45</v>
      </c>
      <c r="Y292" t="s">
        <v>173</v>
      </c>
      <c r="Z292" t="s">
        <v>173</v>
      </c>
      <c r="AA292" t="s">
        <v>173</v>
      </c>
      <c r="AB292" t="s">
        <v>173</v>
      </c>
      <c r="AC292" s="25">
        <v>14.763342550443875</v>
      </c>
      <c r="AD292" s="25">
        <v>9.1544145415423959</v>
      </c>
      <c r="AE292" s="25">
        <v>6.8536984807426249</v>
      </c>
      <c r="AQ292" s="5">
        <f>VLOOKUP(AR292,'End KS4 denominations'!A:G,7,0)</f>
        <v>542831</v>
      </c>
      <c r="AR292" s="5" t="str">
        <f t="shared" si="4"/>
        <v>Total.S2.All state-funded.Total.Total</v>
      </c>
    </row>
    <row r="293" spans="1:44" x14ac:dyDescent="0.25">
      <c r="A293">
        <v>201819</v>
      </c>
      <c r="B293" t="s">
        <v>19</v>
      </c>
      <c r="C293" t="s">
        <v>110</v>
      </c>
      <c r="D293" t="s">
        <v>20</v>
      </c>
      <c r="E293" t="s">
        <v>21</v>
      </c>
      <c r="F293" t="s">
        <v>22</v>
      </c>
      <c r="G293" t="s">
        <v>111</v>
      </c>
      <c r="H293" t="s">
        <v>114</v>
      </c>
      <c r="I293" t="s">
        <v>170</v>
      </c>
      <c r="J293" t="s">
        <v>161</v>
      </c>
      <c r="K293" t="s">
        <v>161</v>
      </c>
      <c r="L293" t="s">
        <v>28</v>
      </c>
      <c r="M293" t="s">
        <v>27</v>
      </c>
      <c r="N293">
        <v>57097</v>
      </c>
      <c r="O293">
        <v>55883</v>
      </c>
      <c r="P293">
        <v>31838</v>
      </c>
      <c r="Q293">
        <v>22666</v>
      </c>
      <c r="R293">
        <v>0</v>
      </c>
      <c r="S293">
        <v>0</v>
      </c>
      <c r="T293">
        <v>0</v>
      </c>
      <c r="U293">
        <v>0</v>
      </c>
      <c r="V293">
        <v>97</v>
      </c>
      <c r="W293">
        <v>55</v>
      </c>
      <c r="X293">
        <v>39</v>
      </c>
      <c r="Y293" t="s">
        <v>173</v>
      </c>
      <c r="Z293" t="s">
        <v>173</v>
      </c>
      <c r="AA293" t="s">
        <v>173</v>
      </c>
      <c r="AB293" t="s">
        <v>173</v>
      </c>
      <c r="AC293" s="25">
        <v>20.190987527640079</v>
      </c>
      <c r="AD293" s="25">
        <v>11.503331261832844</v>
      </c>
      <c r="AE293" s="25">
        <v>8.189412223779863</v>
      </c>
      <c r="AQ293" s="5">
        <f>VLOOKUP(AR293,'End KS4 denominations'!A:G,7,0)</f>
        <v>276772</v>
      </c>
      <c r="AR293" s="5" t="str">
        <f t="shared" si="4"/>
        <v>Boys.S2.All state-funded.Total.Total</v>
      </c>
    </row>
    <row r="294" spans="1:44" x14ac:dyDescent="0.25">
      <c r="A294">
        <v>201819</v>
      </c>
      <c r="B294" t="s">
        <v>19</v>
      </c>
      <c r="C294" t="s">
        <v>110</v>
      </c>
      <c r="D294" t="s">
        <v>20</v>
      </c>
      <c r="E294" t="s">
        <v>21</v>
      </c>
      <c r="F294" t="s">
        <v>22</v>
      </c>
      <c r="G294" t="s">
        <v>113</v>
      </c>
      <c r="H294" t="s">
        <v>114</v>
      </c>
      <c r="I294" t="s">
        <v>170</v>
      </c>
      <c r="J294" t="s">
        <v>161</v>
      </c>
      <c r="K294" t="s">
        <v>161</v>
      </c>
      <c r="L294" t="s">
        <v>28</v>
      </c>
      <c r="M294" t="s">
        <v>27</v>
      </c>
      <c r="N294">
        <v>24492</v>
      </c>
      <c r="O294">
        <v>24257</v>
      </c>
      <c r="P294">
        <v>17855</v>
      </c>
      <c r="Q294">
        <v>14538</v>
      </c>
      <c r="R294">
        <v>0</v>
      </c>
      <c r="S294">
        <v>0</v>
      </c>
      <c r="T294">
        <v>0</v>
      </c>
      <c r="U294">
        <v>0</v>
      </c>
      <c r="V294">
        <v>99</v>
      </c>
      <c r="W294">
        <v>72</v>
      </c>
      <c r="X294">
        <v>59</v>
      </c>
      <c r="Y294" t="s">
        <v>173</v>
      </c>
      <c r="Z294" t="s">
        <v>173</v>
      </c>
      <c r="AA294" t="s">
        <v>173</v>
      </c>
      <c r="AB294" t="s">
        <v>173</v>
      </c>
      <c r="AC294" s="25">
        <v>9.1171507071739732</v>
      </c>
      <c r="AD294" s="25">
        <v>6.7109175032605553</v>
      </c>
      <c r="AE294" s="25">
        <v>5.464201549280423</v>
      </c>
      <c r="AQ294" s="5">
        <f>VLOOKUP(AR294,'End KS4 denominations'!A:G,7,0)</f>
        <v>266059</v>
      </c>
      <c r="AR294" s="5" t="str">
        <f t="shared" si="4"/>
        <v>Girls.S2.All state-funded.Total.Total</v>
      </c>
    </row>
    <row r="295" spans="1:44" x14ac:dyDescent="0.25">
      <c r="A295">
        <v>201819</v>
      </c>
      <c r="B295" t="s">
        <v>19</v>
      </c>
      <c r="C295" t="s">
        <v>110</v>
      </c>
      <c r="D295" t="s">
        <v>20</v>
      </c>
      <c r="E295" t="s">
        <v>21</v>
      </c>
      <c r="F295" t="s">
        <v>22</v>
      </c>
      <c r="G295" t="s">
        <v>161</v>
      </c>
      <c r="H295" t="s">
        <v>114</v>
      </c>
      <c r="I295" t="s">
        <v>170</v>
      </c>
      <c r="J295" t="s">
        <v>161</v>
      </c>
      <c r="K295" t="s">
        <v>161</v>
      </c>
      <c r="L295" t="s">
        <v>28</v>
      </c>
      <c r="M295" t="s">
        <v>27</v>
      </c>
      <c r="N295">
        <v>81589</v>
      </c>
      <c r="O295">
        <v>80140</v>
      </c>
      <c r="P295">
        <v>49693</v>
      </c>
      <c r="Q295">
        <v>37204</v>
      </c>
      <c r="R295">
        <v>0</v>
      </c>
      <c r="S295">
        <v>0</v>
      </c>
      <c r="T295">
        <v>0</v>
      </c>
      <c r="U295">
        <v>0</v>
      </c>
      <c r="V295">
        <v>98</v>
      </c>
      <c r="W295">
        <v>60</v>
      </c>
      <c r="X295">
        <v>45</v>
      </c>
      <c r="Y295" t="s">
        <v>173</v>
      </c>
      <c r="Z295" t="s">
        <v>173</v>
      </c>
      <c r="AA295" t="s">
        <v>173</v>
      </c>
      <c r="AB295" t="s">
        <v>173</v>
      </c>
      <c r="AC295" s="25">
        <v>14.763342550443875</v>
      </c>
      <c r="AD295" s="25">
        <v>9.1544145415423959</v>
      </c>
      <c r="AE295" s="25">
        <v>6.8536984807426249</v>
      </c>
      <c r="AQ295" s="5">
        <f>VLOOKUP(AR295,'End KS4 denominations'!A:G,7,0)</f>
        <v>542831</v>
      </c>
      <c r="AR295" s="5" t="str">
        <f t="shared" si="4"/>
        <v>Total.S2.All state-funded.Total.Total</v>
      </c>
    </row>
    <row r="296" spans="1:44" x14ac:dyDescent="0.25">
      <c r="A296">
        <v>201819</v>
      </c>
      <c r="B296" t="s">
        <v>19</v>
      </c>
      <c r="C296" t="s">
        <v>110</v>
      </c>
      <c r="D296" t="s">
        <v>20</v>
      </c>
      <c r="E296" t="s">
        <v>21</v>
      </c>
      <c r="F296" t="s">
        <v>22</v>
      </c>
      <c r="G296" t="s">
        <v>111</v>
      </c>
      <c r="H296" t="s">
        <v>114</v>
      </c>
      <c r="I296" t="s">
        <v>170</v>
      </c>
      <c r="J296" t="s">
        <v>161</v>
      </c>
      <c r="K296" t="s">
        <v>161</v>
      </c>
      <c r="L296" t="s">
        <v>29</v>
      </c>
      <c r="M296" t="s">
        <v>26</v>
      </c>
      <c r="N296">
        <v>267807</v>
      </c>
      <c r="O296">
        <v>263742</v>
      </c>
      <c r="P296">
        <v>190492</v>
      </c>
      <c r="Q296">
        <v>143680</v>
      </c>
      <c r="R296">
        <v>0</v>
      </c>
      <c r="S296">
        <v>0</v>
      </c>
      <c r="T296">
        <v>0</v>
      </c>
      <c r="U296">
        <v>0</v>
      </c>
      <c r="V296">
        <v>98</v>
      </c>
      <c r="W296">
        <v>71</v>
      </c>
      <c r="X296">
        <v>53</v>
      </c>
      <c r="Y296" t="s">
        <v>173</v>
      </c>
      <c r="Z296" t="s">
        <v>173</v>
      </c>
      <c r="AA296" t="s">
        <v>173</v>
      </c>
      <c r="AB296" t="s">
        <v>173</v>
      </c>
      <c r="AC296" s="25">
        <v>95.292153830589797</v>
      </c>
      <c r="AD296" s="25">
        <v>68.826326362493319</v>
      </c>
      <c r="AE296" s="25">
        <v>51.912765742199355</v>
      </c>
      <c r="AQ296" s="5">
        <f>VLOOKUP(AR296,'End KS4 denominations'!A:G,7,0)</f>
        <v>276772</v>
      </c>
      <c r="AR296" s="5" t="str">
        <f t="shared" si="4"/>
        <v>Boys.S2.All state-funded.Total.Total</v>
      </c>
    </row>
    <row r="297" spans="1:44" x14ac:dyDescent="0.25">
      <c r="A297">
        <v>201819</v>
      </c>
      <c r="B297" t="s">
        <v>19</v>
      </c>
      <c r="C297" t="s">
        <v>110</v>
      </c>
      <c r="D297" t="s">
        <v>20</v>
      </c>
      <c r="E297" t="s">
        <v>21</v>
      </c>
      <c r="F297" t="s">
        <v>22</v>
      </c>
      <c r="G297" t="s">
        <v>113</v>
      </c>
      <c r="H297" t="s">
        <v>114</v>
      </c>
      <c r="I297" t="s">
        <v>170</v>
      </c>
      <c r="J297" t="s">
        <v>161</v>
      </c>
      <c r="K297" t="s">
        <v>161</v>
      </c>
      <c r="L297" t="s">
        <v>29</v>
      </c>
      <c r="M297" t="s">
        <v>26</v>
      </c>
      <c r="N297">
        <v>261620</v>
      </c>
      <c r="O297">
        <v>260006</v>
      </c>
      <c r="P297">
        <v>220845</v>
      </c>
      <c r="Q297">
        <v>184505</v>
      </c>
      <c r="R297">
        <v>0</v>
      </c>
      <c r="S297">
        <v>0</v>
      </c>
      <c r="T297">
        <v>0</v>
      </c>
      <c r="U297">
        <v>0</v>
      </c>
      <c r="V297">
        <v>99</v>
      </c>
      <c r="W297">
        <v>84</v>
      </c>
      <c r="X297">
        <v>70</v>
      </c>
      <c r="Y297" t="s">
        <v>173</v>
      </c>
      <c r="Z297" t="s">
        <v>173</v>
      </c>
      <c r="AA297" t="s">
        <v>173</v>
      </c>
      <c r="AB297" t="s">
        <v>173</v>
      </c>
      <c r="AC297" s="25">
        <v>97.724940708639821</v>
      </c>
      <c r="AD297" s="25">
        <v>83.006024979421852</v>
      </c>
      <c r="AE297" s="25">
        <v>69.347400388635606</v>
      </c>
      <c r="AQ297" s="5">
        <f>VLOOKUP(AR297,'End KS4 denominations'!A:G,7,0)</f>
        <v>266059</v>
      </c>
      <c r="AR297" s="5" t="str">
        <f t="shared" si="4"/>
        <v>Girls.S2.All state-funded.Total.Total</v>
      </c>
    </row>
    <row r="298" spans="1:44" x14ac:dyDescent="0.25">
      <c r="A298">
        <v>201819</v>
      </c>
      <c r="B298" t="s">
        <v>19</v>
      </c>
      <c r="C298" t="s">
        <v>110</v>
      </c>
      <c r="D298" t="s">
        <v>20</v>
      </c>
      <c r="E298" t="s">
        <v>21</v>
      </c>
      <c r="F298" t="s">
        <v>22</v>
      </c>
      <c r="G298" t="s">
        <v>161</v>
      </c>
      <c r="H298" t="s">
        <v>114</v>
      </c>
      <c r="I298" t="s">
        <v>170</v>
      </c>
      <c r="J298" t="s">
        <v>161</v>
      </c>
      <c r="K298" t="s">
        <v>161</v>
      </c>
      <c r="L298" t="s">
        <v>29</v>
      </c>
      <c r="M298" t="s">
        <v>26</v>
      </c>
      <c r="N298">
        <v>529427</v>
      </c>
      <c r="O298">
        <v>523748</v>
      </c>
      <c r="P298">
        <v>411337</v>
      </c>
      <c r="Q298">
        <v>328185</v>
      </c>
      <c r="R298">
        <v>0</v>
      </c>
      <c r="S298">
        <v>0</v>
      </c>
      <c r="T298">
        <v>0</v>
      </c>
      <c r="U298">
        <v>0</v>
      </c>
      <c r="V298">
        <v>98</v>
      </c>
      <c r="W298">
        <v>77</v>
      </c>
      <c r="X298">
        <v>61</v>
      </c>
      <c r="Y298" t="s">
        <v>173</v>
      </c>
      <c r="Z298" t="s">
        <v>173</v>
      </c>
      <c r="AA298" t="s">
        <v>173</v>
      </c>
      <c r="AB298" t="s">
        <v>173</v>
      </c>
      <c r="AC298" s="25">
        <v>96.484541229222359</v>
      </c>
      <c r="AD298" s="25">
        <v>75.776254488045083</v>
      </c>
      <c r="AE298" s="25">
        <v>60.458043111023507</v>
      </c>
      <c r="AQ298" s="5">
        <f>VLOOKUP(AR298,'End KS4 denominations'!A:G,7,0)</f>
        <v>542831</v>
      </c>
      <c r="AR298" s="5" t="str">
        <f t="shared" si="4"/>
        <v>Total.S2.All state-funded.Total.Total</v>
      </c>
    </row>
    <row r="299" spans="1:44" x14ac:dyDescent="0.25">
      <c r="A299">
        <v>201819</v>
      </c>
      <c r="B299" t="s">
        <v>19</v>
      </c>
      <c r="C299" t="s">
        <v>110</v>
      </c>
      <c r="D299" t="s">
        <v>20</v>
      </c>
      <c r="E299" t="s">
        <v>21</v>
      </c>
      <c r="F299" t="s">
        <v>22</v>
      </c>
      <c r="G299" t="s">
        <v>111</v>
      </c>
      <c r="H299" t="s">
        <v>114</v>
      </c>
      <c r="I299" t="s">
        <v>170</v>
      </c>
      <c r="J299" t="s">
        <v>161</v>
      </c>
      <c r="K299" t="s">
        <v>161</v>
      </c>
      <c r="L299" t="s">
        <v>29</v>
      </c>
      <c r="M299" t="s">
        <v>27</v>
      </c>
      <c r="N299">
        <v>267807</v>
      </c>
      <c r="O299">
        <v>263742</v>
      </c>
      <c r="P299">
        <v>190492</v>
      </c>
      <c r="Q299">
        <v>143680</v>
      </c>
      <c r="R299">
        <v>0</v>
      </c>
      <c r="S299">
        <v>0</v>
      </c>
      <c r="T299">
        <v>0</v>
      </c>
      <c r="U299">
        <v>0</v>
      </c>
      <c r="V299">
        <v>98</v>
      </c>
      <c r="W299">
        <v>71</v>
      </c>
      <c r="X299">
        <v>53</v>
      </c>
      <c r="Y299" t="s">
        <v>173</v>
      </c>
      <c r="Z299" t="s">
        <v>173</v>
      </c>
      <c r="AA299" t="s">
        <v>173</v>
      </c>
      <c r="AB299" t="s">
        <v>173</v>
      </c>
      <c r="AC299" s="25">
        <v>95.292153830589797</v>
      </c>
      <c r="AD299" s="25">
        <v>68.826326362493319</v>
      </c>
      <c r="AE299" s="25">
        <v>51.912765742199355</v>
      </c>
      <c r="AQ299" s="5">
        <f>VLOOKUP(AR299,'End KS4 denominations'!A:G,7,0)</f>
        <v>276772</v>
      </c>
      <c r="AR299" s="5" t="str">
        <f t="shared" si="4"/>
        <v>Boys.S2.All state-funded.Total.Total</v>
      </c>
    </row>
    <row r="300" spans="1:44" x14ac:dyDescent="0.25">
      <c r="A300">
        <v>201819</v>
      </c>
      <c r="B300" t="s">
        <v>19</v>
      </c>
      <c r="C300" t="s">
        <v>110</v>
      </c>
      <c r="D300" t="s">
        <v>20</v>
      </c>
      <c r="E300" t="s">
        <v>21</v>
      </c>
      <c r="F300" t="s">
        <v>22</v>
      </c>
      <c r="G300" t="s">
        <v>113</v>
      </c>
      <c r="H300" t="s">
        <v>114</v>
      </c>
      <c r="I300" t="s">
        <v>170</v>
      </c>
      <c r="J300" t="s">
        <v>161</v>
      </c>
      <c r="K300" t="s">
        <v>161</v>
      </c>
      <c r="L300" t="s">
        <v>29</v>
      </c>
      <c r="M300" t="s">
        <v>27</v>
      </c>
      <c r="N300">
        <v>261620</v>
      </c>
      <c r="O300">
        <v>260006</v>
      </c>
      <c r="P300">
        <v>220845</v>
      </c>
      <c r="Q300">
        <v>184505</v>
      </c>
      <c r="R300">
        <v>0</v>
      </c>
      <c r="S300">
        <v>0</v>
      </c>
      <c r="T300">
        <v>0</v>
      </c>
      <c r="U300">
        <v>0</v>
      </c>
      <c r="V300">
        <v>99</v>
      </c>
      <c r="W300">
        <v>84</v>
      </c>
      <c r="X300">
        <v>70</v>
      </c>
      <c r="Y300" t="s">
        <v>173</v>
      </c>
      <c r="Z300" t="s">
        <v>173</v>
      </c>
      <c r="AA300" t="s">
        <v>173</v>
      </c>
      <c r="AB300" t="s">
        <v>173</v>
      </c>
      <c r="AC300" s="25">
        <v>97.724940708639821</v>
      </c>
      <c r="AD300" s="25">
        <v>83.006024979421852</v>
      </c>
      <c r="AE300" s="25">
        <v>69.347400388635606</v>
      </c>
      <c r="AQ300" s="5">
        <f>VLOOKUP(AR300,'End KS4 denominations'!A:G,7,0)</f>
        <v>266059</v>
      </c>
      <c r="AR300" s="5" t="str">
        <f t="shared" si="4"/>
        <v>Girls.S2.All state-funded.Total.Total</v>
      </c>
    </row>
    <row r="301" spans="1:44" x14ac:dyDescent="0.25">
      <c r="A301">
        <v>201819</v>
      </c>
      <c r="B301" t="s">
        <v>19</v>
      </c>
      <c r="C301" t="s">
        <v>110</v>
      </c>
      <c r="D301" t="s">
        <v>20</v>
      </c>
      <c r="E301" t="s">
        <v>21</v>
      </c>
      <c r="F301" t="s">
        <v>22</v>
      </c>
      <c r="G301" t="s">
        <v>161</v>
      </c>
      <c r="H301" t="s">
        <v>114</v>
      </c>
      <c r="I301" t="s">
        <v>170</v>
      </c>
      <c r="J301" t="s">
        <v>161</v>
      </c>
      <c r="K301" t="s">
        <v>161</v>
      </c>
      <c r="L301" t="s">
        <v>29</v>
      </c>
      <c r="M301" t="s">
        <v>27</v>
      </c>
      <c r="N301">
        <v>529427</v>
      </c>
      <c r="O301">
        <v>523748</v>
      </c>
      <c r="P301">
        <v>411337</v>
      </c>
      <c r="Q301">
        <v>328185</v>
      </c>
      <c r="R301">
        <v>0</v>
      </c>
      <c r="S301">
        <v>0</v>
      </c>
      <c r="T301">
        <v>0</v>
      </c>
      <c r="U301">
        <v>0</v>
      </c>
      <c r="V301">
        <v>98</v>
      </c>
      <c r="W301">
        <v>77</v>
      </c>
      <c r="X301">
        <v>61</v>
      </c>
      <c r="Y301" t="s">
        <v>173</v>
      </c>
      <c r="Z301" t="s">
        <v>173</v>
      </c>
      <c r="AA301" t="s">
        <v>173</v>
      </c>
      <c r="AB301" t="s">
        <v>173</v>
      </c>
      <c r="AC301" s="25">
        <v>96.484541229222359</v>
      </c>
      <c r="AD301" s="25">
        <v>75.776254488045083</v>
      </c>
      <c r="AE301" s="25">
        <v>60.458043111023507</v>
      </c>
      <c r="AQ301" s="5">
        <f>VLOOKUP(AR301,'End KS4 denominations'!A:G,7,0)</f>
        <v>542831</v>
      </c>
      <c r="AR301" s="5" t="str">
        <f t="shared" si="4"/>
        <v>Total.S2.All state-funded.Total.Total</v>
      </c>
    </row>
    <row r="302" spans="1:44" x14ac:dyDescent="0.25">
      <c r="A302">
        <v>201819</v>
      </c>
      <c r="B302" t="s">
        <v>19</v>
      </c>
      <c r="C302" t="s">
        <v>110</v>
      </c>
      <c r="D302" t="s">
        <v>20</v>
      </c>
      <c r="E302" t="s">
        <v>21</v>
      </c>
      <c r="F302" t="s">
        <v>22</v>
      </c>
      <c r="G302" t="s">
        <v>111</v>
      </c>
      <c r="H302" t="s">
        <v>114</v>
      </c>
      <c r="I302" t="s">
        <v>170</v>
      </c>
      <c r="J302" t="s">
        <v>161</v>
      </c>
      <c r="K302" t="s">
        <v>161</v>
      </c>
      <c r="L302" t="s">
        <v>30</v>
      </c>
      <c r="M302" t="s">
        <v>26</v>
      </c>
      <c r="N302">
        <v>268444</v>
      </c>
      <c r="O302">
        <v>262413</v>
      </c>
      <c r="P302">
        <v>191203</v>
      </c>
      <c r="Q302">
        <v>134064</v>
      </c>
      <c r="R302">
        <v>0</v>
      </c>
      <c r="S302">
        <v>0</v>
      </c>
      <c r="T302">
        <v>0</v>
      </c>
      <c r="U302">
        <v>0</v>
      </c>
      <c r="V302">
        <v>97</v>
      </c>
      <c r="W302">
        <v>71</v>
      </c>
      <c r="X302">
        <v>49</v>
      </c>
      <c r="Y302" t="s">
        <v>173</v>
      </c>
      <c r="Z302" t="s">
        <v>173</v>
      </c>
      <c r="AA302" t="s">
        <v>173</v>
      </c>
      <c r="AB302" t="s">
        <v>173</v>
      </c>
      <c r="AC302" s="25">
        <v>94.811975199803442</v>
      </c>
      <c r="AD302" s="25">
        <v>69.083216510340634</v>
      </c>
      <c r="AE302" s="25">
        <v>48.438425852326098</v>
      </c>
      <c r="AQ302" s="5">
        <f>VLOOKUP(AR302,'End KS4 denominations'!A:G,7,0)</f>
        <v>276772</v>
      </c>
      <c r="AR302" s="5" t="str">
        <f t="shared" si="4"/>
        <v>Boys.S2.All state-funded.Total.Total</v>
      </c>
    </row>
    <row r="303" spans="1:44" x14ac:dyDescent="0.25">
      <c r="A303">
        <v>201819</v>
      </c>
      <c r="B303" t="s">
        <v>19</v>
      </c>
      <c r="C303" t="s">
        <v>110</v>
      </c>
      <c r="D303" t="s">
        <v>20</v>
      </c>
      <c r="E303" t="s">
        <v>21</v>
      </c>
      <c r="F303" t="s">
        <v>22</v>
      </c>
      <c r="G303" t="s">
        <v>113</v>
      </c>
      <c r="H303" t="s">
        <v>114</v>
      </c>
      <c r="I303" t="s">
        <v>170</v>
      </c>
      <c r="J303" t="s">
        <v>161</v>
      </c>
      <c r="K303" t="s">
        <v>161</v>
      </c>
      <c r="L303" t="s">
        <v>30</v>
      </c>
      <c r="M303" t="s">
        <v>26</v>
      </c>
      <c r="N303">
        <v>261597</v>
      </c>
      <c r="O303">
        <v>256783</v>
      </c>
      <c r="P303">
        <v>188085</v>
      </c>
      <c r="Q303">
        <v>131378</v>
      </c>
      <c r="R303">
        <v>0</v>
      </c>
      <c r="S303">
        <v>0</v>
      </c>
      <c r="T303">
        <v>0</v>
      </c>
      <c r="U303">
        <v>0</v>
      </c>
      <c r="V303">
        <v>98</v>
      </c>
      <c r="W303">
        <v>71</v>
      </c>
      <c r="X303">
        <v>50</v>
      </c>
      <c r="Y303" t="s">
        <v>173</v>
      </c>
      <c r="Z303" t="s">
        <v>173</v>
      </c>
      <c r="AA303" t="s">
        <v>173</v>
      </c>
      <c r="AB303" t="s">
        <v>173</v>
      </c>
      <c r="AC303" s="25">
        <v>96.51355526405797</v>
      </c>
      <c r="AD303" s="25">
        <v>70.692966597634353</v>
      </c>
      <c r="AE303" s="25">
        <v>49.379273018390656</v>
      </c>
      <c r="AQ303" s="5">
        <f>VLOOKUP(AR303,'End KS4 denominations'!A:G,7,0)</f>
        <v>266059</v>
      </c>
      <c r="AR303" s="5" t="str">
        <f t="shared" si="4"/>
        <v>Girls.S2.All state-funded.Total.Total</v>
      </c>
    </row>
    <row r="304" spans="1:44" x14ac:dyDescent="0.25">
      <c r="A304">
        <v>201819</v>
      </c>
      <c r="B304" t="s">
        <v>19</v>
      </c>
      <c r="C304" t="s">
        <v>110</v>
      </c>
      <c r="D304" t="s">
        <v>20</v>
      </c>
      <c r="E304" t="s">
        <v>21</v>
      </c>
      <c r="F304" t="s">
        <v>22</v>
      </c>
      <c r="G304" t="s">
        <v>161</v>
      </c>
      <c r="H304" t="s">
        <v>114</v>
      </c>
      <c r="I304" t="s">
        <v>170</v>
      </c>
      <c r="J304" t="s">
        <v>161</v>
      </c>
      <c r="K304" t="s">
        <v>161</v>
      </c>
      <c r="L304" t="s">
        <v>30</v>
      </c>
      <c r="M304" t="s">
        <v>26</v>
      </c>
      <c r="N304">
        <v>530041</v>
      </c>
      <c r="O304">
        <v>519196</v>
      </c>
      <c r="P304">
        <v>379288</v>
      </c>
      <c r="Q304">
        <v>265442</v>
      </c>
      <c r="R304">
        <v>0</v>
      </c>
      <c r="S304">
        <v>0</v>
      </c>
      <c r="T304">
        <v>0</v>
      </c>
      <c r="U304">
        <v>0</v>
      </c>
      <c r="V304">
        <v>97</v>
      </c>
      <c r="W304">
        <v>71</v>
      </c>
      <c r="X304">
        <v>50</v>
      </c>
      <c r="Y304" t="s">
        <v>173</v>
      </c>
      <c r="Z304" t="s">
        <v>173</v>
      </c>
      <c r="AA304" t="s">
        <v>173</v>
      </c>
      <c r="AB304" t="s">
        <v>173</v>
      </c>
      <c r="AC304" s="25">
        <v>95.645974529826034</v>
      </c>
      <c r="AD304" s="25">
        <v>69.872207003653074</v>
      </c>
      <c r="AE304" s="25">
        <v>48.899565426440276</v>
      </c>
      <c r="AQ304" s="5">
        <f>VLOOKUP(AR304,'End KS4 denominations'!A:G,7,0)</f>
        <v>542831</v>
      </c>
      <c r="AR304" s="5" t="str">
        <f t="shared" si="4"/>
        <v>Total.S2.All state-funded.Total.Total</v>
      </c>
    </row>
    <row r="305" spans="1:44" x14ac:dyDescent="0.25">
      <c r="A305">
        <v>201819</v>
      </c>
      <c r="B305" t="s">
        <v>19</v>
      </c>
      <c r="C305" t="s">
        <v>110</v>
      </c>
      <c r="D305" t="s">
        <v>20</v>
      </c>
      <c r="E305" t="s">
        <v>21</v>
      </c>
      <c r="F305" t="s">
        <v>22</v>
      </c>
      <c r="G305" t="s">
        <v>111</v>
      </c>
      <c r="H305" t="s">
        <v>114</v>
      </c>
      <c r="I305" t="s">
        <v>170</v>
      </c>
      <c r="J305" t="s">
        <v>161</v>
      </c>
      <c r="K305" t="s">
        <v>161</v>
      </c>
      <c r="L305" t="s">
        <v>30</v>
      </c>
      <c r="M305" t="s">
        <v>27</v>
      </c>
      <c r="N305">
        <v>268444</v>
      </c>
      <c r="O305">
        <v>262413</v>
      </c>
      <c r="P305">
        <v>191203</v>
      </c>
      <c r="Q305">
        <v>134064</v>
      </c>
      <c r="R305">
        <v>0</v>
      </c>
      <c r="S305">
        <v>0</v>
      </c>
      <c r="T305">
        <v>0</v>
      </c>
      <c r="U305">
        <v>0</v>
      </c>
      <c r="V305">
        <v>97</v>
      </c>
      <c r="W305">
        <v>71</v>
      </c>
      <c r="X305">
        <v>49</v>
      </c>
      <c r="Y305" t="s">
        <v>173</v>
      </c>
      <c r="Z305" t="s">
        <v>173</v>
      </c>
      <c r="AA305" t="s">
        <v>173</v>
      </c>
      <c r="AB305" t="s">
        <v>173</v>
      </c>
      <c r="AC305" s="25">
        <v>94.811975199803442</v>
      </c>
      <c r="AD305" s="25">
        <v>69.083216510340634</v>
      </c>
      <c r="AE305" s="25">
        <v>48.438425852326098</v>
      </c>
      <c r="AQ305" s="5">
        <f>VLOOKUP(AR305,'End KS4 denominations'!A:G,7,0)</f>
        <v>276772</v>
      </c>
      <c r="AR305" s="5" t="str">
        <f t="shared" si="4"/>
        <v>Boys.S2.All state-funded.Total.Total</v>
      </c>
    </row>
    <row r="306" spans="1:44" x14ac:dyDescent="0.25">
      <c r="A306">
        <v>201819</v>
      </c>
      <c r="B306" t="s">
        <v>19</v>
      </c>
      <c r="C306" t="s">
        <v>110</v>
      </c>
      <c r="D306" t="s">
        <v>20</v>
      </c>
      <c r="E306" t="s">
        <v>21</v>
      </c>
      <c r="F306" t="s">
        <v>22</v>
      </c>
      <c r="G306" t="s">
        <v>113</v>
      </c>
      <c r="H306" t="s">
        <v>114</v>
      </c>
      <c r="I306" t="s">
        <v>170</v>
      </c>
      <c r="J306" t="s">
        <v>161</v>
      </c>
      <c r="K306" t="s">
        <v>161</v>
      </c>
      <c r="L306" t="s">
        <v>30</v>
      </c>
      <c r="M306" t="s">
        <v>27</v>
      </c>
      <c r="N306">
        <v>261597</v>
      </c>
      <c r="O306">
        <v>256783</v>
      </c>
      <c r="P306">
        <v>188085</v>
      </c>
      <c r="Q306">
        <v>131378</v>
      </c>
      <c r="R306">
        <v>0</v>
      </c>
      <c r="S306">
        <v>0</v>
      </c>
      <c r="T306">
        <v>0</v>
      </c>
      <c r="U306">
        <v>0</v>
      </c>
      <c r="V306">
        <v>98</v>
      </c>
      <c r="W306">
        <v>71</v>
      </c>
      <c r="X306">
        <v>50</v>
      </c>
      <c r="Y306" t="s">
        <v>173</v>
      </c>
      <c r="Z306" t="s">
        <v>173</v>
      </c>
      <c r="AA306" t="s">
        <v>173</v>
      </c>
      <c r="AB306" t="s">
        <v>173</v>
      </c>
      <c r="AC306" s="25">
        <v>96.51355526405797</v>
      </c>
      <c r="AD306" s="25">
        <v>70.692966597634353</v>
      </c>
      <c r="AE306" s="25">
        <v>49.379273018390656</v>
      </c>
      <c r="AQ306" s="5">
        <f>VLOOKUP(AR306,'End KS4 denominations'!A:G,7,0)</f>
        <v>266059</v>
      </c>
      <c r="AR306" s="5" t="str">
        <f t="shared" si="4"/>
        <v>Girls.S2.All state-funded.Total.Total</v>
      </c>
    </row>
    <row r="307" spans="1:44" x14ac:dyDescent="0.25">
      <c r="A307">
        <v>201819</v>
      </c>
      <c r="B307" t="s">
        <v>19</v>
      </c>
      <c r="C307" t="s">
        <v>110</v>
      </c>
      <c r="D307" t="s">
        <v>20</v>
      </c>
      <c r="E307" t="s">
        <v>21</v>
      </c>
      <c r="F307" t="s">
        <v>22</v>
      </c>
      <c r="G307" t="s">
        <v>161</v>
      </c>
      <c r="H307" t="s">
        <v>114</v>
      </c>
      <c r="I307" t="s">
        <v>170</v>
      </c>
      <c r="J307" t="s">
        <v>161</v>
      </c>
      <c r="K307" t="s">
        <v>161</v>
      </c>
      <c r="L307" t="s">
        <v>30</v>
      </c>
      <c r="M307" t="s">
        <v>27</v>
      </c>
      <c r="N307">
        <v>530041</v>
      </c>
      <c r="O307">
        <v>519196</v>
      </c>
      <c r="P307">
        <v>379288</v>
      </c>
      <c r="Q307">
        <v>265442</v>
      </c>
      <c r="R307">
        <v>0</v>
      </c>
      <c r="S307">
        <v>0</v>
      </c>
      <c r="T307">
        <v>0</v>
      </c>
      <c r="U307">
        <v>0</v>
      </c>
      <c r="V307">
        <v>97</v>
      </c>
      <c r="W307">
        <v>71</v>
      </c>
      <c r="X307">
        <v>50</v>
      </c>
      <c r="Y307" t="s">
        <v>173</v>
      </c>
      <c r="Z307" t="s">
        <v>173</v>
      </c>
      <c r="AA307" t="s">
        <v>173</v>
      </c>
      <c r="AB307" t="s">
        <v>173</v>
      </c>
      <c r="AC307" s="25">
        <v>95.645974529826034</v>
      </c>
      <c r="AD307" s="25">
        <v>69.872207003653074</v>
      </c>
      <c r="AE307" s="25">
        <v>48.899565426440276</v>
      </c>
      <c r="AQ307" s="5">
        <f>VLOOKUP(AR307,'End KS4 denominations'!A:G,7,0)</f>
        <v>542831</v>
      </c>
      <c r="AR307" s="5" t="str">
        <f t="shared" si="4"/>
        <v>Total.S2.All state-funded.Total.Total</v>
      </c>
    </row>
    <row r="308" spans="1:44" x14ac:dyDescent="0.25">
      <c r="A308">
        <v>201819</v>
      </c>
      <c r="B308" t="s">
        <v>19</v>
      </c>
      <c r="C308" t="s">
        <v>110</v>
      </c>
      <c r="D308" t="s">
        <v>20</v>
      </c>
      <c r="E308" t="s">
        <v>21</v>
      </c>
      <c r="F308" t="s">
        <v>22</v>
      </c>
      <c r="G308" t="s">
        <v>111</v>
      </c>
      <c r="H308" t="s">
        <v>114</v>
      </c>
      <c r="I308" t="s">
        <v>170</v>
      </c>
      <c r="J308" t="s">
        <v>161</v>
      </c>
      <c r="K308" t="s">
        <v>161</v>
      </c>
      <c r="L308" t="s">
        <v>31</v>
      </c>
      <c r="M308" t="s">
        <v>26</v>
      </c>
      <c r="N308">
        <v>109691</v>
      </c>
      <c r="O308">
        <v>107387</v>
      </c>
      <c r="P308">
        <v>70225</v>
      </c>
      <c r="Q308">
        <v>51332</v>
      </c>
      <c r="R308">
        <v>0</v>
      </c>
      <c r="S308">
        <v>0</v>
      </c>
      <c r="T308">
        <v>0</v>
      </c>
      <c r="U308">
        <v>0</v>
      </c>
      <c r="V308">
        <v>97</v>
      </c>
      <c r="W308">
        <v>64</v>
      </c>
      <c r="X308">
        <v>46</v>
      </c>
      <c r="Y308" t="s">
        <v>173</v>
      </c>
      <c r="Z308" t="s">
        <v>173</v>
      </c>
      <c r="AA308" t="s">
        <v>173</v>
      </c>
      <c r="AB308" t="s">
        <v>173</v>
      </c>
      <c r="AC308" s="25">
        <v>38.799806338791498</v>
      </c>
      <c r="AD308" s="25">
        <v>25.372870088014682</v>
      </c>
      <c r="AE308" s="25">
        <v>18.546673796482303</v>
      </c>
      <c r="AQ308" s="5">
        <f>VLOOKUP(AR308,'End KS4 denominations'!A:G,7,0)</f>
        <v>276772</v>
      </c>
      <c r="AR308" s="5" t="str">
        <f t="shared" si="4"/>
        <v>Boys.S2.All state-funded.Total.Total</v>
      </c>
    </row>
    <row r="309" spans="1:44" x14ac:dyDescent="0.25">
      <c r="A309">
        <v>201819</v>
      </c>
      <c r="B309" t="s">
        <v>19</v>
      </c>
      <c r="C309" t="s">
        <v>110</v>
      </c>
      <c r="D309" t="s">
        <v>20</v>
      </c>
      <c r="E309" t="s">
        <v>21</v>
      </c>
      <c r="F309" t="s">
        <v>22</v>
      </c>
      <c r="G309" t="s">
        <v>113</v>
      </c>
      <c r="H309" t="s">
        <v>114</v>
      </c>
      <c r="I309" t="s">
        <v>170</v>
      </c>
      <c r="J309" t="s">
        <v>161</v>
      </c>
      <c r="K309" t="s">
        <v>161</v>
      </c>
      <c r="L309" t="s">
        <v>31</v>
      </c>
      <c r="M309" t="s">
        <v>26</v>
      </c>
      <c r="N309">
        <v>141950</v>
      </c>
      <c r="O309">
        <v>139717</v>
      </c>
      <c r="P309">
        <v>105172</v>
      </c>
      <c r="Q309">
        <v>81701</v>
      </c>
      <c r="R309">
        <v>0</v>
      </c>
      <c r="S309">
        <v>0</v>
      </c>
      <c r="T309">
        <v>0</v>
      </c>
      <c r="U309">
        <v>0</v>
      </c>
      <c r="V309">
        <v>98</v>
      </c>
      <c r="W309">
        <v>74</v>
      </c>
      <c r="X309">
        <v>57</v>
      </c>
      <c r="Y309" t="s">
        <v>173</v>
      </c>
      <c r="Z309" t="s">
        <v>173</v>
      </c>
      <c r="AA309" t="s">
        <v>173</v>
      </c>
      <c r="AB309" t="s">
        <v>173</v>
      </c>
      <c r="AC309" s="25">
        <v>52.51354022979865</v>
      </c>
      <c r="AD309" s="25">
        <v>39.529578025926583</v>
      </c>
      <c r="AE309" s="25">
        <v>30.707850514359595</v>
      </c>
      <c r="AQ309" s="5">
        <f>VLOOKUP(AR309,'End KS4 denominations'!A:G,7,0)</f>
        <v>266059</v>
      </c>
      <c r="AR309" s="5" t="str">
        <f t="shared" si="4"/>
        <v>Girls.S2.All state-funded.Total.Total</v>
      </c>
    </row>
    <row r="310" spans="1:44" x14ac:dyDescent="0.25">
      <c r="A310">
        <v>201819</v>
      </c>
      <c r="B310" t="s">
        <v>19</v>
      </c>
      <c r="C310" t="s">
        <v>110</v>
      </c>
      <c r="D310" t="s">
        <v>20</v>
      </c>
      <c r="E310" t="s">
        <v>21</v>
      </c>
      <c r="F310" t="s">
        <v>22</v>
      </c>
      <c r="G310" t="s">
        <v>161</v>
      </c>
      <c r="H310" t="s">
        <v>114</v>
      </c>
      <c r="I310" t="s">
        <v>170</v>
      </c>
      <c r="J310" t="s">
        <v>161</v>
      </c>
      <c r="K310" t="s">
        <v>161</v>
      </c>
      <c r="L310" t="s">
        <v>31</v>
      </c>
      <c r="M310" t="s">
        <v>26</v>
      </c>
      <c r="N310">
        <v>251641</v>
      </c>
      <c r="O310">
        <v>247104</v>
      </c>
      <c r="P310">
        <v>175397</v>
      </c>
      <c r="Q310">
        <v>133033</v>
      </c>
      <c r="R310">
        <v>0</v>
      </c>
      <c r="S310">
        <v>0</v>
      </c>
      <c r="T310">
        <v>0</v>
      </c>
      <c r="U310">
        <v>0</v>
      </c>
      <c r="V310">
        <v>98</v>
      </c>
      <c r="W310">
        <v>69</v>
      </c>
      <c r="X310">
        <v>52</v>
      </c>
      <c r="Y310" t="s">
        <v>173</v>
      </c>
      <c r="Z310" t="s">
        <v>173</v>
      </c>
      <c r="AA310" t="s">
        <v>173</v>
      </c>
      <c r="AB310" t="s">
        <v>173</v>
      </c>
      <c r="AC310" s="25">
        <v>45.521350107123581</v>
      </c>
      <c r="AD310" s="25">
        <v>32.311529739458507</v>
      </c>
      <c r="AE310" s="25">
        <v>24.507259165375594</v>
      </c>
      <c r="AQ310" s="5">
        <f>VLOOKUP(AR310,'End KS4 denominations'!A:G,7,0)</f>
        <v>542831</v>
      </c>
      <c r="AR310" s="5" t="str">
        <f t="shared" si="4"/>
        <v>Total.S2.All state-funded.Total.Total</v>
      </c>
    </row>
    <row r="311" spans="1:44" x14ac:dyDescent="0.25">
      <c r="A311">
        <v>201819</v>
      </c>
      <c r="B311" t="s">
        <v>19</v>
      </c>
      <c r="C311" t="s">
        <v>110</v>
      </c>
      <c r="D311" t="s">
        <v>20</v>
      </c>
      <c r="E311" t="s">
        <v>21</v>
      </c>
      <c r="F311" t="s">
        <v>22</v>
      </c>
      <c r="G311" t="s">
        <v>111</v>
      </c>
      <c r="H311" t="s">
        <v>114</v>
      </c>
      <c r="I311" t="s">
        <v>170</v>
      </c>
      <c r="J311" t="s">
        <v>161</v>
      </c>
      <c r="K311" t="s">
        <v>161</v>
      </c>
      <c r="L311" t="s">
        <v>31</v>
      </c>
      <c r="M311" t="s">
        <v>27</v>
      </c>
      <c r="N311">
        <v>109691</v>
      </c>
      <c r="O311">
        <v>107387</v>
      </c>
      <c r="P311">
        <v>70225</v>
      </c>
      <c r="Q311">
        <v>51332</v>
      </c>
      <c r="R311">
        <v>0</v>
      </c>
      <c r="S311">
        <v>0</v>
      </c>
      <c r="T311">
        <v>0</v>
      </c>
      <c r="U311">
        <v>0</v>
      </c>
      <c r="V311">
        <v>97</v>
      </c>
      <c r="W311">
        <v>64</v>
      </c>
      <c r="X311">
        <v>46</v>
      </c>
      <c r="Y311" t="s">
        <v>173</v>
      </c>
      <c r="Z311" t="s">
        <v>173</v>
      </c>
      <c r="AA311" t="s">
        <v>173</v>
      </c>
      <c r="AB311" t="s">
        <v>173</v>
      </c>
      <c r="AC311" s="25">
        <v>38.799806338791498</v>
      </c>
      <c r="AD311" s="25">
        <v>25.372870088014682</v>
      </c>
      <c r="AE311" s="25">
        <v>18.546673796482303</v>
      </c>
      <c r="AQ311" s="5">
        <f>VLOOKUP(AR311,'End KS4 denominations'!A:G,7,0)</f>
        <v>276772</v>
      </c>
      <c r="AR311" s="5" t="str">
        <f t="shared" si="4"/>
        <v>Boys.S2.All state-funded.Total.Total</v>
      </c>
    </row>
    <row r="312" spans="1:44" x14ac:dyDescent="0.25">
      <c r="A312">
        <v>201819</v>
      </c>
      <c r="B312" t="s">
        <v>19</v>
      </c>
      <c r="C312" t="s">
        <v>110</v>
      </c>
      <c r="D312" t="s">
        <v>20</v>
      </c>
      <c r="E312" t="s">
        <v>21</v>
      </c>
      <c r="F312" t="s">
        <v>22</v>
      </c>
      <c r="G312" t="s">
        <v>113</v>
      </c>
      <c r="H312" t="s">
        <v>114</v>
      </c>
      <c r="I312" t="s">
        <v>170</v>
      </c>
      <c r="J312" t="s">
        <v>161</v>
      </c>
      <c r="K312" t="s">
        <v>161</v>
      </c>
      <c r="L312" t="s">
        <v>31</v>
      </c>
      <c r="M312" t="s">
        <v>27</v>
      </c>
      <c r="N312">
        <v>141950</v>
      </c>
      <c r="O312">
        <v>139717</v>
      </c>
      <c r="P312">
        <v>105172</v>
      </c>
      <c r="Q312">
        <v>81701</v>
      </c>
      <c r="R312">
        <v>0</v>
      </c>
      <c r="S312">
        <v>0</v>
      </c>
      <c r="T312">
        <v>0</v>
      </c>
      <c r="U312">
        <v>0</v>
      </c>
      <c r="V312">
        <v>98</v>
      </c>
      <c r="W312">
        <v>74</v>
      </c>
      <c r="X312">
        <v>57</v>
      </c>
      <c r="Y312" t="s">
        <v>173</v>
      </c>
      <c r="Z312" t="s">
        <v>173</v>
      </c>
      <c r="AA312" t="s">
        <v>173</v>
      </c>
      <c r="AB312" t="s">
        <v>173</v>
      </c>
      <c r="AC312" s="25">
        <v>52.51354022979865</v>
      </c>
      <c r="AD312" s="25">
        <v>39.529578025926583</v>
      </c>
      <c r="AE312" s="25">
        <v>30.707850514359595</v>
      </c>
      <c r="AQ312" s="5">
        <f>VLOOKUP(AR312,'End KS4 denominations'!A:G,7,0)</f>
        <v>266059</v>
      </c>
      <c r="AR312" s="5" t="str">
        <f t="shared" si="4"/>
        <v>Girls.S2.All state-funded.Total.Total</v>
      </c>
    </row>
    <row r="313" spans="1:44" x14ac:dyDescent="0.25">
      <c r="A313">
        <v>201819</v>
      </c>
      <c r="B313" t="s">
        <v>19</v>
      </c>
      <c r="C313" t="s">
        <v>110</v>
      </c>
      <c r="D313" t="s">
        <v>20</v>
      </c>
      <c r="E313" t="s">
        <v>21</v>
      </c>
      <c r="F313" t="s">
        <v>22</v>
      </c>
      <c r="G313" t="s">
        <v>161</v>
      </c>
      <c r="H313" t="s">
        <v>114</v>
      </c>
      <c r="I313" t="s">
        <v>170</v>
      </c>
      <c r="J313" t="s">
        <v>161</v>
      </c>
      <c r="K313" t="s">
        <v>161</v>
      </c>
      <c r="L313" t="s">
        <v>31</v>
      </c>
      <c r="M313" t="s">
        <v>27</v>
      </c>
      <c r="N313">
        <v>251641</v>
      </c>
      <c r="O313">
        <v>247104</v>
      </c>
      <c r="P313">
        <v>175397</v>
      </c>
      <c r="Q313">
        <v>133033</v>
      </c>
      <c r="R313">
        <v>0</v>
      </c>
      <c r="S313">
        <v>0</v>
      </c>
      <c r="T313">
        <v>0</v>
      </c>
      <c r="U313">
        <v>0</v>
      </c>
      <c r="V313">
        <v>98</v>
      </c>
      <c r="W313">
        <v>69</v>
      </c>
      <c r="X313">
        <v>52</v>
      </c>
      <c r="Y313" t="s">
        <v>173</v>
      </c>
      <c r="Z313" t="s">
        <v>173</v>
      </c>
      <c r="AA313" t="s">
        <v>173</v>
      </c>
      <c r="AB313" t="s">
        <v>173</v>
      </c>
      <c r="AC313" s="25">
        <v>45.521350107123581</v>
      </c>
      <c r="AD313" s="25">
        <v>32.311529739458507</v>
      </c>
      <c r="AE313" s="25">
        <v>24.507259165375594</v>
      </c>
      <c r="AQ313" s="5">
        <f>VLOOKUP(AR313,'End KS4 denominations'!A:G,7,0)</f>
        <v>542831</v>
      </c>
      <c r="AR313" s="5" t="str">
        <f t="shared" si="4"/>
        <v>Total.S2.All state-funded.Total.Total</v>
      </c>
    </row>
    <row r="314" spans="1:44" x14ac:dyDescent="0.25">
      <c r="A314">
        <v>201819</v>
      </c>
      <c r="B314" t="s">
        <v>19</v>
      </c>
      <c r="C314" t="s">
        <v>110</v>
      </c>
      <c r="D314" t="s">
        <v>20</v>
      </c>
      <c r="E314" t="s">
        <v>21</v>
      </c>
      <c r="F314" t="s">
        <v>22</v>
      </c>
      <c r="G314" t="s">
        <v>111</v>
      </c>
      <c r="H314" t="s">
        <v>114</v>
      </c>
      <c r="I314" t="s">
        <v>170</v>
      </c>
      <c r="J314" t="s">
        <v>161</v>
      </c>
      <c r="K314" t="s">
        <v>161</v>
      </c>
      <c r="L314" t="s">
        <v>32</v>
      </c>
      <c r="M314" t="s">
        <v>26</v>
      </c>
      <c r="N314">
        <v>7843</v>
      </c>
      <c r="O314">
        <v>7434</v>
      </c>
      <c r="P314">
        <v>4611</v>
      </c>
      <c r="Q314">
        <v>3340</v>
      </c>
      <c r="R314">
        <v>0</v>
      </c>
      <c r="S314">
        <v>0</v>
      </c>
      <c r="T314">
        <v>0</v>
      </c>
      <c r="U314">
        <v>0</v>
      </c>
      <c r="V314">
        <v>94</v>
      </c>
      <c r="W314">
        <v>58</v>
      </c>
      <c r="X314">
        <v>42</v>
      </c>
      <c r="Y314" t="s">
        <v>173</v>
      </c>
      <c r="Z314" t="s">
        <v>173</v>
      </c>
      <c r="AA314" t="s">
        <v>173</v>
      </c>
      <c r="AB314" t="s">
        <v>173</v>
      </c>
      <c r="AC314" s="25">
        <v>2.6859653433150754</v>
      </c>
      <c r="AD314" s="25">
        <v>1.6659922246470018</v>
      </c>
      <c r="AE314" s="25">
        <v>1.2067694709002355</v>
      </c>
      <c r="AQ314" s="5">
        <f>VLOOKUP(AR314,'End KS4 denominations'!A:G,7,0)</f>
        <v>276772</v>
      </c>
      <c r="AR314" s="5" t="str">
        <f t="shared" si="4"/>
        <v>Boys.S2.All state-funded.Total.Total</v>
      </c>
    </row>
    <row r="315" spans="1:44" x14ac:dyDescent="0.25">
      <c r="A315">
        <v>201819</v>
      </c>
      <c r="B315" t="s">
        <v>19</v>
      </c>
      <c r="C315" t="s">
        <v>110</v>
      </c>
      <c r="D315" t="s">
        <v>20</v>
      </c>
      <c r="E315" t="s">
        <v>21</v>
      </c>
      <c r="F315" t="s">
        <v>22</v>
      </c>
      <c r="G315" t="s">
        <v>113</v>
      </c>
      <c r="H315" t="s">
        <v>114</v>
      </c>
      <c r="I315" t="s">
        <v>170</v>
      </c>
      <c r="J315" t="s">
        <v>161</v>
      </c>
      <c r="K315" t="s">
        <v>161</v>
      </c>
      <c r="L315" t="s">
        <v>32</v>
      </c>
      <c r="M315" t="s">
        <v>26</v>
      </c>
      <c r="N315">
        <v>9134</v>
      </c>
      <c r="O315">
        <v>8915</v>
      </c>
      <c r="P315">
        <v>6394</v>
      </c>
      <c r="Q315">
        <v>4991</v>
      </c>
      <c r="R315">
        <v>0</v>
      </c>
      <c r="S315">
        <v>0</v>
      </c>
      <c r="T315">
        <v>0</v>
      </c>
      <c r="U315">
        <v>0</v>
      </c>
      <c r="V315">
        <v>97</v>
      </c>
      <c r="W315">
        <v>70</v>
      </c>
      <c r="X315">
        <v>54</v>
      </c>
      <c r="Y315" t="s">
        <v>173</v>
      </c>
      <c r="Z315" t="s">
        <v>173</v>
      </c>
      <c r="AA315" t="s">
        <v>173</v>
      </c>
      <c r="AB315" t="s">
        <v>173</v>
      </c>
      <c r="AC315" s="25">
        <v>3.3507605455932703</v>
      </c>
      <c r="AD315" s="25">
        <v>2.4032263520497334</v>
      </c>
      <c r="AE315" s="25">
        <v>1.8758997064560867</v>
      </c>
      <c r="AQ315" s="5">
        <f>VLOOKUP(AR315,'End KS4 denominations'!A:G,7,0)</f>
        <v>266059</v>
      </c>
      <c r="AR315" s="5" t="str">
        <f t="shared" si="4"/>
        <v>Girls.S2.All state-funded.Total.Total</v>
      </c>
    </row>
    <row r="316" spans="1:44" x14ac:dyDescent="0.25">
      <c r="A316">
        <v>201819</v>
      </c>
      <c r="B316" t="s">
        <v>19</v>
      </c>
      <c r="C316" t="s">
        <v>110</v>
      </c>
      <c r="D316" t="s">
        <v>20</v>
      </c>
      <c r="E316" t="s">
        <v>21</v>
      </c>
      <c r="F316" t="s">
        <v>22</v>
      </c>
      <c r="G316" t="s">
        <v>161</v>
      </c>
      <c r="H316" t="s">
        <v>114</v>
      </c>
      <c r="I316" t="s">
        <v>170</v>
      </c>
      <c r="J316" t="s">
        <v>161</v>
      </c>
      <c r="K316" t="s">
        <v>161</v>
      </c>
      <c r="L316" t="s">
        <v>32</v>
      </c>
      <c r="M316" t="s">
        <v>26</v>
      </c>
      <c r="N316">
        <v>16977</v>
      </c>
      <c r="O316">
        <v>16349</v>
      </c>
      <c r="P316">
        <v>11005</v>
      </c>
      <c r="Q316">
        <v>8331</v>
      </c>
      <c r="R316">
        <v>0</v>
      </c>
      <c r="S316">
        <v>0</v>
      </c>
      <c r="T316">
        <v>0</v>
      </c>
      <c r="U316">
        <v>0</v>
      </c>
      <c r="V316">
        <v>96</v>
      </c>
      <c r="W316">
        <v>64</v>
      </c>
      <c r="X316">
        <v>49</v>
      </c>
      <c r="Y316" t="s">
        <v>173</v>
      </c>
      <c r="Z316" t="s">
        <v>173</v>
      </c>
      <c r="AA316" t="s">
        <v>173</v>
      </c>
      <c r="AB316" t="s">
        <v>173</v>
      </c>
      <c r="AC316" s="25">
        <v>3.0118029368256418</v>
      </c>
      <c r="AD316" s="25">
        <v>2.0273344742654711</v>
      </c>
      <c r="AE316" s="25">
        <v>1.5347318041895175</v>
      </c>
      <c r="AQ316" s="5">
        <f>VLOOKUP(AR316,'End KS4 denominations'!A:G,7,0)</f>
        <v>542831</v>
      </c>
      <c r="AR316" s="5" t="str">
        <f t="shared" si="4"/>
        <v>Total.S2.All state-funded.Total.Total</v>
      </c>
    </row>
    <row r="317" spans="1:44" x14ac:dyDescent="0.25">
      <c r="A317">
        <v>201819</v>
      </c>
      <c r="B317" t="s">
        <v>19</v>
      </c>
      <c r="C317" t="s">
        <v>110</v>
      </c>
      <c r="D317" t="s">
        <v>20</v>
      </c>
      <c r="E317" t="s">
        <v>21</v>
      </c>
      <c r="F317" t="s">
        <v>22</v>
      </c>
      <c r="G317" t="s">
        <v>111</v>
      </c>
      <c r="H317" t="s">
        <v>114</v>
      </c>
      <c r="I317" t="s">
        <v>170</v>
      </c>
      <c r="J317" t="s">
        <v>161</v>
      </c>
      <c r="K317" t="s">
        <v>161</v>
      </c>
      <c r="L317" t="s">
        <v>32</v>
      </c>
      <c r="M317" t="s">
        <v>27</v>
      </c>
      <c r="N317">
        <v>7843</v>
      </c>
      <c r="O317">
        <v>7434</v>
      </c>
      <c r="P317">
        <v>4611</v>
      </c>
      <c r="Q317">
        <v>3340</v>
      </c>
      <c r="R317">
        <v>0</v>
      </c>
      <c r="S317">
        <v>0</v>
      </c>
      <c r="T317">
        <v>0</v>
      </c>
      <c r="U317">
        <v>0</v>
      </c>
      <c r="V317">
        <v>94</v>
      </c>
      <c r="W317">
        <v>58</v>
      </c>
      <c r="X317">
        <v>42</v>
      </c>
      <c r="Y317" t="s">
        <v>173</v>
      </c>
      <c r="Z317" t="s">
        <v>173</v>
      </c>
      <c r="AA317" t="s">
        <v>173</v>
      </c>
      <c r="AB317" t="s">
        <v>173</v>
      </c>
      <c r="AC317" s="25">
        <v>2.6859653433150754</v>
      </c>
      <c r="AD317" s="25">
        <v>1.6659922246470018</v>
      </c>
      <c r="AE317" s="25">
        <v>1.2067694709002355</v>
      </c>
      <c r="AQ317" s="5">
        <f>VLOOKUP(AR317,'End KS4 denominations'!A:G,7,0)</f>
        <v>276772</v>
      </c>
      <c r="AR317" s="5" t="str">
        <f t="shared" si="4"/>
        <v>Boys.S2.All state-funded.Total.Total</v>
      </c>
    </row>
    <row r="318" spans="1:44" x14ac:dyDescent="0.25">
      <c r="A318">
        <v>201819</v>
      </c>
      <c r="B318" t="s">
        <v>19</v>
      </c>
      <c r="C318" t="s">
        <v>110</v>
      </c>
      <c r="D318" t="s">
        <v>20</v>
      </c>
      <c r="E318" t="s">
        <v>21</v>
      </c>
      <c r="F318" t="s">
        <v>22</v>
      </c>
      <c r="G318" t="s">
        <v>113</v>
      </c>
      <c r="H318" t="s">
        <v>114</v>
      </c>
      <c r="I318" t="s">
        <v>170</v>
      </c>
      <c r="J318" t="s">
        <v>161</v>
      </c>
      <c r="K318" t="s">
        <v>161</v>
      </c>
      <c r="L318" t="s">
        <v>32</v>
      </c>
      <c r="M318" t="s">
        <v>27</v>
      </c>
      <c r="N318">
        <v>9134</v>
      </c>
      <c r="O318">
        <v>8915</v>
      </c>
      <c r="P318">
        <v>6394</v>
      </c>
      <c r="Q318">
        <v>4991</v>
      </c>
      <c r="R318">
        <v>0</v>
      </c>
      <c r="S318">
        <v>0</v>
      </c>
      <c r="T318">
        <v>0</v>
      </c>
      <c r="U318">
        <v>0</v>
      </c>
      <c r="V318">
        <v>97</v>
      </c>
      <c r="W318">
        <v>70</v>
      </c>
      <c r="X318">
        <v>54</v>
      </c>
      <c r="Y318" t="s">
        <v>173</v>
      </c>
      <c r="Z318" t="s">
        <v>173</v>
      </c>
      <c r="AA318" t="s">
        <v>173</v>
      </c>
      <c r="AB318" t="s">
        <v>173</v>
      </c>
      <c r="AC318" s="25">
        <v>3.3507605455932703</v>
      </c>
      <c r="AD318" s="25">
        <v>2.4032263520497334</v>
      </c>
      <c r="AE318" s="25">
        <v>1.8758997064560867</v>
      </c>
      <c r="AQ318" s="5">
        <f>VLOOKUP(AR318,'End KS4 denominations'!A:G,7,0)</f>
        <v>266059</v>
      </c>
      <c r="AR318" s="5" t="str">
        <f t="shared" si="4"/>
        <v>Girls.S2.All state-funded.Total.Total</v>
      </c>
    </row>
    <row r="319" spans="1:44" x14ac:dyDescent="0.25">
      <c r="A319">
        <v>201819</v>
      </c>
      <c r="B319" t="s">
        <v>19</v>
      </c>
      <c r="C319" t="s">
        <v>110</v>
      </c>
      <c r="D319" t="s">
        <v>20</v>
      </c>
      <c r="E319" t="s">
        <v>21</v>
      </c>
      <c r="F319" t="s">
        <v>22</v>
      </c>
      <c r="G319" t="s">
        <v>161</v>
      </c>
      <c r="H319" t="s">
        <v>114</v>
      </c>
      <c r="I319" t="s">
        <v>170</v>
      </c>
      <c r="J319" t="s">
        <v>161</v>
      </c>
      <c r="K319" t="s">
        <v>161</v>
      </c>
      <c r="L319" t="s">
        <v>32</v>
      </c>
      <c r="M319" t="s">
        <v>27</v>
      </c>
      <c r="N319">
        <v>16977</v>
      </c>
      <c r="O319">
        <v>16349</v>
      </c>
      <c r="P319">
        <v>11005</v>
      </c>
      <c r="Q319">
        <v>8331</v>
      </c>
      <c r="R319">
        <v>0</v>
      </c>
      <c r="S319">
        <v>0</v>
      </c>
      <c r="T319">
        <v>0</v>
      </c>
      <c r="U319">
        <v>0</v>
      </c>
      <c r="V319">
        <v>96</v>
      </c>
      <c r="W319">
        <v>64</v>
      </c>
      <c r="X319">
        <v>49</v>
      </c>
      <c r="Y319" t="s">
        <v>173</v>
      </c>
      <c r="Z319" t="s">
        <v>173</v>
      </c>
      <c r="AA319" t="s">
        <v>173</v>
      </c>
      <c r="AB319" t="s">
        <v>173</v>
      </c>
      <c r="AC319" s="25">
        <v>3.0118029368256418</v>
      </c>
      <c r="AD319" s="25">
        <v>2.0273344742654711</v>
      </c>
      <c r="AE319" s="25">
        <v>1.5347318041895175</v>
      </c>
      <c r="AQ319" s="5">
        <f>VLOOKUP(AR319,'End KS4 denominations'!A:G,7,0)</f>
        <v>542831</v>
      </c>
      <c r="AR319" s="5" t="str">
        <f t="shared" si="4"/>
        <v>Total.S2.All state-funded.Total.Total</v>
      </c>
    </row>
    <row r="320" spans="1:44" x14ac:dyDescent="0.25">
      <c r="A320">
        <v>201819</v>
      </c>
      <c r="B320" t="s">
        <v>19</v>
      </c>
      <c r="C320" t="s">
        <v>110</v>
      </c>
      <c r="D320" t="s">
        <v>20</v>
      </c>
      <c r="E320" t="s">
        <v>21</v>
      </c>
      <c r="F320" t="s">
        <v>22</v>
      </c>
      <c r="G320" t="s">
        <v>111</v>
      </c>
      <c r="H320" t="s">
        <v>114</v>
      </c>
      <c r="I320" t="s">
        <v>170</v>
      </c>
      <c r="J320" t="s">
        <v>161</v>
      </c>
      <c r="K320" t="s">
        <v>161</v>
      </c>
      <c r="L320" t="s">
        <v>33</v>
      </c>
      <c r="M320" t="s">
        <v>26</v>
      </c>
      <c r="N320">
        <v>264810</v>
      </c>
      <c r="O320">
        <v>259828</v>
      </c>
      <c r="P320">
        <v>168731</v>
      </c>
      <c r="Q320">
        <v>123116</v>
      </c>
      <c r="R320">
        <v>0</v>
      </c>
      <c r="S320">
        <v>0</v>
      </c>
      <c r="T320">
        <v>0</v>
      </c>
      <c r="U320">
        <v>0</v>
      </c>
      <c r="V320">
        <v>98</v>
      </c>
      <c r="W320">
        <v>63</v>
      </c>
      <c r="X320">
        <v>46</v>
      </c>
      <c r="Y320" t="s">
        <v>173</v>
      </c>
      <c r="Z320" t="s">
        <v>173</v>
      </c>
      <c r="AA320" t="s">
        <v>173</v>
      </c>
      <c r="AB320" t="s">
        <v>173</v>
      </c>
      <c r="AC320" s="25">
        <v>93.877993438642633</v>
      </c>
      <c r="AD320" s="25">
        <v>60.963898082175938</v>
      </c>
      <c r="AE320" s="25">
        <v>44.48282340699204</v>
      </c>
      <c r="AQ320" s="5">
        <f>VLOOKUP(AR320,'End KS4 denominations'!A:G,7,0)</f>
        <v>276772</v>
      </c>
      <c r="AR320" s="5" t="str">
        <f t="shared" si="4"/>
        <v>Boys.S2.All state-funded.Total.Total</v>
      </c>
    </row>
    <row r="321" spans="1:44" x14ac:dyDescent="0.25">
      <c r="A321">
        <v>201819</v>
      </c>
      <c r="B321" t="s">
        <v>19</v>
      </c>
      <c r="C321" t="s">
        <v>110</v>
      </c>
      <c r="D321" t="s">
        <v>20</v>
      </c>
      <c r="E321" t="s">
        <v>21</v>
      </c>
      <c r="F321" t="s">
        <v>22</v>
      </c>
      <c r="G321" t="s">
        <v>113</v>
      </c>
      <c r="H321" t="s">
        <v>114</v>
      </c>
      <c r="I321" t="s">
        <v>170</v>
      </c>
      <c r="J321" t="s">
        <v>161</v>
      </c>
      <c r="K321" t="s">
        <v>161</v>
      </c>
      <c r="L321" t="s">
        <v>33</v>
      </c>
      <c r="M321" t="s">
        <v>26</v>
      </c>
      <c r="N321">
        <v>259551</v>
      </c>
      <c r="O321">
        <v>255670</v>
      </c>
      <c r="P321">
        <v>174683</v>
      </c>
      <c r="Q321">
        <v>129234</v>
      </c>
      <c r="R321">
        <v>0</v>
      </c>
      <c r="S321">
        <v>0</v>
      </c>
      <c r="T321">
        <v>0</v>
      </c>
      <c r="U321">
        <v>0</v>
      </c>
      <c r="V321">
        <v>98</v>
      </c>
      <c r="W321">
        <v>67</v>
      </c>
      <c r="X321">
        <v>49</v>
      </c>
      <c r="Y321" t="s">
        <v>173</v>
      </c>
      <c r="Z321" t="s">
        <v>173</v>
      </c>
      <c r="AA321" t="s">
        <v>173</v>
      </c>
      <c r="AB321" t="s">
        <v>173</v>
      </c>
      <c r="AC321" s="25">
        <v>96.09522699852289</v>
      </c>
      <c r="AD321" s="25">
        <v>65.655738012997119</v>
      </c>
      <c r="AE321" s="25">
        <v>48.573436718923247</v>
      </c>
      <c r="AQ321" s="5">
        <f>VLOOKUP(AR321,'End KS4 denominations'!A:G,7,0)</f>
        <v>266059</v>
      </c>
      <c r="AR321" s="5" t="str">
        <f t="shared" si="4"/>
        <v>Girls.S2.All state-funded.Total.Total</v>
      </c>
    </row>
    <row r="322" spans="1:44" x14ac:dyDescent="0.25">
      <c r="A322">
        <v>201819</v>
      </c>
      <c r="B322" t="s">
        <v>19</v>
      </c>
      <c r="C322" t="s">
        <v>110</v>
      </c>
      <c r="D322" t="s">
        <v>20</v>
      </c>
      <c r="E322" t="s">
        <v>21</v>
      </c>
      <c r="F322" t="s">
        <v>22</v>
      </c>
      <c r="G322" t="s">
        <v>161</v>
      </c>
      <c r="H322" t="s">
        <v>114</v>
      </c>
      <c r="I322" t="s">
        <v>170</v>
      </c>
      <c r="J322" t="s">
        <v>161</v>
      </c>
      <c r="K322" t="s">
        <v>161</v>
      </c>
      <c r="L322" t="s">
        <v>33</v>
      </c>
      <c r="M322" t="s">
        <v>26</v>
      </c>
      <c r="N322">
        <v>524361</v>
      </c>
      <c r="O322">
        <v>515498</v>
      </c>
      <c r="P322">
        <v>343414</v>
      </c>
      <c r="Q322">
        <v>252350</v>
      </c>
      <c r="R322">
        <v>0</v>
      </c>
      <c r="S322">
        <v>0</v>
      </c>
      <c r="T322">
        <v>0</v>
      </c>
      <c r="U322">
        <v>0</v>
      </c>
      <c r="V322">
        <v>98</v>
      </c>
      <c r="W322">
        <v>65</v>
      </c>
      <c r="X322">
        <v>48</v>
      </c>
      <c r="Y322" t="s">
        <v>173</v>
      </c>
      <c r="Z322" t="s">
        <v>173</v>
      </c>
      <c r="AA322" t="s">
        <v>173</v>
      </c>
      <c r="AB322" t="s">
        <v>173</v>
      </c>
      <c r="AC322" s="25">
        <v>94.964731196265504</v>
      </c>
      <c r="AD322" s="25">
        <v>63.263520322162883</v>
      </c>
      <c r="AE322" s="25">
        <v>46.487765068686201</v>
      </c>
      <c r="AQ322" s="5">
        <f>VLOOKUP(AR322,'End KS4 denominations'!A:G,7,0)</f>
        <v>542831</v>
      </c>
      <c r="AR322" s="5" t="str">
        <f t="shared" si="4"/>
        <v>Total.S2.All state-funded.Total.Total</v>
      </c>
    </row>
    <row r="323" spans="1:44" x14ac:dyDescent="0.25">
      <c r="A323">
        <v>201819</v>
      </c>
      <c r="B323" t="s">
        <v>19</v>
      </c>
      <c r="C323" t="s">
        <v>110</v>
      </c>
      <c r="D323" t="s">
        <v>20</v>
      </c>
      <c r="E323" t="s">
        <v>21</v>
      </c>
      <c r="F323" t="s">
        <v>22</v>
      </c>
      <c r="G323" t="s">
        <v>111</v>
      </c>
      <c r="H323" t="s">
        <v>114</v>
      </c>
      <c r="I323" t="s">
        <v>170</v>
      </c>
      <c r="J323" t="s">
        <v>161</v>
      </c>
      <c r="K323" t="s">
        <v>161</v>
      </c>
      <c r="L323" t="s">
        <v>33</v>
      </c>
      <c r="M323" t="s">
        <v>27</v>
      </c>
      <c r="N323">
        <v>264810</v>
      </c>
      <c r="O323">
        <v>259828</v>
      </c>
      <c r="P323">
        <v>168731</v>
      </c>
      <c r="Q323">
        <v>123116</v>
      </c>
      <c r="R323">
        <v>0</v>
      </c>
      <c r="S323">
        <v>0</v>
      </c>
      <c r="T323">
        <v>0</v>
      </c>
      <c r="U323">
        <v>0</v>
      </c>
      <c r="V323">
        <v>98</v>
      </c>
      <c r="W323">
        <v>63</v>
      </c>
      <c r="X323">
        <v>46</v>
      </c>
      <c r="Y323" t="s">
        <v>173</v>
      </c>
      <c r="Z323" t="s">
        <v>173</v>
      </c>
      <c r="AA323" t="s">
        <v>173</v>
      </c>
      <c r="AB323" t="s">
        <v>173</v>
      </c>
      <c r="AC323" s="25">
        <v>93.877993438642633</v>
      </c>
      <c r="AD323" s="25">
        <v>60.963898082175938</v>
      </c>
      <c r="AE323" s="25">
        <v>44.48282340699204</v>
      </c>
      <c r="AQ323" s="5">
        <f>VLOOKUP(AR323,'End KS4 denominations'!A:G,7,0)</f>
        <v>276772</v>
      </c>
      <c r="AR323" s="5" t="str">
        <f t="shared" ref="AR323:AR386" si="5">CONCATENATE(G323,".",H323,".",I323,".",J323,".",K323)</f>
        <v>Boys.S2.All state-funded.Total.Total</v>
      </c>
    </row>
    <row r="324" spans="1:44" x14ac:dyDescent="0.25">
      <c r="A324">
        <v>201819</v>
      </c>
      <c r="B324" t="s">
        <v>19</v>
      </c>
      <c r="C324" t="s">
        <v>110</v>
      </c>
      <c r="D324" t="s">
        <v>20</v>
      </c>
      <c r="E324" t="s">
        <v>21</v>
      </c>
      <c r="F324" t="s">
        <v>22</v>
      </c>
      <c r="G324" t="s">
        <v>113</v>
      </c>
      <c r="H324" t="s">
        <v>114</v>
      </c>
      <c r="I324" t="s">
        <v>170</v>
      </c>
      <c r="J324" t="s">
        <v>161</v>
      </c>
      <c r="K324" t="s">
        <v>161</v>
      </c>
      <c r="L324" t="s">
        <v>33</v>
      </c>
      <c r="M324" t="s">
        <v>27</v>
      </c>
      <c r="N324">
        <v>259551</v>
      </c>
      <c r="O324">
        <v>255670</v>
      </c>
      <c r="P324">
        <v>174683</v>
      </c>
      <c r="Q324">
        <v>129234</v>
      </c>
      <c r="R324">
        <v>0</v>
      </c>
      <c r="S324">
        <v>0</v>
      </c>
      <c r="T324">
        <v>0</v>
      </c>
      <c r="U324">
        <v>0</v>
      </c>
      <c r="V324">
        <v>98</v>
      </c>
      <c r="W324">
        <v>67</v>
      </c>
      <c r="X324">
        <v>49</v>
      </c>
      <c r="Y324" t="s">
        <v>173</v>
      </c>
      <c r="Z324" t="s">
        <v>173</v>
      </c>
      <c r="AA324" t="s">
        <v>173</v>
      </c>
      <c r="AB324" t="s">
        <v>173</v>
      </c>
      <c r="AC324" s="25">
        <v>96.09522699852289</v>
      </c>
      <c r="AD324" s="25">
        <v>65.655738012997119</v>
      </c>
      <c r="AE324" s="25">
        <v>48.573436718923247</v>
      </c>
      <c r="AQ324" s="5">
        <f>VLOOKUP(AR324,'End KS4 denominations'!A:G,7,0)</f>
        <v>266059</v>
      </c>
      <c r="AR324" s="5" t="str">
        <f t="shared" si="5"/>
        <v>Girls.S2.All state-funded.Total.Total</v>
      </c>
    </row>
    <row r="325" spans="1:44" x14ac:dyDescent="0.25">
      <c r="A325">
        <v>201819</v>
      </c>
      <c r="B325" t="s">
        <v>19</v>
      </c>
      <c r="C325" t="s">
        <v>110</v>
      </c>
      <c r="D325" t="s">
        <v>20</v>
      </c>
      <c r="E325" t="s">
        <v>21</v>
      </c>
      <c r="F325" t="s">
        <v>22</v>
      </c>
      <c r="G325" t="s">
        <v>161</v>
      </c>
      <c r="H325" t="s">
        <v>114</v>
      </c>
      <c r="I325" t="s">
        <v>170</v>
      </c>
      <c r="J325" t="s">
        <v>161</v>
      </c>
      <c r="K325" t="s">
        <v>161</v>
      </c>
      <c r="L325" t="s">
        <v>33</v>
      </c>
      <c r="M325" t="s">
        <v>27</v>
      </c>
      <c r="N325">
        <v>524361</v>
      </c>
      <c r="O325">
        <v>515498</v>
      </c>
      <c r="P325">
        <v>343414</v>
      </c>
      <c r="Q325">
        <v>252350</v>
      </c>
      <c r="R325">
        <v>0</v>
      </c>
      <c r="S325">
        <v>0</v>
      </c>
      <c r="T325">
        <v>0</v>
      </c>
      <c r="U325">
        <v>0</v>
      </c>
      <c r="V325">
        <v>98</v>
      </c>
      <c r="W325">
        <v>65</v>
      </c>
      <c r="X325">
        <v>48</v>
      </c>
      <c r="Y325" t="s">
        <v>173</v>
      </c>
      <c r="Z325" t="s">
        <v>173</v>
      </c>
      <c r="AA325" t="s">
        <v>173</v>
      </c>
      <c r="AB325" t="s">
        <v>173</v>
      </c>
      <c r="AC325" s="25">
        <v>94.964731196265504</v>
      </c>
      <c r="AD325" s="25">
        <v>63.263520322162883</v>
      </c>
      <c r="AE325" s="25">
        <v>46.487765068686201</v>
      </c>
      <c r="AQ325" s="5">
        <f>VLOOKUP(AR325,'End KS4 denominations'!A:G,7,0)</f>
        <v>542831</v>
      </c>
      <c r="AR325" s="5" t="str">
        <f t="shared" si="5"/>
        <v>Total.S2.All state-funded.Total.Total</v>
      </c>
    </row>
    <row r="326" spans="1:44" x14ac:dyDescent="0.25">
      <c r="A326">
        <v>201819</v>
      </c>
      <c r="B326" t="s">
        <v>19</v>
      </c>
      <c r="C326" t="s">
        <v>110</v>
      </c>
      <c r="D326" t="s">
        <v>20</v>
      </c>
      <c r="E326" t="s">
        <v>21</v>
      </c>
      <c r="F326" t="s">
        <v>22</v>
      </c>
      <c r="G326" t="s">
        <v>111</v>
      </c>
      <c r="H326" t="s">
        <v>114</v>
      </c>
      <c r="I326" t="s">
        <v>170</v>
      </c>
      <c r="J326" t="s">
        <v>161</v>
      </c>
      <c r="K326" t="s">
        <v>161</v>
      </c>
      <c r="L326" t="s">
        <v>34</v>
      </c>
      <c r="M326" t="s">
        <v>26</v>
      </c>
      <c r="N326">
        <v>269643</v>
      </c>
      <c r="O326">
        <v>267822</v>
      </c>
      <c r="P326">
        <v>224535</v>
      </c>
      <c r="Q326">
        <v>185273</v>
      </c>
      <c r="R326">
        <v>0</v>
      </c>
      <c r="S326">
        <v>0</v>
      </c>
      <c r="T326">
        <v>0</v>
      </c>
      <c r="U326">
        <v>0</v>
      </c>
      <c r="V326">
        <v>99</v>
      </c>
      <c r="W326">
        <v>83</v>
      </c>
      <c r="X326">
        <v>68</v>
      </c>
      <c r="Y326" t="s">
        <v>173</v>
      </c>
      <c r="Z326" t="s">
        <v>173</v>
      </c>
      <c r="AA326" t="s">
        <v>173</v>
      </c>
      <c r="AB326" t="s">
        <v>173</v>
      </c>
      <c r="AC326" s="25">
        <v>96.766291387857152</v>
      </c>
      <c r="AD326" s="25">
        <v>81.12634226005521</v>
      </c>
      <c r="AE326" s="25">
        <v>66.940658737155488</v>
      </c>
      <c r="AQ326" s="5">
        <f>VLOOKUP(AR326,'End KS4 denominations'!A:G,7,0)</f>
        <v>276772</v>
      </c>
      <c r="AR326" s="5" t="str">
        <f t="shared" si="5"/>
        <v>Boys.S2.All state-funded.Total.Total</v>
      </c>
    </row>
    <row r="327" spans="1:44" x14ac:dyDescent="0.25">
      <c r="A327">
        <v>201819</v>
      </c>
      <c r="B327" t="s">
        <v>19</v>
      </c>
      <c r="C327" t="s">
        <v>110</v>
      </c>
      <c r="D327" t="s">
        <v>20</v>
      </c>
      <c r="E327" t="s">
        <v>21</v>
      </c>
      <c r="F327" t="s">
        <v>22</v>
      </c>
      <c r="G327" t="s">
        <v>113</v>
      </c>
      <c r="H327" t="s">
        <v>114</v>
      </c>
      <c r="I327" t="s">
        <v>170</v>
      </c>
      <c r="J327" t="s">
        <v>161</v>
      </c>
      <c r="K327" t="s">
        <v>161</v>
      </c>
      <c r="L327" t="s">
        <v>34</v>
      </c>
      <c r="M327" t="s">
        <v>26</v>
      </c>
      <c r="N327">
        <v>262485</v>
      </c>
      <c r="O327">
        <v>261459</v>
      </c>
      <c r="P327">
        <v>237410</v>
      </c>
      <c r="Q327">
        <v>211159</v>
      </c>
      <c r="R327">
        <v>0</v>
      </c>
      <c r="S327">
        <v>0</v>
      </c>
      <c r="T327">
        <v>0</v>
      </c>
      <c r="U327">
        <v>0</v>
      </c>
      <c r="V327">
        <v>99</v>
      </c>
      <c r="W327">
        <v>90</v>
      </c>
      <c r="X327">
        <v>80</v>
      </c>
      <c r="Y327" t="s">
        <v>173</v>
      </c>
      <c r="Z327" t="s">
        <v>173</v>
      </c>
      <c r="AA327" t="s">
        <v>173</v>
      </c>
      <c r="AB327" t="s">
        <v>173</v>
      </c>
      <c r="AC327" s="25">
        <v>98.271060178381489</v>
      </c>
      <c r="AD327" s="25">
        <v>89.232087619663304</v>
      </c>
      <c r="AE327" s="25">
        <v>79.365479085466006</v>
      </c>
      <c r="AQ327" s="5">
        <f>VLOOKUP(AR327,'End KS4 denominations'!A:G,7,0)</f>
        <v>266059</v>
      </c>
      <c r="AR327" s="5" t="str">
        <f t="shared" si="5"/>
        <v>Girls.S2.All state-funded.Total.Total</v>
      </c>
    </row>
    <row r="328" spans="1:44" x14ac:dyDescent="0.25">
      <c r="A328">
        <v>201819</v>
      </c>
      <c r="B328" t="s">
        <v>19</v>
      </c>
      <c r="C328" t="s">
        <v>110</v>
      </c>
      <c r="D328" t="s">
        <v>20</v>
      </c>
      <c r="E328" t="s">
        <v>21</v>
      </c>
      <c r="F328" t="s">
        <v>22</v>
      </c>
      <c r="G328" t="s">
        <v>161</v>
      </c>
      <c r="H328" t="s">
        <v>114</v>
      </c>
      <c r="I328" t="s">
        <v>170</v>
      </c>
      <c r="J328" t="s">
        <v>161</v>
      </c>
      <c r="K328" t="s">
        <v>161</v>
      </c>
      <c r="L328" t="s">
        <v>34</v>
      </c>
      <c r="M328" t="s">
        <v>26</v>
      </c>
      <c r="N328">
        <v>532128</v>
      </c>
      <c r="O328">
        <v>529281</v>
      </c>
      <c r="P328">
        <v>461945</v>
      </c>
      <c r="Q328">
        <v>396432</v>
      </c>
      <c r="R328">
        <v>0</v>
      </c>
      <c r="S328">
        <v>0</v>
      </c>
      <c r="T328">
        <v>0</v>
      </c>
      <c r="U328">
        <v>0</v>
      </c>
      <c r="V328">
        <v>99</v>
      </c>
      <c r="W328">
        <v>86</v>
      </c>
      <c r="X328">
        <v>74</v>
      </c>
      <c r="Y328" t="s">
        <v>173</v>
      </c>
      <c r="Z328" t="s">
        <v>173</v>
      </c>
      <c r="AA328" t="s">
        <v>173</v>
      </c>
      <c r="AB328" t="s">
        <v>173</v>
      </c>
      <c r="AC328" s="25">
        <v>97.503827157992077</v>
      </c>
      <c r="AD328" s="25">
        <v>85.099229778697236</v>
      </c>
      <c r="AE328" s="25">
        <v>73.03046436183638</v>
      </c>
      <c r="AQ328" s="5">
        <f>VLOOKUP(AR328,'End KS4 denominations'!A:G,7,0)</f>
        <v>542831</v>
      </c>
      <c r="AR328" s="5" t="str">
        <f t="shared" si="5"/>
        <v>Total.S2.All state-funded.Total.Total</v>
      </c>
    </row>
    <row r="329" spans="1:44" x14ac:dyDescent="0.25">
      <c r="A329">
        <v>201819</v>
      </c>
      <c r="B329" t="s">
        <v>19</v>
      </c>
      <c r="C329" t="s">
        <v>110</v>
      </c>
      <c r="D329" t="s">
        <v>20</v>
      </c>
      <c r="E329" t="s">
        <v>21</v>
      </c>
      <c r="F329" t="s">
        <v>22</v>
      </c>
      <c r="G329" t="s">
        <v>111</v>
      </c>
      <c r="H329" t="s">
        <v>114</v>
      </c>
      <c r="I329" t="s">
        <v>170</v>
      </c>
      <c r="J329" t="s">
        <v>161</v>
      </c>
      <c r="K329" t="s">
        <v>161</v>
      </c>
      <c r="L329" t="s">
        <v>34</v>
      </c>
      <c r="M329" t="s">
        <v>27</v>
      </c>
      <c r="N329">
        <v>269643</v>
      </c>
      <c r="O329">
        <v>267822</v>
      </c>
      <c r="P329">
        <v>224535</v>
      </c>
      <c r="Q329">
        <v>185273</v>
      </c>
      <c r="R329">
        <v>0</v>
      </c>
      <c r="S329">
        <v>0</v>
      </c>
      <c r="T329">
        <v>0</v>
      </c>
      <c r="U329">
        <v>0</v>
      </c>
      <c r="V329">
        <v>99</v>
      </c>
      <c r="W329">
        <v>83</v>
      </c>
      <c r="X329">
        <v>68</v>
      </c>
      <c r="Y329" t="s">
        <v>173</v>
      </c>
      <c r="Z329" t="s">
        <v>173</v>
      </c>
      <c r="AA329" t="s">
        <v>173</v>
      </c>
      <c r="AB329" t="s">
        <v>173</v>
      </c>
      <c r="AC329" s="25">
        <v>96.766291387857152</v>
      </c>
      <c r="AD329" s="25">
        <v>81.12634226005521</v>
      </c>
      <c r="AE329" s="25">
        <v>66.940658737155488</v>
      </c>
      <c r="AQ329" s="5">
        <f>VLOOKUP(AR329,'End KS4 denominations'!A:G,7,0)</f>
        <v>276772</v>
      </c>
      <c r="AR329" s="5" t="str">
        <f t="shared" si="5"/>
        <v>Boys.S2.All state-funded.Total.Total</v>
      </c>
    </row>
    <row r="330" spans="1:44" x14ac:dyDescent="0.25">
      <c r="A330">
        <v>201819</v>
      </c>
      <c r="B330" t="s">
        <v>19</v>
      </c>
      <c r="C330" t="s">
        <v>110</v>
      </c>
      <c r="D330" t="s">
        <v>20</v>
      </c>
      <c r="E330" t="s">
        <v>21</v>
      </c>
      <c r="F330" t="s">
        <v>22</v>
      </c>
      <c r="G330" t="s">
        <v>113</v>
      </c>
      <c r="H330" t="s">
        <v>114</v>
      </c>
      <c r="I330" t="s">
        <v>170</v>
      </c>
      <c r="J330" t="s">
        <v>161</v>
      </c>
      <c r="K330" t="s">
        <v>161</v>
      </c>
      <c r="L330" t="s">
        <v>34</v>
      </c>
      <c r="M330" t="s">
        <v>27</v>
      </c>
      <c r="N330">
        <v>262485</v>
      </c>
      <c r="O330">
        <v>261459</v>
      </c>
      <c r="P330">
        <v>237410</v>
      </c>
      <c r="Q330">
        <v>211159</v>
      </c>
      <c r="R330">
        <v>0</v>
      </c>
      <c r="S330">
        <v>0</v>
      </c>
      <c r="T330">
        <v>0</v>
      </c>
      <c r="U330">
        <v>0</v>
      </c>
      <c r="V330">
        <v>99</v>
      </c>
      <c r="W330">
        <v>90</v>
      </c>
      <c r="X330">
        <v>80</v>
      </c>
      <c r="Y330" t="s">
        <v>173</v>
      </c>
      <c r="Z330" t="s">
        <v>173</v>
      </c>
      <c r="AA330" t="s">
        <v>173</v>
      </c>
      <c r="AB330" t="s">
        <v>173</v>
      </c>
      <c r="AC330" s="25">
        <v>98.271060178381489</v>
      </c>
      <c r="AD330" s="25">
        <v>89.232087619663304</v>
      </c>
      <c r="AE330" s="25">
        <v>79.365479085466006</v>
      </c>
      <c r="AQ330" s="5">
        <f>VLOOKUP(AR330,'End KS4 denominations'!A:G,7,0)</f>
        <v>266059</v>
      </c>
      <c r="AR330" s="5" t="str">
        <f t="shared" si="5"/>
        <v>Girls.S2.All state-funded.Total.Total</v>
      </c>
    </row>
    <row r="331" spans="1:44" x14ac:dyDescent="0.25">
      <c r="A331">
        <v>201819</v>
      </c>
      <c r="B331" t="s">
        <v>19</v>
      </c>
      <c r="C331" t="s">
        <v>110</v>
      </c>
      <c r="D331" t="s">
        <v>20</v>
      </c>
      <c r="E331" t="s">
        <v>21</v>
      </c>
      <c r="F331" t="s">
        <v>22</v>
      </c>
      <c r="G331" t="s">
        <v>161</v>
      </c>
      <c r="H331" t="s">
        <v>114</v>
      </c>
      <c r="I331" t="s">
        <v>170</v>
      </c>
      <c r="J331" t="s">
        <v>161</v>
      </c>
      <c r="K331" t="s">
        <v>161</v>
      </c>
      <c r="L331" t="s">
        <v>34</v>
      </c>
      <c r="M331" t="s">
        <v>27</v>
      </c>
      <c r="N331">
        <v>532128</v>
      </c>
      <c r="O331">
        <v>529281</v>
      </c>
      <c r="P331">
        <v>461945</v>
      </c>
      <c r="Q331">
        <v>396432</v>
      </c>
      <c r="R331">
        <v>0</v>
      </c>
      <c r="S331">
        <v>0</v>
      </c>
      <c r="T331">
        <v>0</v>
      </c>
      <c r="U331">
        <v>0</v>
      </c>
      <c r="V331">
        <v>99</v>
      </c>
      <c r="W331">
        <v>86</v>
      </c>
      <c r="X331">
        <v>74</v>
      </c>
      <c r="Y331" t="s">
        <v>173</v>
      </c>
      <c r="Z331" t="s">
        <v>173</v>
      </c>
      <c r="AA331" t="s">
        <v>173</v>
      </c>
      <c r="AB331" t="s">
        <v>173</v>
      </c>
      <c r="AC331" s="25">
        <v>97.503827157992077</v>
      </c>
      <c r="AD331" s="25">
        <v>85.099229778697236</v>
      </c>
      <c r="AE331" s="25">
        <v>73.03046436183638</v>
      </c>
      <c r="AQ331" s="5">
        <f>VLOOKUP(AR331,'End KS4 denominations'!A:G,7,0)</f>
        <v>542831</v>
      </c>
      <c r="AR331" s="5" t="str">
        <f t="shared" si="5"/>
        <v>Total.S2.All state-funded.Total.Total</v>
      </c>
    </row>
    <row r="332" spans="1:44" x14ac:dyDescent="0.25">
      <c r="A332">
        <v>201819</v>
      </c>
      <c r="B332" t="s">
        <v>19</v>
      </c>
      <c r="C332" t="s">
        <v>110</v>
      </c>
      <c r="D332" t="s">
        <v>20</v>
      </c>
      <c r="E332" t="s">
        <v>21</v>
      </c>
      <c r="F332" t="s">
        <v>22</v>
      </c>
      <c r="G332" t="s">
        <v>111</v>
      </c>
      <c r="H332" t="s">
        <v>114</v>
      </c>
      <c r="I332" t="s">
        <v>170</v>
      </c>
      <c r="J332" t="s">
        <v>161</v>
      </c>
      <c r="K332" t="s">
        <v>161</v>
      </c>
      <c r="L332" t="s">
        <v>35</v>
      </c>
      <c r="M332" t="s">
        <v>26</v>
      </c>
      <c r="N332">
        <v>52600</v>
      </c>
      <c r="O332">
        <v>52056</v>
      </c>
      <c r="P332">
        <v>31816</v>
      </c>
      <c r="Q332">
        <v>20916</v>
      </c>
      <c r="R332">
        <v>0</v>
      </c>
      <c r="S332">
        <v>0</v>
      </c>
      <c r="T332">
        <v>0</v>
      </c>
      <c r="U332">
        <v>0</v>
      </c>
      <c r="V332">
        <v>98</v>
      </c>
      <c r="W332">
        <v>60</v>
      </c>
      <c r="X332">
        <v>39</v>
      </c>
      <c r="Y332" t="s">
        <v>173</v>
      </c>
      <c r="Z332" t="s">
        <v>173</v>
      </c>
      <c r="AA332" t="s">
        <v>173</v>
      </c>
      <c r="AB332" t="s">
        <v>173</v>
      </c>
      <c r="AC332" s="25">
        <v>18.808260951252294</v>
      </c>
      <c r="AD332" s="25">
        <v>11.495382480886796</v>
      </c>
      <c r="AE332" s="25">
        <v>7.5571228303441096</v>
      </c>
      <c r="AQ332" s="5">
        <f>VLOOKUP(AR332,'End KS4 denominations'!A:G,7,0)</f>
        <v>276772</v>
      </c>
      <c r="AR332" s="5" t="str">
        <f t="shared" si="5"/>
        <v>Boys.S2.All state-funded.Total.Total</v>
      </c>
    </row>
    <row r="333" spans="1:44" x14ac:dyDescent="0.25">
      <c r="A333">
        <v>201819</v>
      </c>
      <c r="B333" t="s">
        <v>19</v>
      </c>
      <c r="C333" t="s">
        <v>110</v>
      </c>
      <c r="D333" t="s">
        <v>20</v>
      </c>
      <c r="E333" t="s">
        <v>21</v>
      </c>
      <c r="F333" t="s">
        <v>22</v>
      </c>
      <c r="G333" t="s">
        <v>113</v>
      </c>
      <c r="H333" t="s">
        <v>114</v>
      </c>
      <c r="I333" t="s">
        <v>170</v>
      </c>
      <c r="J333" t="s">
        <v>161</v>
      </c>
      <c r="K333" t="s">
        <v>161</v>
      </c>
      <c r="L333" t="s">
        <v>35</v>
      </c>
      <c r="M333" t="s">
        <v>26</v>
      </c>
      <c r="N333">
        <v>103905</v>
      </c>
      <c r="O333">
        <v>103495</v>
      </c>
      <c r="P333">
        <v>84517</v>
      </c>
      <c r="Q333">
        <v>67907</v>
      </c>
      <c r="R333">
        <v>0</v>
      </c>
      <c r="S333">
        <v>0</v>
      </c>
      <c r="T333">
        <v>0</v>
      </c>
      <c r="U333">
        <v>0</v>
      </c>
      <c r="V333">
        <v>99</v>
      </c>
      <c r="W333">
        <v>81</v>
      </c>
      <c r="X333">
        <v>65</v>
      </c>
      <c r="Y333" t="s">
        <v>173</v>
      </c>
      <c r="Z333" t="s">
        <v>173</v>
      </c>
      <c r="AA333" t="s">
        <v>173</v>
      </c>
      <c r="AB333" t="s">
        <v>173</v>
      </c>
      <c r="AC333" s="25">
        <v>38.899266704001747</v>
      </c>
      <c r="AD333" s="25">
        <v>31.766262370376495</v>
      </c>
      <c r="AE333" s="25">
        <v>25.523286188401823</v>
      </c>
      <c r="AQ333" s="5">
        <f>VLOOKUP(AR333,'End KS4 denominations'!A:G,7,0)</f>
        <v>266059</v>
      </c>
      <c r="AR333" s="5" t="str">
        <f t="shared" si="5"/>
        <v>Girls.S2.All state-funded.Total.Total</v>
      </c>
    </row>
    <row r="334" spans="1:44" x14ac:dyDescent="0.25">
      <c r="A334">
        <v>201819</v>
      </c>
      <c r="B334" t="s">
        <v>19</v>
      </c>
      <c r="C334" t="s">
        <v>110</v>
      </c>
      <c r="D334" t="s">
        <v>20</v>
      </c>
      <c r="E334" t="s">
        <v>21</v>
      </c>
      <c r="F334" t="s">
        <v>22</v>
      </c>
      <c r="G334" t="s">
        <v>161</v>
      </c>
      <c r="H334" t="s">
        <v>114</v>
      </c>
      <c r="I334" t="s">
        <v>170</v>
      </c>
      <c r="J334" t="s">
        <v>161</v>
      </c>
      <c r="K334" t="s">
        <v>161</v>
      </c>
      <c r="L334" t="s">
        <v>35</v>
      </c>
      <c r="M334" t="s">
        <v>26</v>
      </c>
      <c r="N334">
        <v>156505</v>
      </c>
      <c r="O334">
        <v>155551</v>
      </c>
      <c r="P334">
        <v>116333</v>
      </c>
      <c r="Q334">
        <v>88823</v>
      </c>
      <c r="R334">
        <v>0</v>
      </c>
      <c r="S334">
        <v>0</v>
      </c>
      <c r="T334">
        <v>0</v>
      </c>
      <c r="U334">
        <v>0</v>
      </c>
      <c r="V334">
        <v>99</v>
      </c>
      <c r="W334">
        <v>74</v>
      </c>
      <c r="X334">
        <v>56</v>
      </c>
      <c r="Y334" t="s">
        <v>173</v>
      </c>
      <c r="Z334" t="s">
        <v>173</v>
      </c>
      <c r="AA334" t="s">
        <v>173</v>
      </c>
      <c r="AB334" t="s">
        <v>173</v>
      </c>
      <c r="AC334" s="25">
        <v>28.655511568057097</v>
      </c>
      <c r="AD334" s="25">
        <v>21.430795219875062</v>
      </c>
      <c r="AE334" s="25">
        <v>16.362919582706219</v>
      </c>
      <c r="AQ334" s="5">
        <f>VLOOKUP(AR334,'End KS4 denominations'!A:G,7,0)</f>
        <v>542831</v>
      </c>
      <c r="AR334" s="5" t="str">
        <f t="shared" si="5"/>
        <v>Total.S2.All state-funded.Total.Total</v>
      </c>
    </row>
    <row r="335" spans="1:44" x14ac:dyDescent="0.25">
      <c r="A335">
        <v>201819</v>
      </c>
      <c r="B335" t="s">
        <v>19</v>
      </c>
      <c r="C335" t="s">
        <v>110</v>
      </c>
      <c r="D335" t="s">
        <v>20</v>
      </c>
      <c r="E335" t="s">
        <v>21</v>
      </c>
      <c r="F335" t="s">
        <v>22</v>
      </c>
      <c r="G335" t="s">
        <v>111</v>
      </c>
      <c r="H335" t="s">
        <v>114</v>
      </c>
      <c r="I335" t="s">
        <v>170</v>
      </c>
      <c r="J335" t="s">
        <v>161</v>
      </c>
      <c r="K335" t="s">
        <v>161</v>
      </c>
      <c r="L335" t="s">
        <v>35</v>
      </c>
      <c r="M335" t="s">
        <v>27</v>
      </c>
      <c r="N335">
        <v>52600</v>
      </c>
      <c r="O335">
        <v>52056</v>
      </c>
      <c r="P335">
        <v>31816</v>
      </c>
      <c r="Q335">
        <v>20916</v>
      </c>
      <c r="R335">
        <v>0</v>
      </c>
      <c r="S335">
        <v>0</v>
      </c>
      <c r="T335">
        <v>0</v>
      </c>
      <c r="U335">
        <v>0</v>
      </c>
      <c r="V335">
        <v>98</v>
      </c>
      <c r="W335">
        <v>60</v>
      </c>
      <c r="X335">
        <v>39</v>
      </c>
      <c r="Y335" t="s">
        <v>173</v>
      </c>
      <c r="Z335" t="s">
        <v>173</v>
      </c>
      <c r="AA335" t="s">
        <v>173</v>
      </c>
      <c r="AB335" t="s">
        <v>173</v>
      </c>
      <c r="AC335" s="25">
        <v>18.808260951252294</v>
      </c>
      <c r="AD335" s="25">
        <v>11.495382480886796</v>
      </c>
      <c r="AE335" s="25">
        <v>7.5571228303441096</v>
      </c>
      <c r="AQ335" s="5">
        <f>VLOOKUP(AR335,'End KS4 denominations'!A:G,7,0)</f>
        <v>276772</v>
      </c>
      <c r="AR335" s="5" t="str">
        <f t="shared" si="5"/>
        <v>Boys.S2.All state-funded.Total.Total</v>
      </c>
    </row>
    <row r="336" spans="1:44" x14ac:dyDescent="0.25">
      <c r="A336">
        <v>201819</v>
      </c>
      <c r="B336" t="s">
        <v>19</v>
      </c>
      <c r="C336" t="s">
        <v>110</v>
      </c>
      <c r="D336" t="s">
        <v>20</v>
      </c>
      <c r="E336" t="s">
        <v>21</v>
      </c>
      <c r="F336" t="s">
        <v>22</v>
      </c>
      <c r="G336" t="s">
        <v>113</v>
      </c>
      <c r="H336" t="s">
        <v>114</v>
      </c>
      <c r="I336" t="s">
        <v>170</v>
      </c>
      <c r="J336" t="s">
        <v>161</v>
      </c>
      <c r="K336" t="s">
        <v>161</v>
      </c>
      <c r="L336" t="s">
        <v>35</v>
      </c>
      <c r="M336" t="s">
        <v>27</v>
      </c>
      <c r="N336">
        <v>103905</v>
      </c>
      <c r="O336">
        <v>103495</v>
      </c>
      <c r="P336">
        <v>84517</v>
      </c>
      <c r="Q336">
        <v>67907</v>
      </c>
      <c r="R336">
        <v>0</v>
      </c>
      <c r="S336">
        <v>0</v>
      </c>
      <c r="T336">
        <v>0</v>
      </c>
      <c r="U336">
        <v>0</v>
      </c>
      <c r="V336">
        <v>99</v>
      </c>
      <c r="W336">
        <v>81</v>
      </c>
      <c r="X336">
        <v>65</v>
      </c>
      <c r="Y336" t="s">
        <v>173</v>
      </c>
      <c r="Z336" t="s">
        <v>173</v>
      </c>
      <c r="AA336" t="s">
        <v>173</v>
      </c>
      <c r="AB336" t="s">
        <v>173</v>
      </c>
      <c r="AC336" s="25">
        <v>38.899266704001747</v>
      </c>
      <c r="AD336" s="25">
        <v>31.766262370376495</v>
      </c>
      <c r="AE336" s="25">
        <v>25.523286188401823</v>
      </c>
      <c r="AQ336" s="5">
        <f>VLOOKUP(AR336,'End KS4 denominations'!A:G,7,0)</f>
        <v>266059</v>
      </c>
      <c r="AR336" s="5" t="str">
        <f t="shared" si="5"/>
        <v>Girls.S2.All state-funded.Total.Total</v>
      </c>
    </row>
    <row r="337" spans="1:44" x14ac:dyDescent="0.25">
      <c r="A337">
        <v>201819</v>
      </c>
      <c r="B337" t="s">
        <v>19</v>
      </c>
      <c r="C337" t="s">
        <v>110</v>
      </c>
      <c r="D337" t="s">
        <v>20</v>
      </c>
      <c r="E337" t="s">
        <v>21</v>
      </c>
      <c r="F337" t="s">
        <v>22</v>
      </c>
      <c r="G337" t="s">
        <v>161</v>
      </c>
      <c r="H337" t="s">
        <v>114</v>
      </c>
      <c r="I337" t="s">
        <v>170</v>
      </c>
      <c r="J337" t="s">
        <v>161</v>
      </c>
      <c r="K337" t="s">
        <v>161</v>
      </c>
      <c r="L337" t="s">
        <v>35</v>
      </c>
      <c r="M337" t="s">
        <v>27</v>
      </c>
      <c r="N337">
        <v>156505</v>
      </c>
      <c r="O337">
        <v>155551</v>
      </c>
      <c r="P337">
        <v>116333</v>
      </c>
      <c r="Q337">
        <v>88823</v>
      </c>
      <c r="R337">
        <v>0</v>
      </c>
      <c r="S337">
        <v>0</v>
      </c>
      <c r="T337">
        <v>0</v>
      </c>
      <c r="U337">
        <v>0</v>
      </c>
      <c r="V337">
        <v>99</v>
      </c>
      <c r="W337">
        <v>74</v>
      </c>
      <c r="X337">
        <v>56</v>
      </c>
      <c r="Y337" t="s">
        <v>173</v>
      </c>
      <c r="Z337" t="s">
        <v>173</v>
      </c>
      <c r="AA337" t="s">
        <v>173</v>
      </c>
      <c r="AB337" t="s">
        <v>173</v>
      </c>
      <c r="AC337" s="25">
        <v>28.655511568057097</v>
      </c>
      <c r="AD337" s="25">
        <v>21.430795219875062</v>
      </c>
      <c r="AE337" s="25">
        <v>16.362919582706219</v>
      </c>
      <c r="AQ337" s="5">
        <f>VLOOKUP(AR337,'End KS4 denominations'!A:G,7,0)</f>
        <v>542831</v>
      </c>
      <c r="AR337" s="5" t="str">
        <f t="shared" si="5"/>
        <v>Total.S2.All state-funded.Total.Total</v>
      </c>
    </row>
    <row r="338" spans="1:44" x14ac:dyDescent="0.25">
      <c r="A338">
        <v>201819</v>
      </c>
      <c r="B338" t="s">
        <v>19</v>
      </c>
      <c r="C338" t="s">
        <v>110</v>
      </c>
      <c r="D338" t="s">
        <v>20</v>
      </c>
      <c r="E338" t="s">
        <v>21</v>
      </c>
      <c r="F338" t="s">
        <v>22</v>
      </c>
      <c r="G338" t="s">
        <v>111</v>
      </c>
      <c r="H338" t="s">
        <v>114</v>
      </c>
      <c r="I338" t="s">
        <v>170</v>
      </c>
      <c r="J338" t="s">
        <v>161</v>
      </c>
      <c r="K338" t="s">
        <v>161</v>
      </c>
      <c r="L338" t="s">
        <v>36</v>
      </c>
      <c r="M338" t="s">
        <v>26</v>
      </c>
      <c r="N338">
        <v>75093</v>
      </c>
      <c r="O338">
        <v>74528</v>
      </c>
      <c r="P338">
        <v>67485</v>
      </c>
      <c r="Q338">
        <v>59824</v>
      </c>
      <c r="R338">
        <v>0</v>
      </c>
      <c r="S338">
        <v>0</v>
      </c>
      <c r="T338">
        <v>0</v>
      </c>
      <c r="U338">
        <v>0</v>
      </c>
      <c r="V338">
        <v>99</v>
      </c>
      <c r="W338">
        <v>89</v>
      </c>
      <c r="X338">
        <v>79</v>
      </c>
      <c r="Y338" t="s">
        <v>173</v>
      </c>
      <c r="Z338" t="s">
        <v>173</v>
      </c>
      <c r="AA338" t="s">
        <v>173</v>
      </c>
      <c r="AB338" t="s">
        <v>173</v>
      </c>
      <c r="AC338" s="25">
        <v>26.927579379416994</v>
      </c>
      <c r="AD338" s="25">
        <v>24.382885552006705</v>
      </c>
      <c r="AE338" s="25">
        <v>21.614903241657395</v>
      </c>
      <c r="AQ338" s="5">
        <f>VLOOKUP(AR338,'End KS4 denominations'!A:G,7,0)</f>
        <v>276772</v>
      </c>
      <c r="AR338" s="5" t="str">
        <f t="shared" si="5"/>
        <v>Boys.S2.All state-funded.Total.Total</v>
      </c>
    </row>
    <row r="339" spans="1:44" x14ac:dyDescent="0.25">
      <c r="A339">
        <v>201819</v>
      </c>
      <c r="B339" t="s">
        <v>19</v>
      </c>
      <c r="C339" t="s">
        <v>110</v>
      </c>
      <c r="D339" t="s">
        <v>20</v>
      </c>
      <c r="E339" t="s">
        <v>21</v>
      </c>
      <c r="F339" t="s">
        <v>22</v>
      </c>
      <c r="G339" t="s">
        <v>113</v>
      </c>
      <c r="H339" t="s">
        <v>114</v>
      </c>
      <c r="I339" t="s">
        <v>170</v>
      </c>
      <c r="J339" t="s">
        <v>161</v>
      </c>
      <c r="K339" t="s">
        <v>161</v>
      </c>
      <c r="L339" t="s">
        <v>36</v>
      </c>
      <c r="M339" t="s">
        <v>26</v>
      </c>
      <c r="N339">
        <v>72940</v>
      </c>
      <c r="O339">
        <v>72532</v>
      </c>
      <c r="P339">
        <v>66928</v>
      </c>
      <c r="Q339">
        <v>60087</v>
      </c>
      <c r="R339">
        <v>0</v>
      </c>
      <c r="S339">
        <v>0</v>
      </c>
      <c r="T339">
        <v>0</v>
      </c>
      <c r="U339">
        <v>0</v>
      </c>
      <c r="V339">
        <v>99</v>
      </c>
      <c r="W339">
        <v>91</v>
      </c>
      <c r="X339">
        <v>82</v>
      </c>
      <c r="Y339" t="s">
        <v>173</v>
      </c>
      <c r="Z339" t="s">
        <v>173</v>
      </c>
      <c r="AA339" t="s">
        <v>173</v>
      </c>
      <c r="AB339" t="s">
        <v>173</v>
      </c>
      <c r="AC339" s="25">
        <v>27.261622422094344</v>
      </c>
      <c r="AD339" s="25">
        <v>25.15532269158345</v>
      </c>
      <c r="AE339" s="25">
        <v>22.584088491650348</v>
      </c>
      <c r="AQ339" s="5">
        <f>VLOOKUP(AR339,'End KS4 denominations'!A:G,7,0)</f>
        <v>266059</v>
      </c>
      <c r="AR339" s="5" t="str">
        <f t="shared" si="5"/>
        <v>Girls.S2.All state-funded.Total.Total</v>
      </c>
    </row>
    <row r="340" spans="1:44" x14ac:dyDescent="0.25">
      <c r="A340">
        <v>201819</v>
      </c>
      <c r="B340" t="s">
        <v>19</v>
      </c>
      <c r="C340" t="s">
        <v>110</v>
      </c>
      <c r="D340" t="s">
        <v>20</v>
      </c>
      <c r="E340" t="s">
        <v>21</v>
      </c>
      <c r="F340" t="s">
        <v>22</v>
      </c>
      <c r="G340" t="s">
        <v>161</v>
      </c>
      <c r="H340" t="s">
        <v>114</v>
      </c>
      <c r="I340" t="s">
        <v>170</v>
      </c>
      <c r="J340" t="s">
        <v>161</v>
      </c>
      <c r="K340" t="s">
        <v>161</v>
      </c>
      <c r="L340" t="s">
        <v>36</v>
      </c>
      <c r="M340" t="s">
        <v>26</v>
      </c>
      <c r="N340">
        <v>148033</v>
      </c>
      <c r="O340">
        <v>147060</v>
      </c>
      <c r="P340">
        <v>134413</v>
      </c>
      <c r="Q340">
        <v>119911</v>
      </c>
      <c r="R340">
        <v>0</v>
      </c>
      <c r="S340">
        <v>0</v>
      </c>
      <c r="T340">
        <v>0</v>
      </c>
      <c r="U340">
        <v>0</v>
      </c>
      <c r="V340">
        <v>99</v>
      </c>
      <c r="W340">
        <v>90</v>
      </c>
      <c r="X340">
        <v>81</v>
      </c>
      <c r="Y340" t="s">
        <v>173</v>
      </c>
      <c r="Z340" t="s">
        <v>173</v>
      </c>
      <c r="AA340" t="s">
        <v>173</v>
      </c>
      <c r="AB340" t="s">
        <v>173</v>
      </c>
      <c r="AC340" s="25">
        <v>27.091304660198112</v>
      </c>
      <c r="AD340" s="25">
        <v>24.761481934524742</v>
      </c>
      <c r="AE340" s="25">
        <v>22.089932225683501</v>
      </c>
      <c r="AQ340" s="5">
        <f>VLOOKUP(AR340,'End KS4 denominations'!A:G,7,0)</f>
        <v>542831</v>
      </c>
      <c r="AR340" s="5" t="str">
        <f t="shared" si="5"/>
        <v>Total.S2.All state-funded.Total.Total</v>
      </c>
    </row>
    <row r="341" spans="1:44" x14ac:dyDescent="0.25">
      <c r="A341">
        <v>201819</v>
      </c>
      <c r="B341" t="s">
        <v>19</v>
      </c>
      <c r="C341" t="s">
        <v>110</v>
      </c>
      <c r="D341" t="s">
        <v>20</v>
      </c>
      <c r="E341" t="s">
        <v>21</v>
      </c>
      <c r="F341" t="s">
        <v>22</v>
      </c>
      <c r="G341" t="s">
        <v>111</v>
      </c>
      <c r="H341" t="s">
        <v>114</v>
      </c>
      <c r="I341" t="s">
        <v>170</v>
      </c>
      <c r="J341" t="s">
        <v>161</v>
      </c>
      <c r="K341" t="s">
        <v>161</v>
      </c>
      <c r="L341" t="s">
        <v>36</v>
      </c>
      <c r="M341" t="s">
        <v>27</v>
      </c>
      <c r="N341">
        <v>75093</v>
      </c>
      <c r="O341">
        <v>74528</v>
      </c>
      <c r="P341">
        <v>67485</v>
      </c>
      <c r="Q341">
        <v>59824</v>
      </c>
      <c r="R341">
        <v>0</v>
      </c>
      <c r="S341">
        <v>0</v>
      </c>
      <c r="T341">
        <v>0</v>
      </c>
      <c r="U341">
        <v>0</v>
      </c>
      <c r="V341">
        <v>99</v>
      </c>
      <c r="W341">
        <v>89</v>
      </c>
      <c r="X341">
        <v>79</v>
      </c>
      <c r="Y341" t="s">
        <v>173</v>
      </c>
      <c r="Z341" t="s">
        <v>173</v>
      </c>
      <c r="AA341" t="s">
        <v>173</v>
      </c>
      <c r="AB341" t="s">
        <v>173</v>
      </c>
      <c r="AC341" s="25">
        <v>26.927579379416994</v>
      </c>
      <c r="AD341" s="25">
        <v>24.382885552006705</v>
      </c>
      <c r="AE341" s="25">
        <v>21.614903241657395</v>
      </c>
      <c r="AQ341" s="5">
        <f>VLOOKUP(AR341,'End KS4 denominations'!A:G,7,0)</f>
        <v>276772</v>
      </c>
      <c r="AR341" s="5" t="str">
        <f t="shared" si="5"/>
        <v>Boys.S2.All state-funded.Total.Total</v>
      </c>
    </row>
    <row r="342" spans="1:44" x14ac:dyDescent="0.25">
      <c r="A342">
        <v>201819</v>
      </c>
      <c r="B342" t="s">
        <v>19</v>
      </c>
      <c r="C342" t="s">
        <v>110</v>
      </c>
      <c r="D342" t="s">
        <v>20</v>
      </c>
      <c r="E342" t="s">
        <v>21</v>
      </c>
      <c r="F342" t="s">
        <v>22</v>
      </c>
      <c r="G342" t="s">
        <v>113</v>
      </c>
      <c r="H342" t="s">
        <v>114</v>
      </c>
      <c r="I342" t="s">
        <v>170</v>
      </c>
      <c r="J342" t="s">
        <v>161</v>
      </c>
      <c r="K342" t="s">
        <v>161</v>
      </c>
      <c r="L342" t="s">
        <v>36</v>
      </c>
      <c r="M342" t="s">
        <v>27</v>
      </c>
      <c r="N342">
        <v>72940</v>
      </c>
      <c r="O342">
        <v>72532</v>
      </c>
      <c r="P342">
        <v>66928</v>
      </c>
      <c r="Q342">
        <v>60087</v>
      </c>
      <c r="R342">
        <v>0</v>
      </c>
      <c r="S342">
        <v>0</v>
      </c>
      <c r="T342">
        <v>0</v>
      </c>
      <c r="U342">
        <v>0</v>
      </c>
      <c r="V342">
        <v>99</v>
      </c>
      <c r="W342">
        <v>91</v>
      </c>
      <c r="X342">
        <v>82</v>
      </c>
      <c r="Y342" t="s">
        <v>173</v>
      </c>
      <c r="Z342" t="s">
        <v>173</v>
      </c>
      <c r="AA342" t="s">
        <v>173</v>
      </c>
      <c r="AB342" t="s">
        <v>173</v>
      </c>
      <c r="AC342" s="25">
        <v>27.261622422094344</v>
      </c>
      <c r="AD342" s="25">
        <v>25.15532269158345</v>
      </c>
      <c r="AE342" s="25">
        <v>22.584088491650348</v>
      </c>
      <c r="AQ342" s="5">
        <f>VLOOKUP(AR342,'End KS4 denominations'!A:G,7,0)</f>
        <v>266059</v>
      </c>
      <c r="AR342" s="5" t="str">
        <f t="shared" si="5"/>
        <v>Girls.S2.All state-funded.Total.Total</v>
      </c>
    </row>
    <row r="343" spans="1:44" x14ac:dyDescent="0.25">
      <c r="A343">
        <v>201819</v>
      </c>
      <c r="B343" t="s">
        <v>19</v>
      </c>
      <c r="C343" t="s">
        <v>110</v>
      </c>
      <c r="D343" t="s">
        <v>20</v>
      </c>
      <c r="E343" t="s">
        <v>21</v>
      </c>
      <c r="F343" t="s">
        <v>22</v>
      </c>
      <c r="G343" t="s">
        <v>161</v>
      </c>
      <c r="H343" t="s">
        <v>114</v>
      </c>
      <c r="I343" t="s">
        <v>170</v>
      </c>
      <c r="J343" t="s">
        <v>161</v>
      </c>
      <c r="K343" t="s">
        <v>161</v>
      </c>
      <c r="L343" t="s">
        <v>36</v>
      </c>
      <c r="M343" t="s">
        <v>27</v>
      </c>
      <c r="N343">
        <v>148033</v>
      </c>
      <c r="O343">
        <v>147060</v>
      </c>
      <c r="P343">
        <v>134413</v>
      </c>
      <c r="Q343">
        <v>119911</v>
      </c>
      <c r="R343">
        <v>0</v>
      </c>
      <c r="S343">
        <v>0</v>
      </c>
      <c r="T343">
        <v>0</v>
      </c>
      <c r="U343">
        <v>0</v>
      </c>
      <c r="V343">
        <v>99</v>
      </c>
      <c r="W343">
        <v>90</v>
      </c>
      <c r="X343">
        <v>81</v>
      </c>
      <c r="Y343" t="s">
        <v>173</v>
      </c>
      <c r="Z343" t="s">
        <v>173</v>
      </c>
      <c r="AA343" t="s">
        <v>173</v>
      </c>
      <c r="AB343" t="s">
        <v>173</v>
      </c>
      <c r="AC343" s="25">
        <v>27.091304660198112</v>
      </c>
      <c r="AD343" s="25">
        <v>24.761481934524742</v>
      </c>
      <c r="AE343" s="25">
        <v>22.089932225683501</v>
      </c>
      <c r="AQ343" s="5">
        <f>VLOOKUP(AR343,'End KS4 denominations'!A:G,7,0)</f>
        <v>542831</v>
      </c>
      <c r="AR343" s="5" t="str">
        <f t="shared" si="5"/>
        <v>Total.S2.All state-funded.Total.Total</v>
      </c>
    </row>
    <row r="344" spans="1:44" x14ac:dyDescent="0.25">
      <c r="A344">
        <v>201819</v>
      </c>
      <c r="B344" t="s">
        <v>19</v>
      </c>
      <c r="C344" t="s">
        <v>110</v>
      </c>
      <c r="D344" t="s">
        <v>20</v>
      </c>
      <c r="E344" t="s">
        <v>21</v>
      </c>
      <c r="F344" t="s">
        <v>22</v>
      </c>
      <c r="G344" t="s">
        <v>111</v>
      </c>
      <c r="H344" t="s">
        <v>114</v>
      </c>
      <c r="I344" t="s">
        <v>170</v>
      </c>
      <c r="J344" t="s">
        <v>161</v>
      </c>
      <c r="K344" t="s">
        <v>161</v>
      </c>
      <c r="L344" t="s">
        <v>37</v>
      </c>
      <c r="M344" t="s">
        <v>26</v>
      </c>
      <c r="N344">
        <v>49606</v>
      </c>
      <c r="O344">
        <v>48591</v>
      </c>
      <c r="P344">
        <v>31251</v>
      </c>
      <c r="Q344">
        <v>23981</v>
      </c>
      <c r="R344">
        <v>0</v>
      </c>
      <c r="S344">
        <v>0</v>
      </c>
      <c r="T344">
        <v>0</v>
      </c>
      <c r="U344">
        <v>0</v>
      </c>
      <c r="V344">
        <v>97</v>
      </c>
      <c r="W344">
        <v>62</v>
      </c>
      <c r="X344">
        <v>48</v>
      </c>
      <c r="Y344" t="s">
        <v>173</v>
      </c>
      <c r="Z344" t="s">
        <v>173</v>
      </c>
      <c r="AA344" t="s">
        <v>173</v>
      </c>
      <c r="AB344" t="s">
        <v>173</v>
      </c>
      <c r="AC344" s="25">
        <v>17.556327952249507</v>
      </c>
      <c r="AD344" s="25">
        <v>11.291243333863251</v>
      </c>
      <c r="AE344" s="25">
        <v>8.6645325394187278</v>
      </c>
      <c r="AQ344" s="5">
        <f>VLOOKUP(AR344,'End KS4 denominations'!A:G,7,0)</f>
        <v>276772</v>
      </c>
      <c r="AR344" s="5" t="str">
        <f t="shared" si="5"/>
        <v>Boys.S2.All state-funded.Total.Total</v>
      </c>
    </row>
    <row r="345" spans="1:44" x14ac:dyDescent="0.25">
      <c r="A345">
        <v>201819</v>
      </c>
      <c r="B345" t="s">
        <v>19</v>
      </c>
      <c r="C345" t="s">
        <v>110</v>
      </c>
      <c r="D345" t="s">
        <v>20</v>
      </c>
      <c r="E345" t="s">
        <v>21</v>
      </c>
      <c r="F345" t="s">
        <v>22</v>
      </c>
      <c r="G345" t="s">
        <v>113</v>
      </c>
      <c r="H345" t="s">
        <v>114</v>
      </c>
      <c r="I345" t="s">
        <v>170</v>
      </c>
      <c r="J345" t="s">
        <v>161</v>
      </c>
      <c r="K345" t="s">
        <v>161</v>
      </c>
      <c r="L345" t="s">
        <v>37</v>
      </c>
      <c r="M345" t="s">
        <v>26</v>
      </c>
      <c r="N345">
        <v>33818</v>
      </c>
      <c r="O345">
        <v>33430</v>
      </c>
      <c r="P345">
        <v>22801</v>
      </c>
      <c r="Q345">
        <v>18051</v>
      </c>
      <c r="R345">
        <v>0</v>
      </c>
      <c r="S345">
        <v>0</v>
      </c>
      <c r="T345">
        <v>0</v>
      </c>
      <c r="U345">
        <v>0</v>
      </c>
      <c r="V345">
        <v>98</v>
      </c>
      <c r="W345">
        <v>67</v>
      </c>
      <c r="X345">
        <v>53</v>
      </c>
      <c r="Y345" t="s">
        <v>173</v>
      </c>
      <c r="Z345" t="s">
        <v>173</v>
      </c>
      <c r="AA345" t="s">
        <v>173</v>
      </c>
      <c r="AB345" t="s">
        <v>173</v>
      </c>
      <c r="AC345" s="25">
        <v>12.564882225371065</v>
      </c>
      <c r="AD345" s="25">
        <v>8.5699036679834162</v>
      </c>
      <c r="AE345" s="25">
        <v>6.7845853739208222</v>
      </c>
      <c r="AQ345" s="5">
        <f>VLOOKUP(AR345,'End KS4 denominations'!A:G,7,0)</f>
        <v>266059</v>
      </c>
      <c r="AR345" s="5" t="str">
        <f t="shared" si="5"/>
        <v>Girls.S2.All state-funded.Total.Total</v>
      </c>
    </row>
    <row r="346" spans="1:44" x14ac:dyDescent="0.25">
      <c r="A346">
        <v>201819</v>
      </c>
      <c r="B346" t="s">
        <v>19</v>
      </c>
      <c r="C346" t="s">
        <v>110</v>
      </c>
      <c r="D346" t="s">
        <v>20</v>
      </c>
      <c r="E346" t="s">
        <v>21</v>
      </c>
      <c r="F346" t="s">
        <v>22</v>
      </c>
      <c r="G346" t="s">
        <v>161</v>
      </c>
      <c r="H346" t="s">
        <v>114</v>
      </c>
      <c r="I346" t="s">
        <v>170</v>
      </c>
      <c r="J346" t="s">
        <v>161</v>
      </c>
      <c r="K346" t="s">
        <v>161</v>
      </c>
      <c r="L346" t="s">
        <v>37</v>
      </c>
      <c r="M346" t="s">
        <v>26</v>
      </c>
      <c r="N346">
        <v>83424</v>
      </c>
      <c r="O346">
        <v>82021</v>
      </c>
      <c r="P346">
        <v>54052</v>
      </c>
      <c r="Q346">
        <v>42032</v>
      </c>
      <c r="R346">
        <v>0</v>
      </c>
      <c r="S346">
        <v>0</v>
      </c>
      <c r="T346">
        <v>0</v>
      </c>
      <c r="U346">
        <v>0</v>
      </c>
      <c r="V346">
        <v>98</v>
      </c>
      <c r="W346">
        <v>64</v>
      </c>
      <c r="X346">
        <v>50</v>
      </c>
      <c r="Y346" t="s">
        <v>173</v>
      </c>
      <c r="Z346" t="s">
        <v>173</v>
      </c>
      <c r="AA346" t="s">
        <v>173</v>
      </c>
      <c r="AB346" t="s">
        <v>173</v>
      </c>
      <c r="AC346" s="25">
        <v>15.109859237958039</v>
      </c>
      <c r="AD346" s="25">
        <v>9.9574268971374149</v>
      </c>
      <c r="AE346" s="25">
        <v>7.7431097339687671</v>
      </c>
      <c r="AQ346" s="5">
        <f>VLOOKUP(AR346,'End KS4 denominations'!A:G,7,0)</f>
        <v>542831</v>
      </c>
      <c r="AR346" s="5" t="str">
        <f t="shared" si="5"/>
        <v>Total.S2.All state-funded.Total.Total</v>
      </c>
    </row>
    <row r="347" spans="1:44" x14ac:dyDescent="0.25">
      <c r="A347">
        <v>201819</v>
      </c>
      <c r="B347" t="s">
        <v>19</v>
      </c>
      <c r="C347" t="s">
        <v>110</v>
      </c>
      <c r="D347" t="s">
        <v>20</v>
      </c>
      <c r="E347" t="s">
        <v>21</v>
      </c>
      <c r="F347" t="s">
        <v>22</v>
      </c>
      <c r="G347" t="s">
        <v>111</v>
      </c>
      <c r="H347" t="s">
        <v>114</v>
      </c>
      <c r="I347" t="s">
        <v>170</v>
      </c>
      <c r="J347" t="s">
        <v>161</v>
      </c>
      <c r="K347" t="s">
        <v>161</v>
      </c>
      <c r="L347" t="s">
        <v>37</v>
      </c>
      <c r="M347" t="s">
        <v>27</v>
      </c>
      <c r="N347">
        <v>49606</v>
      </c>
      <c r="O347">
        <v>48591</v>
      </c>
      <c r="P347">
        <v>31251</v>
      </c>
      <c r="Q347">
        <v>23981</v>
      </c>
      <c r="R347">
        <v>0</v>
      </c>
      <c r="S347">
        <v>0</v>
      </c>
      <c r="T347">
        <v>0</v>
      </c>
      <c r="U347">
        <v>0</v>
      </c>
      <c r="V347">
        <v>97</v>
      </c>
      <c r="W347">
        <v>62</v>
      </c>
      <c r="X347">
        <v>48</v>
      </c>
      <c r="Y347" t="s">
        <v>173</v>
      </c>
      <c r="Z347" t="s">
        <v>173</v>
      </c>
      <c r="AA347" t="s">
        <v>173</v>
      </c>
      <c r="AB347" t="s">
        <v>173</v>
      </c>
      <c r="AC347" s="25">
        <v>17.556327952249507</v>
      </c>
      <c r="AD347" s="25">
        <v>11.291243333863251</v>
      </c>
      <c r="AE347" s="25">
        <v>8.6645325394187278</v>
      </c>
      <c r="AQ347" s="5">
        <f>VLOOKUP(AR347,'End KS4 denominations'!A:G,7,0)</f>
        <v>276772</v>
      </c>
      <c r="AR347" s="5" t="str">
        <f t="shared" si="5"/>
        <v>Boys.S2.All state-funded.Total.Total</v>
      </c>
    </row>
    <row r="348" spans="1:44" x14ac:dyDescent="0.25">
      <c r="A348">
        <v>201819</v>
      </c>
      <c r="B348" t="s">
        <v>19</v>
      </c>
      <c r="C348" t="s">
        <v>110</v>
      </c>
      <c r="D348" t="s">
        <v>20</v>
      </c>
      <c r="E348" t="s">
        <v>21</v>
      </c>
      <c r="F348" t="s">
        <v>22</v>
      </c>
      <c r="G348" t="s">
        <v>113</v>
      </c>
      <c r="H348" t="s">
        <v>114</v>
      </c>
      <c r="I348" t="s">
        <v>170</v>
      </c>
      <c r="J348" t="s">
        <v>161</v>
      </c>
      <c r="K348" t="s">
        <v>161</v>
      </c>
      <c r="L348" t="s">
        <v>37</v>
      </c>
      <c r="M348" t="s">
        <v>27</v>
      </c>
      <c r="N348">
        <v>33818</v>
      </c>
      <c r="O348">
        <v>33430</v>
      </c>
      <c r="P348">
        <v>22801</v>
      </c>
      <c r="Q348">
        <v>18051</v>
      </c>
      <c r="R348">
        <v>0</v>
      </c>
      <c r="S348">
        <v>0</v>
      </c>
      <c r="T348">
        <v>0</v>
      </c>
      <c r="U348">
        <v>0</v>
      </c>
      <c r="V348">
        <v>98</v>
      </c>
      <c r="W348">
        <v>67</v>
      </c>
      <c r="X348">
        <v>53</v>
      </c>
      <c r="Y348" t="s">
        <v>173</v>
      </c>
      <c r="Z348" t="s">
        <v>173</v>
      </c>
      <c r="AA348" t="s">
        <v>173</v>
      </c>
      <c r="AB348" t="s">
        <v>173</v>
      </c>
      <c r="AC348" s="25">
        <v>12.564882225371065</v>
      </c>
      <c r="AD348" s="25">
        <v>8.5699036679834162</v>
      </c>
      <c r="AE348" s="25">
        <v>6.7845853739208222</v>
      </c>
      <c r="AQ348" s="5">
        <f>VLOOKUP(AR348,'End KS4 denominations'!A:G,7,0)</f>
        <v>266059</v>
      </c>
      <c r="AR348" s="5" t="str">
        <f t="shared" si="5"/>
        <v>Girls.S2.All state-funded.Total.Total</v>
      </c>
    </row>
    <row r="349" spans="1:44" x14ac:dyDescent="0.25">
      <c r="A349">
        <v>201819</v>
      </c>
      <c r="B349" t="s">
        <v>19</v>
      </c>
      <c r="C349" t="s">
        <v>110</v>
      </c>
      <c r="D349" t="s">
        <v>20</v>
      </c>
      <c r="E349" t="s">
        <v>21</v>
      </c>
      <c r="F349" t="s">
        <v>22</v>
      </c>
      <c r="G349" t="s">
        <v>161</v>
      </c>
      <c r="H349" t="s">
        <v>114</v>
      </c>
      <c r="I349" t="s">
        <v>170</v>
      </c>
      <c r="J349" t="s">
        <v>161</v>
      </c>
      <c r="K349" t="s">
        <v>161</v>
      </c>
      <c r="L349" t="s">
        <v>37</v>
      </c>
      <c r="M349" t="s">
        <v>27</v>
      </c>
      <c r="N349">
        <v>83424</v>
      </c>
      <c r="O349">
        <v>82021</v>
      </c>
      <c r="P349">
        <v>54052</v>
      </c>
      <c r="Q349">
        <v>42032</v>
      </c>
      <c r="R349">
        <v>0</v>
      </c>
      <c r="S349">
        <v>0</v>
      </c>
      <c r="T349">
        <v>0</v>
      </c>
      <c r="U349">
        <v>0</v>
      </c>
      <c r="V349">
        <v>98</v>
      </c>
      <c r="W349">
        <v>64</v>
      </c>
      <c r="X349">
        <v>50</v>
      </c>
      <c r="Y349" t="s">
        <v>173</v>
      </c>
      <c r="Z349" t="s">
        <v>173</v>
      </c>
      <c r="AA349" t="s">
        <v>173</v>
      </c>
      <c r="AB349" t="s">
        <v>173</v>
      </c>
      <c r="AC349" s="25">
        <v>15.109859237958039</v>
      </c>
      <c r="AD349" s="25">
        <v>9.9574268971374149</v>
      </c>
      <c r="AE349" s="25">
        <v>7.7431097339687671</v>
      </c>
      <c r="AQ349" s="5">
        <f>VLOOKUP(AR349,'End KS4 denominations'!A:G,7,0)</f>
        <v>542831</v>
      </c>
      <c r="AR349" s="5" t="str">
        <f t="shared" si="5"/>
        <v>Total.S2.All state-funded.Total.Total</v>
      </c>
    </row>
    <row r="350" spans="1:44" x14ac:dyDescent="0.25">
      <c r="A350">
        <v>201819</v>
      </c>
      <c r="B350" t="s">
        <v>19</v>
      </c>
      <c r="C350" t="s">
        <v>110</v>
      </c>
      <c r="D350" t="s">
        <v>20</v>
      </c>
      <c r="E350" t="s">
        <v>21</v>
      </c>
      <c r="F350" t="s">
        <v>22</v>
      </c>
      <c r="G350" t="s">
        <v>111</v>
      </c>
      <c r="H350" t="s">
        <v>114</v>
      </c>
      <c r="I350" t="s">
        <v>170</v>
      </c>
      <c r="J350" t="s">
        <v>161</v>
      </c>
      <c r="K350" t="s">
        <v>161</v>
      </c>
      <c r="L350" t="s">
        <v>38</v>
      </c>
      <c r="M350" t="s">
        <v>26</v>
      </c>
      <c r="N350">
        <v>74319</v>
      </c>
      <c r="O350">
        <v>73791</v>
      </c>
      <c r="P350">
        <v>66346</v>
      </c>
      <c r="Q350">
        <v>57602</v>
      </c>
      <c r="R350">
        <v>0</v>
      </c>
      <c r="S350">
        <v>0</v>
      </c>
      <c r="T350">
        <v>0</v>
      </c>
      <c r="U350">
        <v>0</v>
      </c>
      <c r="V350">
        <v>99</v>
      </c>
      <c r="W350">
        <v>89</v>
      </c>
      <c r="X350">
        <v>77</v>
      </c>
      <c r="Y350" t="s">
        <v>173</v>
      </c>
      <c r="Z350" t="s">
        <v>173</v>
      </c>
      <c r="AA350" t="s">
        <v>173</v>
      </c>
      <c r="AB350" t="s">
        <v>173</v>
      </c>
      <c r="AC350" s="25">
        <v>26.661295217724334</v>
      </c>
      <c r="AD350" s="25">
        <v>23.971355483936236</v>
      </c>
      <c r="AE350" s="25">
        <v>20.812076366106396</v>
      </c>
      <c r="AQ350" s="5">
        <f>VLOOKUP(AR350,'End KS4 denominations'!A:G,7,0)</f>
        <v>276772</v>
      </c>
      <c r="AR350" s="5" t="str">
        <f t="shared" si="5"/>
        <v>Boys.S2.All state-funded.Total.Total</v>
      </c>
    </row>
    <row r="351" spans="1:44" x14ac:dyDescent="0.25">
      <c r="A351">
        <v>201819</v>
      </c>
      <c r="B351" t="s">
        <v>19</v>
      </c>
      <c r="C351" t="s">
        <v>110</v>
      </c>
      <c r="D351" t="s">
        <v>20</v>
      </c>
      <c r="E351" t="s">
        <v>21</v>
      </c>
      <c r="F351" t="s">
        <v>22</v>
      </c>
      <c r="G351" t="s">
        <v>113</v>
      </c>
      <c r="H351" t="s">
        <v>114</v>
      </c>
      <c r="I351" t="s">
        <v>170</v>
      </c>
      <c r="J351" t="s">
        <v>161</v>
      </c>
      <c r="K351" t="s">
        <v>161</v>
      </c>
      <c r="L351" t="s">
        <v>38</v>
      </c>
      <c r="M351" t="s">
        <v>26</v>
      </c>
      <c r="N351">
        <v>71999</v>
      </c>
      <c r="O351">
        <v>71554</v>
      </c>
      <c r="P351">
        <v>65074</v>
      </c>
      <c r="Q351">
        <v>56862</v>
      </c>
      <c r="R351">
        <v>0</v>
      </c>
      <c r="S351">
        <v>0</v>
      </c>
      <c r="T351">
        <v>0</v>
      </c>
      <c r="U351">
        <v>0</v>
      </c>
      <c r="V351">
        <v>99</v>
      </c>
      <c r="W351">
        <v>90</v>
      </c>
      <c r="X351">
        <v>78</v>
      </c>
      <c r="Y351" t="s">
        <v>173</v>
      </c>
      <c r="Z351" t="s">
        <v>173</v>
      </c>
      <c r="AA351" t="s">
        <v>173</v>
      </c>
      <c r="AB351" t="s">
        <v>173</v>
      </c>
      <c r="AC351" s="25">
        <v>26.894034781758936</v>
      </c>
      <c r="AD351" s="25">
        <v>24.458484772174593</v>
      </c>
      <c r="AE351" s="25">
        <v>21.371951334102587</v>
      </c>
      <c r="AQ351" s="5">
        <f>VLOOKUP(AR351,'End KS4 denominations'!A:G,7,0)</f>
        <v>266059</v>
      </c>
      <c r="AR351" s="5" t="str">
        <f t="shared" si="5"/>
        <v>Girls.S2.All state-funded.Total.Total</v>
      </c>
    </row>
    <row r="352" spans="1:44" x14ac:dyDescent="0.25">
      <c r="A352">
        <v>201819</v>
      </c>
      <c r="B352" t="s">
        <v>19</v>
      </c>
      <c r="C352" t="s">
        <v>110</v>
      </c>
      <c r="D352" t="s">
        <v>20</v>
      </c>
      <c r="E352" t="s">
        <v>21</v>
      </c>
      <c r="F352" t="s">
        <v>22</v>
      </c>
      <c r="G352" t="s">
        <v>161</v>
      </c>
      <c r="H352" t="s">
        <v>114</v>
      </c>
      <c r="I352" t="s">
        <v>170</v>
      </c>
      <c r="J352" t="s">
        <v>161</v>
      </c>
      <c r="K352" t="s">
        <v>161</v>
      </c>
      <c r="L352" t="s">
        <v>38</v>
      </c>
      <c r="M352" t="s">
        <v>26</v>
      </c>
      <c r="N352">
        <v>146318</v>
      </c>
      <c r="O352">
        <v>145345</v>
      </c>
      <c r="P352">
        <v>131420</v>
      </c>
      <c r="Q352">
        <v>114464</v>
      </c>
      <c r="R352">
        <v>0</v>
      </c>
      <c r="S352">
        <v>0</v>
      </c>
      <c r="T352">
        <v>0</v>
      </c>
      <c r="U352">
        <v>0</v>
      </c>
      <c r="V352">
        <v>99</v>
      </c>
      <c r="W352">
        <v>89</v>
      </c>
      <c r="X352">
        <v>78</v>
      </c>
      <c r="Y352" t="s">
        <v>173</v>
      </c>
      <c r="Z352" t="s">
        <v>173</v>
      </c>
      <c r="AA352" t="s">
        <v>173</v>
      </c>
      <c r="AB352" t="s">
        <v>173</v>
      </c>
      <c r="AC352" s="25">
        <v>26.775368392741015</v>
      </c>
      <c r="AD352" s="25">
        <v>24.210113276507787</v>
      </c>
      <c r="AE352" s="25">
        <v>21.086489165136111</v>
      </c>
      <c r="AQ352" s="5">
        <f>VLOOKUP(AR352,'End KS4 denominations'!A:G,7,0)</f>
        <v>542831</v>
      </c>
      <c r="AR352" s="5" t="str">
        <f t="shared" si="5"/>
        <v>Total.S2.All state-funded.Total.Total</v>
      </c>
    </row>
    <row r="353" spans="1:44" x14ac:dyDescent="0.25">
      <c r="A353">
        <v>201819</v>
      </c>
      <c r="B353" t="s">
        <v>19</v>
      </c>
      <c r="C353" t="s">
        <v>110</v>
      </c>
      <c r="D353" t="s">
        <v>20</v>
      </c>
      <c r="E353" t="s">
        <v>21</v>
      </c>
      <c r="F353" t="s">
        <v>22</v>
      </c>
      <c r="G353" t="s">
        <v>111</v>
      </c>
      <c r="H353" t="s">
        <v>114</v>
      </c>
      <c r="I353" t="s">
        <v>170</v>
      </c>
      <c r="J353" t="s">
        <v>161</v>
      </c>
      <c r="K353" t="s">
        <v>161</v>
      </c>
      <c r="L353" t="s">
        <v>38</v>
      </c>
      <c r="M353" t="s">
        <v>27</v>
      </c>
      <c r="N353">
        <v>74319</v>
      </c>
      <c r="O353">
        <v>73791</v>
      </c>
      <c r="P353">
        <v>66346</v>
      </c>
      <c r="Q353">
        <v>57602</v>
      </c>
      <c r="R353">
        <v>0</v>
      </c>
      <c r="S353">
        <v>0</v>
      </c>
      <c r="T353">
        <v>0</v>
      </c>
      <c r="U353">
        <v>0</v>
      </c>
      <c r="V353">
        <v>99</v>
      </c>
      <c r="W353">
        <v>89</v>
      </c>
      <c r="X353">
        <v>77</v>
      </c>
      <c r="Y353" t="s">
        <v>173</v>
      </c>
      <c r="Z353" t="s">
        <v>173</v>
      </c>
      <c r="AA353" t="s">
        <v>173</v>
      </c>
      <c r="AB353" t="s">
        <v>173</v>
      </c>
      <c r="AC353" s="25">
        <v>26.661295217724334</v>
      </c>
      <c r="AD353" s="25">
        <v>23.971355483936236</v>
      </c>
      <c r="AE353" s="25">
        <v>20.812076366106396</v>
      </c>
      <c r="AQ353" s="5">
        <f>VLOOKUP(AR353,'End KS4 denominations'!A:G,7,0)</f>
        <v>276772</v>
      </c>
      <c r="AR353" s="5" t="str">
        <f t="shared" si="5"/>
        <v>Boys.S2.All state-funded.Total.Total</v>
      </c>
    </row>
    <row r="354" spans="1:44" x14ac:dyDescent="0.25">
      <c r="A354">
        <v>201819</v>
      </c>
      <c r="B354" t="s">
        <v>19</v>
      </c>
      <c r="C354" t="s">
        <v>110</v>
      </c>
      <c r="D354" t="s">
        <v>20</v>
      </c>
      <c r="E354" t="s">
        <v>21</v>
      </c>
      <c r="F354" t="s">
        <v>22</v>
      </c>
      <c r="G354" t="s">
        <v>113</v>
      </c>
      <c r="H354" t="s">
        <v>114</v>
      </c>
      <c r="I354" t="s">
        <v>170</v>
      </c>
      <c r="J354" t="s">
        <v>161</v>
      </c>
      <c r="K354" t="s">
        <v>161</v>
      </c>
      <c r="L354" t="s">
        <v>38</v>
      </c>
      <c r="M354" t="s">
        <v>27</v>
      </c>
      <c r="N354">
        <v>71999</v>
      </c>
      <c r="O354">
        <v>71554</v>
      </c>
      <c r="P354">
        <v>65074</v>
      </c>
      <c r="Q354">
        <v>56862</v>
      </c>
      <c r="R354">
        <v>0</v>
      </c>
      <c r="S354">
        <v>0</v>
      </c>
      <c r="T354">
        <v>0</v>
      </c>
      <c r="U354">
        <v>0</v>
      </c>
      <c r="V354">
        <v>99</v>
      </c>
      <c r="W354">
        <v>90</v>
      </c>
      <c r="X354">
        <v>78</v>
      </c>
      <c r="Y354" t="s">
        <v>173</v>
      </c>
      <c r="Z354" t="s">
        <v>173</v>
      </c>
      <c r="AA354" t="s">
        <v>173</v>
      </c>
      <c r="AB354" t="s">
        <v>173</v>
      </c>
      <c r="AC354" s="25">
        <v>26.894034781758936</v>
      </c>
      <c r="AD354" s="25">
        <v>24.458484772174593</v>
      </c>
      <c r="AE354" s="25">
        <v>21.371951334102587</v>
      </c>
      <c r="AQ354" s="5">
        <f>VLOOKUP(AR354,'End KS4 denominations'!A:G,7,0)</f>
        <v>266059</v>
      </c>
      <c r="AR354" s="5" t="str">
        <f t="shared" si="5"/>
        <v>Girls.S2.All state-funded.Total.Total</v>
      </c>
    </row>
    <row r="355" spans="1:44" x14ac:dyDescent="0.25">
      <c r="A355">
        <v>201819</v>
      </c>
      <c r="B355" t="s">
        <v>19</v>
      </c>
      <c r="C355" t="s">
        <v>110</v>
      </c>
      <c r="D355" t="s">
        <v>20</v>
      </c>
      <c r="E355" t="s">
        <v>21</v>
      </c>
      <c r="F355" t="s">
        <v>22</v>
      </c>
      <c r="G355" t="s">
        <v>161</v>
      </c>
      <c r="H355" t="s">
        <v>114</v>
      </c>
      <c r="I355" t="s">
        <v>170</v>
      </c>
      <c r="J355" t="s">
        <v>161</v>
      </c>
      <c r="K355" t="s">
        <v>161</v>
      </c>
      <c r="L355" t="s">
        <v>38</v>
      </c>
      <c r="M355" t="s">
        <v>27</v>
      </c>
      <c r="N355">
        <v>146318</v>
      </c>
      <c r="O355">
        <v>145345</v>
      </c>
      <c r="P355">
        <v>131420</v>
      </c>
      <c r="Q355">
        <v>114464</v>
      </c>
      <c r="R355">
        <v>0</v>
      </c>
      <c r="S355">
        <v>0</v>
      </c>
      <c r="T355">
        <v>0</v>
      </c>
      <c r="U355">
        <v>0</v>
      </c>
      <c r="V355">
        <v>99</v>
      </c>
      <c r="W355">
        <v>89</v>
      </c>
      <c r="X355">
        <v>78</v>
      </c>
      <c r="Y355" t="s">
        <v>173</v>
      </c>
      <c r="Z355" t="s">
        <v>173</v>
      </c>
      <c r="AA355" t="s">
        <v>173</v>
      </c>
      <c r="AB355" t="s">
        <v>173</v>
      </c>
      <c r="AC355" s="25">
        <v>26.775368392741015</v>
      </c>
      <c r="AD355" s="25">
        <v>24.210113276507787</v>
      </c>
      <c r="AE355" s="25">
        <v>21.086489165136111</v>
      </c>
      <c r="AQ355" s="5">
        <f>VLOOKUP(AR355,'End KS4 denominations'!A:G,7,0)</f>
        <v>542831</v>
      </c>
      <c r="AR355" s="5" t="str">
        <f t="shared" si="5"/>
        <v>Total.S2.All state-funded.Total.Total</v>
      </c>
    </row>
    <row r="356" spans="1:44" x14ac:dyDescent="0.25">
      <c r="A356">
        <v>201819</v>
      </c>
      <c r="B356" t="s">
        <v>19</v>
      </c>
      <c r="C356" t="s">
        <v>110</v>
      </c>
      <c r="D356" t="s">
        <v>20</v>
      </c>
      <c r="E356" t="s">
        <v>21</v>
      </c>
      <c r="F356" t="s">
        <v>22</v>
      </c>
      <c r="G356" t="s">
        <v>111</v>
      </c>
      <c r="H356" t="s">
        <v>114</v>
      </c>
      <c r="I356" t="s">
        <v>170</v>
      </c>
      <c r="J356" t="s">
        <v>161</v>
      </c>
      <c r="K356" t="s">
        <v>161</v>
      </c>
      <c r="L356" t="s">
        <v>39</v>
      </c>
      <c r="M356" t="s">
        <v>26</v>
      </c>
      <c r="N356">
        <v>493</v>
      </c>
      <c r="O356">
        <v>476</v>
      </c>
      <c r="P356">
        <v>315</v>
      </c>
      <c r="Q356">
        <v>250</v>
      </c>
      <c r="R356">
        <v>0</v>
      </c>
      <c r="S356">
        <v>0</v>
      </c>
      <c r="T356">
        <v>0</v>
      </c>
      <c r="U356">
        <v>0</v>
      </c>
      <c r="V356">
        <v>96</v>
      </c>
      <c r="W356">
        <v>63</v>
      </c>
      <c r="X356">
        <v>50</v>
      </c>
      <c r="Y356" t="s">
        <v>173</v>
      </c>
      <c r="Z356" t="s">
        <v>173</v>
      </c>
      <c r="AA356" t="s">
        <v>173</v>
      </c>
      <c r="AB356" t="s">
        <v>173</v>
      </c>
      <c r="AC356" s="25">
        <v>0.17198271501452461</v>
      </c>
      <c r="AD356" s="25">
        <v>0.11381209081843539</v>
      </c>
      <c r="AE356" s="25">
        <v>9.0327056205107448E-2</v>
      </c>
      <c r="AQ356" s="5">
        <f>VLOOKUP(AR356,'End KS4 denominations'!A:G,7,0)</f>
        <v>276772</v>
      </c>
      <c r="AR356" s="5" t="str">
        <f t="shared" si="5"/>
        <v>Boys.S2.All state-funded.Total.Total</v>
      </c>
    </row>
    <row r="357" spans="1:44" x14ac:dyDescent="0.25">
      <c r="A357">
        <v>201819</v>
      </c>
      <c r="B357" t="s">
        <v>19</v>
      </c>
      <c r="C357" t="s">
        <v>110</v>
      </c>
      <c r="D357" t="s">
        <v>20</v>
      </c>
      <c r="E357" t="s">
        <v>21</v>
      </c>
      <c r="F357" t="s">
        <v>22</v>
      </c>
      <c r="G357" t="s">
        <v>113</v>
      </c>
      <c r="H357" t="s">
        <v>114</v>
      </c>
      <c r="I357" t="s">
        <v>170</v>
      </c>
      <c r="J357" t="s">
        <v>161</v>
      </c>
      <c r="K357" t="s">
        <v>161</v>
      </c>
      <c r="L357" t="s">
        <v>39</v>
      </c>
      <c r="M357" t="s">
        <v>26</v>
      </c>
      <c r="N357">
        <v>724</v>
      </c>
      <c r="O357">
        <v>716</v>
      </c>
      <c r="P357">
        <v>601</v>
      </c>
      <c r="Q357">
        <v>517</v>
      </c>
      <c r="R357">
        <v>0</v>
      </c>
      <c r="S357">
        <v>0</v>
      </c>
      <c r="T357">
        <v>0</v>
      </c>
      <c r="U357">
        <v>0</v>
      </c>
      <c r="V357">
        <v>98</v>
      </c>
      <c r="W357">
        <v>83</v>
      </c>
      <c r="X357">
        <v>71</v>
      </c>
      <c r="Y357" t="s">
        <v>173</v>
      </c>
      <c r="Z357" t="s">
        <v>173</v>
      </c>
      <c r="AA357" t="s">
        <v>173</v>
      </c>
      <c r="AB357" t="s">
        <v>173</v>
      </c>
      <c r="AC357" s="25">
        <v>0.26911324179975116</v>
      </c>
      <c r="AD357" s="25">
        <v>0.22588974625928834</v>
      </c>
      <c r="AE357" s="25">
        <v>0.19431780169060245</v>
      </c>
      <c r="AQ357" s="5">
        <f>VLOOKUP(AR357,'End KS4 denominations'!A:G,7,0)</f>
        <v>266059</v>
      </c>
      <c r="AR357" s="5" t="str">
        <f t="shared" si="5"/>
        <v>Girls.S2.All state-funded.Total.Total</v>
      </c>
    </row>
    <row r="358" spans="1:44" x14ac:dyDescent="0.25">
      <c r="A358">
        <v>201819</v>
      </c>
      <c r="B358" t="s">
        <v>19</v>
      </c>
      <c r="C358" t="s">
        <v>110</v>
      </c>
      <c r="D358" t="s">
        <v>20</v>
      </c>
      <c r="E358" t="s">
        <v>21</v>
      </c>
      <c r="F358" t="s">
        <v>22</v>
      </c>
      <c r="G358" t="s">
        <v>161</v>
      </c>
      <c r="H358" t="s">
        <v>114</v>
      </c>
      <c r="I358" t="s">
        <v>170</v>
      </c>
      <c r="J358" t="s">
        <v>161</v>
      </c>
      <c r="K358" t="s">
        <v>161</v>
      </c>
      <c r="L358" t="s">
        <v>39</v>
      </c>
      <c r="M358" t="s">
        <v>26</v>
      </c>
      <c r="N358">
        <v>1217</v>
      </c>
      <c r="O358">
        <v>1192</v>
      </c>
      <c r="P358">
        <v>916</v>
      </c>
      <c r="Q358">
        <v>767</v>
      </c>
      <c r="R358">
        <v>0</v>
      </c>
      <c r="S358">
        <v>0</v>
      </c>
      <c r="T358">
        <v>0</v>
      </c>
      <c r="U358">
        <v>0</v>
      </c>
      <c r="V358">
        <v>97</v>
      </c>
      <c r="W358">
        <v>75</v>
      </c>
      <c r="X358">
        <v>63</v>
      </c>
      <c r="Y358" t="s">
        <v>173</v>
      </c>
      <c r="Z358" t="s">
        <v>173</v>
      </c>
      <c r="AA358" t="s">
        <v>173</v>
      </c>
      <c r="AB358" t="s">
        <v>173</v>
      </c>
      <c r="AC358" s="25">
        <v>0.21958952233752307</v>
      </c>
      <c r="AD358" s="25">
        <v>0.16874496850769391</v>
      </c>
      <c r="AE358" s="25">
        <v>0.14129627821550356</v>
      </c>
      <c r="AQ358" s="5">
        <f>VLOOKUP(AR358,'End KS4 denominations'!A:G,7,0)</f>
        <v>542831</v>
      </c>
      <c r="AR358" s="5" t="str">
        <f t="shared" si="5"/>
        <v>Total.S2.All state-funded.Total.Total</v>
      </c>
    </row>
    <row r="359" spans="1:44" x14ac:dyDescent="0.25">
      <c r="A359">
        <v>201819</v>
      </c>
      <c r="B359" t="s">
        <v>19</v>
      </c>
      <c r="C359" t="s">
        <v>110</v>
      </c>
      <c r="D359" t="s">
        <v>20</v>
      </c>
      <c r="E359" t="s">
        <v>21</v>
      </c>
      <c r="F359" t="s">
        <v>22</v>
      </c>
      <c r="G359" t="s">
        <v>111</v>
      </c>
      <c r="H359" t="s">
        <v>114</v>
      </c>
      <c r="I359" t="s">
        <v>170</v>
      </c>
      <c r="J359" t="s">
        <v>161</v>
      </c>
      <c r="K359" t="s">
        <v>161</v>
      </c>
      <c r="L359" t="s">
        <v>39</v>
      </c>
      <c r="M359" t="s">
        <v>27</v>
      </c>
      <c r="N359">
        <v>493</v>
      </c>
      <c r="O359">
        <v>476</v>
      </c>
      <c r="P359">
        <v>315</v>
      </c>
      <c r="Q359">
        <v>250</v>
      </c>
      <c r="R359">
        <v>0</v>
      </c>
      <c r="S359">
        <v>0</v>
      </c>
      <c r="T359">
        <v>0</v>
      </c>
      <c r="U359">
        <v>0</v>
      </c>
      <c r="V359">
        <v>96</v>
      </c>
      <c r="W359">
        <v>63</v>
      </c>
      <c r="X359">
        <v>50</v>
      </c>
      <c r="Y359" t="s">
        <v>173</v>
      </c>
      <c r="Z359" t="s">
        <v>173</v>
      </c>
      <c r="AA359" t="s">
        <v>173</v>
      </c>
      <c r="AB359" t="s">
        <v>173</v>
      </c>
      <c r="AC359" s="25">
        <v>0.17198271501452461</v>
      </c>
      <c r="AD359" s="25">
        <v>0.11381209081843539</v>
      </c>
      <c r="AE359" s="25">
        <v>9.0327056205107448E-2</v>
      </c>
      <c r="AQ359" s="5">
        <f>VLOOKUP(AR359,'End KS4 denominations'!A:G,7,0)</f>
        <v>276772</v>
      </c>
      <c r="AR359" s="5" t="str">
        <f t="shared" si="5"/>
        <v>Boys.S2.All state-funded.Total.Total</v>
      </c>
    </row>
    <row r="360" spans="1:44" x14ac:dyDescent="0.25">
      <c r="A360">
        <v>201819</v>
      </c>
      <c r="B360" t="s">
        <v>19</v>
      </c>
      <c r="C360" t="s">
        <v>110</v>
      </c>
      <c r="D360" t="s">
        <v>20</v>
      </c>
      <c r="E360" t="s">
        <v>21</v>
      </c>
      <c r="F360" t="s">
        <v>22</v>
      </c>
      <c r="G360" t="s">
        <v>113</v>
      </c>
      <c r="H360" t="s">
        <v>114</v>
      </c>
      <c r="I360" t="s">
        <v>170</v>
      </c>
      <c r="J360" t="s">
        <v>161</v>
      </c>
      <c r="K360" t="s">
        <v>161</v>
      </c>
      <c r="L360" t="s">
        <v>39</v>
      </c>
      <c r="M360" t="s">
        <v>27</v>
      </c>
      <c r="N360">
        <v>724</v>
      </c>
      <c r="O360">
        <v>716</v>
      </c>
      <c r="P360">
        <v>601</v>
      </c>
      <c r="Q360">
        <v>517</v>
      </c>
      <c r="R360">
        <v>0</v>
      </c>
      <c r="S360">
        <v>0</v>
      </c>
      <c r="T360">
        <v>0</v>
      </c>
      <c r="U360">
        <v>0</v>
      </c>
      <c r="V360">
        <v>98</v>
      </c>
      <c r="W360">
        <v>83</v>
      </c>
      <c r="X360">
        <v>71</v>
      </c>
      <c r="Y360" t="s">
        <v>173</v>
      </c>
      <c r="Z360" t="s">
        <v>173</v>
      </c>
      <c r="AA360" t="s">
        <v>173</v>
      </c>
      <c r="AB360" t="s">
        <v>173</v>
      </c>
      <c r="AC360" s="25">
        <v>0.26911324179975116</v>
      </c>
      <c r="AD360" s="25">
        <v>0.22588974625928834</v>
      </c>
      <c r="AE360" s="25">
        <v>0.19431780169060245</v>
      </c>
      <c r="AQ360" s="5">
        <f>VLOOKUP(AR360,'End KS4 denominations'!A:G,7,0)</f>
        <v>266059</v>
      </c>
      <c r="AR360" s="5" t="str">
        <f t="shared" si="5"/>
        <v>Girls.S2.All state-funded.Total.Total</v>
      </c>
    </row>
    <row r="361" spans="1:44" x14ac:dyDescent="0.25">
      <c r="A361">
        <v>201819</v>
      </c>
      <c r="B361" t="s">
        <v>19</v>
      </c>
      <c r="C361" t="s">
        <v>110</v>
      </c>
      <c r="D361" t="s">
        <v>20</v>
      </c>
      <c r="E361" t="s">
        <v>21</v>
      </c>
      <c r="F361" t="s">
        <v>22</v>
      </c>
      <c r="G361" t="s">
        <v>161</v>
      </c>
      <c r="H361" t="s">
        <v>114</v>
      </c>
      <c r="I361" t="s">
        <v>170</v>
      </c>
      <c r="J361" t="s">
        <v>161</v>
      </c>
      <c r="K361" t="s">
        <v>161</v>
      </c>
      <c r="L361" t="s">
        <v>39</v>
      </c>
      <c r="M361" t="s">
        <v>27</v>
      </c>
      <c r="N361">
        <v>1217</v>
      </c>
      <c r="O361">
        <v>1192</v>
      </c>
      <c r="P361">
        <v>916</v>
      </c>
      <c r="Q361">
        <v>767</v>
      </c>
      <c r="R361">
        <v>0</v>
      </c>
      <c r="S361">
        <v>0</v>
      </c>
      <c r="T361">
        <v>0</v>
      </c>
      <c r="U361">
        <v>0</v>
      </c>
      <c r="V361">
        <v>97</v>
      </c>
      <c r="W361">
        <v>75</v>
      </c>
      <c r="X361">
        <v>63</v>
      </c>
      <c r="Y361" t="s">
        <v>173</v>
      </c>
      <c r="Z361" t="s">
        <v>173</v>
      </c>
      <c r="AA361" t="s">
        <v>173</v>
      </c>
      <c r="AB361" t="s">
        <v>173</v>
      </c>
      <c r="AC361" s="25">
        <v>0.21958952233752307</v>
      </c>
      <c r="AD361" s="25">
        <v>0.16874496850769391</v>
      </c>
      <c r="AE361" s="25">
        <v>0.14129627821550356</v>
      </c>
      <c r="AQ361" s="5">
        <f>VLOOKUP(AR361,'End KS4 denominations'!A:G,7,0)</f>
        <v>542831</v>
      </c>
      <c r="AR361" s="5" t="str">
        <f t="shared" si="5"/>
        <v>Total.S2.All state-funded.Total.Total</v>
      </c>
    </row>
    <row r="362" spans="1:44" x14ac:dyDescent="0.25">
      <c r="A362">
        <v>201819</v>
      </c>
      <c r="B362" t="s">
        <v>19</v>
      </c>
      <c r="C362" t="s">
        <v>110</v>
      </c>
      <c r="D362" t="s">
        <v>20</v>
      </c>
      <c r="E362" t="s">
        <v>21</v>
      </c>
      <c r="F362" t="s">
        <v>22</v>
      </c>
      <c r="G362" t="s">
        <v>111</v>
      </c>
      <c r="H362" t="s">
        <v>114</v>
      </c>
      <c r="I362" t="s">
        <v>170</v>
      </c>
      <c r="J362" t="s">
        <v>161</v>
      </c>
      <c r="K362" t="s">
        <v>161</v>
      </c>
      <c r="L362" t="s">
        <v>40</v>
      </c>
      <c r="M362" t="s">
        <v>26</v>
      </c>
      <c r="N362">
        <v>68</v>
      </c>
      <c r="O362">
        <v>68</v>
      </c>
      <c r="P362">
        <v>59</v>
      </c>
      <c r="Q362">
        <v>57</v>
      </c>
      <c r="R362">
        <v>0</v>
      </c>
      <c r="S362">
        <v>0</v>
      </c>
      <c r="T362">
        <v>0</v>
      </c>
      <c r="U362">
        <v>0</v>
      </c>
      <c r="V362">
        <v>100</v>
      </c>
      <c r="W362">
        <v>86</v>
      </c>
      <c r="X362">
        <v>83</v>
      </c>
      <c r="Y362" t="s">
        <v>173</v>
      </c>
      <c r="Z362" t="s">
        <v>173</v>
      </c>
      <c r="AA362" t="s">
        <v>173</v>
      </c>
      <c r="AB362" t="s">
        <v>173</v>
      </c>
      <c r="AC362" s="25">
        <v>2.4568959287789228E-2</v>
      </c>
      <c r="AD362" s="25">
        <v>2.1317185264405361E-2</v>
      </c>
      <c r="AE362" s="25">
        <v>2.05945688147645E-2</v>
      </c>
      <c r="AQ362" s="5">
        <f>VLOOKUP(AR362,'End KS4 denominations'!A:G,7,0)</f>
        <v>276772</v>
      </c>
      <c r="AR362" s="5" t="str">
        <f t="shared" si="5"/>
        <v>Boys.S2.All state-funded.Total.Total</v>
      </c>
    </row>
    <row r="363" spans="1:44" x14ac:dyDescent="0.25">
      <c r="A363">
        <v>201819</v>
      </c>
      <c r="B363" t="s">
        <v>19</v>
      </c>
      <c r="C363" t="s">
        <v>110</v>
      </c>
      <c r="D363" t="s">
        <v>20</v>
      </c>
      <c r="E363" t="s">
        <v>21</v>
      </c>
      <c r="F363" t="s">
        <v>22</v>
      </c>
      <c r="G363" t="s">
        <v>113</v>
      </c>
      <c r="H363" t="s">
        <v>114</v>
      </c>
      <c r="I363" t="s">
        <v>170</v>
      </c>
      <c r="J363" t="s">
        <v>161</v>
      </c>
      <c r="K363" t="s">
        <v>161</v>
      </c>
      <c r="L363" t="s">
        <v>40</v>
      </c>
      <c r="M363" t="s">
        <v>26</v>
      </c>
      <c r="N363">
        <v>47</v>
      </c>
      <c r="O363">
        <v>46</v>
      </c>
      <c r="P363">
        <v>39</v>
      </c>
      <c r="Q363">
        <v>39</v>
      </c>
      <c r="R363">
        <v>0</v>
      </c>
      <c r="S363">
        <v>0</v>
      </c>
      <c r="T363">
        <v>0</v>
      </c>
      <c r="U363">
        <v>0</v>
      </c>
      <c r="V363">
        <v>97</v>
      </c>
      <c r="W363">
        <v>82</v>
      </c>
      <c r="X363">
        <v>82</v>
      </c>
      <c r="Y363" t="s">
        <v>173</v>
      </c>
      <c r="Z363" t="s">
        <v>173</v>
      </c>
      <c r="AA363" t="s">
        <v>173</v>
      </c>
      <c r="AB363" t="s">
        <v>173</v>
      </c>
      <c r="AC363" s="25">
        <v>1.728939821618513E-2</v>
      </c>
      <c r="AD363" s="25">
        <v>1.4658402835461307E-2</v>
      </c>
      <c r="AE363" s="25">
        <v>1.4658402835461307E-2</v>
      </c>
      <c r="AQ363" s="5">
        <f>VLOOKUP(AR363,'End KS4 denominations'!A:G,7,0)</f>
        <v>266059</v>
      </c>
      <c r="AR363" s="5" t="str">
        <f t="shared" si="5"/>
        <v>Girls.S2.All state-funded.Total.Total</v>
      </c>
    </row>
    <row r="364" spans="1:44" x14ac:dyDescent="0.25">
      <c r="A364">
        <v>201819</v>
      </c>
      <c r="B364" t="s">
        <v>19</v>
      </c>
      <c r="C364" t="s">
        <v>110</v>
      </c>
      <c r="D364" t="s">
        <v>20</v>
      </c>
      <c r="E364" t="s">
        <v>21</v>
      </c>
      <c r="F364" t="s">
        <v>22</v>
      </c>
      <c r="G364" t="s">
        <v>161</v>
      </c>
      <c r="H364" t="s">
        <v>114</v>
      </c>
      <c r="I364" t="s">
        <v>170</v>
      </c>
      <c r="J364" t="s">
        <v>161</v>
      </c>
      <c r="K364" t="s">
        <v>161</v>
      </c>
      <c r="L364" t="s">
        <v>40</v>
      </c>
      <c r="M364" t="s">
        <v>26</v>
      </c>
      <c r="N364">
        <v>115</v>
      </c>
      <c r="O364">
        <v>114</v>
      </c>
      <c r="P364">
        <v>98</v>
      </c>
      <c r="Q364">
        <v>96</v>
      </c>
      <c r="R364">
        <v>0</v>
      </c>
      <c r="S364">
        <v>0</v>
      </c>
      <c r="T364">
        <v>0</v>
      </c>
      <c r="U364">
        <v>0</v>
      </c>
      <c r="V364">
        <v>99</v>
      </c>
      <c r="W364">
        <v>85</v>
      </c>
      <c r="X364">
        <v>83</v>
      </c>
      <c r="Y364" t="s">
        <v>173</v>
      </c>
      <c r="Z364" t="s">
        <v>173</v>
      </c>
      <c r="AA364" t="s">
        <v>173</v>
      </c>
      <c r="AB364" t="s">
        <v>173</v>
      </c>
      <c r="AC364" s="25">
        <v>2.100101136449466E-2</v>
      </c>
      <c r="AD364" s="25">
        <v>1.8053500997548041E-2</v>
      </c>
      <c r="AE364" s="25">
        <v>1.7685062201679713E-2</v>
      </c>
      <c r="AQ364" s="5">
        <f>VLOOKUP(AR364,'End KS4 denominations'!A:G,7,0)</f>
        <v>542831</v>
      </c>
      <c r="AR364" s="5" t="str">
        <f t="shared" si="5"/>
        <v>Total.S2.All state-funded.Total.Total</v>
      </c>
    </row>
    <row r="365" spans="1:44" x14ac:dyDescent="0.25">
      <c r="A365">
        <v>201819</v>
      </c>
      <c r="B365" t="s">
        <v>19</v>
      </c>
      <c r="C365" t="s">
        <v>110</v>
      </c>
      <c r="D365" t="s">
        <v>20</v>
      </c>
      <c r="E365" t="s">
        <v>21</v>
      </c>
      <c r="F365" t="s">
        <v>22</v>
      </c>
      <c r="G365" t="s">
        <v>111</v>
      </c>
      <c r="H365" t="s">
        <v>114</v>
      </c>
      <c r="I365" t="s">
        <v>170</v>
      </c>
      <c r="J365" t="s">
        <v>161</v>
      </c>
      <c r="K365" t="s">
        <v>161</v>
      </c>
      <c r="L365" t="s">
        <v>40</v>
      </c>
      <c r="M365" t="s">
        <v>27</v>
      </c>
      <c r="N365">
        <v>68</v>
      </c>
      <c r="O365">
        <v>68</v>
      </c>
      <c r="P365">
        <v>59</v>
      </c>
      <c r="Q365">
        <v>57</v>
      </c>
      <c r="R365">
        <v>0</v>
      </c>
      <c r="S365">
        <v>0</v>
      </c>
      <c r="T365">
        <v>0</v>
      </c>
      <c r="U365">
        <v>0</v>
      </c>
      <c r="V365">
        <v>100</v>
      </c>
      <c r="W365">
        <v>86</v>
      </c>
      <c r="X365">
        <v>83</v>
      </c>
      <c r="Y365" t="s">
        <v>173</v>
      </c>
      <c r="Z365" t="s">
        <v>173</v>
      </c>
      <c r="AA365" t="s">
        <v>173</v>
      </c>
      <c r="AB365" t="s">
        <v>173</v>
      </c>
      <c r="AC365" s="25">
        <v>2.4568959287789228E-2</v>
      </c>
      <c r="AD365" s="25">
        <v>2.1317185264405361E-2</v>
      </c>
      <c r="AE365" s="25">
        <v>2.05945688147645E-2</v>
      </c>
      <c r="AQ365" s="5">
        <f>VLOOKUP(AR365,'End KS4 denominations'!A:G,7,0)</f>
        <v>276772</v>
      </c>
      <c r="AR365" s="5" t="str">
        <f t="shared" si="5"/>
        <v>Boys.S2.All state-funded.Total.Total</v>
      </c>
    </row>
    <row r="366" spans="1:44" x14ac:dyDescent="0.25">
      <c r="A366">
        <v>201819</v>
      </c>
      <c r="B366" t="s">
        <v>19</v>
      </c>
      <c r="C366" t="s">
        <v>110</v>
      </c>
      <c r="D366" t="s">
        <v>20</v>
      </c>
      <c r="E366" t="s">
        <v>21</v>
      </c>
      <c r="F366" t="s">
        <v>22</v>
      </c>
      <c r="G366" t="s">
        <v>113</v>
      </c>
      <c r="H366" t="s">
        <v>114</v>
      </c>
      <c r="I366" t="s">
        <v>170</v>
      </c>
      <c r="J366" t="s">
        <v>161</v>
      </c>
      <c r="K366" t="s">
        <v>161</v>
      </c>
      <c r="L366" t="s">
        <v>40</v>
      </c>
      <c r="M366" t="s">
        <v>27</v>
      </c>
      <c r="N366">
        <v>47</v>
      </c>
      <c r="O366">
        <v>46</v>
      </c>
      <c r="P366">
        <v>39</v>
      </c>
      <c r="Q366">
        <v>39</v>
      </c>
      <c r="R366">
        <v>0</v>
      </c>
      <c r="S366">
        <v>0</v>
      </c>
      <c r="T366">
        <v>0</v>
      </c>
      <c r="U366">
        <v>0</v>
      </c>
      <c r="V366">
        <v>97</v>
      </c>
      <c r="W366">
        <v>82</v>
      </c>
      <c r="X366">
        <v>82</v>
      </c>
      <c r="Y366" t="s">
        <v>173</v>
      </c>
      <c r="Z366" t="s">
        <v>173</v>
      </c>
      <c r="AA366" t="s">
        <v>173</v>
      </c>
      <c r="AB366" t="s">
        <v>173</v>
      </c>
      <c r="AC366" s="25">
        <v>1.728939821618513E-2</v>
      </c>
      <c r="AD366" s="25">
        <v>1.4658402835461307E-2</v>
      </c>
      <c r="AE366" s="25">
        <v>1.4658402835461307E-2</v>
      </c>
      <c r="AQ366" s="5">
        <f>VLOOKUP(AR366,'End KS4 denominations'!A:G,7,0)</f>
        <v>266059</v>
      </c>
      <c r="AR366" s="5" t="str">
        <f t="shared" si="5"/>
        <v>Girls.S2.All state-funded.Total.Total</v>
      </c>
    </row>
    <row r="367" spans="1:44" x14ac:dyDescent="0.25">
      <c r="A367">
        <v>201819</v>
      </c>
      <c r="B367" t="s">
        <v>19</v>
      </c>
      <c r="C367" t="s">
        <v>110</v>
      </c>
      <c r="D367" t="s">
        <v>20</v>
      </c>
      <c r="E367" t="s">
        <v>21</v>
      </c>
      <c r="F367" t="s">
        <v>22</v>
      </c>
      <c r="G367" t="s">
        <v>161</v>
      </c>
      <c r="H367" t="s">
        <v>114</v>
      </c>
      <c r="I367" t="s">
        <v>170</v>
      </c>
      <c r="J367" t="s">
        <v>161</v>
      </c>
      <c r="K367" t="s">
        <v>161</v>
      </c>
      <c r="L367" t="s">
        <v>40</v>
      </c>
      <c r="M367" t="s">
        <v>27</v>
      </c>
      <c r="N367">
        <v>115</v>
      </c>
      <c r="O367">
        <v>114</v>
      </c>
      <c r="P367">
        <v>98</v>
      </c>
      <c r="Q367">
        <v>96</v>
      </c>
      <c r="R367">
        <v>0</v>
      </c>
      <c r="S367">
        <v>0</v>
      </c>
      <c r="T367">
        <v>0</v>
      </c>
      <c r="U367">
        <v>0</v>
      </c>
      <c r="V367">
        <v>99</v>
      </c>
      <c r="W367">
        <v>85</v>
      </c>
      <c r="X367">
        <v>83</v>
      </c>
      <c r="Y367" t="s">
        <v>173</v>
      </c>
      <c r="Z367" t="s">
        <v>173</v>
      </c>
      <c r="AA367" t="s">
        <v>173</v>
      </c>
      <c r="AB367" t="s">
        <v>173</v>
      </c>
      <c r="AC367" s="25">
        <v>2.100101136449466E-2</v>
      </c>
      <c r="AD367" s="25">
        <v>1.8053500997548041E-2</v>
      </c>
      <c r="AE367" s="25">
        <v>1.7685062201679713E-2</v>
      </c>
      <c r="AQ367" s="5">
        <f>VLOOKUP(AR367,'End KS4 denominations'!A:G,7,0)</f>
        <v>542831</v>
      </c>
      <c r="AR367" s="5" t="str">
        <f t="shared" si="5"/>
        <v>Total.S2.All state-funded.Total.Total</v>
      </c>
    </row>
    <row r="368" spans="1:44" x14ac:dyDescent="0.25">
      <c r="A368">
        <v>201819</v>
      </c>
      <c r="B368" t="s">
        <v>19</v>
      </c>
      <c r="C368" t="s">
        <v>110</v>
      </c>
      <c r="D368" t="s">
        <v>20</v>
      </c>
      <c r="E368" t="s">
        <v>21</v>
      </c>
      <c r="F368" t="s">
        <v>22</v>
      </c>
      <c r="G368" t="s">
        <v>111</v>
      </c>
      <c r="H368" t="s">
        <v>114</v>
      </c>
      <c r="I368" t="s">
        <v>170</v>
      </c>
      <c r="J368" t="s">
        <v>161</v>
      </c>
      <c r="K368" t="s">
        <v>161</v>
      </c>
      <c r="L368" t="s">
        <v>41</v>
      </c>
      <c r="M368" t="s">
        <v>26</v>
      </c>
      <c r="N368">
        <v>188884</v>
      </c>
      <c r="O368">
        <v>183758</v>
      </c>
      <c r="P368">
        <v>98502</v>
      </c>
      <c r="Q368">
        <v>58314</v>
      </c>
      <c r="R368">
        <v>0</v>
      </c>
      <c r="S368">
        <v>0</v>
      </c>
      <c r="T368">
        <v>0</v>
      </c>
      <c r="U368">
        <v>0</v>
      </c>
      <c r="V368">
        <v>97</v>
      </c>
      <c r="W368">
        <v>52</v>
      </c>
      <c r="X368">
        <v>30</v>
      </c>
      <c r="Y368" t="s">
        <v>173</v>
      </c>
      <c r="Z368" t="s">
        <v>173</v>
      </c>
      <c r="AA368" t="s">
        <v>173</v>
      </c>
      <c r="AB368" t="s">
        <v>173</v>
      </c>
      <c r="AC368" s="25">
        <v>66.39327677655254</v>
      </c>
      <c r="AD368" s="25">
        <v>35.58958276126198</v>
      </c>
      <c r="AE368" s="25">
        <v>21.069327822178543</v>
      </c>
      <c r="AQ368" s="5">
        <f>VLOOKUP(AR368,'End KS4 denominations'!A:G,7,0)</f>
        <v>276772</v>
      </c>
      <c r="AR368" s="5" t="str">
        <f t="shared" si="5"/>
        <v>Boys.S2.All state-funded.Total.Total</v>
      </c>
    </row>
    <row r="369" spans="1:44" x14ac:dyDescent="0.25">
      <c r="A369">
        <v>201819</v>
      </c>
      <c r="B369" t="s">
        <v>19</v>
      </c>
      <c r="C369" t="s">
        <v>110</v>
      </c>
      <c r="D369" t="s">
        <v>20</v>
      </c>
      <c r="E369" t="s">
        <v>21</v>
      </c>
      <c r="F369" t="s">
        <v>22</v>
      </c>
      <c r="G369" t="s">
        <v>113</v>
      </c>
      <c r="H369" t="s">
        <v>114</v>
      </c>
      <c r="I369" t="s">
        <v>170</v>
      </c>
      <c r="J369" t="s">
        <v>161</v>
      </c>
      <c r="K369" t="s">
        <v>161</v>
      </c>
      <c r="L369" t="s">
        <v>41</v>
      </c>
      <c r="M369" t="s">
        <v>26</v>
      </c>
      <c r="N369">
        <v>186295</v>
      </c>
      <c r="O369">
        <v>182528</v>
      </c>
      <c r="P369">
        <v>106454</v>
      </c>
      <c r="Q369">
        <v>66501</v>
      </c>
      <c r="R369">
        <v>0</v>
      </c>
      <c r="S369">
        <v>0</v>
      </c>
      <c r="T369">
        <v>0</v>
      </c>
      <c r="U369">
        <v>0</v>
      </c>
      <c r="V369">
        <v>97</v>
      </c>
      <c r="W369">
        <v>57</v>
      </c>
      <c r="X369">
        <v>35</v>
      </c>
      <c r="Y369" t="s">
        <v>173</v>
      </c>
      <c r="Z369" t="s">
        <v>173</v>
      </c>
      <c r="AA369" t="s">
        <v>173</v>
      </c>
      <c r="AB369" t="s">
        <v>173</v>
      </c>
      <c r="AC369" s="25">
        <v>68.604332121822608</v>
      </c>
      <c r="AD369" s="25">
        <v>40.011426037081996</v>
      </c>
      <c r="AE369" s="25">
        <v>24.994831973359293</v>
      </c>
      <c r="AQ369" s="5">
        <f>VLOOKUP(AR369,'End KS4 denominations'!A:G,7,0)</f>
        <v>266059</v>
      </c>
      <c r="AR369" s="5" t="str">
        <f t="shared" si="5"/>
        <v>Girls.S2.All state-funded.Total.Total</v>
      </c>
    </row>
    <row r="370" spans="1:44" x14ac:dyDescent="0.25">
      <c r="A370">
        <v>201819</v>
      </c>
      <c r="B370" t="s">
        <v>19</v>
      </c>
      <c r="C370" t="s">
        <v>110</v>
      </c>
      <c r="D370" t="s">
        <v>20</v>
      </c>
      <c r="E370" t="s">
        <v>21</v>
      </c>
      <c r="F370" t="s">
        <v>22</v>
      </c>
      <c r="G370" t="s">
        <v>161</v>
      </c>
      <c r="H370" t="s">
        <v>114</v>
      </c>
      <c r="I370" t="s">
        <v>170</v>
      </c>
      <c r="J370" t="s">
        <v>161</v>
      </c>
      <c r="K370" t="s">
        <v>161</v>
      </c>
      <c r="L370" t="s">
        <v>41</v>
      </c>
      <c r="M370" t="s">
        <v>26</v>
      </c>
      <c r="N370">
        <v>375179</v>
      </c>
      <c r="O370">
        <v>366286</v>
      </c>
      <c r="P370">
        <v>204956</v>
      </c>
      <c r="Q370">
        <v>124815</v>
      </c>
      <c r="R370">
        <v>0</v>
      </c>
      <c r="S370">
        <v>0</v>
      </c>
      <c r="T370">
        <v>0</v>
      </c>
      <c r="U370">
        <v>0</v>
      </c>
      <c r="V370">
        <v>97</v>
      </c>
      <c r="W370">
        <v>54</v>
      </c>
      <c r="X370">
        <v>33</v>
      </c>
      <c r="Y370" t="s">
        <v>173</v>
      </c>
      <c r="Z370" t="s">
        <v>173</v>
      </c>
      <c r="AA370" t="s">
        <v>173</v>
      </c>
      <c r="AB370" t="s">
        <v>173</v>
      </c>
      <c r="AC370" s="25">
        <v>67.476986391713083</v>
      </c>
      <c r="AD370" s="25">
        <v>37.756870922994452</v>
      </c>
      <c r="AE370" s="25">
        <v>22.993344153152641</v>
      </c>
      <c r="AQ370" s="5">
        <f>VLOOKUP(AR370,'End KS4 denominations'!A:G,7,0)</f>
        <v>542831</v>
      </c>
      <c r="AR370" s="5" t="str">
        <f t="shared" si="5"/>
        <v>Total.S2.All state-funded.Total.Total</v>
      </c>
    </row>
    <row r="371" spans="1:44" x14ac:dyDescent="0.25">
      <c r="A371">
        <v>201819</v>
      </c>
      <c r="B371" t="s">
        <v>19</v>
      </c>
      <c r="C371" t="s">
        <v>110</v>
      </c>
      <c r="D371" t="s">
        <v>20</v>
      </c>
      <c r="E371" t="s">
        <v>21</v>
      </c>
      <c r="F371" t="s">
        <v>22</v>
      </c>
      <c r="G371" t="s">
        <v>111</v>
      </c>
      <c r="H371" t="s">
        <v>114</v>
      </c>
      <c r="I371" t="s">
        <v>170</v>
      </c>
      <c r="J371" t="s">
        <v>161</v>
      </c>
      <c r="K371" t="s">
        <v>161</v>
      </c>
      <c r="L371" t="s">
        <v>41</v>
      </c>
      <c r="M371" t="s">
        <v>27</v>
      </c>
      <c r="N371">
        <v>188884</v>
      </c>
      <c r="O371">
        <v>183758</v>
      </c>
      <c r="P371">
        <v>98502</v>
      </c>
      <c r="Q371">
        <v>58314</v>
      </c>
      <c r="R371">
        <v>0</v>
      </c>
      <c r="S371">
        <v>0</v>
      </c>
      <c r="T371">
        <v>0</v>
      </c>
      <c r="U371">
        <v>0</v>
      </c>
      <c r="V371">
        <v>97</v>
      </c>
      <c r="W371">
        <v>52</v>
      </c>
      <c r="X371">
        <v>30</v>
      </c>
      <c r="Y371" t="s">
        <v>173</v>
      </c>
      <c r="Z371" t="s">
        <v>173</v>
      </c>
      <c r="AA371" t="s">
        <v>173</v>
      </c>
      <c r="AB371" t="s">
        <v>173</v>
      </c>
      <c r="AC371" s="25">
        <v>66.39327677655254</v>
      </c>
      <c r="AD371" s="25">
        <v>35.58958276126198</v>
      </c>
      <c r="AE371" s="25">
        <v>21.069327822178543</v>
      </c>
      <c r="AQ371" s="5">
        <f>VLOOKUP(AR371,'End KS4 denominations'!A:G,7,0)</f>
        <v>276772</v>
      </c>
      <c r="AR371" s="5" t="str">
        <f t="shared" si="5"/>
        <v>Boys.S2.All state-funded.Total.Total</v>
      </c>
    </row>
    <row r="372" spans="1:44" x14ac:dyDescent="0.25">
      <c r="A372">
        <v>201819</v>
      </c>
      <c r="B372" t="s">
        <v>19</v>
      </c>
      <c r="C372" t="s">
        <v>110</v>
      </c>
      <c r="D372" t="s">
        <v>20</v>
      </c>
      <c r="E372" t="s">
        <v>21</v>
      </c>
      <c r="F372" t="s">
        <v>22</v>
      </c>
      <c r="G372" t="s">
        <v>113</v>
      </c>
      <c r="H372" t="s">
        <v>114</v>
      </c>
      <c r="I372" t="s">
        <v>170</v>
      </c>
      <c r="J372" t="s">
        <v>161</v>
      </c>
      <c r="K372" t="s">
        <v>161</v>
      </c>
      <c r="L372" t="s">
        <v>41</v>
      </c>
      <c r="M372" t="s">
        <v>27</v>
      </c>
      <c r="N372">
        <v>186295</v>
      </c>
      <c r="O372">
        <v>182528</v>
      </c>
      <c r="P372">
        <v>106454</v>
      </c>
      <c r="Q372">
        <v>66501</v>
      </c>
      <c r="R372">
        <v>0</v>
      </c>
      <c r="S372">
        <v>0</v>
      </c>
      <c r="T372">
        <v>0</v>
      </c>
      <c r="U372">
        <v>0</v>
      </c>
      <c r="V372">
        <v>97</v>
      </c>
      <c r="W372">
        <v>57</v>
      </c>
      <c r="X372">
        <v>35</v>
      </c>
      <c r="Y372" t="s">
        <v>173</v>
      </c>
      <c r="Z372" t="s">
        <v>173</v>
      </c>
      <c r="AA372" t="s">
        <v>173</v>
      </c>
      <c r="AB372" t="s">
        <v>173</v>
      </c>
      <c r="AC372" s="25">
        <v>68.604332121822608</v>
      </c>
      <c r="AD372" s="25">
        <v>40.011426037081996</v>
      </c>
      <c r="AE372" s="25">
        <v>24.994831973359293</v>
      </c>
      <c r="AQ372" s="5">
        <f>VLOOKUP(AR372,'End KS4 denominations'!A:G,7,0)</f>
        <v>266059</v>
      </c>
      <c r="AR372" s="5" t="str">
        <f t="shared" si="5"/>
        <v>Girls.S2.All state-funded.Total.Total</v>
      </c>
    </row>
    <row r="373" spans="1:44" x14ac:dyDescent="0.25">
      <c r="A373">
        <v>201819</v>
      </c>
      <c r="B373" t="s">
        <v>19</v>
      </c>
      <c r="C373" t="s">
        <v>110</v>
      </c>
      <c r="D373" t="s">
        <v>20</v>
      </c>
      <c r="E373" t="s">
        <v>21</v>
      </c>
      <c r="F373" t="s">
        <v>22</v>
      </c>
      <c r="G373" t="s">
        <v>161</v>
      </c>
      <c r="H373" t="s">
        <v>114</v>
      </c>
      <c r="I373" t="s">
        <v>170</v>
      </c>
      <c r="J373" t="s">
        <v>161</v>
      </c>
      <c r="K373" t="s">
        <v>161</v>
      </c>
      <c r="L373" t="s">
        <v>41</v>
      </c>
      <c r="M373" t="s">
        <v>27</v>
      </c>
      <c r="N373">
        <v>375179</v>
      </c>
      <c r="O373">
        <v>366286</v>
      </c>
      <c r="P373">
        <v>204956</v>
      </c>
      <c r="Q373">
        <v>124815</v>
      </c>
      <c r="R373">
        <v>0</v>
      </c>
      <c r="S373">
        <v>0</v>
      </c>
      <c r="T373">
        <v>0</v>
      </c>
      <c r="U373">
        <v>0</v>
      </c>
      <c r="V373">
        <v>97</v>
      </c>
      <c r="W373">
        <v>54</v>
      </c>
      <c r="X373">
        <v>33</v>
      </c>
      <c r="Y373" t="s">
        <v>173</v>
      </c>
      <c r="Z373" t="s">
        <v>173</v>
      </c>
      <c r="AA373" t="s">
        <v>173</v>
      </c>
      <c r="AB373" t="s">
        <v>173</v>
      </c>
      <c r="AC373" s="25">
        <v>67.476986391713083</v>
      </c>
      <c r="AD373" s="25">
        <v>37.756870922994452</v>
      </c>
      <c r="AE373" s="25">
        <v>22.993344153152641</v>
      </c>
      <c r="AQ373" s="5">
        <f>VLOOKUP(AR373,'End KS4 denominations'!A:G,7,0)</f>
        <v>542831</v>
      </c>
      <c r="AR373" s="5" t="str">
        <f t="shared" si="5"/>
        <v>Total.S2.All state-funded.Total.Total</v>
      </c>
    </row>
    <row r="374" spans="1:44" x14ac:dyDescent="0.25">
      <c r="A374">
        <v>201819</v>
      </c>
      <c r="B374" t="s">
        <v>19</v>
      </c>
      <c r="C374" t="s">
        <v>110</v>
      </c>
      <c r="D374" t="s">
        <v>20</v>
      </c>
      <c r="E374" t="s">
        <v>21</v>
      </c>
      <c r="F374" t="s">
        <v>22</v>
      </c>
      <c r="G374" t="s">
        <v>111</v>
      </c>
      <c r="H374" t="s">
        <v>114</v>
      </c>
      <c r="I374" t="s">
        <v>170</v>
      </c>
      <c r="J374" t="s">
        <v>161</v>
      </c>
      <c r="K374" t="s">
        <v>161</v>
      </c>
      <c r="L374" t="s">
        <v>42</v>
      </c>
      <c r="M374" t="s">
        <v>26</v>
      </c>
      <c r="N374">
        <v>2522</v>
      </c>
      <c r="O374">
        <v>2430</v>
      </c>
      <c r="P374">
        <v>1380</v>
      </c>
      <c r="Q374">
        <v>985</v>
      </c>
      <c r="R374">
        <v>0</v>
      </c>
      <c r="S374">
        <v>0</v>
      </c>
      <c r="T374">
        <v>0</v>
      </c>
      <c r="U374">
        <v>0</v>
      </c>
      <c r="V374">
        <v>96</v>
      </c>
      <c r="W374">
        <v>54</v>
      </c>
      <c r="X374">
        <v>39</v>
      </c>
      <c r="Y374" t="s">
        <v>173</v>
      </c>
      <c r="Z374" t="s">
        <v>173</v>
      </c>
      <c r="AA374" t="s">
        <v>173</v>
      </c>
      <c r="AB374" t="s">
        <v>173</v>
      </c>
      <c r="AC374" s="25">
        <v>0.87797898631364435</v>
      </c>
      <c r="AD374" s="25">
        <v>0.4986053502521931</v>
      </c>
      <c r="AE374" s="25">
        <v>0.3558886014481234</v>
      </c>
      <c r="AQ374" s="5">
        <f>VLOOKUP(AR374,'End KS4 denominations'!A:G,7,0)</f>
        <v>276772</v>
      </c>
      <c r="AR374" s="5" t="str">
        <f t="shared" si="5"/>
        <v>Boys.S2.All state-funded.Total.Total</v>
      </c>
    </row>
    <row r="375" spans="1:44" x14ac:dyDescent="0.25">
      <c r="A375">
        <v>201819</v>
      </c>
      <c r="B375" t="s">
        <v>19</v>
      </c>
      <c r="C375" t="s">
        <v>110</v>
      </c>
      <c r="D375" t="s">
        <v>20</v>
      </c>
      <c r="E375" t="s">
        <v>21</v>
      </c>
      <c r="F375" t="s">
        <v>22</v>
      </c>
      <c r="G375" t="s">
        <v>113</v>
      </c>
      <c r="H375" t="s">
        <v>114</v>
      </c>
      <c r="I375" t="s">
        <v>170</v>
      </c>
      <c r="J375" t="s">
        <v>161</v>
      </c>
      <c r="K375" t="s">
        <v>161</v>
      </c>
      <c r="L375" t="s">
        <v>42</v>
      </c>
      <c r="M375" t="s">
        <v>26</v>
      </c>
      <c r="N375">
        <v>1800</v>
      </c>
      <c r="O375">
        <v>1768</v>
      </c>
      <c r="P375">
        <v>1323</v>
      </c>
      <c r="Q375">
        <v>1094</v>
      </c>
      <c r="R375">
        <v>0</v>
      </c>
      <c r="S375">
        <v>0</v>
      </c>
      <c r="T375">
        <v>0</v>
      </c>
      <c r="U375">
        <v>0</v>
      </c>
      <c r="V375">
        <v>98</v>
      </c>
      <c r="W375">
        <v>73</v>
      </c>
      <c r="X375">
        <v>60</v>
      </c>
      <c r="Y375" t="s">
        <v>173</v>
      </c>
      <c r="Z375" t="s">
        <v>173</v>
      </c>
      <c r="AA375" t="s">
        <v>173</v>
      </c>
      <c r="AB375" t="s">
        <v>173</v>
      </c>
      <c r="AC375" s="25">
        <v>0.664514261874246</v>
      </c>
      <c r="AD375" s="25">
        <v>0.49725812695680277</v>
      </c>
      <c r="AE375" s="25">
        <v>0.41118699235883777</v>
      </c>
      <c r="AQ375" s="5">
        <f>VLOOKUP(AR375,'End KS4 denominations'!A:G,7,0)</f>
        <v>266059</v>
      </c>
      <c r="AR375" s="5" t="str">
        <f t="shared" si="5"/>
        <v>Girls.S2.All state-funded.Total.Total</v>
      </c>
    </row>
    <row r="376" spans="1:44" x14ac:dyDescent="0.25">
      <c r="A376">
        <v>201819</v>
      </c>
      <c r="B376" t="s">
        <v>19</v>
      </c>
      <c r="C376" t="s">
        <v>110</v>
      </c>
      <c r="D376" t="s">
        <v>20</v>
      </c>
      <c r="E376" t="s">
        <v>21</v>
      </c>
      <c r="F376" t="s">
        <v>22</v>
      </c>
      <c r="G376" t="s">
        <v>161</v>
      </c>
      <c r="H376" t="s">
        <v>114</v>
      </c>
      <c r="I376" t="s">
        <v>170</v>
      </c>
      <c r="J376" t="s">
        <v>161</v>
      </c>
      <c r="K376" t="s">
        <v>161</v>
      </c>
      <c r="L376" t="s">
        <v>42</v>
      </c>
      <c r="M376" t="s">
        <v>26</v>
      </c>
      <c r="N376">
        <v>4322</v>
      </c>
      <c r="O376">
        <v>4198</v>
      </c>
      <c r="P376">
        <v>2703</v>
      </c>
      <c r="Q376">
        <v>2079</v>
      </c>
      <c r="R376">
        <v>0</v>
      </c>
      <c r="S376">
        <v>0</v>
      </c>
      <c r="T376">
        <v>0</v>
      </c>
      <c r="U376">
        <v>0</v>
      </c>
      <c r="V376">
        <v>97</v>
      </c>
      <c r="W376">
        <v>62</v>
      </c>
      <c r="X376">
        <v>48</v>
      </c>
      <c r="Y376" t="s">
        <v>173</v>
      </c>
      <c r="Z376" t="s">
        <v>173</v>
      </c>
      <c r="AA376" t="s">
        <v>173</v>
      </c>
      <c r="AB376" t="s">
        <v>173</v>
      </c>
      <c r="AC376" s="25">
        <v>0.77335303252761911</v>
      </c>
      <c r="AD376" s="25">
        <v>0.49794503261604439</v>
      </c>
      <c r="AE376" s="25">
        <v>0.38299212830512624</v>
      </c>
      <c r="AQ376" s="5">
        <f>VLOOKUP(AR376,'End KS4 denominations'!A:G,7,0)</f>
        <v>542831</v>
      </c>
      <c r="AR376" s="5" t="str">
        <f t="shared" si="5"/>
        <v>Total.S2.All state-funded.Total.Total</v>
      </c>
    </row>
    <row r="377" spans="1:44" x14ac:dyDescent="0.25">
      <c r="A377">
        <v>201819</v>
      </c>
      <c r="B377" t="s">
        <v>19</v>
      </c>
      <c r="C377" t="s">
        <v>110</v>
      </c>
      <c r="D377" t="s">
        <v>20</v>
      </c>
      <c r="E377" t="s">
        <v>21</v>
      </c>
      <c r="F377" t="s">
        <v>22</v>
      </c>
      <c r="G377" t="s">
        <v>111</v>
      </c>
      <c r="H377" t="s">
        <v>114</v>
      </c>
      <c r="I377" t="s">
        <v>170</v>
      </c>
      <c r="J377" t="s">
        <v>161</v>
      </c>
      <c r="K377" t="s">
        <v>161</v>
      </c>
      <c r="L377" t="s">
        <v>42</v>
      </c>
      <c r="M377" t="s">
        <v>27</v>
      </c>
      <c r="N377">
        <v>2522</v>
      </c>
      <c r="O377">
        <v>2430</v>
      </c>
      <c r="P377">
        <v>1380</v>
      </c>
      <c r="Q377">
        <v>985</v>
      </c>
      <c r="R377">
        <v>0</v>
      </c>
      <c r="S377">
        <v>0</v>
      </c>
      <c r="T377">
        <v>0</v>
      </c>
      <c r="U377">
        <v>0</v>
      </c>
      <c r="V377">
        <v>96</v>
      </c>
      <c r="W377">
        <v>54</v>
      </c>
      <c r="X377">
        <v>39</v>
      </c>
      <c r="Y377" t="s">
        <v>173</v>
      </c>
      <c r="Z377" t="s">
        <v>173</v>
      </c>
      <c r="AA377" t="s">
        <v>173</v>
      </c>
      <c r="AB377" t="s">
        <v>173</v>
      </c>
      <c r="AC377" s="25">
        <v>0.87797898631364435</v>
      </c>
      <c r="AD377" s="25">
        <v>0.4986053502521931</v>
      </c>
      <c r="AE377" s="25">
        <v>0.3558886014481234</v>
      </c>
      <c r="AQ377" s="5">
        <f>VLOOKUP(AR377,'End KS4 denominations'!A:G,7,0)</f>
        <v>276772</v>
      </c>
      <c r="AR377" s="5" t="str">
        <f t="shared" si="5"/>
        <v>Boys.S2.All state-funded.Total.Total</v>
      </c>
    </row>
    <row r="378" spans="1:44" x14ac:dyDescent="0.25">
      <c r="A378">
        <v>201819</v>
      </c>
      <c r="B378" t="s">
        <v>19</v>
      </c>
      <c r="C378" t="s">
        <v>110</v>
      </c>
      <c r="D378" t="s">
        <v>20</v>
      </c>
      <c r="E378" t="s">
        <v>21</v>
      </c>
      <c r="F378" t="s">
        <v>22</v>
      </c>
      <c r="G378" t="s">
        <v>113</v>
      </c>
      <c r="H378" t="s">
        <v>114</v>
      </c>
      <c r="I378" t="s">
        <v>170</v>
      </c>
      <c r="J378" t="s">
        <v>161</v>
      </c>
      <c r="K378" t="s">
        <v>161</v>
      </c>
      <c r="L378" t="s">
        <v>42</v>
      </c>
      <c r="M378" t="s">
        <v>27</v>
      </c>
      <c r="N378">
        <v>1800</v>
      </c>
      <c r="O378">
        <v>1768</v>
      </c>
      <c r="P378">
        <v>1323</v>
      </c>
      <c r="Q378">
        <v>1094</v>
      </c>
      <c r="R378">
        <v>0</v>
      </c>
      <c r="S378">
        <v>0</v>
      </c>
      <c r="T378">
        <v>0</v>
      </c>
      <c r="U378">
        <v>0</v>
      </c>
      <c r="V378">
        <v>98</v>
      </c>
      <c r="W378">
        <v>73</v>
      </c>
      <c r="X378">
        <v>60</v>
      </c>
      <c r="Y378" t="s">
        <v>173</v>
      </c>
      <c r="Z378" t="s">
        <v>173</v>
      </c>
      <c r="AA378" t="s">
        <v>173</v>
      </c>
      <c r="AB378" t="s">
        <v>173</v>
      </c>
      <c r="AC378" s="25">
        <v>0.664514261874246</v>
      </c>
      <c r="AD378" s="25">
        <v>0.49725812695680277</v>
      </c>
      <c r="AE378" s="25">
        <v>0.41118699235883777</v>
      </c>
      <c r="AQ378" s="5">
        <f>VLOOKUP(AR378,'End KS4 denominations'!A:G,7,0)</f>
        <v>266059</v>
      </c>
      <c r="AR378" s="5" t="str">
        <f t="shared" si="5"/>
        <v>Girls.S2.All state-funded.Total.Total</v>
      </c>
    </row>
    <row r="379" spans="1:44" x14ac:dyDescent="0.25">
      <c r="A379">
        <v>201819</v>
      </c>
      <c r="B379" t="s">
        <v>19</v>
      </c>
      <c r="C379" t="s">
        <v>110</v>
      </c>
      <c r="D379" t="s">
        <v>20</v>
      </c>
      <c r="E379" t="s">
        <v>21</v>
      </c>
      <c r="F379" t="s">
        <v>22</v>
      </c>
      <c r="G379" t="s">
        <v>161</v>
      </c>
      <c r="H379" t="s">
        <v>114</v>
      </c>
      <c r="I379" t="s">
        <v>170</v>
      </c>
      <c r="J379" t="s">
        <v>161</v>
      </c>
      <c r="K379" t="s">
        <v>161</v>
      </c>
      <c r="L379" t="s">
        <v>42</v>
      </c>
      <c r="M379" t="s">
        <v>27</v>
      </c>
      <c r="N379">
        <v>4322</v>
      </c>
      <c r="O379">
        <v>4198</v>
      </c>
      <c r="P379">
        <v>2703</v>
      </c>
      <c r="Q379">
        <v>2079</v>
      </c>
      <c r="R379">
        <v>0</v>
      </c>
      <c r="S379">
        <v>0</v>
      </c>
      <c r="T379">
        <v>0</v>
      </c>
      <c r="U379">
        <v>0</v>
      </c>
      <c r="V379">
        <v>97</v>
      </c>
      <c r="W379">
        <v>62</v>
      </c>
      <c r="X379">
        <v>48</v>
      </c>
      <c r="Y379" t="s">
        <v>173</v>
      </c>
      <c r="Z379" t="s">
        <v>173</v>
      </c>
      <c r="AA379" t="s">
        <v>173</v>
      </c>
      <c r="AB379" t="s">
        <v>173</v>
      </c>
      <c r="AC379" s="25">
        <v>0.77335303252761911</v>
      </c>
      <c r="AD379" s="25">
        <v>0.49794503261604439</v>
      </c>
      <c r="AE379" s="25">
        <v>0.38299212830512624</v>
      </c>
      <c r="AQ379" s="5">
        <f>VLOOKUP(AR379,'End KS4 denominations'!A:G,7,0)</f>
        <v>542831</v>
      </c>
      <c r="AR379" s="5" t="str">
        <f t="shared" si="5"/>
        <v>Total.S2.All state-funded.Total.Total</v>
      </c>
    </row>
    <row r="380" spans="1:44" x14ac:dyDescent="0.25">
      <c r="A380">
        <v>201819</v>
      </c>
      <c r="B380" t="s">
        <v>19</v>
      </c>
      <c r="C380" t="s">
        <v>110</v>
      </c>
      <c r="D380" t="s">
        <v>20</v>
      </c>
      <c r="E380" t="s">
        <v>21</v>
      </c>
      <c r="F380" t="s">
        <v>22</v>
      </c>
      <c r="G380" t="s">
        <v>111</v>
      </c>
      <c r="H380" t="s">
        <v>114</v>
      </c>
      <c r="I380" t="s">
        <v>170</v>
      </c>
      <c r="J380" t="s">
        <v>161</v>
      </c>
      <c r="K380" t="s">
        <v>161</v>
      </c>
      <c r="L380" t="s">
        <v>43</v>
      </c>
      <c r="M380" t="s">
        <v>26</v>
      </c>
      <c r="N380">
        <v>58186</v>
      </c>
      <c r="O380">
        <v>56052</v>
      </c>
      <c r="P380">
        <v>35246</v>
      </c>
      <c r="Q380">
        <v>27153</v>
      </c>
      <c r="R380">
        <v>0</v>
      </c>
      <c r="S380">
        <v>0</v>
      </c>
      <c r="T380">
        <v>0</v>
      </c>
      <c r="U380">
        <v>0</v>
      </c>
      <c r="V380">
        <v>96</v>
      </c>
      <c r="W380">
        <v>60</v>
      </c>
      <c r="X380">
        <v>46</v>
      </c>
      <c r="Y380" t="s">
        <v>173</v>
      </c>
      <c r="Z380" t="s">
        <v>173</v>
      </c>
      <c r="AA380" t="s">
        <v>173</v>
      </c>
      <c r="AB380" t="s">
        <v>173</v>
      </c>
      <c r="AC380" s="25">
        <v>20.252048617634731</v>
      </c>
      <c r="AD380" s="25">
        <v>12.734669692020869</v>
      </c>
      <c r="AE380" s="25">
        <v>9.810602228549131</v>
      </c>
      <c r="AQ380" s="5">
        <f>VLOOKUP(AR380,'End KS4 denominations'!A:G,7,0)</f>
        <v>276772</v>
      </c>
      <c r="AR380" s="5" t="str">
        <f t="shared" si="5"/>
        <v>Boys.S2.All state-funded.Total.Total</v>
      </c>
    </row>
    <row r="381" spans="1:44" x14ac:dyDescent="0.25">
      <c r="A381">
        <v>201819</v>
      </c>
      <c r="B381" t="s">
        <v>19</v>
      </c>
      <c r="C381" t="s">
        <v>110</v>
      </c>
      <c r="D381" t="s">
        <v>20</v>
      </c>
      <c r="E381" t="s">
        <v>21</v>
      </c>
      <c r="F381" t="s">
        <v>22</v>
      </c>
      <c r="G381" t="s">
        <v>113</v>
      </c>
      <c r="H381" t="s">
        <v>114</v>
      </c>
      <c r="I381" t="s">
        <v>170</v>
      </c>
      <c r="J381" t="s">
        <v>161</v>
      </c>
      <c r="K381" t="s">
        <v>161</v>
      </c>
      <c r="L381" t="s">
        <v>43</v>
      </c>
      <c r="M381" t="s">
        <v>26</v>
      </c>
      <c r="N381">
        <v>15497</v>
      </c>
      <c r="O381">
        <v>14963</v>
      </c>
      <c r="P381">
        <v>9964</v>
      </c>
      <c r="Q381">
        <v>7845</v>
      </c>
      <c r="R381">
        <v>0</v>
      </c>
      <c r="S381">
        <v>0</v>
      </c>
      <c r="T381">
        <v>0</v>
      </c>
      <c r="U381">
        <v>0</v>
      </c>
      <c r="V381">
        <v>96</v>
      </c>
      <c r="W381">
        <v>64</v>
      </c>
      <c r="X381">
        <v>50</v>
      </c>
      <c r="Y381" t="s">
        <v>173</v>
      </c>
      <c r="Z381" t="s">
        <v>173</v>
      </c>
      <c r="AA381" t="s">
        <v>173</v>
      </c>
      <c r="AB381" t="s">
        <v>173</v>
      </c>
      <c r="AC381" s="25">
        <v>5.6239405545386552</v>
      </c>
      <c r="AD381" s="25">
        <v>3.7450339962188837</v>
      </c>
      <c r="AE381" s="25">
        <v>2.9485941088254859</v>
      </c>
      <c r="AQ381" s="5">
        <f>VLOOKUP(AR381,'End KS4 denominations'!A:G,7,0)</f>
        <v>266059</v>
      </c>
      <c r="AR381" s="5" t="str">
        <f t="shared" si="5"/>
        <v>Girls.S2.All state-funded.Total.Total</v>
      </c>
    </row>
    <row r="382" spans="1:44" x14ac:dyDescent="0.25">
      <c r="A382">
        <v>201819</v>
      </c>
      <c r="B382" t="s">
        <v>19</v>
      </c>
      <c r="C382" t="s">
        <v>110</v>
      </c>
      <c r="D382" t="s">
        <v>20</v>
      </c>
      <c r="E382" t="s">
        <v>21</v>
      </c>
      <c r="F382" t="s">
        <v>22</v>
      </c>
      <c r="G382" t="s">
        <v>161</v>
      </c>
      <c r="H382" t="s">
        <v>114</v>
      </c>
      <c r="I382" t="s">
        <v>170</v>
      </c>
      <c r="J382" t="s">
        <v>161</v>
      </c>
      <c r="K382" t="s">
        <v>161</v>
      </c>
      <c r="L382" t="s">
        <v>43</v>
      </c>
      <c r="M382" t="s">
        <v>26</v>
      </c>
      <c r="N382">
        <v>73683</v>
      </c>
      <c r="O382">
        <v>71015</v>
      </c>
      <c r="P382">
        <v>45210</v>
      </c>
      <c r="Q382">
        <v>34998</v>
      </c>
      <c r="R382">
        <v>0</v>
      </c>
      <c r="S382">
        <v>0</v>
      </c>
      <c r="T382">
        <v>0</v>
      </c>
      <c r="U382">
        <v>0</v>
      </c>
      <c r="V382">
        <v>96</v>
      </c>
      <c r="W382">
        <v>61</v>
      </c>
      <c r="X382">
        <v>47</v>
      </c>
      <c r="Y382" t="s">
        <v>173</v>
      </c>
      <c r="Z382" t="s">
        <v>173</v>
      </c>
      <c r="AA382" t="s">
        <v>173</v>
      </c>
      <c r="AB382" t="s">
        <v>173</v>
      </c>
      <c r="AC382" s="25">
        <v>13.082340544294633</v>
      </c>
      <c r="AD382" s="25">
        <v>8.3285589806035389</v>
      </c>
      <c r="AE382" s="25">
        <v>6.44731048889986</v>
      </c>
      <c r="AQ382" s="5">
        <f>VLOOKUP(AR382,'End KS4 denominations'!A:G,7,0)</f>
        <v>542831</v>
      </c>
      <c r="AR382" s="5" t="str">
        <f t="shared" si="5"/>
        <v>Total.S2.All state-funded.Total.Total</v>
      </c>
    </row>
    <row r="383" spans="1:44" x14ac:dyDescent="0.25">
      <c r="A383">
        <v>201819</v>
      </c>
      <c r="B383" t="s">
        <v>19</v>
      </c>
      <c r="C383" t="s">
        <v>110</v>
      </c>
      <c r="D383" t="s">
        <v>20</v>
      </c>
      <c r="E383" t="s">
        <v>21</v>
      </c>
      <c r="F383" t="s">
        <v>22</v>
      </c>
      <c r="G383" t="s">
        <v>111</v>
      </c>
      <c r="H383" t="s">
        <v>114</v>
      </c>
      <c r="I383" t="s">
        <v>170</v>
      </c>
      <c r="J383" t="s">
        <v>161</v>
      </c>
      <c r="K383" t="s">
        <v>161</v>
      </c>
      <c r="L383" t="s">
        <v>43</v>
      </c>
      <c r="M383" t="s">
        <v>27</v>
      </c>
      <c r="N383">
        <v>58186</v>
      </c>
      <c r="O383">
        <v>56052</v>
      </c>
      <c r="P383">
        <v>35246</v>
      </c>
      <c r="Q383">
        <v>27153</v>
      </c>
      <c r="R383">
        <v>0</v>
      </c>
      <c r="S383">
        <v>0</v>
      </c>
      <c r="T383">
        <v>0</v>
      </c>
      <c r="U383">
        <v>0</v>
      </c>
      <c r="V383">
        <v>96</v>
      </c>
      <c r="W383">
        <v>60</v>
      </c>
      <c r="X383">
        <v>46</v>
      </c>
      <c r="Y383" t="s">
        <v>173</v>
      </c>
      <c r="Z383" t="s">
        <v>173</v>
      </c>
      <c r="AA383" t="s">
        <v>173</v>
      </c>
      <c r="AB383" t="s">
        <v>173</v>
      </c>
      <c r="AC383" s="25">
        <v>20.252048617634731</v>
      </c>
      <c r="AD383" s="25">
        <v>12.734669692020869</v>
      </c>
      <c r="AE383" s="25">
        <v>9.810602228549131</v>
      </c>
      <c r="AQ383" s="5">
        <f>VLOOKUP(AR383,'End KS4 denominations'!A:G,7,0)</f>
        <v>276772</v>
      </c>
      <c r="AR383" s="5" t="str">
        <f t="shared" si="5"/>
        <v>Boys.S2.All state-funded.Total.Total</v>
      </c>
    </row>
    <row r="384" spans="1:44" x14ac:dyDescent="0.25">
      <c r="A384">
        <v>201819</v>
      </c>
      <c r="B384" t="s">
        <v>19</v>
      </c>
      <c r="C384" t="s">
        <v>110</v>
      </c>
      <c r="D384" t="s">
        <v>20</v>
      </c>
      <c r="E384" t="s">
        <v>21</v>
      </c>
      <c r="F384" t="s">
        <v>22</v>
      </c>
      <c r="G384" t="s">
        <v>113</v>
      </c>
      <c r="H384" t="s">
        <v>114</v>
      </c>
      <c r="I384" t="s">
        <v>170</v>
      </c>
      <c r="J384" t="s">
        <v>161</v>
      </c>
      <c r="K384" t="s">
        <v>161</v>
      </c>
      <c r="L384" t="s">
        <v>43</v>
      </c>
      <c r="M384" t="s">
        <v>27</v>
      </c>
      <c r="N384">
        <v>15497</v>
      </c>
      <c r="O384">
        <v>14963</v>
      </c>
      <c r="P384">
        <v>9964</v>
      </c>
      <c r="Q384">
        <v>7845</v>
      </c>
      <c r="R384">
        <v>0</v>
      </c>
      <c r="S384">
        <v>0</v>
      </c>
      <c r="T384">
        <v>0</v>
      </c>
      <c r="U384">
        <v>0</v>
      </c>
      <c r="V384">
        <v>96</v>
      </c>
      <c r="W384">
        <v>64</v>
      </c>
      <c r="X384">
        <v>50</v>
      </c>
      <c r="Y384" t="s">
        <v>173</v>
      </c>
      <c r="Z384" t="s">
        <v>173</v>
      </c>
      <c r="AA384" t="s">
        <v>173</v>
      </c>
      <c r="AB384" t="s">
        <v>173</v>
      </c>
      <c r="AC384" s="25">
        <v>5.6239405545386552</v>
      </c>
      <c r="AD384" s="25">
        <v>3.7450339962188837</v>
      </c>
      <c r="AE384" s="25">
        <v>2.9485941088254859</v>
      </c>
      <c r="AQ384" s="5">
        <f>VLOOKUP(AR384,'End KS4 denominations'!A:G,7,0)</f>
        <v>266059</v>
      </c>
      <c r="AR384" s="5" t="str">
        <f t="shared" si="5"/>
        <v>Girls.S2.All state-funded.Total.Total</v>
      </c>
    </row>
    <row r="385" spans="1:44" x14ac:dyDescent="0.25">
      <c r="A385">
        <v>201819</v>
      </c>
      <c r="B385" t="s">
        <v>19</v>
      </c>
      <c r="C385" t="s">
        <v>110</v>
      </c>
      <c r="D385" t="s">
        <v>20</v>
      </c>
      <c r="E385" t="s">
        <v>21</v>
      </c>
      <c r="F385" t="s">
        <v>22</v>
      </c>
      <c r="G385" t="s">
        <v>161</v>
      </c>
      <c r="H385" t="s">
        <v>114</v>
      </c>
      <c r="I385" t="s">
        <v>170</v>
      </c>
      <c r="J385" t="s">
        <v>161</v>
      </c>
      <c r="K385" t="s">
        <v>161</v>
      </c>
      <c r="L385" t="s">
        <v>43</v>
      </c>
      <c r="M385" t="s">
        <v>27</v>
      </c>
      <c r="N385">
        <v>73683</v>
      </c>
      <c r="O385">
        <v>71015</v>
      </c>
      <c r="P385">
        <v>45210</v>
      </c>
      <c r="Q385">
        <v>34998</v>
      </c>
      <c r="R385">
        <v>0</v>
      </c>
      <c r="S385">
        <v>0</v>
      </c>
      <c r="T385">
        <v>0</v>
      </c>
      <c r="U385">
        <v>0</v>
      </c>
      <c r="V385">
        <v>96</v>
      </c>
      <c r="W385">
        <v>61</v>
      </c>
      <c r="X385">
        <v>47</v>
      </c>
      <c r="Y385" t="s">
        <v>173</v>
      </c>
      <c r="Z385" t="s">
        <v>173</v>
      </c>
      <c r="AA385" t="s">
        <v>173</v>
      </c>
      <c r="AB385" t="s">
        <v>173</v>
      </c>
      <c r="AC385" s="25">
        <v>13.082340544294633</v>
      </c>
      <c r="AD385" s="25">
        <v>8.3285589806035389</v>
      </c>
      <c r="AE385" s="25">
        <v>6.44731048889986</v>
      </c>
      <c r="AQ385" s="5">
        <f>VLOOKUP(AR385,'End KS4 denominations'!A:G,7,0)</f>
        <v>542831</v>
      </c>
      <c r="AR385" s="5" t="str">
        <f t="shared" si="5"/>
        <v>Total.S2.All state-funded.Total.Total</v>
      </c>
    </row>
    <row r="386" spans="1:44" x14ac:dyDescent="0.25">
      <c r="A386">
        <v>201819</v>
      </c>
      <c r="B386" t="s">
        <v>19</v>
      </c>
      <c r="C386" t="s">
        <v>110</v>
      </c>
      <c r="D386" t="s">
        <v>20</v>
      </c>
      <c r="E386" t="s">
        <v>21</v>
      </c>
      <c r="F386" t="s">
        <v>22</v>
      </c>
      <c r="G386" t="s">
        <v>111</v>
      </c>
      <c r="H386" t="s">
        <v>114</v>
      </c>
      <c r="I386" t="s">
        <v>170</v>
      </c>
      <c r="J386" t="s">
        <v>161</v>
      </c>
      <c r="K386" t="s">
        <v>161</v>
      </c>
      <c r="L386" t="s">
        <v>44</v>
      </c>
      <c r="M386" t="s">
        <v>26</v>
      </c>
      <c r="N386">
        <v>528</v>
      </c>
      <c r="O386">
        <v>523</v>
      </c>
      <c r="P386">
        <v>326</v>
      </c>
      <c r="Q386">
        <v>246</v>
      </c>
      <c r="R386">
        <v>0</v>
      </c>
      <c r="S386">
        <v>0</v>
      </c>
      <c r="T386">
        <v>0</v>
      </c>
      <c r="U386">
        <v>0</v>
      </c>
      <c r="V386">
        <v>99</v>
      </c>
      <c r="W386">
        <v>61</v>
      </c>
      <c r="X386">
        <v>46</v>
      </c>
      <c r="Y386" t="s">
        <v>173</v>
      </c>
      <c r="Z386" t="s">
        <v>173</v>
      </c>
      <c r="AA386" t="s">
        <v>173</v>
      </c>
      <c r="AB386" t="s">
        <v>173</v>
      </c>
      <c r="AC386" s="25">
        <v>0.18896420158108479</v>
      </c>
      <c r="AD386" s="25">
        <v>0.11778648129146012</v>
      </c>
      <c r="AE386" s="25">
        <v>8.8881823305825738E-2</v>
      </c>
      <c r="AQ386" s="5">
        <f>VLOOKUP(AR386,'End KS4 denominations'!A:G,7,0)</f>
        <v>276772</v>
      </c>
      <c r="AR386" s="5" t="str">
        <f t="shared" si="5"/>
        <v>Boys.S2.All state-funded.Total.Total</v>
      </c>
    </row>
    <row r="387" spans="1:44" x14ac:dyDescent="0.25">
      <c r="A387">
        <v>201819</v>
      </c>
      <c r="B387" t="s">
        <v>19</v>
      </c>
      <c r="C387" t="s">
        <v>110</v>
      </c>
      <c r="D387" t="s">
        <v>20</v>
      </c>
      <c r="E387" t="s">
        <v>21</v>
      </c>
      <c r="F387" t="s">
        <v>22</v>
      </c>
      <c r="G387" t="s">
        <v>113</v>
      </c>
      <c r="H387" t="s">
        <v>114</v>
      </c>
      <c r="I387" t="s">
        <v>170</v>
      </c>
      <c r="J387" t="s">
        <v>161</v>
      </c>
      <c r="K387" t="s">
        <v>161</v>
      </c>
      <c r="L387" t="s">
        <v>44</v>
      </c>
      <c r="M387" t="s">
        <v>26</v>
      </c>
      <c r="N387">
        <v>8243</v>
      </c>
      <c r="O387">
        <v>8167</v>
      </c>
      <c r="P387">
        <v>5860</v>
      </c>
      <c r="Q387">
        <v>4560</v>
      </c>
      <c r="R387">
        <v>0</v>
      </c>
      <c r="S387">
        <v>0</v>
      </c>
      <c r="T387">
        <v>0</v>
      </c>
      <c r="U387">
        <v>0</v>
      </c>
      <c r="V387">
        <v>99</v>
      </c>
      <c r="W387">
        <v>71</v>
      </c>
      <c r="X387">
        <v>55</v>
      </c>
      <c r="Y387" t="s">
        <v>173</v>
      </c>
      <c r="Z387" t="s">
        <v>173</v>
      </c>
      <c r="AA387" t="s">
        <v>173</v>
      </c>
      <c r="AB387" t="s">
        <v>173</v>
      </c>
      <c r="AC387" s="25">
        <v>3.0696198963387817</v>
      </c>
      <c r="AD387" s="25">
        <v>2.2025189901488016</v>
      </c>
      <c r="AE387" s="25">
        <v>1.7139055623000914</v>
      </c>
      <c r="AQ387" s="5">
        <f>VLOOKUP(AR387,'End KS4 denominations'!A:G,7,0)</f>
        <v>266059</v>
      </c>
      <c r="AR387" s="5" t="str">
        <f t="shared" ref="AR387:AR450" si="6">CONCATENATE(G387,".",H387,".",I387,".",J387,".",K387)</f>
        <v>Girls.S2.All state-funded.Total.Total</v>
      </c>
    </row>
    <row r="388" spans="1:44" x14ac:dyDescent="0.25">
      <c r="A388">
        <v>201819</v>
      </c>
      <c r="B388" t="s">
        <v>19</v>
      </c>
      <c r="C388" t="s">
        <v>110</v>
      </c>
      <c r="D388" t="s">
        <v>20</v>
      </c>
      <c r="E388" t="s">
        <v>21</v>
      </c>
      <c r="F388" t="s">
        <v>22</v>
      </c>
      <c r="G388" t="s">
        <v>161</v>
      </c>
      <c r="H388" t="s">
        <v>114</v>
      </c>
      <c r="I388" t="s">
        <v>170</v>
      </c>
      <c r="J388" t="s">
        <v>161</v>
      </c>
      <c r="K388" t="s">
        <v>161</v>
      </c>
      <c r="L388" t="s">
        <v>44</v>
      </c>
      <c r="M388" t="s">
        <v>26</v>
      </c>
      <c r="N388">
        <v>8771</v>
      </c>
      <c r="O388">
        <v>8690</v>
      </c>
      <c r="P388">
        <v>6186</v>
      </c>
      <c r="Q388">
        <v>4806</v>
      </c>
      <c r="R388">
        <v>0</v>
      </c>
      <c r="S388">
        <v>0</v>
      </c>
      <c r="T388">
        <v>0</v>
      </c>
      <c r="U388">
        <v>0</v>
      </c>
      <c r="V388">
        <v>99</v>
      </c>
      <c r="W388">
        <v>70</v>
      </c>
      <c r="X388">
        <v>54</v>
      </c>
      <c r="Y388" t="s">
        <v>173</v>
      </c>
      <c r="Z388" t="s">
        <v>173</v>
      </c>
      <c r="AA388" t="s">
        <v>173</v>
      </c>
      <c r="AB388" t="s">
        <v>173</v>
      </c>
      <c r="AC388" s="25">
        <v>1.6008665680478824</v>
      </c>
      <c r="AD388" s="25">
        <v>1.1395811956207365</v>
      </c>
      <c r="AE388" s="25">
        <v>0.88535842647159069</v>
      </c>
      <c r="AQ388" s="5">
        <f>VLOOKUP(AR388,'End KS4 denominations'!A:G,7,0)</f>
        <v>542831</v>
      </c>
      <c r="AR388" s="5" t="str">
        <f t="shared" si="6"/>
        <v>Total.S2.All state-funded.Total.Total</v>
      </c>
    </row>
    <row r="389" spans="1:44" x14ac:dyDescent="0.25">
      <c r="A389">
        <v>201819</v>
      </c>
      <c r="B389" t="s">
        <v>19</v>
      </c>
      <c r="C389" t="s">
        <v>110</v>
      </c>
      <c r="D389" t="s">
        <v>20</v>
      </c>
      <c r="E389" t="s">
        <v>21</v>
      </c>
      <c r="F389" t="s">
        <v>22</v>
      </c>
      <c r="G389" t="s">
        <v>111</v>
      </c>
      <c r="H389" t="s">
        <v>114</v>
      </c>
      <c r="I389" t="s">
        <v>170</v>
      </c>
      <c r="J389" t="s">
        <v>161</v>
      </c>
      <c r="K389" t="s">
        <v>161</v>
      </c>
      <c r="L389" t="s">
        <v>44</v>
      </c>
      <c r="M389" t="s">
        <v>27</v>
      </c>
      <c r="N389">
        <v>528</v>
      </c>
      <c r="O389">
        <v>523</v>
      </c>
      <c r="P389">
        <v>326</v>
      </c>
      <c r="Q389">
        <v>246</v>
      </c>
      <c r="R389">
        <v>0</v>
      </c>
      <c r="S389">
        <v>0</v>
      </c>
      <c r="T389">
        <v>0</v>
      </c>
      <c r="U389">
        <v>0</v>
      </c>
      <c r="V389">
        <v>99</v>
      </c>
      <c r="W389">
        <v>61</v>
      </c>
      <c r="X389">
        <v>46</v>
      </c>
      <c r="Y389" t="s">
        <v>173</v>
      </c>
      <c r="Z389" t="s">
        <v>173</v>
      </c>
      <c r="AA389" t="s">
        <v>173</v>
      </c>
      <c r="AB389" t="s">
        <v>173</v>
      </c>
      <c r="AC389" s="25">
        <v>0.18896420158108479</v>
      </c>
      <c r="AD389" s="25">
        <v>0.11778648129146012</v>
      </c>
      <c r="AE389" s="25">
        <v>8.8881823305825738E-2</v>
      </c>
      <c r="AQ389" s="5">
        <f>VLOOKUP(AR389,'End KS4 denominations'!A:G,7,0)</f>
        <v>276772</v>
      </c>
      <c r="AR389" s="5" t="str">
        <f t="shared" si="6"/>
        <v>Boys.S2.All state-funded.Total.Total</v>
      </c>
    </row>
    <row r="390" spans="1:44" x14ac:dyDescent="0.25">
      <c r="A390">
        <v>201819</v>
      </c>
      <c r="B390" t="s">
        <v>19</v>
      </c>
      <c r="C390" t="s">
        <v>110</v>
      </c>
      <c r="D390" t="s">
        <v>20</v>
      </c>
      <c r="E390" t="s">
        <v>21</v>
      </c>
      <c r="F390" t="s">
        <v>22</v>
      </c>
      <c r="G390" t="s">
        <v>113</v>
      </c>
      <c r="H390" t="s">
        <v>114</v>
      </c>
      <c r="I390" t="s">
        <v>170</v>
      </c>
      <c r="J390" t="s">
        <v>161</v>
      </c>
      <c r="K390" t="s">
        <v>161</v>
      </c>
      <c r="L390" t="s">
        <v>44</v>
      </c>
      <c r="M390" t="s">
        <v>27</v>
      </c>
      <c r="N390">
        <v>8243</v>
      </c>
      <c r="O390">
        <v>8167</v>
      </c>
      <c r="P390">
        <v>5860</v>
      </c>
      <c r="Q390">
        <v>4560</v>
      </c>
      <c r="R390">
        <v>0</v>
      </c>
      <c r="S390">
        <v>0</v>
      </c>
      <c r="T390">
        <v>0</v>
      </c>
      <c r="U390">
        <v>0</v>
      </c>
      <c r="V390">
        <v>99</v>
      </c>
      <c r="W390">
        <v>71</v>
      </c>
      <c r="X390">
        <v>55</v>
      </c>
      <c r="Y390" t="s">
        <v>173</v>
      </c>
      <c r="Z390" t="s">
        <v>173</v>
      </c>
      <c r="AA390" t="s">
        <v>173</v>
      </c>
      <c r="AB390" t="s">
        <v>173</v>
      </c>
      <c r="AC390" s="25">
        <v>3.0696198963387817</v>
      </c>
      <c r="AD390" s="25">
        <v>2.2025189901488016</v>
      </c>
      <c r="AE390" s="25">
        <v>1.7139055623000914</v>
      </c>
      <c r="AQ390" s="5">
        <f>VLOOKUP(AR390,'End KS4 denominations'!A:G,7,0)</f>
        <v>266059</v>
      </c>
      <c r="AR390" s="5" t="str">
        <f t="shared" si="6"/>
        <v>Girls.S2.All state-funded.Total.Total</v>
      </c>
    </row>
    <row r="391" spans="1:44" x14ac:dyDescent="0.25">
      <c r="A391">
        <v>201819</v>
      </c>
      <c r="B391" t="s">
        <v>19</v>
      </c>
      <c r="C391" t="s">
        <v>110</v>
      </c>
      <c r="D391" t="s">
        <v>20</v>
      </c>
      <c r="E391" t="s">
        <v>21</v>
      </c>
      <c r="F391" t="s">
        <v>22</v>
      </c>
      <c r="G391" t="s">
        <v>161</v>
      </c>
      <c r="H391" t="s">
        <v>114</v>
      </c>
      <c r="I391" t="s">
        <v>170</v>
      </c>
      <c r="J391" t="s">
        <v>161</v>
      </c>
      <c r="K391" t="s">
        <v>161</v>
      </c>
      <c r="L391" t="s">
        <v>44</v>
      </c>
      <c r="M391" t="s">
        <v>27</v>
      </c>
      <c r="N391">
        <v>8771</v>
      </c>
      <c r="O391">
        <v>8690</v>
      </c>
      <c r="P391">
        <v>6186</v>
      </c>
      <c r="Q391">
        <v>4806</v>
      </c>
      <c r="R391">
        <v>0</v>
      </c>
      <c r="S391">
        <v>0</v>
      </c>
      <c r="T391">
        <v>0</v>
      </c>
      <c r="U391">
        <v>0</v>
      </c>
      <c r="V391">
        <v>99</v>
      </c>
      <c r="W391">
        <v>70</v>
      </c>
      <c r="X391">
        <v>54</v>
      </c>
      <c r="Y391" t="s">
        <v>173</v>
      </c>
      <c r="Z391" t="s">
        <v>173</v>
      </c>
      <c r="AA391" t="s">
        <v>173</v>
      </c>
      <c r="AB391" t="s">
        <v>173</v>
      </c>
      <c r="AC391" s="25">
        <v>1.6008665680478824</v>
      </c>
      <c r="AD391" s="25">
        <v>1.1395811956207365</v>
      </c>
      <c r="AE391" s="25">
        <v>0.88535842647159069</v>
      </c>
      <c r="AQ391" s="5">
        <f>VLOOKUP(AR391,'End KS4 denominations'!A:G,7,0)</f>
        <v>542831</v>
      </c>
      <c r="AR391" s="5" t="str">
        <f t="shared" si="6"/>
        <v>Total.S2.All state-funded.Total.Total</v>
      </c>
    </row>
    <row r="392" spans="1:44" x14ac:dyDescent="0.25">
      <c r="A392">
        <v>201819</v>
      </c>
      <c r="B392" t="s">
        <v>19</v>
      </c>
      <c r="C392" t="s">
        <v>110</v>
      </c>
      <c r="D392" t="s">
        <v>20</v>
      </c>
      <c r="E392" t="s">
        <v>21</v>
      </c>
      <c r="F392" t="s">
        <v>22</v>
      </c>
      <c r="G392" t="s">
        <v>111</v>
      </c>
      <c r="H392" t="s">
        <v>114</v>
      </c>
      <c r="I392" t="s">
        <v>170</v>
      </c>
      <c r="J392" t="s">
        <v>161</v>
      </c>
      <c r="K392" t="s">
        <v>161</v>
      </c>
      <c r="L392" t="s">
        <v>165</v>
      </c>
      <c r="M392" t="s">
        <v>26</v>
      </c>
      <c r="N392">
        <v>57097</v>
      </c>
      <c r="O392">
        <v>55883</v>
      </c>
      <c r="P392">
        <v>31838</v>
      </c>
      <c r="Q392">
        <v>22666</v>
      </c>
      <c r="R392">
        <v>0</v>
      </c>
      <c r="S392">
        <v>0</v>
      </c>
      <c r="T392">
        <v>0</v>
      </c>
      <c r="U392">
        <v>0</v>
      </c>
      <c r="V392">
        <v>97</v>
      </c>
      <c r="W392">
        <v>55</v>
      </c>
      <c r="X392">
        <v>39</v>
      </c>
      <c r="Y392" t="s">
        <v>173</v>
      </c>
      <c r="Z392" t="s">
        <v>173</v>
      </c>
      <c r="AA392" t="s">
        <v>173</v>
      </c>
      <c r="AB392" t="s">
        <v>173</v>
      </c>
      <c r="AC392" s="25">
        <v>20.190987527640079</v>
      </c>
      <c r="AD392" s="25">
        <v>11.503331261832844</v>
      </c>
      <c r="AE392" s="25">
        <v>8.189412223779863</v>
      </c>
      <c r="AQ392" s="5">
        <f>VLOOKUP(AR392,'End KS4 denominations'!A:G,7,0)</f>
        <v>276772</v>
      </c>
      <c r="AR392" s="5" t="str">
        <f t="shared" si="6"/>
        <v>Boys.S2.All state-funded.Total.Total</v>
      </c>
    </row>
    <row r="393" spans="1:44" x14ac:dyDescent="0.25">
      <c r="A393">
        <v>201819</v>
      </c>
      <c r="B393" t="s">
        <v>19</v>
      </c>
      <c r="C393" t="s">
        <v>110</v>
      </c>
      <c r="D393" t="s">
        <v>20</v>
      </c>
      <c r="E393" t="s">
        <v>21</v>
      </c>
      <c r="F393" t="s">
        <v>22</v>
      </c>
      <c r="G393" t="s">
        <v>113</v>
      </c>
      <c r="H393" t="s">
        <v>114</v>
      </c>
      <c r="I393" t="s">
        <v>170</v>
      </c>
      <c r="J393" t="s">
        <v>161</v>
      </c>
      <c r="K393" t="s">
        <v>161</v>
      </c>
      <c r="L393" t="s">
        <v>165</v>
      </c>
      <c r="M393" t="s">
        <v>26</v>
      </c>
      <c r="N393">
        <v>24492</v>
      </c>
      <c r="O393">
        <v>24257</v>
      </c>
      <c r="P393">
        <v>17855</v>
      </c>
      <c r="Q393">
        <v>14538</v>
      </c>
      <c r="R393">
        <v>0</v>
      </c>
      <c r="S393">
        <v>0</v>
      </c>
      <c r="T393">
        <v>0</v>
      </c>
      <c r="U393">
        <v>0</v>
      </c>
      <c r="V393">
        <v>99</v>
      </c>
      <c r="W393">
        <v>72</v>
      </c>
      <c r="X393">
        <v>59</v>
      </c>
      <c r="Y393" t="s">
        <v>173</v>
      </c>
      <c r="Z393" t="s">
        <v>173</v>
      </c>
      <c r="AA393" t="s">
        <v>173</v>
      </c>
      <c r="AB393" t="s">
        <v>173</v>
      </c>
      <c r="AC393" s="25">
        <v>9.1171507071739732</v>
      </c>
      <c r="AD393" s="25">
        <v>6.7109175032605553</v>
      </c>
      <c r="AE393" s="25">
        <v>5.464201549280423</v>
      </c>
      <c r="AQ393" s="5">
        <f>VLOOKUP(AR393,'End KS4 denominations'!A:G,7,0)</f>
        <v>266059</v>
      </c>
      <c r="AR393" s="5" t="str">
        <f t="shared" si="6"/>
        <v>Girls.S2.All state-funded.Total.Total</v>
      </c>
    </row>
    <row r="394" spans="1:44" x14ac:dyDescent="0.25">
      <c r="A394">
        <v>201819</v>
      </c>
      <c r="B394" t="s">
        <v>19</v>
      </c>
      <c r="C394" t="s">
        <v>110</v>
      </c>
      <c r="D394" t="s">
        <v>20</v>
      </c>
      <c r="E394" t="s">
        <v>21</v>
      </c>
      <c r="F394" t="s">
        <v>22</v>
      </c>
      <c r="G394" t="s">
        <v>161</v>
      </c>
      <c r="H394" t="s">
        <v>114</v>
      </c>
      <c r="I394" t="s">
        <v>170</v>
      </c>
      <c r="J394" t="s">
        <v>161</v>
      </c>
      <c r="K394" t="s">
        <v>161</v>
      </c>
      <c r="L394" t="s">
        <v>165</v>
      </c>
      <c r="M394" t="s">
        <v>26</v>
      </c>
      <c r="N394">
        <v>81589</v>
      </c>
      <c r="O394">
        <v>80140</v>
      </c>
      <c r="P394">
        <v>49693</v>
      </c>
      <c r="Q394">
        <v>37204</v>
      </c>
      <c r="R394">
        <v>0</v>
      </c>
      <c r="S394">
        <v>0</v>
      </c>
      <c r="T394">
        <v>0</v>
      </c>
      <c r="U394">
        <v>0</v>
      </c>
      <c r="V394">
        <v>98</v>
      </c>
      <c r="W394">
        <v>60</v>
      </c>
      <c r="X394">
        <v>45</v>
      </c>
      <c r="Y394" t="s">
        <v>173</v>
      </c>
      <c r="Z394" t="s">
        <v>173</v>
      </c>
      <c r="AA394" t="s">
        <v>173</v>
      </c>
      <c r="AB394" t="s">
        <v>173</v>
      </c>
      <c r="AC394" s="25">
        <v>14.763342550443875</v>
      </c>
      <c r="AD394" s="25">
        <v>9.1544145415423959</v>
      </c>
      <c r="AE394" s="25">
        <v>6.8536984807426249</v>
      </c>
      <c r="AQ394" s="5">
        <f>VLOOKUP(AR394,'End KS4 denominations'!A:G,7,0)</f>
        <v>542831</v>
      </c>
      <c r="AR394" s="5" t="str">
        <f t="shared" si="6"/>
        <v>Total.S2.All state-funded.Total.Total</v>
      </c>
    </row>
    <row r="395" spans="1:44" x14ac:dyDescent="0.25">
      <c r="A395">
        <v>201819</v>
      </c>
      <c r="B395" t="s">
        <v>19</v>
      </c>
      <c r="C395" t="s">
        <v>110</v>
      </c>
      <c r="D395" t="s">
        <v>20</v>
      </c>
      <c r="E395" t="s">
        <v>21</v>
      </c>
      <c r="F395" t="s">
        <v>22</v>
      </c>
      <c r="G395" t="s">
        <v>111</v>
      </c>
      <c r="H395" t="s">
        <v>114</v>
      </c>
      <c r="I395" t="s">
        <v>170</v>
      </c>
      <c r="J395" t="s">
        <v>161</v>
      </c>
      <c r="K395" t="s">
        <v>161</v>
      </c>
      <c r="L395" t="s">
        <v>165</v>
      </c>
      <c r="M395" t="s">
        <v>27</v>
      </c>
      <c r="N395">
        <v>57097</v>
      </c>
      <c r="O395">
        <v>55883</v>
      </c>
      <c r="P395">
        <v>31838</v>
      </c>
      <c r="Q395">
        <v>22666</v>
      </c>
      <c r="R395">
        <v>0</v>
      </c>
      <c r="S395">
        <v>0</v>
      </c>
      <c r="T395">
        <v>0</v>
      </c>
      <c r="U395">
        <v>0</v>
      </c>
      <c r="V395">
        <v>97</v>
      </c>
      <c r="W395">
        <v>55</v>
      </c>
      <c r="X395">
        <v>39</v>
      </c>
      <c r="Y395" t="s">
        <v>173</v>
      </c>
      <c r="Z395" t="s">
        <v>173</v>
      </c>
      <c r="AA395" t="s">
        <v>173</v>
      </c>
      <c r="AB395" t="s">
        <v>173</v>
      </c>
      <c r="AC395" s="25">
        <v>20.190987527640079</v>
      </c>
      <c r="AD395" s="25">
        <v>11.503331261832844</v>
      </c>
      <c r="AE395" s="25">
        <v>8.189412223779863</v>
      </c>
      <c r="AQ395" s="5">
        <f>VLOOKUP(AR395,'End KS4 denominations'!A:G,7,0)</f>
        <v>276772</v>
      </c>
      <c r="AR395" s="5" t="str">
        <f t="shared" si="6"/>
        <v>Boys.S2.All state-funded.Total.Total</v>
      </c>
    </row>
    <row r="396" spans="1:44" x14ac:dyDescent="0.25">
      <c r="A396">
        <v>201819</v>
      </c>
      <c r="B396" t="s">
        <v>19</v>
      </c>
      <c r="C396" t="s">
        <v>110</v>
      </c>
      <c r="D396" t="s">
        <v>20</v>
      </c>
      <c r="E396" t="s">
        <v>21</v>
      </c>
      <c r="F396" t="s">
        <v>22</v>
      </c>
      <c r="G396" t="s">
        <v>113</v>
      </c>
      <c r="H396" t="s">
        <v>114</v>
      </c>
      <c r="I396" t="s">
        <v>170</v>
      </c>
      <c r="J396" t="s">
        <v>161</v>
      </c>
      <c r="K396" t="s">
        <v>161</v>
      </c>
      <c r="L396" t="s">
        <v>165</v>
      </c>
      <c r="M396" t="s">
        <v>27</v>
      </c>
      <c r="N396">
        <v>24492</v>
      </c>
      <c r="O396">
        <v>24257</v>
      </c>
      <c r="P396">
        <v>17855</v>
      </c>
      <c r="Q396">
        <v>14538</v>
      </c>
      <c r="R396">
        <v>0</v>
      </c>
      <c r="S396">
        <v>0</v>
      </c>
      <c r="T396">
        <v>0</v>
      </c>
      <c r="U396">
        <v>0</v>
      </c>
      <c r="V396">
        <v>99</v>
      </c>
      <c r="W396">
        <v>72</v>
      </c>
      <c r="X396">
        <v>59</v>
      </c>
      <c r="Y396" t="s">
        <v>173</v>
      </c>
      <c r="Z396" t="s">
        <v>173</v>
      </c>
      <c r="AA396" t="s">
        <v>173</v>
      </c>
      <c r="AB396" t="s">
        <v>173</v>
      </c>
      <c r="AC396" s="25">
        <v>9.1171507071739732</v>
      </c>
      <c r="AD396" s="25">
        <v>6.7109175032605553</v>
      </c>
      <c r="AE396" s="25">
        <v>5.464201549280423</v>
      </c>
      <c r="AQ396" s="5">
        <f>VLOOKUP(AR396,'End KS4 denominations'!A:G,7,0)</f>
        <v>266059</v>
      </c>
      <c r="AR396" s="5" t="str">
        <f t="shared" si="6"/>
        <v>Girls.S2.All state-funded.Total.Total</v>
      </c>
    </row>
    <row r="397" spans="1:44" x14ac:dyDescent="0.25">
      <c r="A397">
        <v>201819</v>
      </c>
      <c r="B397" t="s">
        <v>19</v>
      </c>
      <c r="C397" t="s">
        <v>110</v>
      </c>
      <c r="D397" t="s">
        <v>20</v>
      </c>
      <c r="E397" t="s">
        <v>21</v>
      </c>
      <c r="F397" t="s">
        <v>22</v>
      </c>
      <c r="G397" t="s">
        <v>161</v>
      </c>
      <c r="H397" t="s">
        <v>114</v>
      </c>
      <c r="I397" t="s">
        <v>170</v>
      </c>
      <c r="J397" t="s">
        <v>161</v>
      </c>
      <c r="K397" t="s">
        <v>161</v>
      </c>
      <c r="L397" t="s">
        <v>165</v>
      </c>
      <c r="M397" t="s">
        <v>27</v>
      </c>
      <c r="N397">
        <v>81589</v>
      </c>
      <c r="O397">
        <v>80140</v>
      </c>
      <c r="P397">
        <v>49693</v>
      </c>
      <c r="Q397">
        <v>37204</v>
      </c>
      <c r="R397">
        <v>0</v>
      </c>
      <c r="S397">
        <v>0</v>
      </c>
      <c r="T397">
        <v>0</v>
      </c>
      <c r="U397">
        <v>0</v>
      </c>
      <c r="V397">
        <v>98</v>
      </c>
      <c r="W397">
        <v>60</v>
      </c>
      <c r="X397">
        <v>45</v>
      </c>
      <c r="Y397" t="s">
        <v>173</v>
      </c>
      <c r="Z397" t="s">
        <v>173</v>
      </c>
      <c r="AA397" t="s">
        <v>173</v>
      </c>
      <c r="AB397" t="s">
        <v>173</v>
      </c>
      <c r="AC397" s="25">
        <v>14.763342550443875</v>
      </c>
      <c r="AD397" s="25">
        <v>9.1544145415423959</v>
      </c>
      <c r="AE397" s="25">
        <v>6.8536984807426249</v>
      </c>
      <c r="AQ397" s="5">
        <f>VLOOKUP(AR397,'End KS4 denominations'!A:G,7,0)</f>
        <v>542831</v>
      </c>
      <c r="AR397" s="5" t="str">
        <f t="shared" si="6"/>
        <v>Total.S2.All state-funded.Total.Total</v>
      </c>
    </row>
    <row r="398" spans="1:44" x14ac:dyDescent="0.25">
      <c r="A398">
        <v>201819</v>
      </c>
      <c r="B398" t="s">
        <v>19</v>
      </c>
      <c r="C398" t="s">
        <v>110</v>
      </c>
      <c r="D398" t="s">
        <v>20</v>
      </c>
      <c r="E398" t="s">
        <v>21</v>
      </c>
      <c r="F398" t="s">
        <v>22</v>
      </c>
      <c r="G398" t="s">
        <v>111</v>
      </c>
      <c r="H398" t="s">
        <v>114</v>
      </c>
      <c r="I398" t="s">
        <v>170</v>
      </c>
      <c r="J398" t="s">
        <v>161</v>
      </c>
      <c r="K398" t="s">
        <v>161</v>
      </c>
      <c r="L398" t="s">
        <v>45</v>
      </c>
      <c r="M398" t="s">
        <v>26</v>
      </c>
      <c r="N398">
        <v>18187</v>
      </c>
      <c r="O398">
        <v>17984</v>
      </c>
      <c r="P398">
        <v>10876</v>
      </c>
      <c r="Q398">
        <v>7715</v>
      </c>
      <c r="R398">
        <v>0</v>
      </c>
      <c r="S398">
        <v>0</v>
      </c>
      <c r="T398">
        <v>0</v>
      </c>
      <c r="U398">
        <v>0</v>
      </c>
      <c r="V398">
        <v>98</v>
      </c>
      <c r="W398">
        <v>59</v>
      </c>
      <c r="X398">
        <v>42</v>
      </c>
      <c r="Y398" t="s">
        <v>173</v>
      </c>
      <c r="Z398" t="s">
        <v>173</v>
      </c>
      <c r="AA398" t="s">
        <v>173</v>
      </c>
      <c r="AB398" t="s">
        <v>173</v>
      </c>
      <c r="AC398" s="25">
        <v>6.4977671151706096</v>
      </c>
      <c r="AD398" s="25">
        <v>3.9295882531469948</v>
      </c>
      <c r="AE398" s="25">
        <v>2.7874929544896161</v>
      </c>
      <c r="AQ398" s="5">
        <f>VLOOKUP(AR398,'End KS4 denominations'!A:G,7,0)</f>
        <v>276772</v>
      </c>
      <c r="AR398" s="5" t="str">
        <f t="shared" si="6"/>
        <v>Boys.S2.All state-funded.Total.Total</v>
      </c>
    </row>
    <row r="399" spans="1:44" x14ac:dyDescent="0.25">
      <c r="A399">
        <v>201819</v>
      </c>
      <c r="B399" t="s">
        <v>19</v>
      </c>
      <c r="C399" t="s">
        <v>110</v>
      </c>
      <c r="D399" t="s">
        <v>20</v>
      </c>
      <c r="E399" t="s">
        <v>21</v>
      </c>
      <c r="F399" t="s">
        <v>22</v>
      </c>
      <c r="G399" t="s">
        <v>113</v>
      </c>
      <c r="H399" t="s">
        <v>114</v>
      </c>
      <c r="I399" t="s">
        <v>170</v>
      </c>
      <c r="J399" t="s">
        <v>161</v>
      </c>
      <c r="K399" t="s">
        <v>161</v>
      </c>
      <c r="L399" t="s">
        <v>45</v>
      </c>
      <c r="M399" t="s">
        <v>26</v>
      </c>
      <c r="N399">
        <v>33300</v>
      </c>
      <c r="O399">
        <v>33176</v>
      </c>
      <c r="P399">
        <v>26170</v>
      </c>
      <c r="Q399">
        <v>21320</v>
      </c>
      <c r="R399">
        <v>0</v>
      </c>
      <c r="S399">
        <v>0</v>
      </c>
      <c r="T399">
        <v>0</v>
      </c>
      <c r="U399">
        <v>0</v>
      </c>
      <c r="V399">
        <v>99</v>
      </c>
      <c r="W399">
        <v>78</v>
      </c>
      <c r="X399">
        <v>64</v>
      </c>
      <c r="Y399" t="s">
        <v>173</v>
      </c>
      <c r="Z399" t="s">
        <v>173</v>
      </c>
      <c r="AA399" t="s">
        <v>173</v>
      </c>
      <c r="AB399" t="s">
        <v>173</v>
      </c>
      <c r="AC399" s="25">
        <v>12.469414678699085</v>
      </c>
      <c r="AD399" s="25">
        <v>9.836164159077498</v>
      </c>
      <c r="AE399" s="25">
        <v>8.013260216718848</v>
      </c>
      <c r="AQ399" s="5">
        <f>VLOOKUP(AR399,'End KS4 denominations'!A:G,7,0)</f>
        <v>266059</v>
      </c>
      <c r="AR399" s="5" t="str">
        <f t="shared" si="6"/>
        <v>Girls.S2.All state-funded.Total.Total</v>
      </c>
    </row>
    <row r="400" spans="1:44" x14ac:dyDescent="0.25">
      <c r="A400">
        <v>201819</v>
      </c>
      <c r="B400" t="s">
        <v>19</v>
      </c>
      <c r="C400" t="s">
        <v>110</v>
      </c>
      <c r="D400" t="s">
        <v>20</v>
      </c>
      <c r="E400" t="s">
        <v>21</v>
      </c>
      <c r="F400" t="s">
        <v>22</v>
      </c>
      <c r="G400" t="s">
        <v>161</v>
      </c>
      <c r="H400" t="s">
        <v>114</v>
      </c>
      <c r="I400" t="s">
        <v>170</v>
      </c>
      <c r="J400" t="s">
        <v>161</v>
      </c>
      <c r="K400" t="s">
        <v>161</v>
      </c>
      <c r="L400" t="s">
        <v>45</v>
      </c>
      <c r="M400" t="s">
        <v>26</v>
      </c>
      <c r="N400">
        <v>51487</v>
      </c>
      <c r="O400">
        <v>51160</v>
      </c>
      <c r="P400">
        <v>37046</v>
      </c>
      <c r="Q400">
        <v>29035</v>
      </c>
      <c r="R400">
        <v>0</v>
      </c>
      <c r="S400">
        <v>0</v>
      </c>
      <c r="T400">
        <v>0</v>
      </c>
      <c r="U400">
        <v>0</v>
      </c>
      <c r="V400">
        <v>99</v>
      </c>
      <c r="W400">
        <v>71</v>
      </c>
      <c r="X400">
        <v>56</v>
      </c>
      <c r="Y400" t="s">
        <v>173</v>
      </c>
      <c r="Z400" t="s">
        <v>173</v>
      </c>
      <c r="AA400" t="s">
        <v>173</v>
      </c>
      <c r="AB400" t="s">
        <v>173</v>
      </c>
      <c r="AC400" s="25">
        <v>9.4246643983118137</v>
      </c>
      <c r="AD400" s="25">
        <v>6.8245918158690273</v>
      </c>
      <c r="AE400" s="25">
        <v>5.3488102190184419</v>
      </c>
      <c r="AQ400" s="5">
        <f>VLOOKUP(AR400,'End KS4 denominations'!A:G,7,0)</f>
        <v>542831</v>
      </c>
      <c r="AR400" s="5" t="str">
        <f t="shared" si="6"/>
        <v>Total.S2.All state-funded.Total.Total</v>
      </c>
    </row>
    <row r="401" spans="1:44" x14ac:dyDescent="0.25">
      <c r="A401">
        <v>201819</v>
      </c>
      <c r="B401" t="s">
        <v>19</v>
      </c>
      <c r="C401" t="s">
        <v>110</v>
      </c>
      <c r="D401" t="s">
        <v>20</v>
      </c>
      <c r="E401" t="s">
        <v>21</v>
      </c>
      <c r="F401" t="s">
        <v>22</v>
      </c>
      <c r="G401" t="s">
        <v>111</v>
      </c>
      <c r="H401" t="s">
        <v>114</v>
      </c>
      <c r="I401" t="s">
        <v>170</v>
      </c>
      <c r="J401" t="s">
        <v>161</v>
      </c>
      <c r="K401" t="s">
        <v>161</v>
      </c>
      <c r="L401" t="s">
        <v>45</v>
      </c>
      <c r="M401" t="s">
        <v>27</v>
      </c>
      <c r="N401">
        <v>18187</v>
      </c>
      <c r="O401">
        <v>17984</v>
      </c>
      <c r="P401">
        <v>10876</v>
      </c>
      <c r="Q401">
        <v>7715</v>
      </c>
      <c r="R401">
        <v>0</v>
      </c>
      <c r="S401">
        <v>0</v>
      </c>
      <c r="T401">
        <v>0</v>
      </c>
      <c r="U401">
        <v>0</v>
      </c>
      <c r="V401">
        <v>98</v>
      </c>
      <c r="W401">
        <v>59</v>
      </c>
      <c r="X401">
        <v>42</v>
      </c>
      <c r="Y401" t="s">
        <v>173</v>
      </c>
      <c r="Z401" t="s">
        <v>173</v>
      </c>
      <c r="AA401" t="s">
        <v>173</v>
      </c>
      <c r="AB401" t="s">
        <v>173</v>
      </c>
      <c r="AC401" s="25">
        <v>6.4977671151706096</v>
      </c>
      <c r="AD401" s="25">
        <v>3.9295882531469948</v>
      </c>
      <c r="AE401" s="25">
        <v>2.7874929544896161</v>
      </c>
      <c r="AQ401" s="5">
        <f>VLOOKUP(AR401,'End KS4 denominations'!A:G,7,0)</f>
        <v>276772</v>
      </c>
      <c r="AR401" s="5" t="str">
        <f t="shared" si="6"/>
        <v>Boys.S2.All state-funded.Total.Total</v>
      </c>
    </row>
    <row r="402" spans="1:44" x14ac:dyDescent="0.25">
      <c r="A402">
        <v>201819</v>
      </c>
      <c r="B402" t="s">
        <v>19</v>
      </c>
      <c r="C402" t="s">
        <v>110</v>
      </c>
      <c r="D402" t="s">
        <v>20</v>
      </c>
      <c r="E402" t="s">
        <v>21</v>
      </c>
      <c r="F402" t="s">
        <v>22</v>
      </c>
      <c r="G402" t="s">
        <v>113</v>
      </c>
      <c r="H402" t="s">
        <v>114</v>
      </c>
      <c r="I402" t="s">
        <v>170</v>
      </c>
      <c r="J402" t="s">
        <v>161</v>
      </c>
      <c r="K402" t="s">
        <v>161</v>
      </c>
      <c r="L402" t="s">
        <v>45</v>
      </c>
      <c r="M402" t="s">
        <v>27</v>
      </c>
      <c r="N402">
        <v>33300</v>
      </c>
      <c r="O402">
        <v>33176</v>
      </c>
      <c r="P402">
        <v>26170</v>
      </c>
      <c r="Q402">
        <v>21320</v>
      </c>
      <c r="R402">
        <v>0</v>
      </c>
      <c r="S402">
        <v>0</v>
      </c>
      <c r="T402">
        <v>0</v>
      </c>
      <c r="U402">
        <v>0</v>
      </c>
      <c r="V402">
        <v>99</v>
      </c>
      <c r="W402">
        <v>78</v>
      </c>
      <c r="X402">
        <v>64</v>
      </c>
      <c r="Y402" t="s">
        <v>173</v>
      </c>
      <c r="Z402" t="s">
        <v>173</v>
      </c>
      <c r="AA402" t="s">
        <v>173</v>
      </c>
      <c r="AB402" t="s">
        <v>173</v>
      </c>
      <c r="AC402" s="25">
        <v>12.469414678699085</v>
      </c>
      <c r="AD402" s="25">
        <v>9.836164159077498</v>
      </c>
      <c r="AE402" s="25">
        <v>8.013260216718848</v>
      </c>
      <c r="AQ402" s="5">
        <f>VLOOKUP(AR402,'End KS4 denominations'!A:G,7,0)</f>
        <v>266059</v>
      </c>
      <c r="AR402" s="5" t="str">
        <f t="shared" si="6"/>
        <v>Girls.S2.All state-funded.Total.Total</v>
      </c>
    </row>
    <row r="403" spans="1:44" x14ac:dyDescent="0.25">
      <c r="A403">
        <v>201819</v>
      </c>
      <c r="B403" t="s">
        <v>19</v>
      </c>
      <c r="C403" t="s">
        <v>110</v>
      </c>
      <c r="D403" t="s">
        <v>20</v>
      </c>
      <c r="E403" t="s">
        <v>21</v>
      </c>
      <c r="F403" t="s">
        <v>22</v>
      </c>
      <c r="G403" t="s">
        <v>161</v>
      </c>
      <c r="H403" t="s">
        <v>114</v>
      </c>
      <c r="I403" t="s">
        <v>170</v>
      </c>
      <c r="J403" t="s">
        <v>161</v>
      </c>
      <c r="K403" t="s">
        <v>161</v>
      </c>
      <c r="L403" t="s">
        <v>45</v>
      </c>
      <c r="M403" t="s">
        <v>27</v>
      </c>
      <c r="N403">
        <v>51487</v>
      </c>
      <c r="O403">
        <v>51160</v>
      </c>
      <c r="P403">
        <v>37046</v>
      </c>
      <c r="Q403">
        <v>29035</v>
      </c>
      <c r="R403">
        <v>0</v>
      </c>
      <c r="S403">
        <v>0</v>
      </c>
      <c r="T403">
        <v>0</v>
      </c>
      <c r="U403">
        <v>0</v>
      </c>
      <c r="V403">
        <v>99</v>
      </c>
      <c r="W403">
        <v>71</v>
      </c>
      <c r="X403">
        <v>56</v>
      </c>
      <c r="Y403" t="s">
        <v>173</v>
      </c>
      <c r="Z403" t="s">
        <v>173</v>
      </c>
      <c r="AA403" t="s">
        <v>173</v>
      </c>
      <c r="AB403" t="s">
        <v>173</v>
      </c>
      <c r="AC403" s="25">
        <v>9.4246643983118137</v>
      </c>
      <c r="AD403" s="25">
        <v>6.8245918158690273</v>
      </c>
      <c r="AE403" s="25">
        <v>5.3488102190184419</v>
      </c>
      <c r="AQ403" s="5">
        <f>VLOOKUP(AR403,'End KS4 denominations'!A:G,7,0)</f>
        <v>542831</v>
      </c>
      <c r="AR403" s="5" t="str">
        <f t="shared" si="6"/>
        <v>Total.S2.All state-funded.Total.Total</v>
      </c>
    </row>
    <row r="404" spans="1:44" x14ac:dyDescent="0.25">
      <c r="A404">
        <v>201819</v>
      </c>
      <c r="B404" t="s">
        <v>19</v>
      </c>
      <c r="C404" t="s">
        <v>110</v>
      </c>
      <c r="D404" t="s">
        <v>20</v>
      </c>
      <c r="E404" t="s">
        <v>21</v>
      </c>
      <c r="F404" t="s">
        <v>22</v>
      </c>
      <c r="G404" t="s">
        <v>111</v>
      </c>
      <c r="H404" t="s">
        <v>114</v>
      </c>
      <c r="I404" t="s">
        <v>170</v>
      </c>
      <c r="J404" t="s">
        <v>161</v>
      </c>
      <c r="K404" t="s">
        <v>161</v>
      </c>
      <c r="L404" t="s">
        <v>46</v>
      </c>
      <c r="M404" t="s">
        <v>26</v>
      </c>
      <c r="N404">
        <v>3786</v>
      </c>
      <c r="O404">
        <v>3752</v>
      </c>
      <c r="P404">
        <v>3124</v>
      </c>
      <c r="Q404">
        <v>2703</v>
      </c>
      <c r="R404">
        <v>0</v>
      </c>
      <c r="S404">
        <v>0</v>
      </c>
      <c r="T404">
        <v>0</v>
      </c>
      <c r="U404">
        <v>0</v>
      </c>
      <c r="V404">
        <v>99</v>
      </c>
      <c r="W404">
        <v>82</v>
      </c>
      <c r="X404">
        <v>71</v>
      </c>
      <c r="Y404" t="s">
        <v>173</v>
      </c>
      <c r="Z404" t="s">
        <v>173</v>
      </c>
      <c r="AA404" t="s">
        <v>173</v>
      </c>
      <c r="AB404" t="s">
        <v>173</v>
      </c>
      <c r="AC404" s="25">
        <v>1.3556284595262527</v>
      </c>
      <c r="AD404" s="25">
        <v>1.1287268943390227</v>
      </c>
      <c r="AE404" s="25">
        <v>0.9766161316896218</v>
      </c>
      <c r="AQ404" s="5">
        <f>VLOOKUP(AR404,'End KS4 denominations'!A:G,7,0)</f>
        <v>276772</v>
      </c>
      <c r="AR404" s="5" t="str">
        <f t="shared" si="6"/>
        <v>Boys.S2.All state-funded.Total.Total</v>
      </c>
    </row>
    <row r="405" spans="1:44" x14ac:dyDescent="0.25">
      <c r="A405">
        <v>201819</v>
      </c>
      <c r="B405" t="s">
        <v>19</v>
      </c>
      <c r="C405" t="s">
        <v>110</v>
      </c>
      <c r="D405" t="s">
        <v>20</v>
      </c>
      <c r="E405" t="s">
        <v>21</v>
      </c>
      <c r="F405" t="s">
        <v>22</v>
      </c>
      <c r="G405" t="s">
        <v>113</v>
      </c>
      <c r="H405" t="s">
        <v>114</v>
      </c>
      <c r="I405" t="s">
        <v>170</v>
      </c>
      <c r="J405" t="s">
        <v>161</v>
      </c>
      <c r="K405" t="s">
        <v>161</v>
      </c>
      <c r="L405" t="s">
        <v>46</v>
      </c>
      <c r="M405" t="s">
        <v>26</v>
      </c>
      <c r="N405">
        <v>1787</v>
      </c>
      <c r="O405">
        <v>1777</v>
      </c>
      <c r="P405">
        <v>1430</v>
      </c>
      <c r="Q405">
        <v>1197</v>
      </c>
      <c r="R405">
        <v>0</v>
      </c>
      <c r="S405">
        <v>0</v>
      </c>
      <c r="T405">
        <v>0</v>
      </c>
      <c r="U405">
        <v>0</v>
      </c>
      <c r="V405">
        <v>99</v>
      </c>
      <c r="W405">
        <v>80</v>
      </c>
      <c r="X405">
        <v>66</v>
      </c>
      <c r="Y405" t="s">
        <v>173</v>
      </c>
      <c r="Z405" t="s">
        <v>173</v>
      </c>
      <c r="AA405" t="s">
        <v>173</v>
      </c>
      <c r="AB405" t="s">
        <v>173</v>
      </c>
      <c r="AC405" s="25">
        <v>0.6678969702208909</v>
      </c>
      <c r="AD405" s="25">
        <v>0.53747477063358129</v>
      </c>
      <c r="AE405" s="25">
        <v>0.44990021010377401</v>
      </c>
      <c r="AQ405" s="5">
        <f>VLOOKUP(AR405,'End KS4 denominations'!A:G,7,0)</f>
        <v>266059</v>
      </c>
      <c r="AR405" s="5" t="str">
        <f t="shared" si="6"/>
        <v>Girls.S2.All state-funded.Total.Total</v>
      </c>
    </row>
    <row r="406" spans="1:44" x14ac:dyDescent="0.25">
      <c r="A406">
        <v>201819</v>
      </c>
      <c r="B406" t="s">
        <v>19</v>
      </c>
      <c r="C406" t="s">
        <v>110</v>
      </c>
      <c r="D406" t="s">
        <v>20</v>
      </c>
      <c r="E406" t="s">
        <v>21</v>
      </c>
      <c r="F406" t="s">
        <v>22</v>
      </c>
      <c r="G406" t="s">
        <v>161</v>
      </c>
      <c r="H406" t="s">
        <v>114</v>
      </c>
      <c r="I406" t="s">
        <v>170</v>
      </c>
      <c r="J406" t="s">
        <v>161</v>
      </c>
      <c r="K406" t="s">
        <v>161</v>
      </c>
      <c r="L406" t="s">
        <v>46</v>
      </c>
      <c r="M406" t="s">
        <v>26</v>
      </c>
      <c r="N406">
        <v>5573</v>
      </c>
      <c r="O406">
        <v>5529</v>
      </c>
      <c r="P406">
        <v>4554</v>
      </c>
      <c r="Q406">
        <v>3900</v>
      </c>
      <c r="R406">
        <v>0</v>
      </c>
      <c r="S406">
        <v>0</v>
      </c>
      <c r="T406">
        <v>0</v>
      </c>
      <c r="U406">
        <v>0</v>
      </c>
      <c r="V406">
        <v>99</v>
      </c>
      <c r="W406">
        <v>81</v>
      </c>
      <c r="X406">
        <v>69</v>
      </c>
      <c r="Y406" t="s">
        <v>173</v>
      </c>
      <c r="Z406" t="s">
        <v>173</v>
      </c>
      <c r="AA406" t="s">
        <v>173</v>
      </c>
      <c r="AB406" t="s">
        <v>173</v>
      </c>
      <c r="AC406" s="25">
        <v>1.0185490511779909</v>
      </c>
      <c r="AD406" s="25">
        <v>0.83893513819218135</v>
      </c>
      <c r="AE406" s="25">
        <v>0.71845565194323835</v>
      </c>
      <c r="AQ406" s="5">
        <f>VLOOKUP(AR406,'End KS4 denominations'!A:G,7,0)</f>
        <v>542831</v>
      </c>
      <c r="AR406" s="5" t="str">
        <f t="shared" si="6"/>
        <v>Total.S2.All state-funded.Total.Total</v>
      </c>
    </row>
    <row r="407" spans="1:44" x14ac:dyDescent="0.25">
      <c r="A407">
        <v>201819</v>
      </c>
      <c r="B407" t="s">
        <v>19</v>
      </c>
      <c r="C407" t="s">
        <v>110</v>
      </c>
      <c r="D407" t="s">
        <v>20</v>
      </c>
      <c r="E407" t="s">
        <v>21</v>
      </c>
      <c r="F407" t="s">
        <v>22</v>
      </c>
      <c r="G407" t="s">
        <v>111</v>
      </c>
      <c r="H407" t="s">
        <v>114</v>
      </c>
      <c r="I407" t="s">
        <v>170</v>
      </c>
      <c r="J407" t="s">
        <v>161</v>
      </c>
      <c r="K407" t="s">
        <v>161</v>
      </c>
      <c r="L407" t="s">
        <v>46</v>
      </c>
      <c r="M407" t="s">
        <v>27</v>
      </c>
      <c r="N407">
        <v>3786</v>
      </c>
      <c r="O407">
        <v>3752</v>
      </c>
      <c r="P407">
        <v>3124</v>
      </c>
      <c r="Q407">
        <v>2703</v>
      </c>
      <c r="R407">
        <v>0</v>
      </c>
      <c r="S407">
        <v>0</v>
      </c>
      <c r="T407">
        <v>0</v>
      </c>
      <c r="U407">
        <v>0</v>
      </c>
      <c r="V407">
        <v>99</v>
      </c>
      <c r="W407">
        <v>82</v>
      </c>
      <c r="X407">
        <v>71</v>
      </c>
      <c r="Y407" t="s">
        <v>173</v>
      </c>
      <c r="Z407" t="s">
        <v>173</v>
      </c>
      <c r="AA407" t="s">
        <v>173</v>
      </c>
      <c r="AB407" t="s">
        <v>173</v>
      </c>
      <c r="AC407" s="25">
        <v>1.3556284595262527</v>
      </c>
      <c r="AD407" s="25">
        <v>1.1287268943390227</v>
      </c>
      <c r="AE407" s="25">
        <v>0.9766161316896218</v>
      </c>
      <c r="AQ407" s="5">
        <f>VLOOKUP(AR407,'End KS4 denominations'!A:G,7,0)</f>
        <v>276772</v>
      </c>
      <c r="AR407" s="5" t="str">
        <f t="shared" si="6"/>
        <v>Boys.S2.All state-funded.Total.Total</v>
      </c>
    </row>
    <row r="408" spans="1:44" x14ac:dyDescent="0.25">
      <c r="A408">
        <v>201819</v>
      </c>
      <c r="B408" t="s">
        <v>19</v>
      </c>
      <c r="C408" t="s">
        <v>110</v>
      </c>
      <c r="D408" t="s">
        <v>20</v>
      </c>
      <c r="E408" t="s">
        <v>21</v>
      </c>
      <c r="F408" t="s">
        <v>22</v>
      </c>
      <c r="G408" t="s">
        <v>113</v>
      </c>
      <c r="H408" t="s">
        <v>114</v>
      </c>
      <c r="I408" t="s">
        <v>170</v>
      </c>
      <c r="J408" t="s">
        <v>161</v>
      </c>
      <c r="K408" t="s">
        <v>161</v>
      </c>
      <c r="L408" t="s">
        <v>46</v>
      </c>
      <c r="M408" t="s">
        <v>27</v>
      </c>
      <c r="N408">
        <v>1787</v>
      </c>
      <c r="O408">
        <v>1777</v>
      </c>
      <c r="P408">
        <v>1430</v>
      </c>
      <c r="Q408">
        <v>1197</v>
      </c>
      <c r="R408">
        <v>0</v>
      </c>
      <c r="S408">
        <v>0</v>
      </c>
      <c r="T408">
        <v>0</v>
      </c>
      <c r="U408">
        <v>0</v>
      </c>
      <c r="V408">
        <v>99</v>
      </c>
      <c r="W408">
        <v>80</v>
      </c>
      <c r="X408">
        <v>66</v>
      </c>
      <c r="Y408" t="s">
        <v>173</v>
      </c>
      <c r="Z408" t="s">
        <v>173</v>
      </c>
      <c r="AA408" t="s">
        <v>173</v>
      </c>
      <c r="AB408" t="s">
        <v>173</v>
      </c>
      <c r="AC408" s="25">
        <v>0.6678969702208909</v>
      </c>
      <c r="AD408" s="25">
        <v>0.53747477063358129</v>
      </c>
      <c r="AE408" s="25">
        <v>0.44990021010377401</v>
      </c>
      <c r="AQ408" s="5">
        <f>VLOOKUP(AR408,'End KS4 denominations'!A:G,7,0)</f>
        <v>266059</v>
      </c>
      <c r="AR408" s="5" t="str">
        <f t="shared" si="6"/>
        <v>Girls.S2.All state-funded.Total.Total</v>
      </c>
    </row>
    <row r="409" spans="1:44" x14ac:dyDescent="0.25">
      <c r="A409">
        <v>201819</v>
      </c>
      <c r="B409" t="s">
        <v>19</v>
      </c>
      <c r="C409" t="s">
        <v>110</v>
      </c>
      <c r="D409" t="s">
        <v>20</v>
      </c>
      <c r="E409" t="s">
        <v>21</v>
      </c>
      <c r="F409" t="s">
        <v>22</v>
      </c>
      <c r="G409" t="s">
        <v>161</v>
      </c>
      <c r="H409" t="s">
        <v>114</v>
      </c>
      <c r="I409" t="s">
        <v>170</v>
      </c>
      <c r="J409" t="s">
        <v>161</v>
      </c>
      <c r="K409" t="s">
        <v>161</v>
      </c>
      <c r="L409" t="s">
        <v>46</v>
      </c>
      <c r="M409" t="s">
        <v>27</v>
      </c>
      <c r="N409">
        <v>5573</v>
      </c>
      <c r="O409">
        <v>5529</v>
      </c>
      <c r="P409">
        <v>4554</v>
      </c>
      <c r="Q409">
        <v>3900</v>
      </c>
      <c r="R409">
        <v>0</v>
      </c>
      <c r="S409">
        <v>0</v>
      </c>
      <c r="T409">
        <v>0</v>
      </c>
      <c r="U409">
        <v>0</v>
      </c>
      <c r="V409">
        <v>99</v>
      </c>
      <c r="W409">
        <v>81</v>
      </c>
      <c r="X409">
        <v>69</v>
      </c>
      <c r="Y409" t="s">
        <v>173</v>
      </c>
      <c r="Z409" t="s">
        <v>173</v>
      </c>
      <c r="AA409" t="s">
        <v>173</v>
      </c>
      <c r="AB409" t="s">
        <v>173</v>
      </c>
      <c r="AC409" s="25">
        <v>1.0185490511779909</v>
      </c>
      <c r="AD409" s="25">
        <v>0.83893513819218135</v>
      </c>
      <c r="AE409" s="25">
        <v>0.71845565194323835</v>
      </c>
      <c r="AQ409" s="5">
        <f>VLOOKUP(AR409,'End KS4 denominations'!A:G,7,0)</f>
        <v>542831</v>
      </c>
      <c r="AR409" s="5" t="str">
        <f t="shared" si="6"/>
        <v>Total.S2.All state-funded.Total.Total</v>
      </c>
    </row>
    <row r="410" spans="1:44" x14ac:dyDescent="0.25">
      <c r="A410">
        <v>201819</v>
      </c>
      <c r="B410" t="s">
        <v>19</v>
      </c>
      <c r="C410" t="s">
        <v>110</v>
      </c>
      <c r="D410" t="s">
        <v>20</v>
      </c>
      <c r="E410" t="s">
        <v>21</v>
      </c>
      <c r="F410" t="s">
        <v>22</v>
      </c>
      <c r="G410" t="s">
        <v>111</v>
      </c>
      <c r="H410" t="s">
        <v>114</v>
      </c>
      <c r="I410" t="s">
        <v>170</v>
      </c>
      <c r="J410" t="s">
        <v>161</v>
      </c>
      <c r="K410" t="s">
        <v>161</v>
      </c>
      <c r="L410" t="s">
        <v>47</v>
      </c>
      <c r="M410" t="s">
        <v>26</v>
      </c>
      <c r="N410">
        <v>2514</v>
      </c>
      <c r="O410">
        <v>2446</v>
      </c>
      <c r="P410">
        <v>1208</v>
      </c>
      <c r="Q410">
        <v>846</v>
      </c>
      <c r="R410">
        <v>0</v>
      </c>
      <c r="S410">
        <v>0</v>
      </c>
      <c r="T410">
        <v>0</v>
      </c>
      <c r="U410">
        <v>0</v>
      </c>
      <c r="V410">
        <v>97</v>
      </c>
      <c r="W410">
        <v>48</v>
      </c>
      <c r="X410">
        <v>33</v>
      </c>
      <c r="Y410" t="s">
        <v>173</v>
      </c>
      <c r="Z410" t="s">
        <v>173</v>
      </c>
      <c r="AA410" t="s">
        <v>173</v>
      </c>
      <c r="AB410" t="s">
        <v>173</v>
      </c>
      <c r="AC410" s="25">
        <v>0.88375991791077124</v>
      </c>
      <c r="AD410" s="25">
        <v>0.43646033558307917</v>
      </c>
      <c r="AE410" s="25">
        <v>0.30566675819808364</v>
      </c>
      <c r="AQ410" s="5">
        <f>VLOOKUP(AR410,'End KS4 denominations'!A:G,7,0)</f>
        <v>276772</v>
      </c>
      <c r="AR410" s="5" t="str">
        <f t="shared" si="6"/>
        <v>Boys.S2.All state-funded.Total.Total</v>
      </c>
    </row>
    <row r="411" spans="1:44" x14ac:dyDescent="0.25">
      <c r="A411">
        <v>201819</v>
      </c>
      <c r="B411" t="s">
        <v>19</v>
      </c>
      <c r="C411" t="s">
        <v>110</v>
      </c>
      <c r="D411" t="s">
        <v>20</v>
      </c>
      <c r="E411" t="s">
        <v>21</v>
      </c>
      <c r="F411" t="s">
        <v>22</v>
      </c>
      <c r="G411" t="s">
        <v>113</v>
      </c>
      <c r="H411" t="s">
        <v>114</v>
      </c>
      <c r="I411" t="s">
        <v>170</v>
      </c>
      <c r="J411" t="s">
        <v>161</v>
      </c>
      <c r="K411" t="s">
        <v>161</v>
      </c>
      <c r="L411" t="s">
        <v>47</v>
      </c>
      <c r="M411" t="s">
        <v>26</v>
      </c>
      <c r="N411">
        <v>302</v>
      </c>
      <c r="O411">
        <v>297</v>
      </c>
      <c r="P411">
        <v>213</v>
      </c>
      <c r="Q411">
        <v>184</v>
      </c>
      <c r="R411">
        <v>0</v>
      </c>
      <c r="S411">
        <v>0</v>
      </c>
      <c r="T411">
        <v>0</v>
      </c>
      <c r="U411">
        <v>0</v>
      </c>
      <c r="V411">
        <v>98</v>
      </c>
      <c r="W411">
        <v>70</v>
      </c>
      <c r="X411">
        <v>60</v>
      </c>
      <c r="Y411" t="s">
        <v>173</v>
      </c>
      <c r="Z411" t="s">
        <v>173</v>
      </c>
      <c r="AA411" t="s">
        <v>173</v>
      </c>
      <c r="AB411" t="s">
        <v>173</v>
      </c>
      <c r="AC411" s="25">
        <v>0.11162937543928227</v>
      </c>
      <c r="AD411" s="25">
        <v>8.0057430870596372E-2</v>
      </c>
      <c r="AE411" s="25">
        <v>6.9157592864740519E-2</v>
      </c>
      <c r="AQ411" s="5">
        <f>VLOOKUP(AR411,'End KS4 denominations'!A:G,7,0)</f>
        <v>266059</v>
      </c>
      <c r="AR411" s="5" t="str">
        <f t="shared" si="6"/>
        <v>Girls.S2.All state-funded.Total.Total</v>
      </c>
    </row>
    <row r="412" spans="1:44" x14ac:dyDescent="0.25">
      <c r="A412">
        <v>201819</v>
      </c>
      <c r="B412" t="s">
        <v>19</v>
      </c>
      <c r="C412" t="s">
        <v>110</v>
      </c>
      <c r="D412" t="s">
        <v>20</v>
      </c>
      <c r="E412" t="s">
        <v>21</v>
      </c>
      <c r="F412" t="s">
        <v>22</v>
      </c>
      <c r="G412" t="s">
        <v>161</v>
      </c>
      <c r="H412" t="s">
        <v>114</v>
      </c>
      <c r="I412" t="s">
        <v>170</v>
      </c>
      <c r="J412" t="s">
        <v>161</v>
      </c>
      <c r="K412" t="s">
        <v>161</v>
      </c>
      <c r="L412" t="s">
        <v>47</v>
      </c>
      <c r="M412" t="s">
        <v>26</v>
      </c>
      <c r="N412">
        <v>2816</v>
      </c>
      <c r="O412">
        <v>2743</v>
      </c>
      <c r="P412">
        <v>1421</v>
      </c>
      <c r="Q412">
        <v>1030</v>
      </c>
      <c r="R412">
        <v>0</v>
      </c>
      <c r="S412">
        <v>0</v>
      </c>
      <c r="T412">
        <v>0</v>
      </c>
      <c r="U412">
        <v>0</v>
      </c>
      <c r="V412">
        <v>97</v>
      </c>
      <c r="W412">
        <v>50</v>
      </c>
      <c r="X412">
        <v>36</v>
      </c>
      <c r="Y412" t="s">
        <v>173</v>
      </c>
      <c r="Z412" t="s">
        <v>173</v>
      </c>
      <c r="AA412" t="s">
        <v>173</v>
      </c>
      <c r="AB412" t="s">
        <v>173</v>
      </c>
      <c r="AC412" s="25">
        <v>0.5053138085334109</v>
      </c>
      <c r="AD412" s="25">
        <v>0.26177576446444661</v>
      </c>
      <c r="AE412" s="25">
        <v>0.18974597987218858</v>
      </c>
      <c r="AQ412" s="5">
        <f>VLOOKUP(AR412,'End KS4 denominations'!A:G,7,0)</f>
        <v>542831</v>
      </c>
      <c r="AR412" s="5" t="str">
        <f t="shared" si="6"/>
        <v>Total.S2.All state-funded.Total.Total</v>
      </c>
    </row>
    <row r="413" spans="1:44" x14ac:dyDescent="0.25">
      <c r="A413">
        <v>201819</v>
      </c>
      <c r="B413" t="s">
        <v>19</v>
      </c>
      <c r="C413" t="s">
        <v>110</v>
      </c>
      <c r="D413" t="s">
        <v>20</v>
      </c>
      <c r="E413" t="s">
        <v>21</v>
      </c>
      <c r="F413" t="s">
        <v>22</v>
      </c>
      <c r="G413" t="s">
        <v>111</v>
      </c>
      <c r="H413" t="s">
        <v>114</v>
      </c>
      <c r="I413" t="s">
        <v>170</v>
      </c>
      <c r="J413" t="s">
        <v>161</v>
      </c>
      <c r="K413" t="s">
        <v>161</v>
      </c>
      <c r="L413" t="s">
        <v>47</v>
      </c>
      <c r="M413" t="s">
        <v>27</v>
      </c>
      <c r="N413">
        <v>2514</v>
      </c>
      <c r="O413">
        <v>2446</v>
      </c>
      <c r="P413">
        <v>1208</v>
      </c>
      <c r="Q413">
        <v>846</v>
      </c>
      <c r="R413">
        <v>0</v>
      </c>
      <c r="S413">
        <v>0</v>
      </c>
      <c r="T413">
        <v>0</v>
      </c>
      <c r="U413">
        <v>0</v>
      </c>
      <c r="V413">
        <v>97</v>
      </c>
      <c r="W413">
        <v>48</v>
      </c>
      <c r="X413">
        <v>33</v>
      </c>
      <c r="Y413" t="s">
        <v>173</v>
      </c>
      <c r="Z413" t="s">
        <v>173</v>
      </c>
      <c r="AA413" t="s">
        <v>173</v>
      </c>
      <c r="AB413" t="s">
        <v>173</v>
      </c>
      <c r="AC413" s="25">
        <v>0.88375991791077124</v>
      </c>
      <c r="AD413" s="25">
        <v>0.43646033558307917</v>
      </c>
      <c r="AE413" s="25">
        <v>0.30566675819808364</v>
      </c>
      <c r="AQ413" s="5">
        <f>VLOOKUP(AR413,'End KS4 denominations'!A:G,7,0)</f>
        <v>276772</v>
      </c>
      <c r="AR413" s="5" t="str">
        <f t="shared" si="6"/>
        <v>Boys.S2.All state-funded.Total.Total</v>
      </c>
    </row>
    <row r="414" spans="1:44" x14ac:dyDescent="0.25">
      <c r="A414">
        <v>201819</v>
      </c>
      <c r="B414" t="s">
        <v>19</v>
      </c>
      <c r="C414" t="s">
        <v>110</v>
      </c>
      <c r="D414" t="s">
        <v>20</v>
      </c>
      <c r="E414" t="s">
        <v>21</v>
      </c>
      <c r="F414" t="s">
        <v>22</v>
      </c>
      <c r="G414" t="s">
        <v>113</v>
      </c>
      <c r="H414" t="s">
        <v>114</v>
      </c>
      <c r="I414" t="s">
        <v>170</v>
      </c>
      <c r="J414" t="s">
        <v>161</v>
      </c>
      <c r="K414" t="s">
        <v>161</v>
      </c>
      <c r="L414" t="s">
        <v>47</v>
      </c>
      <c r="M414" t="s">
        <v>27</v>
      </c>
      <c r="N414">
        <v>302</v>
      </c>
      <c r="O414">
        <v>297</v>
      </c>
      <c r="P414">
        <v>213</v>
      </c>
      <c r="Q414">
        <v>184</v>
      </c>
      <c r="R414">
        <v>0</v>
      </c>
      <c r="S414">
        <v>0</v>
      </c>
      <c r="T414">
        <v>0</v>
      </c>
      <c r="U414">
        <v>0</v>
      </c>
      <c r="V414">
        <v>98</v>
      </c>
      <c r="W414">
        <v>70</v>
      </c>
      <c r="X414">
        <v>60</v>
      </c>
      <c r="Y414" t="s">
        <v>173</v>
      </c>
      <c r="Z414" t="s">
        <v>173</v>
      </c>
      <c r="AA414" t="s">
        <v>173</v>
      </c>
      <c r="AB414" t="s">
        <v>173</v>
      </c>
      <c r="AC414" s="25">
        <v>0.11162937543928227</v>
      </c>
      <c r="AD414" s="25">
        <v>8.0057430870596372E-2</v>
      </c>
      <c r="AE414" s="25">
        <v>6.9157592864740519E-2</v>
      </c>
      <c r="AQ414" s="5">
        <f>VLOOKUP(AR414,'End KS4 denominations'!A:G,7,0)</f>
        <v>266059</v>
      </c>
      <c r="AR414" s="5" t="str">
        <f t="shared" si="6"/>
        <v>Girls.S2.All state-funded.Total.Total</v>
      </c>
    </row>
    <row r="415" spans="1:44" x14ac:dyDescent="0.25">
      <c r="A415">
        <v>201819</v>
      </c>
      <c r="B415" t="s">
        <v>19</v>
      </c>
      <c r="C415" t="s">
        <v>110</v>
      </c>
      <c r="D415" t="s">
        <v>20</v>
      </c>
      <c r="E415" t="s">
        <v>21</v>
      </c>
      <c r="F415" t="s">
        <v>22</v>
      </c>
      <c r="G415" t="s">
        <v>161</v>
      </c>
      <c r="H415" t="s">
        <v>114</v>
      </c>
      <c r="I415" t="s">
        <v>170</v>
      </c>
      <c r="J415" t="s">
        <v>161</v>
      </c>
      <c r="K415" t="s">
        <v>161</v>
      </c>
      <c r="L415" t="s">
        <v>47</v>
      </c>
      <c r="M415" t="s">
        <v>27</v>
      </c>
      <c r="N415">
        <v>2816</v>
      </c>
      <c r="O415">
        <v>2743</v>
      </c>
      <c r="P415">
        <v>1421</v>
      </c>
      <c r="Q415">
        <v>1030</v>
      </c>
      <c r="R415">
        <v>0</v>
      </c>
      <c r="S415">
        <v>0</v>
      </c>
      <c r="T415">
        <v>0</v>
      </c>
      <c r="U415">
        <v>0</v>
      </c>
      <c r="V415">
        <v>97</v>
      </c>
      <c r="W415">
        <v>50</v>
      </c>
      <c r="X415">
        <v>36</v>
      </c>
      <c r="Y415" t="s">
        <v>173</v>
      </c>
      <c r="Z415" t="s">
        <v>173</v>
      </c>
      <c r="AA415" t="s">
        <v>173</v>
      </c>
      <c r="AB415" t="s">
        <v>173</v>
      </c>
      <c r="AC415" s="25">
        <v>0.5053138085334109</v>
      </c>
      <c r="AD415" s="25">
        <v>0.26177576446444661</v>
      </c>
      <c r="AE415" s="25">
        <v>0.18974597987218858</v>
      </c>
      <c r="AQ415" s="5">
        <f>VLOOKUP(AR415,'End KS4 denominations'!A:G,7,0)</f>
        <v>542831</v>
      </c>
      <c r="AR415" s="5" t="str">
        <f t="shared" si="6"/>
        <v>Total.S2.All state-funded.Total.Total</v>
      </c>
    </row>
    <row r="416" spans="1:44" x14ac:dyDescent="0.25">
      <c r="A416">
        <v>201819</v>
      </c>
      <c r="B416" t="s">
        <v>19</v>
      </c>
      <c r="C416" t="s">
        <v>110</v>
      </c>
      <c r="D416" t="s">
        <v>20</v>
      </c>
      <c r="E416" t="s">
        <v>21</v>
      </c>
      <c r="F416" t="s">
        <v>22</v>
      </c>
      <c r="G416" t="s">
        <v>111</v>
      </c>
      <c r="H416" t="s">
        <v>114</v>
      </c>
      <c r="I416" t="s">
        <v>170</v>
      </c>
      <c r="J416" t="s">
        <v>161</v>
      </c>
      <c r="K416" t="s">
        <v>161</v>
      </c>
      <c r="L416" t="s">
        <v>48</v>
      </c>
      <c r="M416" t="s">
        <v>26</v>
      </c>
      <c r="N416">
        <v>267238</v>
      </c>
      <c r="O416">
        <v>259788</v>
      </c>
      <c r="P416">
        <v>168078</v>
      </c>
      <c r="Q416">
        <v>109953</v>
      </c>
      <c r="R416">
        <v>0</v>
      </c>
      <c r="S416">
        <v>0</v>
      </c>
      <c r="T416">
        <v>0</v>
      </c>
      <c r="U416">
        <v>0</v>
      </c>
      <c r="V416">
        <v>97</v>
      </c>
      <c r="W416">
        <v>62</v>
      </c>
      <c r="X416">
        <v>41</v>
      </c>
      <c r="Y416" t="s">
        <v>173</v>
      </c>
      <c r="Z416" t="s">
        <v>173</v>
      </c>
      <c r="AA416" t="s">
        <v>173</v>
      </c>
      <c r="AB416" t="s">
        <v>173</v>
      </c>
      <c r="AC416" s="25">
        <v>93.863541109649816</v>
      </c>
      <c r="AD416" s="25">
        <v>60.727963811368198</v>
      </c>
      <c r="AE416" s="25">
        <v>39.726923243680716</v>
      </c>
      <c r="AQ416" s="5">
        <f>VLOOKUP(AR416,'End KS4 denominations'!A:G,7,0)</f>
        <v>276772</v>
      </c>
      <c r="AR416" s="5" t="str">
        <f t="shared" si="6"/>
        <v>Boys.S2.All state-funded.Total.Total</v>
      </c>
    </row>
    <row r="417" spans="1:44" x14ac:dyDescent="0.25">
      <c r="A417">
        <v>201819</v>
      </c>
      <c r="B417" t="s">
        <v>19</v>
      </c>
      <c r="C417" t="s">
        <v>110</v>
      </c>
      <c r="D417" t="s">
        <v>20</v>
      </c>
      <c r="E417" t="s">
        <v>21</v>
      </c>
      <c r="F417" t="s">
        <v>22</v>
      </c>
      <c r="G417" t="s">
        <v>113</v>
      </c>
      <c r="H417" t="s">
        <v>114</v>
      </c>
      <c r="I417" t="s">
        <v>170</v>
      </c>
      <c r="J417" t="s">
        <v>161</v>
      </c>
      <c r="K417" t="s">
        <v>161</v>
      </c>
      <c r="L417" t="s">
        <v>48</v>
      </c>
      <c r="M417" t="s">
        <v>26</v>
      </c>
      <c r="N417">
        <v>261165</v>
      </c>
      <c r="O417">
        <v>256165</v>
      </c>
      <c r="P417">
        <v>181540</v>
      </c>
      <c r="Q417">
        <v>123410</v>
      </c>
      <c r="R417">
        <v>0</v>
      </c>
      <c r="S417">
        <v>0</v>
      </c>
      <c r="T417">
        <v>0</v>
      </c>
      <c r="U417">
        <v>0</v>
      </c>
      <c r="V417">
        <v>98</v>
      </c>
      <c r="W417">
        <v>69</v>
      </c>
      <c r="X417">
        <v>47</v>
      </c>
      <c r="Y417" t="s">
        <v>173</v>
      </c>
      <c r="Z417" t="s">
        <v>173</v>
      </c>
      <c r="AA417" t="s">
        <v>173</v>
      </c>
      <c r="AB417" t="s">
        <v>173</v>
      </c>
      <c r="AC417" s="25">
        <v>96.281275957588349</v>
      </c>
      <c r="AD417" s="25">
        <v>68.232985916657583</v>
      </c>
      <c r="AE417" s="25">
        <v>46.384448562161026</v>
      </c>
      <c r="AQ417" s="5">
        <f>VLOOKUP(AR417,'End KS4 denominations'!A:G,7,0)</f>
        <v>266059</v>
      </c>
      <c r="AR417" s="5" t="str">
        <f t="shared" si="6"/>
        <v>Girls.S2.All state-funded.Total.Total</v>
      </c>
    </row>
    <row r="418" spans="1:44" x14ac:dyDescent="0.25">
      <c r="A418">
        <v>201819</v>
      </c>
      <c r="B418" t="s">
        <v>19</v>
      </c>
      <c r="C418" t="s">
        <v>110</v>
      </c>
      <c r="D418" t="s">
        <v>20</v>
      </c>
      <c r="E418" t="s">
        <v>21</v>
      </c>
      <c r="F418" t="s">
        <v>22</v>
      </c>
      <c r="G418" t="s">
        <v>161</v>
      </c>
      <c r="H418" t="s">
        <v>114</v>
      </c>
      <c r="I418" t="s">
        <v>170</v>
      </c>
      <c r="J418" t="s">
        <v>161</v>
      </c>
      <c r="K418" t="s">
        <v>161</v>
      </c>
      <c r="L418" t="s">
        <v>48</v>
      </c>
      <c r="M418" t="s">
        <v>26</v>
      </c>
      <c r="N418">
        <v>528403</v>
      </c>
      <c r="O418">
        <v>515953</v>
      </c>
      <c r="P418">
        <v>349618</v>
      </c>
      <c r="Q418">
        <v>233363</v>
      </c>
      <c r="R418">
        <v>0</v>
      </c>
      <c r="S418">
        <v>0</v>
      </c>
      <c r="T418">
        <v>0</v>
      </c>
      <c r="U418">
        <v>0</v>
      </c>
      <c r="V418">
        <v>97</v>
      </c>
      <c r="W418">
        <v>66</v>
      </c>
      <c r="X418">
        <v>44</v>
      </c>
      <c r="Y418" t="s">
        <v>173</v>
      </c>
      <c r="Z418" t="s">
        <v>173</v>
      </c>
      <c r="AA418" t="s">
        <v>173</v>
      </c>
      <c r="AB418" t="s">
        <v>173</v>
      </c>
      <c r="AC418" s="25">
        <v>95.04855102232554</v>
      </c>
      <c r="AD418" s="25">
        <v>64.406417466946436</v>
      </c>
      <c r="AE418" s="25">
        <v>42.989991360110238</v>
      </c>
      <c r="AQ418" s="5">
        <f>VLOOKUP(AR418,'End KS4 denominations'!A:G,7,0)</f>
        <v>542831</v>
      </c>
      <c r="AR418" s="5" t="str">
        <f t="shared" si="6"/>
        <v>Total.S2.All state-funded.Total.Total</v>
      </c>
    </row>
    <row r="419" spans="1:44" x14ac:dyDescent="0.25">
      <c r="A419">
        <v>201819</v>
      </c>
      <c r="B419" t="s">
        <v>19</v>
      </c>
      <c r="C419" t="s">
        <v>110</v>
      </c>
      <c r="D419" t="s">
        <v>20</v>
      </c>
      <c r="E419" t="s">
        <v>21</v>
      </c>
      <c r="F419" t="s">
        <v>22</v>
      </c>
      <c r="G419" t="s">
        <v>111</v>
      </c>
      <c r="H419" t="s">
        <v>114</v>
      </c>
      <c r="I419" t="s">
        <v>170</v>
      </c>
      <c r="J419" t="s">
        <v>161</v>
      </c>
      <c r="K419" t="s">
        <v>161</v>
      </c>
      <c r="L419" t="s">
        <v>48</v>
      </c>
      <c r="M419" t="s">
        <v>27</v>
      </c>
      <c r="N419">
        <v>267238</v>
      </c>
      <c r="O419">
        <v>259788</v>
      </c>
      <c r="P419">
        <v>168078</v>
      </c>
      <c r="Q419">
        <v>109953</v>
      </c>
      <c r="R419">
        <v>0</v>
      </c>
      <c r="S419">
        <v>0</v>
      </c>
      <c r="T419">
        <v>0</v>
      </c>
      <c r="U419">
        <v>0</v>
      </c>
      <c r="V419">
        <v>97</v>
      </c>
      <c r="W419">
        <v>62</v>
      </c>
      <c r="X419">
        <v>41</v>
      </c>
      <c r="Y419" t="s">
        <v>173</v>
      </c>
      <c r="Z419" t="s">
        <v>173</v>
      </c>
      <c r="AA419" t="s">
        <v>173</v>
      </c>
      <c r="AB419" t="s">
        <v>173</v>
      </c>
      <c r="AC419" s="25">
        <v>93.863541109649816</v>
      </c>
      <c r="AD419" s="25">
        <v>60.727963811368198</v>
      </c>
      <c r="AE419" s="25">
        <v>39.726923243680716</v>
      </c>
      <c r="AQ419" s="5">
        <f>VLOOKUP(AR419,'End KS4 denominations'!A:G,7,0)</f>
        <v>276772</v>
      </c>
      <c r="AR419" s="5" t="str">
        <f t="shared" si="6"/>
        <v>Boys.S2.All state-funded.Total.Total</v>
      </c>
    </row>
    <row r="420" spans="1:44" x14ac:dyDescent="0.25">
      <c r="A420">
        <v>201819</v>
      </c>
      <c r="B420" t="s">
        <v>19</v>
      </c>
      <c r="C420" t="s">
        <v>110</v>
      </c>
      <c r="D420" t="s">
        <v>20</v>
      </c>
      <c r="E420" t="s">
        <v>21</v>
      </c>
      <c r="F420" t="s">
        <v>22</v>
      </c>
      <c r="G420" t="s">
        <v>113</v>
      </c>
      <c r="H420" t="s">
        <v>114</v>
      </c>
      <c r="I420" t="s">
        <v>170</v>
      </c>
      <c r="J420" t="s">
        <v>161</v>
      </c>
      <c r="K420" t="s">
        <v>161</v>
      </c>
      <c r="L420" t="s">
        <v>48</v>
      </c>
      <c r="M420" t="s">
        <v>27</v>
      </c>
      <c r="N420">
        <v>261165</v>
      </c>
      <c r="O420">
        <v>256165</v>
      </c>
      <c r="P420">
        <v>181540</v>
      </c>
      <c r="Q420">
        <v>123410</v>
      </c>
      <c r="R420">
        <v>0</v>
      </c>
      <c r="S420">
        <v>0</v>
      </c>
      <c r="T420">
        <v>0</v>
      </c>
      <c r="U420">
        <v>0</v>
      </c>
      <c r="V420">
        <v>98</v>
      </c>
      <c r="W420">
        <v>69</v>
      </c>
      <c r="X420">
        <v>47</v>
      </c>
      <c r="Y420" t="s">
        <v>173</v>
      </c>
      <c r="Z420" t="s">
        <v>173</v>
      </c>
      <c r="AA420" t="s">
        <v>173</v>
      </c>
      <c r="AB420" t="s">
        <v>173</v>
      </c>
      <c r="AC420" s="25">
        <v>96.281275957588349</v>
      </c>
      <c r="AD420" s="25">
        <v>68.232985916657583</v>
      </c>
      <c r="AE420" s="25">
        <v>46.384448562161026</v>
      </c>
      <c r="AQ420" s="5">
        <f>VLOOKUP(AR420,'End KS4 denominations'!A:G,7,0)</f>
        <v>266059</v>
      </c>
      <c r="AR420" s="5" t="str">
        <f t="shared" si="6"/>
        <v>Girls.S2.All state-funded.Total.Total</v>
      </c>
    </row>
    <row r="421" spans="1:44" x14ac:dyDescent="0.25">
      <c r="A421">
        <v>201819</v>
      </c>
      <c r="B421" t="s">
        <v>19</v>
      </c>
      <c r="C421" t="s">
        <v>110</v>
      </c>
      <c r="D421" t="s">
        <v>20</v>
      </c>
      <c r="E421" t="s">
        <v>21</v>
      </c>
      <c r="F421" t="s">
        <v>22</v>
      </c>
      <c r="G421" t="s">
        <v>161</v>
      </c>
      <c r="H421" t="s">
        <v>114</v>
      </c>
      <c r="I421" t="s">
        <v>170</v>
      </c>
      <c r="J421" t="s">
        <v>161</v>
      </c>
      <c r="K421" t="s">
        <v>161</v>
      </c>
      <c r="L421" t="s">
        <v>48</v>
      </c>
      <c r="M421" t="s">
        <v>27</v>
      </c>
      <c r="N421">
        <v>528403</v>
      </c>
      <c r="O421">
        <v>515953</v>
      </c>
      <c r="P421">
        <v>349618</v>
      </c>
      <c r="Q421">
        <v>233363</v>
      </c>
      <c r="R421">
        <v>0</v>
      </c>
      <c r="S421">
        <v>0</v>
      </c>
      <c r="T421">
        <v>0</v>
      </c>
      <c r="U421">
        <v>0</v>
      </c>
      <c r="V421">
        <v>97</v>
      </c>
      <c r="W421">
        <v>66</v>
      </c>
      <c r="X421">
        <v>44</v>
      </c>
      <c r="Y421" t="s">
        <v>173</v>
      </c>
      <c r="Z421" t="s">
        <v>173</v>
      </c>
      <c r="AA421" t="s">
        <v>173</v>
      </c>
      <c r="AB421" t="s">
        <v>173</v>
      </c>
      <c r="AC421" s="25">
        <v>95.04855102232554</v>
      </c>
      <c r="AD421" s="25">
        <v>64.406417466946436</v>
      </c>
      <c r="AE421" s="25">
        <v>42.989991360110238</v>
      </c>
      <c r="AQ421" s="5">
        <f>VLOOKUP(AR421,'End KS4 denominations'!A:G,7,0)</f>
        <v>542831</v>
      </c>
      <c r="AR421" s="5" t="str">
        <f t="shared" si="6"/>
        <v>Total.S2.All state-funded.Total.Total</v>
      </c>
    </row>
    <row r="422" spans="1:44" x14ac:dyDescent="0.25">
      <c r="A422">
        <v>201819</v>
      </c>
      <c r="B422" t="s">
        <v>19</v>
      </c>
      <c r="C422" t="s">
        <v>110</v>
      </c>
      <c r="D422" t="s">
        <v>20</v>
      </c>
      <c r="E422" t="s">
        <v>21</v>
      </c>
      <c r="F422" t="s">
        <v>22</v>
      </c>
      <c r="G422" t="s">
        <v>111</v>
      </c>
      <c r="H422" t="s">
        <v>114</v>
      </c>
      <c r="I422" t="s">
        <v>170</v>
      </c>
      <c r="J422" t="s">
        <v>161</v>
      </c>
      <c r="K422" t="s">
        <v>161</v>
      </c>
      <c r="L422" t="s">
        <v>49</v>
      </c>
      <c r="M422" t="s">
        <v>26</v>
      </c>
      <c r="N422">
        <v>267628</v>
      </c>
      <c r="O422">
        <v>262207</v>
      </c>
      <c r="P422">
        <v>167067</v>
      </c>
      <c r="Q422">
        <v>118142</v>
      </c>
      <c r="R422">
        <v>0</v>
      </c>
      <c r="S422">
        <v>0</v>
      </c>
      <c r="T422">
        <v>0</v>
      </c>
      <c r="U422">
        <v>0</v>
      </c>
      <c r="V422">
        <v>97</v>
      </c>
      <c r="W422">
        <v>62</v>
      </c>
      <c r="X422">
        <v>44</v>
      </c>
      <c r="Y422" t="s">
        <v>173</v>
      </c>
      <c r="Z422" t="s">
        <v>173</v>
      </c>
      <c r="AA422" t="s">
        <v>173</v>
      </c>
      <c r="AB422" t="s">
        <v>173</v>
      </c>
      <c r="AC422" s="25">
        <v>94.737545705490447</v>
      </c>
      <c r="AD422" s="25">
        <v>60.362681196074753</v>
      </c>
      <c r="AE422" s="25">
        <v>42.685676296735217</v>
      </c>
      <c r="AQ422" s="5">
        <f>VLOOKUP(AR422,'End KS4 denominations'!A:G,7,0)</f>
        <v>276772</v>
      </c>
      <c r="AR422" s="5" t="str">
        <f t="shared" si="6"/>
        <v>Boys.S2.All state-funded.Total.Total</v>
      </c>
    </row>
    <row r="423" spans="1:44" x14ac:dyDescent="0.25">
      <c r="A423">
        <v>201819</v>
      </c>
      <c r="B423" t="s">
        <v>19</v>
      </c>
      <c r="C423" t="s">
        <v>110</v>
      </c>
      <c r="D423" t="s">
        <v>20</v>
      </c>
      <c r="E423" t="s">
        <v>21</v>
      </c>
      <c r="F423" t="s">
        <v>22</v>
      </c>
      <c r="G423" t="s">
        <v>113</v>
      </c>
      <c r="H423" t="s">
        <v>114</v>
      </c>
      <c r="I423" t="s">
        <v>170</v>
      </c>
      <c r="J423" t="s">
        <v>161</v>
      </c>
      <c r="K423" t="s">
        <v>161</v>
      </c>
      <c r="L423" t="s">
        <v>49</v>
      </c>
      <c r="M423" t="s">
        <v>26</v>
      </c>
      <c r="N423">
        <v>261508</v>
      </c>
      <c r="O423">
        <v>259372</v>
      </c>
      <c r="P423">
        <v>203117</v>
      </c>
      <c r="Q423">
        <v>160229</v>
      </c>
      <c r="R423">
        <v>0</v>
      </c>
      <c r="S423">
        <v>0</v>
      </c>
      <c r="T423">
        <v>0</v>
      </c>
      <c r="U423">
        <v>0</v>
      </c>
      <c r="V423">
        <v>99</v>
      </c>
      <c r="W423">
        <v>77</v>
      </c>
      <c r="X423">
        <v>61</v>
      </c>
      <c r="Y423" t="s">
        <v>173</v>
      </c>
      <c r="Z423" t="s">
        <v>173</v>
      </c>
      <c r="AA423" t="s">
        <v>173</v>
      </c>
      <c r="AB423" t="s">
        <v>173</v>
      </c>
      <c r="AC423" s="25">
        <v>97.486647698442823</v>
      </c>
      <c r="AD423" s="25">
        <v>76.342841249497297</v>
      </c>
      <c r="AE423" s="25">
        <v>60.223108408285377</v>
      </c>
      <c r="AQ423" s="5">
        <f>VLOOKUP(AR423,'End KS4 denominations'!A:G,7,0)</f>
        <v>266059</v>
      </c>
      <c r="AR423" s="5" t="str">
        <f t="shared" si="6"/>
        <v>Girls.S2.All state-funded.Total.Total</v>
      </c>
    </row>
    <row r="424" spans="1:44" x14ac:dyDescent="0.25">
      <c r="A424">
        <v>201819</v>
      </c>
      <c r="B424" t="s">
        <v>19</v>
      </c>
      <c r="C424" t="s">
        <v>110</v>
      </c>
      <c r="D424" t="s">
        <v>20</v>
      </c>
      <c r="E424" t="s">
        <v>21</v>
      </c>
      <c r="F424" t="s">
        <v>22</v>
      </c>
      <c r="G424" t="s">
        <v>161</v>
      </c>
      <c r="H424" t="s">
        <v>114</v>
      </c>
      <c r="I424" t="s">
        <v>170</v>
      </c>
      <c r="J424" t="s">
        <v>161</v>
      </c>
      <c r="K424" t="s">
        <v>161</v>
      </c>
      <c r="L424" t="s">
        <v>49</v>
      </c>
      <c r="M424" t="s">
        <v>26</v>
      </c>
      <c r="N424">
        <v>529136</v>
      </c>
      <c r="O424">
        <v>521579</v>
      </c>
      <c r="P424">
        <v>370184</v>
      </c>
      <c r="Q424">
        <v>278371</v>
      </c>
      <c r="R424">
        <v>0</v>
      </c>
      <c r="S424">
        <v>0</v>
      </c>
      <c r="T424">
        <v>0</v>
      </c>
      <c r="U424">
        <v>0</v>
      </c>
      <c r="V424">
        <v>98</v>
      </c>
      <c r="W424">
        <v>69</v>
      </c>
      <c r="X424">
        <v>52</v>
      </c>
      <c r="Y424" t="s">
        <v>173</v>
      </c>
      <c r="Z424" t="s">
        <v>173</v>
      </c>
      <c r="AA424" t="s">
        <v>173</v>
      </c>
      <c r="AB424" t="s">
        <v>173</v>
      </c>
      <c r="AC424" s="25">
        <v>96.084969355103155</v>
      </c>
      <c r="AD424" s="25">
        <v>68.19507360486044</v>
      </c>
      <c r="AE424" s="25">
        <v>51.281338022331077</v>
      </c>
      <c r="AQ424" s="5">
        <f>VLOOKUP(AR424,'End KS4 denominations'!A:G,7,0)</f>
        <v>542831</v>
      </c>
      <c r="AR424" s="5" t="str">
        <f t="shared" si="6"/>
        <v>Total.S2.All state-funded.Total.Total</v>
      </c>
    </row>
    <row r="425" spans="1:44" x14ac:dyDescent="0.25">
      <c r="A425">
        <v>201819</v>
      </c>
      <c r="B425" t="s">
        <v>19</v>
      </c>
      <c r="C425" t="s">
        <v>110</v>
      </c>
      <c r="D425" t="s">
        <v>20</v>
      </c>
      <c r="E425" t="s">
        <v>21</v>
      </c>
      <c r="F425" t="s">
        <v>22</v>
      </c>
      <c r="G425" t="s">
        <v>111</v>
      </c>
      <c r="H425" t="s">
        <v>114</v>
      </c>
      <c r="I425" t="s">
        <v>170</v>
      </c>
      <c r="J425" t="s">
        <v>161</v>
      </c>
      <c r="K425" t="s">
        <v>161</v>
      </c>
      <c r="L425" t="s">
        <v>49</v>
      </c>
      <c r="M425" t="s">
        <v>27</v>
      </c>
      <c r="N425">
        <v>267628</v>
      </c>
      <c r="O425">
        <v>262207</v>
      </c>
      <c r="P425">
        <v>167067</v>
      </c>
      <c r="Q425">
        <v>118142</v>
      </c>
      <c r="R425">
        <v>0</v>
      </c>
      <c r="S425">
        <v>0</v>
      </c>
      <c r="T425">
        <v>0</v>
      </c>
      <c r="U425">
        <v>0</v>
      </c>
      <c r="V425">
        <v>97</v>
      </c>
      <c r="W425">
        <v>62</v>
      </c>
      <c r="X425">
        <v>44</v>
      </c>
      <c r="Y425" t="s">
        <v>173</v>
      </c>
      <c r="Z425" t="s">
        <v>173</v>
      </c>
      <c r="AA425" t="s">
        <v>173</v>
      </c>
      <c r="AB425" t="s">
        <v>173</v>
      </c>
      <c r="AC425" s="25">
        <v>94.737545705490447</v>
      </c>
      <c r="AD425" s="25">
        <v>60.362681196074753</v>
      </c>
      <c r="AE425" s="25">
        <v>42.685676296735217</v>
      </c>
      <c r="AQ425" s="5">
        <f>VLOOKUP(AR425,'End KS4 denominations'!A:G,7,0)</f>
        <v>276772</v>
      </c>
      <c r="AR425" s="5" t="str">
        <f t="shared" si="6"/>
        <v>Boys.S2.All state-funded.Total.Total</v>
      </c>
    </row>
    <row r="426" spans="1:44" x14ac:dyDescent="0.25">
      <c r="A426">
        <v>201819</v>
      </c>
      <c r="B426" t="s">
        <v>19</v>
      </c>
      <c r="C426" t="s">
        <v>110</v>
      </c>
      <c r="D426" t="s">
        <v>20</v>
      </c>
      <c r="E426" t="s">
        <v>21</v>
      </c>
      <c r="F426" t="s">
        <v>22</v>
      </c>
      <c r="G426" t="s">
        <v>113</v>
      </c>
      <c r="H426" t="s">
        <v>114</v>
      </c>
      <c r="I426" t="s">
        <v>170</v>
      </c>
      <c r="J426" t="s">
        <v>161</v>
      </c>
      <c r="K426" t="s">
        <v>161</v>
      </c>
      <c r="L426" t="s">
        <v>49</v>
      </c>
      <c r="M426" t="s">
        <v>27</v>
      </c>
      <c r="N426">
        <v>261508</v>
      </c>
      <c r="O426">
        <v>259372</v>
      </c>
      <c r="P426">
        <v>203117</v>
      </c>
      <c r="Q426">
        <v>160229</v>
      </c>
      <c r="R426">
        <v>0</v>
      </c>
      <c r="S426">
        <v>0</v>
      </c>
      <c r="T426">
        <v>0</v>
      </c>
      <c r="U426">
        <v>0</v>
      </c>
      <c r="V426">
        <v>99</v>
      </c>
      <c r="W426">
        <v>77</v>
      </c>
      <c r="X426">
        <v>61</v>
      </c>
      <c r="Y426" t="s">
        <v>173</v>
      </c>
      <c r="Z426" t="s">
        <v>173</v>
      </c>
      <c r="AA426" t="s">
        <v>173</v>
      </c>
      <c r="AB426" t="s">
        <v>173</v>
      </c>
      <c r="AC426" s="25">
        <v>97.486647698442823</v>
      </c>
      <c r="AD426" s="25">
        <v>76.342841249497297</v>
      </c>
      <c r="AE426" s="25">
        <v>60.223108408285377</v>
      </c>
      <c r="AQ426" s="5">
        <f>VLOOKUP(AR426,'End KS4 denominations'!A:G,7,0)</f>
        <v>266059</v>
      </c>
      <c r="AR426" s="5" t="str">
        <f t="shared" si="6"/>
        <v>Girls.S2.All state-funded.Total.Total</v>
      </c>
    </row>
    <row r="427" spans="1:44" x14ac:dyDescent="0.25">
      <c r="A427">
        <v>201819</v>
      </c>
      <c r="B427" t="s">
        <v>19</v>
      </c>
      <c r="C427" t="s">
        <v>110</v>
      </c>
      <c r="D427" t="s">
        <v>20</v>
      </c>
      <c r="E427" t="s">
        <v>21</v>
      </c>
      <c r="F427" t="s">
        <v>22</v>
      </c>
      <c r="G427" t="s">
        <v>161</v>
      </c>
      <c r="H427" t="s">
        <v>114</v>
      </c>
      <c r="I427" t="s">
        <v>170</v>
      </c>
      <c r="J427" t="s">
        <v>161</v>
      </c>
      <c r="K427" t="s">
        <v>161</v>
      </c>
      <c r="L427" t="s">
        <v>49</v>
      </c>
      <c r="M427" t="s">
        <v>27</v>
      </c>
      <c r="N427">
        <v>529136</v>
      </c>
      <c r="O427">
        <v>521579</v>
      </c>
      <c r="P427">
        <v>370184</v>
      </c>
      <c r="Q427">
        <v>278371</v>
      </c>
      <c r="R427">
        <v>0</v>
      </c>
      <c r="S427">
        <v>0</v>
      </c>
      <c r="T427">
        <v>0</v>
      </c>
      <c r="U427">
        <v>0</v>
      </c>
      <c r="V427">
        <v>98</v>
      </c>
      <c r="W427">
        <v>69</v>
      </c>
      <c r="X427">
        <v>52</v>
      </c>
      <c r="Y427" t="s">
        <v>173</v>
      </c>
      <c r="Z427" t="s">
        <v>173</v>
      </c>
      <c r="AA427" t="s">
        <v>173</v>
      </c>
      <c r="AB427" t="s">
        <v>173</v>
      </c>
      <c r="AC427" s="25">
        <v>96.084969355103155</v>
      </c>
      <c r="AD427" s="25">
        <v>68.19507360486044</v>
      </c>
      <c r="AE427" s="25">
        <v>51.281338022331077</v>
      </c>
      <c r="AQ427" s="5">
        <f>VLOOKUP(AR427,'End KS4 denominations'!A:G,7,0)</f>
        <v>542831</v>
      </c>
      <c r="AR427" s="5" t="str">
        <f t="shared" si="6"/>
        <v>Total.S2.All state-funded.Total.Total</v>
      </c>
    </row>
    <row r="428" spans="1:44" x14ac:dyDescent="0.25">
      <c r="A428">
        <v>201819</v>
      </c>
      <c r="B428" t="s">
        <v>19</v>
      </c>
      <c r="C428" t="s">
        <v>110</v>
      </c>
      <c r="D428" t="s">
        <v>20</v>
      </c>
      <c r="E428" t="s">
        <v>21</v>
      </c>
      <c r="F428" t="s">
        <v>22</v>
      </c>
      <c r="G428" t="s">
        <v>111</v>
      </c>
      <c r="H428" t="s">
        <v>114</v>
      </c>
      <c r="I428" t="s">
        <v>170</v>
      </c>
      <c r="J428" t="s">
        <v>161</v>
      </c>
      <c r="K428" t="s">
        <v>161</v>
      </c>
      <c r="L428" t="s">
        <v>50</v>
      </c>
      <c r="M428" t="s">
        <v>26</v>
      </c>
      <c r="N428">
        <v>263699</v>
      </c>
      <c r="O428">
        <v>255965</v>
      </c>
      <c r="P428">
        <v>172887</v>
      </c>
      <c r="Q428">
        <v>123498</v>
      </c>
      <c r="R428">
        <v>0</v>
      </c>
      <c r="S428">
        <v>0</v>
      </c>
      <c r="T428">
        <v>0</v>
      </c>
      <c r="U428">
        <v>0</v>
      </c>
      <c r="V428">
        <v>97</v>
      </c>
      <c r="W428">
        <v>65</v>
      </c>
      <c r="X428">
        <v>46</v>
      </c>
      <c r="Y428" t="s">
        <v>173</v>
      </c>
      <c r="Z428" t="s">
        <v>173</v>
      </c>
      <c r="AA428" t="s">
        <v>173</v>
      </c>
      <c r="AB428" t="s">
        <v>173</v>
      </c>
      <c r="AC428" s="25">
        <v>92.482259766161306</v>
      </c>
      <c r="AD428" s="25">
        <v>62.465495064529655</v>
      </c>
      <c r="AE428" s="25">
        <v>44.62084314887344</v>
      </c>
      <c r="AQ428" s="5">
        <f>VLOOKUP(AR428,'End KS4 denominations'!A:G,7,0)</f>
        <v>276772</v>
      </c>
      <c r="AR428" s="5" t="str">
        <f t="shared" si="6"/>
        <v>Boys.S2.All state-funded.Total.Total</v>
      </c>
    </row>
    <row r="429" spans="1:44" x14ac:dyDescent="0.25">
      <c r="A429">
        <v>201819</v>
      </c>
      <c r="B429" t="s">
        <v>19</v>
      </c>
      <c r="C429" t="s">
        <v>110</v>
      </c>
      <c r="D429" t="s">
        <v>20</v>
      </c>
      <c r="E429" t="s">
        <v>21</v>
      </c>
      <c r="F429" t="s">
        <v>22</v>
      </c>
      <c r="G429" t="s">
        <v>113</v>
      </c>
      <c r="H429" t="s">
        <v>114</v>
      </c>
      <c r="I429" t="s">
        <v>170</v>
      </c>
      <c r="J429" t="s">
        <v>161</v>
      </c>
      <c r="K429" t="s">
        <v>161</v>
      </c>
      <c r="L429" t="s">
        <v>50</v>
      </c>
      <c r="M429" t="s">
        <v>26</v>
      </c>
      <c r="N429">
        <v>259391</v>
      </c>
      <c r="O429">
        <v>256439</v>
      </c>
      <c r="P429">
        <v>208231</v>
      </c>
      <c r="Q429">
        <v>166650</v>
      </c>
      <c r="R429">
        <v>0</v>
      </c>
      <c r="S429">
        <v>0</v>
      </c>
      <c r="T429">
        <v>0</v>
      </c>
      <c r="U429">
        <v>0</v>
      </c>
      <c r="V429">
        <v>98</v>
      </c>
      <c r="W429">
        <v>80</v>
      </c>
      <c r="X429">
        <v>64</v>
      </c>
      <c r="Y429" t="s">
        <v>173</v>
      </c>
      <c r="Z429" t="s">
        <v>173</v>
      </c>
      <c r="AA429" t="s">
        <v>173</v>
      </c>
      <c r="AB429" t="s">
        <v>173</v>
      </c>
      <c r="AC429" s="25">
        <v>96.384260633919553</v>
      </c>
      <c r="AD429" s="25">
        <v>78.264971303357527</v>
      </c>
      <c r="AE429" s="25">
        <v>62.636482885375045</v>
      </c>
      <c r="AQ429" s="5">
        <f>VLOOKUP(AR429,'End KS4 denominations'!A:G,7,0)</f>
        <v>266059</v>
      </c>
      <c r="AR429" s="5" t="str">
        <f t="shared" si="6"/>
        <v>Girls.S2.All state-funded.Total.Total</v>
      </c>
    </row>
    <row r="430" spans="1:44" x14ac:dyDescent="0.25">
      <c r="A430">
        <v>201819</v>
      </c>
      <c r="B430" t="s">
        <v>19</v>
      </c>
      <c r="C430" t="s">
        <v>110</v>
      </c>
      <c r="D430" t="s">
        <v>20</v>
      </c>
      <c r="E430" t="s">
        <v>21</v>
      </c>
      <c r="F430" t="s">
        <v>22</v>
      </c>
      <c r="G430" t="s">
        <v>161</v>
      </c>
      <c r="H430" t="s">
        <v>114</v>
      </c>
      <c r="I430" t="s">
        <v>170</v>
      </c>
      <c r="J430" t="s">
        <v>161</v>
      </c>
      <c r="K430" t="s">
        <v>161</v>
      </c>
      <c r="L430" t="s">
        <v>50</v>
      </c>
      <c r="M430" t="s">
        <v>26</v>
      </c>
      <c r="N430">
        <v>523090</v>
      </c>
      <c r="O430">
        <v>512404</v>
      </c>
      <c r="P430">
        <v>381118</v>
      </c>
      <c r="Q430">
        <v>290148</v>
      </c>
      <c r="R430">
        <v>0</v>
      </c>
      <c r="S430">
        <v>0</v>
      </c>
      <c r="T430">
        <v>0</v>
      </c>
      <c r="U430">
        <v>0</v>
      </c>
      <c r="V430">
        <v>97</v>
      </c>
      <c r="W430">
        <v>72</v>
      </c>
      <c r="X430">
        <v>55</v>
      </c>
      <c r="Y430" t="s">
        <v>173</v>
      </c>
      <c r="Z430" t="s">
        <v>173</v>
      </c>
      <c r="AA430" t="s">
        <v>173</v>
      </c>
      <c r="AB430" t="s">
        <v>173</v>
      </c>
      <c r="AC430" s="25">
        <v>94.394756379057199</v>
      </c>
      <c r="AD430" s="25">
        <v>70.209328501872591</v>
      </c>
      <c r="AE430" s="25">
        <v>53.450889871801721</v>
      </c>
      <c r="AQ430" s="5">
        <f>VLOOKUP(AR430,'End KS4 denominations'!A:G,7,0)</f>
        <v>542831</v>
      </c>
      <c r="AR430" s="5" t="str">
        <f t="shared" si="6"/>
        <v>Total.S2.All state-funded.Total.Total</v>
      </c>
    </row>
    <row r="431" spans="1:44" x14ac:dyDescent="0.25">
      <c r="A431">
        <v>201819</v>
      </c>
      <c r="B431" t="s">
        <v>19</v>
      </c>
      <c r="C431" t="s">
        <v>110</v>
      </c>
      <c r="D431" t="s">
        <v>20</v>
      </c>
      <c r="E431" t="s">
        <v>21</v>
      </c>
      <c r="F431" t="s">
        <v>22</v>
      </c>
      <c r="G431" t="s">
        <v>111</v>
      </c>
      <c r="H431" t="s">
        <v>114</v>
      </c>
      <c r="I431" t="s">
        <v>170</v>
      </c>
      <c r="J431" t="s">
        <v>161</v>
      </c>
      <c r="K431" t="s">
        <v>161</v>
      </c>
      <c r="L431" t="s">
        <v>50</v>
      </c>
      <c r="M431" t="s">
        <v>27</v>
      </c>
      <c r="N431">
        <v>263699</v>
      </c>
      <c r="O431">
        <v>255965</v>
      </c>
      <c r="P431">
        <v>172887</v>
      </c>
      <c r="Q431">
        <v>123498</v>
      </c>
      <c r="R431">
        <v>0</v>
      </c>
      <c r="S431">
        <v>0</v>
      </c>
      <c r="T431">
        <v>0</v>
      </c>
      <c r="U431">
        <v>0</v>
      </c>
      <c r="V431">
        <v>97</v>
      </c>
      <c r="W431">
        <v>65</v>
      </c>
      <c r="X431">
        <v>46</v>
      </c>
      <c r="Y431" t="s">
        <v>173</v>
      </c>
      <c r="Z431" t="s">
        <v>173</v>
      </c>
      <c r="AA431" t="s">
        <v>173</v>
      </c>
      <c r="AB431" t="s">
        <v>173</v>
      </c>
      <c r="AC431" s="25">
        <v>92.482259766161306</v>
      </c>
      <c r="AD431" s="25">
        <v>62.465495064529655</v>
      </c>
      <c r="AE431" s="25">
        <v>44.62084314887344</v>
      </c>
      <c r="AQ431" s="5">
        <f>VLOOKUP(AR431,'End KS4 denominations'!A:G,7,0)</f>
        <v>276772</v>
      </c>
      <c r="AR431" s="5" t="str">
        <f t="shared" si="6"/>
        <v>Boys.S2.All state-funded.Total.Total</v>
      </c>
    </row>
    <row r="432" spans="1:44" x14ac:dyDescent="0.25">
      <c r="A432">
        <v>201819</v>
      </c>
      <c r="B432" t="s">
        <v>19</v>
      </c>
      <c r="C432" t="s">
        <v>110</v>
      </c>
      <c r="D432" t="s">
        <v>20</v>
      </c>
      <c r="E432" t="s">
        <v>21</v>
      </c>
      <c r="F432" t="s">
        <v>22</v>
      </c>
      <c r="G432" t="s">
        <v>113</v>
      </c>
      <c r="H432" t="s">
        <v>114</v>
      </c>
      <c r="I432" t="s">
        <v>170</v>
      </c>
      <c r="J432" t="s">
        <v>161</v>
      </c>
      <c r="K432" t="s">
        <v>161</v>
      </c>
      <c r="L432" t="s">
        <v>50</v>
      </c>
      <c r="M432" t="s">
        <v>27</v>
      </c>
      <c r="N432">
        <v>259391</v>
      </c>
      <c r="O432">
        <v>256439</v>
      </c>
      <c r="P432">
        <v>208231</v>
      </c>
      <c r="Q432">
        <v>166650</v>
      </c>
      <c r="R432">
        <v>0</v>
      </c>
      <c r="S432">
        <v>0</v>
      </c>
      <c r="T432">
        <v>0</v>
      </c>
      <c r="U432">
        <v>0</v>
      </c>
      <c r="V432">
        <v>98</v>
      </c>
      <c r="W432">
        <v>80</v>
      </c>
      <c r="X432">
        <v>64</v>
      </c>
      <c r="Y432" t="s">
        <v>173</v>
      </c>
      <c r="Z432" t="s">
        <v>173</v>
      </c>
      <c r="AA432" t="s">
        <v>173</v>
      </c>
      <c r="AB432" t="s">
        <v>173</v>
      </c>
      <c r="AC432" s="25">
        <v>96.384260633919553</v>
      </c>
      <c r="AD432" s="25">
        <v>78.264971303357527</v>
      </c>
      <c r="AE432" s="25">
        <v>62.636482885375045</v>
      </c>
      <c r="AQ432" s="5">
        <f>VLOOKUP(AR432,'End KS4 denominations'!A:G,7,0)</f>
        <v>266059</v>
      </c>
      <c r="AR432" s="5" t="str">
        <f t="shared" si="6"/>
        <v>Girls.S2.All state-funded.Total.Total</v>
      </c>
    </row>
    <row r="433" spans="1:44" x14ac:dyDescent="0.25">
      <c r="A433">
        <v>201819</v>
      </c>
      <c r="B433" t="s">
        <v>19</v>
      </c>
      <c r="C433" t="s">
        <v>110</v>
      </c>
      <c r="D433" t="s">
        <v>20</v>
      </c>
      <c r="E433" t="s">
        <v>21</v>
      </c>
      <c r="F433" t="s">
        <v>22</v>
      </c>
      <c r="G433" t="s">
        <v>161</v>
      </c>
      <c r="H433" t="s">
        <v>114</v>
      </c>
      <c r="I433" t="s">
        <v>170</v>
      </c>
      <c r="J433" t="s">
        <v>161</v>
      </c>
      <c r="K433" t="s">
        <v>161</v>
      </c>
      <c r="L433" t="s">
        <v>50</v>
      </c>
      <c r="M433" t="s">
        <v>27</v>
      </c>
      <c r="N433">
        <v>523090</v>
      </c>
      <c r="O433">
        <v>512404</v>
      </c>
      <c r="P433">
        <v>381118</v>
      </c>
      <c r="Q433">
        <v>290148</v>
      </c>
      <c r="R433">
        <v>0</v>
      </c>
      <c r="S433">
        <v>0</v>
      </c>
      <c r="T433">
        <v>0</v>
      </c>
      <c r="U433">
        <v>0</v>
      </c>
      <c r="V433">
        <v>97</v>
      </c>
      <c r="W433">
        <v>72</v>
      </c>
      <c r="X433">
        <v>55</v>
      </c>
      <c r="Y433" t="s">
        <v>173</v>
      </c>
      <c r="Z433" t="s">
        <v>173</v>
      </c>
      <c r="AA433" t="s">
        <v>173</v>
      </c>
      <c r="AB433" t="s">
        <v>173</v>
      </c>
      <c r="AC433" s="25">
        <v>94.394756379057199</v>
      </c>
      <c r="AD433" s="25">
        <v>70.209328501872591</v>
      </c>
      <c r="AE433" s="25">
        <v>53.450889871801721</v>
      </c>
      <c r="AQ433" s="5">
        <f>VLOOKUP(AR433,'End KS4 denominations'!A:G,7,0)</f>
        <v>542831</v>
      </c>
      <c r="AR433" s="5" t="str">
        <f t="shared" si="6"/>
        <v>Total.S2.All state-funded.Total.Total</v>
      </c>
    </row>
    <row r="434" spans="1:44" x14ac:dyDescent="0.25">
      <c r="A434">
        <v>201819</v>
      </c>
      <c r="B434" t="s">
        <v>19</v>
      </c>
      <c r="C434" t="s">
        <v>110</v>
      </c>
      <c r="D434" t="s">
        <v>20</v>
      </c>
      <c r="E434" t="s">
        <v>21</v>
      </c>
      <c r="F434" t="s">
        <v>22</v>
      </c>
      <c r="G434" t="s">
        <v>111</v>
      </c>
      <c r="H434" t="s">
        <v>114</v>
      </c>
      <c r="I434" t="s">
        <v>170</v>
      </c>
      <c r="J434" t="s">
        <v>161</v>
      </c>
      <c r="K434" t="s">
        <v>161</v>
      </c>
      <c r="L434" t="s">
        <v>51</v>
      </c>
      <c r="M434" t="s">
        <v>26</v>
      </c>
      <c r="N434">
        <v>263969</v>
      </c>
      <c r="O434">
        <v>255133</v>
      </c>
      <c r="P434">
        <v>151039</v>
      </c>
      <c r="Q434">
        <v>98217</v>
      </c>
      <c r="R434">
        <v>0</v>
      </c>
      <c r="S434">
        <v>0</v>
      </c>
      <c r="T434">
        <v>0</v>
      </c>
      <c r="U434">
        <v>0</v>
      </c>
      <c r="V434">
        <v>96</v>
      </c>
      <c r="W434">
        <v>57</v>
      </c>
      <c r="X434">
        <v>37</v>
      </c>
      <c r="Y434" t="s">
        <v>173</v>
      </c>
      <c r="Z434" t="s">
        <v>173</v>
      </c>
      <c r="AA434" t="s">
        <v>173</v>
      </c>
      <c r="AB434" t="s">
        <v>173</v>
      </c>
      <c r="AC434" s="25">
        <v>92.181651323110714</v>
      </c>
      <c r="AD434" s="25">
        <v>54.571632968652892</v>
      </c>
      <c r="AE434" s="25">
        <v>35.486609917188154</v>
      </c>
      <c r="AQ434" s="5">
        <f>VLOOKUP(AR434,'End KS4 denominations'!A:G,7,0)</f>
        <v>276772</v>
      </c>
      <c r="AR434" s="5" t="str">
        <f t="shared" si="6"/>
        <v>Boys.S2.All state-funded.Total.Total</v>
      </c>
    </row>
    <row r="435" spans="1:44" x14ac:dyDescent="0.25">
      <c r="A435">
        <v>201819</v>
      </c>
      <c r="B435" t="s">
        <v>19</v>
      </c>
      <c r="C435" t="s">
        <v>110</v>
      </c>
      <c r="D435" t="s">
        <v>20</v>
      </c>
      <c r="E435" t="s">
        <v>21</v>
      </c>
      <c r="F435" t="s">
        <v>22</v>
      </c>
      <c r="G435" t="s">
        <v>113</v>
      </c>
      <c r="H435" t="s">
        <v>114</v>
      </c>
      <c r="I435" t="s">
        <v>170</v>
      </c>
      <c r="J435" t="s">
        <v>161</v>
      </c>
      <c r="K435" t="s">
        <v>161</v>
      </c>
      <c r="L435" t="s">
        <v>51</v>
      </c>
      <c r="M435" t="s">
        <v>26</v>
      </c>
      <c r="N435">
        <v>259128</v>
      </c>
      <c r="O435">
        <v>252386</v>
      </c>
      <c r="P435">
        <v>164082</v>
      </c>
      <c r="Q435">
        <v>110390</v>
      </c>
      <c r="R435">
        <v>0</v>
      </c>
      <c r="S435">
        <v>0</v>
      </c>
      <c r="T435">
        <v>0</v>
      </c>
      <c r="U435">
        <v>0</v>
      </c>
      <c r="V435">
        <v>97</v>
      </c>
      <c r="W435">
        <v>63</v>
      </c>
      <c r="X435">
        <v>42</v>
      </c>
      <c r="Y435" t="s">
        <v>173</v>
      </c>
      <c r="Z435" t="s">
        <v>173</v>
      </c>
      <c r="AA435" t="s">
        <v>173</v>
      </c>
      <c r="AB435" t="s">
        <v>173</v>
      </c>
      <c r="AC435" s="25">
        <v>94.860914308480446</v>
      </c>
      <c r="AD435" s="25">
        <v>61.671283437132359</v>
      </c>
      <c r="AE435" s="25">
        <v>41.490797154014714</v>
      </c>
      <c r="AQ435" s="5">
        <f>VLOOKUP(AR435,'End KS4 denominations'!A:G,7,0)</f>
        <v>266059</v>
      </c>
      <c r="AR435" s="5" t="str">
        <f t="shared" si="6"/>
        <v>Girls.S2.All state-funded.Total.Total</v>
      </c>
    </row>
    <row r="436" spans="1:44" x14ac:dyDescent="0.25">
      <c r="A436">
        <v>201819</v>
      </c>
      <c r="B436" t="s">
        <v>19</v>
      </c>
      <c r="C436" t="s">
        <v>110</v>
      </c>
      <c r="D436" t="s">
        <v>20</v>
      </c>
      <c r="E436" t="s">
        <v>21</v>
      </c>
      <c r="F436" t="s">
        <v>22</v>
      </c>
      <c r="G436" t="s">
        <v>161</v>
      </c>
      <c r="H436" t="s">
        <v>114</v>
      </c>
      <c r="I436" t="s">
        <v>170</v>
      </c>
      <c r="J436" t="s">
        <v>161</v>
      </c>
      <c r="K436" t="s">
        <v>161</v>
      </c>
      <c r="L436" t="s">
        <v>51</v>
      </c>
      <c r="M436" t="s">
        <v>26</v>
      </c>
      <c r="N436">
        <v>523097</v>
      </c>
      <c r="O436">
        <v>507519</v>
      </c>
      <c r="P436">
        <v>315121</v>
      </c>
      <c r="Q436">
        <v>208607</v>
      </c>
      <c r="R436">
        <v>0</v>
      </c>
      <c r="S436">
        <v>0</v>
      </c>
      <c r="T436">
        <v>0</v>
      </c>
      <c r="U436">
        <v>0</v>
      </c>
      <c r="V436">
        <v>97</v>
      </c>
      <c r="W436">
        <v>60</v>
      </c>
      <c r="X436">
        <v>39</v>
      </c>
      <c r="Y436" t="s">
        <v>173</v>
      </c>
      <c r="Z436" t="s">
        <v>173</v>
      </c>
      <c r="AA436" t="s">
        <v>173</v>
      </c>
      <c r="AB436" t="s">
        <v>173</v>
      </c>
      <c r="AC436" s="25">
        <v>93.494844620148811</v>
      </c>
      <c r="AD436" s="25">
        <v>58.051400896411586</v>
      </c>
      <c r="AE436" s="25">
        <v>38.42945594485208</v>
      </c>
      <c r="AQ436" s="5">
        <f>VLOOKUP(AR436,'End KS4 denominations'!A:G,7,0)</f>
        <v>542831</v>
      </c>
      <c r="AR436" s="5" t="str">
        <f t="shared" si="6"/>
        <v>Total.S2.All state-funded.Total.Total</v>
      </c>
    </row>
    <row r="437" spans="1:44" x14ac:dyDescent="0.25">
      <c r="A437">
        <v>201819</v>
      </c>
      <c r="B437" t="s">
        <v>19</v>
      </c>
      <c r="C437" t="s">
        <v>110</v>
      </c>
      <c r="D437" t="s">
        <v>20</v>
      </c>
      <c r="E437" t="s">
        <v>21</v>
      </c>
      <c r="F437" t="s">
        <v>22</v>
      </c>
      <c r="G437" t="s">
        <v>111</v>
      </c>
      <c r="H437" t="s">
        <v>114</v>
      </c>
      <c r="I437" t="s">
        <v>170</v>
      </c>
      <c r="J437" t="s">
        <v>161</v>
      </c>
      <c r="K437" t="s">
        <v>161</v>
      </c>
      <c r="L437" t="s">
        <v>51</v>
      </c>
      <c r="M437" t="s">
        <v>27</v>
      </c>
      <c r="N437">
        <v>263969</v>
      </c>
      <c r="O437">
        <v>255133</v>
      </c>
      <c r="P437">
        <v>151039</v>
      </c>
      <c r="Q437">
        <v>98217</v>
      </c>
      <c r="R437">
        <v>0</v>
      </c>
      <c r="S437">
        <v>0</v>
      </c>
      <c r="T437">
        <v>0</v>
      </c>
      <c r="U437">
        <v>0</v>
      </c>
      <c r="V437">
        <v>96</v>
      </c>
      <c r="W437">
        <v>57</v>
      </c>
      <c r="X437">
        <v>37</v>
      </c>
      <c r="Y437" t="s">
        <v>173</v>
      </c>
      <c r="Z437" t="s">
        <v>173</v>
      </c>
      <c r="AA437" t="s">
        <v>173</v>
      </c>
      <c r="AB437" t="s">
        <v>173</v>
      </c>
      <c r="AC437" s="25">
        <v>92.181651323110714</v>
      </c>
      <c r="AD437" s="25">
        <v>54.571632968652892</v>
      </c>
      <c r="AE437" s="25">
        <v>35.486609917188154</v>
      </c>
      <c r="AQ437" s="5">
        <f>VLOOKUP(AR437,'End KS4 denominations'!A:G,7,0)</f>
        <v>276772</v>
      </c>
      <c r="AR437" s="5" t="str">
        <f t="shared" si="6"/>
        <v>Boys.S2.All state-funded.Total.Total</v>
      </c>
    </row>
    <row r="438" spans="1:44" x14ac:dyDescent="0.25">
      <c r="A438">
        <v>201819</v>
      </c>
      <c r="B438" t="s">
        <v>19</v>
      </c>
      <c r="C438" t="s">
        <v>110</v>
      </c>
      <c r="D438" t="s">
        <v>20</v>
      </c>
      <c r="E438" t="s">
        <v>21</v>
      </c>
      <c r="F438" t="s">
        <v>22</v>
      </c>
      <c r="G438" t="s">
        <v>113</v>
      </c>
      <c r="H438" t="s">
        <v>114</v>
      </c>
      <c r="I438" t="s">
        <v>170</v>
      </c>
      <c r="J438" t="s">
        <v>161</v>
      </c>
      <c r="K438" t="s">
        <v>161</v>
      </c>
      <c r="L438" t="s">
        <v>51</v>
      </c>
      <c r="M438" t="s">
        <v>27</v>
      </c>
      <c r="N438">
        <v>259128</v>
      </c>
      <c r="O438">
        <v>252386</v>
      </c>
      <c r="P438">
        <v>164082</v>
      </c>
      <c r="Q438">
        <v>110390</v>
      </c>
      <c r="R438">
        <v>0</v>
      </c>
      <c r="S438">
        <v>0</v>
      </c>
      <c r="T438">
        <v>0</v>
      </c>
      <c r="U438">
        <v>0</v>
      </c>
      <c r="V438">
        <v>97</v>
      </c>
      <c r="W438">
        <v>63</v>
      </c>
      <c r="X438">
        <v>42</v>
      </c>
      <c r="Y438" t="s">
        <v>173</v>
      </c>
      <c r="Z438" t="s">
        <v>173</v>
      </c>
      <c r="AA438" t="s">
        <v>173</v>
      </c>
      <c r="AB438" t="s">
        <v>173</v>
      </c>
      <c r="AC438" s="25">
        <v>94.860914308480446</v>
      </c>
      <c r="AD438" s="25">
        <v>61.671283437132359</v>
      </c>
      <c r="AE438" s="25">
        <v>41.490797154014714</v>
      </c>
      <c r="AQ438" s="5">
        <f>VLOOKUP(AR438,'End KS4 denominations'!A:G,7,0)</f>
        <v>266059</v>
      </c>
      <c r="AR438" s="5" t="str">
        <f t="shared" si="6"/>
        <v>Girls.S2.All state-funded.Total.Total</v>
      </c>
    </row>
    <row r="439" spans="1:44" x14ac:dyDescent="0.25">
      <c r="A439">
        <v>201819</v>
      </c>
      <c r="B439" t="s">
        <v>19</v>
      </c>
      <c r="C439" t="s">
        <v>110</v>
      </c>
      <c r="D439" t="s">
        <v>20</v>
      </c>
      <c r="E439" t="s">
        <v>21</v>
      </c>
      <c r="F439" t="s">
        <v>22</v>
      </c>
      <c r="G439" t="s">
        <v>161</v>
      </c>
      <c r="H439" t="s">
        <v>114</v>
      </c>
      <c r="I439" t="s">
        <v>170</v>
      </c>
      <c r="J439" t="s">
        <v>161</v>
      </c>
      <c r="K439" t="s">
        <v>161</v>
      </c>
      <c r="L439" t="s">
        <v>51</v>
      </c>
      <c r="M439" t="s">
        <v>27</v>
      </c>
      <c r="N439">
        <v>523097</v>
      </c>
      <c r="O439">
        <v>507519</v>
      </c>
      <c r="P439">
        <v>315121</v>
      </c>
      <c r="Q439">
        <v>208607</v>
      </c>
      <c r="R439">
        <v>0</v>
      </c>
      <c r="S439">
        <v>0</v>
      </c>
      <c r="T439">
        <v>0</v>
      </c>
      <c r="U439">
        <v>0</v>
      </c>
      <c r="V439">
        <v>97</v>
      </c>
      <c r="W439">
        <v>60</v>
      </c>
      <c r="X439">
        <v>39</v>
      </c>
      <c r="Y439" t="s">
        <v>173</v>
      </c>
      <c r="Z439" t="s">
        <v>173</v>
      </c>
      <c r="AA439" t="s">
        <v>173</v>
      </c>
      <c r="AB439" t="s">
        <v>173</v>
      </c>
      <c r="AC439" s="25">
        <v>93.494844620148811</v>
      </c>
      <c r="AD439" s="25">
        <v>58.051400896411586</v>
      </c>
      <c r="AE439" s="25">
        <v>38.42945594485208</v>
      </c>
      <c r="AQ439" s="5">
        <f>VLOOKUP(AR439,'End KS4 denominations'!A:G,7,0)</f>
        <v>542831</v>
      </c>
      <c r="AR439" s="5" t="str">
        <f t="shared" si="6"/>
        <v>Total.S2.All state-funded.Total.Total</v>
      </c>
    </row>
    <row r="440" spans="1:44" x14ac:dyDescent="0.25">
      <c r="A440">
        <v>201819</v>
      </c>
      <c r="B440" t="s">
        <v>19</v>
      </c>
      <c r="C440" t="s">
        <v>110</v>
      </c>
      <c r="D440" t="s">
        <v>20</v>
      </c>
      <c r="E440" t="s">
        <v>21</v>
      </c>
      <c r="F440" t="s">
        <v>22</v>
      </c>
      <c r="G440" t="s">
        <v>111</v>
      </c>
      <c r="H440" t="s">
        <v>114</v>
      </c>
      <c r="I440" t="s">
        <v>170</v>
      </c>
      <c r="J440" t="s">
        <v>161</v>
      </c>
      <c r="K440" t="s">
        <v>161</v>
      </c>
      <c r="L440" t="s">
        <v>52</v>
      </c>
      <c r="M440" t="s">
        <v>26</v>
      </c>
      <c r="N440">
        <v>16422</v>
      </c>
      <c r="O440">
        <v>16214</v>
      </c>
      <c r="P440">
        <v>7944</v>
      </c>
      <c r="Q440">
        <v>5115</v>
      </c>
      <c r="R440">
        <v>0</v>
      </c>
      <c r="S440">
        <v>0</v>
      </c>
      <c r="T440">
        <v>0</v>
      </c>
      <c r="U440">
        <v>0</v>
      </c>
      <c r="V440">
        <v>98</v>
      </c>
      <c r="W440">
        <v>48</v>
      </c>
      <c r="X440">
        <v>31</v>
      </c>
      <c r="Y440" t="s">
        <v>173</v>
      </c>
      <c r="Z440" t="s">
        <v>173</v>
      </c>
      <c r="AA440" t="s">
        <v>173</v>
      </c>
      <c r="AB440" t="s">
        <v>173</v>
      </c>
      <c r="AC440" s="25">
        <v>5.8582515572384493</v>
      </c>
      <c r="AD440" s="25">
        <v>2.8702325379734948</v>
      </c>
      <c r="AE440" s="25">
        <v>1.8480915699564986</v>
      </c>
      <c r="AQ440" s="5">
        <f>VLOOKUP(AR440,'End KS4 denominations'!A:G,7,0)</f>
        <v>276772</v>
      </c>
      <c r="AR440" s="5" t="str">
        <f t="shared" si="6"/>
        <v>Boys.S2.All state-funded.Total.Total</v>
      </c>
    </row>
    <row r="441" spans="1:44" x14ac:dyDescent="0.25">
      <c r="A441">
        <v>201819</v>
      </c>
      <c r="B441" t="s">
        <v>19</v>
      </c>
      <c r="C441" t="s">
        <v>110</v>
      </c>
      <c r="D441" t="s">
        <v>20</v>
      </c>
      <c r="E441" t="s">
        <v>21</v>
      </c>
      <c r="F441" t="s">
        <v>22</v>
      </c>
      <c r="G441" t="s">
        <v>113</v>
      </c>
      <c r="H441" t="s">
        <v>114</v>
      </c>
      <c r="I441" t="s">
        <v>170</v>
      </c>
      <c r="J441" t="s">
        <v>161</v>
      </c>
      <c r="K441" t="s">
        <v>161</v>
      </c>
      <c r="L441" t="s">
        <v>52</v>
      </c>
      <c r="M441" t="s">
        <v>26</v>
      </c>
      <c r="N441">
        <v>26532</v>
      </c>
      <c r="O441">
        <v>26410</v>
      </c>
      <c r="P441">
        <v>19198</v>
      </c>
      <c r="Q441">
        <v>15169</v>
      </c>
      <c r="R441">
        <v>0</v>
      </c>
      <c r="S441">
        <v>0</v>
      </c>
      <c r="T441">
        <v>0</v>
      </c>
      <c r="U441">
        <v>0</v>
      </c>
      <c r="V441">
        <v>99</v>
      </c>
      <c r="W441">
        <v>72</v>
      </c>
      <c r="X441">
        <v>57</v>
      </c>
      <c r="Y441" t="s">
        <v>173</v>
      </c>
      <c r="Z441" t="s">
        <v>173</v>
      </c>
      <c r="AA441" t="s">
        <v>173</v>
      </c>
      <c r="AB441" t="s">
        <v>173</v>
      </c>
      <c r="AC441" s="25">
        <v>9.926369714988029</v>
      </c>
      <c r="AD441" s="25">
        <v>7.2156927598765686</v>
      </c>
      <c r="AE441" s="25">
        <v>5.7013669900285269</v>
      </c>
      <c r="AQ441" s="5">
        <f>VLOOKUP(AR441,'End KS4 denominations'!A:G,7,0)</f>
        <v>266059</v>
      </c>
      <c r="AR441" s="5" t="str">
        <f t="shared" si="6"/>
        <v>Girls.S2.All state-funded.Total.Total</v>
      </c>
    </row>
    <row r="442" spans="1:44" x14ac:dyDescent="0.25">
      <c r="A442">
        <v>201819</v>
      </c>
      <c r="B442" t="s">
        <v>19</v>
      </c>
      <c r="C442" t="s">
        <v>110</v>
      </c>
      <c r="D442" t="s">
        <v>20</v>
      </c>
      <c r="E442" t="s">
        <v>21</v>
      </c>
      <c r="F442" t="s">
        <v>22</v>
      </c>
      <c r="G442" t="s">
        <v>161</v>
      </c>
      <c r="H442" t="s">
        <v>114</v>
      </c>
      <c r="I442" t="s">
        <v>170</v>
      </c>
      <c r="J442" t="s">
        <v>161</v>
      </c>
      <c r="K442" t="s">
        <v>161</v>
      </c>
      <c r="L442" t="s">
        <v>52</v>
      </c>
      <c r="M442" t="s">
        <v>26</v>
      </c>
      <c r="N442">
        <v>42954</v>
      </c>
      <c r="O442">
        <v>42624</v>
      </c>
      <c r="P442">
        <v>27142</v>
      </c>
      <c r="Q442">
        <v>20284</v>
      </c>
      <c r="R442">
        <v>0</v>
      </c>
      <c r="S442">
        <v>0</v>
      </c>
      <c r="T442">
        <v>0</v>
      </c>
      <c r="U442">
        <v>0</v>
      </c>
      <c r="V442">
        <v>99</v>
      </c>
      <c r="W442">
        <v>63</v>
      </c>
      <c r="X442">
        <v>47</v>
      </c>
      <c r="Y442" t="s">
        <v>173</v>
      </c>
      <c r="Z442" t="s">
        <v>173</v>
      </c>
      <c r="AA442" t="s">
        <v>173</v>
      </c>
      <c r="AB442" t="s">
        <v>173</v>
      </c>
      <c r="AC442" s="25">
        <v>7.8521676175457928</v>
      </c>
      <c r="AD442" s="25">
        <v>5.0000828987290706</v>
      </c>
      <c r="AE442" s="25">
        <v>3.7367062676965759</v>
      </c>
      <c r="AQ442" s="5">
        <f>VLOOKUP(AR442,'End KS4 denominations'!A:G,7,0)</f>
        <v>542831</v>
      </c>
      <c r="AR442" s="5" t="str">
        <f t="shared" si="6"/>
        <v>Total.S2.All state-funded.Total.Total</v>
      </c>
    </row>
    <row r="443" spans="1:44" x14ac:dyDescent="0.25">
      <c r="A443">
        <v>201819</v>
      </c>
      <c r="B443" t="s">
        <v>19</v>
      </c>
      <c r="C443" t="s">
        <v>110</v>
      </c>
      <c r="D443" t="s">
        <v>20</v>
      </c>
      <c r="E443" t="s">
        <v>21</v>
      </c>
      <c r="F443" t="s">
        <v>22</v>
      </c>
      <c r="G443" t="s">
        <v>111</v>
      </c>
      <c r="H443" t="s">
        <v>114</v>
      </c>
      <c r="I443" t="s">
        <v>170</v>
      </c>
      <c r="J443" t="s">
        <v>161</v>
      </c>
      <c r="K443" t="s">
        <v>161</v>
      </c>
      <c r="L443" t="s">
        <v>52</v>
      </c>
      <c r="M443" t="s">
        <v>27</v>
      </c>
      <c r="N443">
        <v>16422</v>
      </c>
      <c r="O443">
        <v>16214</v>
      </c>
      <c r="P443">
        <v>7944</v>
      </c>
      <c r="Q443">
        <v>5115</v>
      </c>
      <c r="R443">
        <v>0</v>
      </c>
      <c r="S443">
        <v>0</v>
      </c>
      <c r="T443">
        <v>0</v>
      </c>
      <c r="U443">
        <v>0</v>
      </c>
      <c r="V443">
        <v>98</v>
      </c>
      <c r="W443">
        <v>48</v>
      </c>
      <c r="X443">
        <v>31</v>
      </c>
      <c r="Y443" t="s">
        <v>173</v>
      </c>
      <c r="Z443" t="s">
        <v>173</v>
      </c>
      <c r="AA443" t="s">
        <v>173</v>
      </c>
      <c r="AB443" t="s">
        <v>173</v>
      </c>
      <c r="AC443" s="25">
        <v>5.8582515572384493</v>
      </c>
      <c r="AD443" s="25">
        <v>2.8702325379734948</v>
      </c>
      <c r="AE443" s="25">
        <v>1.8480915699564986</v>
      </c>
      <c r="AQ443" s="5">
        <f>VLOOKUP(AR443,'End KS4 denominations'!A:G,7,0)</f>
        <v>276772</v>
      </c>
      <c r="AR443" s="5" t="str">
        <f t="shared" si="6"/>
        <v>Boys.S2.All state-funded.Total.Total</v>
      </c>
    </row>
    <row r="444" spans="1:44" x14ac:dyDescent="0.25">
      <c r="A444">
        <v>201819</v>
      </c>
      <c r="B444" t="s">
        <v>19</v>
      </c>
      <c r="C444" t="s">
        <v>110</v>
      </c>
      <c r="D444" t="s">
        <v>20</v>
      </c>
      <c r="E444" t="s">
        <v>21</v>
      </c>
      <c r="F444" t="s">
        <v>22</v>
      </c>
      <c r="G444" t="s">
        <v>113</v>
      </c>
      <c r="H444" t="s">
        <v>114</v>
      </c>
      <c r="I444" t="s">
        <v>170</v>
      </c>
      <c r="J444" t="s">
        <v>161</v>
      </c>
      <c r="K444" t="s">
        <v>161</v>
      </c>
      <c r="L444" t="s">
        <v>52</v>
      </c>
      <c r="M444" t="s">
        <v>27</v>
      </c>
      <c r="N444">
        <v>26532</v>
      </c>
      <c r="O444">
        <v>26410</v>
      </c>
      <c r="P444">
        <v>19198</v>
      </c>
      <c r="Q444">
        <v>15169</v>
      </c>
      <c r="R444">
        <v>0</v>
      </c>
      <c r="S444">
        <v>0</v>
      </c>
      <c r="T444">
        <v>0</v>
      </c>
      <c r="U444">
        <v>0</v>
      </c>
      <c r="V444">
        <v>99</v>
      </c>
      <c r="W444">
        <v>72</v>
      </c>
      <c r="X444">
        <v>57</v>
      </c>
      <c r="Y444" t="s">
        <v>173</v>
      </c>
      <c r="Z444" t="s">
        <v>173</v>
      </c>
      <c r="AA444" t="s">
        <v>173</v>
      </c>
      <c r="AB444" t="s">
        <v>173</v>
      </c>
      <c r="AC444" s="25">
        <v>9.926369714988029</v>
      </c>
      <c r="AD444" s="25">
        <v>7.2156927598765686</v>
      </c>
      <c r="AE444" s="25">
        <v>5.7013669900285269</v>
      </c>
      <c r="AQ444" s="5">
        <f>VLOOKUP(AR444,'End KS4 denominations'!A:G,7,0)</f>
        <v>266059</v>
      </c>
      <c r="AR444" s="5" t="str">
        <f t="shared" si="6"/>
        <v>Girls.S2.All state-funded.Total.Total</v>
      </c>
    </row>
    <row r="445" spans="1:44" x14ac:dyDescent="0.25">
      <c r="A445">
        <v>201819</v>
      </c>
      <c r="B445" t="s">
        <v>19</v>
      </c>
      <c r="C445" t="s">
        <v>110</v>
      </c>
      <c r="D445" t="s">
        <v>20</v>
      </c>
      <c r="E445" t="s">
        <v>21</v>
      </c>
      <c r="F445" t="s">
        <v>22</v>
      </c>
      <c r="G445" t="s">
        <v>161</v>
      </c>
      <c r="H445" t="s">
        <v>114</v>
      </c>
      <c r="I445" t="s">
        <v>170</v>
      </c>
      <c r="J445" t="s">
        <v>161</v>
      </c>
      <c r="K445" t="s">
        <v>161</v>
      </c>
      <c r="L445" t="s">
        <v>52</v>
      </c>
      <c r="M445" t="s">
        <v>27</v>
      </c>
      <c r="N445">
        <v>42954</v>
      </c>
      <c r="O445">
        <v>42624</v>
      </c>
      <c r="P445">
        <v>27142</v>
      </c>
      <c r="Q445">
        <v>20284</v>
      </c>
      <c r="R445">
        <v>0</v>
      </c>
      <c r="S445">
        <v>0</v>
      </c>
      <c r="T445">
        <v>0</v>
      </c>
      <c r="U445">
        <v>0</v>
      </c>
      <c r="V445">
        <v>99</v>
      </c>
      <c r="W445">
        <v>63</v>
      </c>
      <c r="X445">
        <v>47</v>
      </c>
      <c r="Y445" t="s">
        <v>173</v>
      </c>
      <c r="Z445" t="s">
        <v>173</v>
      </c>
      <c r="AA445" t="s">
        <v>173</v>
      </c>
      <c r="AB445" t="s">
        <v>173</v>
      </c>
      <c r="AC445" s="25">
        <v>7.8521676175457928</v>
      </c>
      <c r="AD445" s="25">
        <v>5.0000828987290706</v>
      </c>
      <c r="AE445" s="25">
        <v>3.7367062676965759</v>
      </c>
      <c r="AQ445" s="5">
        <f>VLOOKUP(AR445,'End KS4 denominations'!A:G,7,0)</f>
        <v>542831</v>
      </c>
      <c r="AR445" s="5" t="str">
        <f t="shared" si="6"/>
        <v>Total.S2.All state-funded.Total.Total</v>
      </c>
    </row>
    <row r="446" spans="1:44" x14ac:dyDescent="0.25">
      <c r="A446">
        <v>201819</v>
      </c>
      <c r="B446" t="s">
        <v>19</v>
      </c>
      <c r="C446" t="s">
        <v>110</v>
      </c>
      <c r="D446" t="s">
        <v>20</v>
      </c>
      <c r="E446" t="s">
        <v>21</v>
      </c>
      <c r="F446" t="s">
        <v>22</v>
      </c>
      <c r="G446" t="s">
        <v>111</v>
      </c>
      <c r="H446" t="s">
        <v>114</v>
      </c>
      <c r="I446" t="s">
        <v>170</v>
      </c>
      <c r="J446" t="s">
        <v>161</v>
      </c>
      <c r="K446" t="s">
        <v>161</v>
      </c>
      <c r="L446" t="s">
        <v>53</v>
      </c>
      <c r="M446" t="s">
        <v>26</v>
      </c>
      <c r="N446">
        <v>48714</v>
      </c>
      <c r="O446">
        <v>47764</v>
      </c>
      <c r="P446">
        <v>30071</v>
      </c>
      <c r="Q446">
        <v>22011</v>
      </c>
      <c r="R446">
        <v>0</v>
      </c>
      <c r="S446">
        <v>0</v>
      </c>
      <c r="T446">
        <v>0</v>
      </c>
      <c r="U446">
        <v>0</v>
      </c>
      <c r="V446">
        <v>98</v>
      </c>
      <c r="W446">
        <v>61</v>
      </c>
      <c r="X446">
        <v>45</v>
      </c>
      <c r="Y446" t="s">
        <v>173</v>
      </c>
      <c r="Z446" t="s">
        <v>173</v>
      </c>
      <c r="AA446" t="s">
        <v>173</v>
      </c>
      <c r="AB446" t="s">
        <v>173</v>
      </c>
      <c r="AC446" s="25">
        <v>17.257526050323012</v>
      </c>
      <c r="AD446" s="25">
        <v>10.864899628575145</v>
      </c>
      <c r="AE446" s="25">
        <v>7.9527553365224808</v>
      </c>
      <c r="AQ446" s="5">
        <f>VLOOKUP(AR446,'End KS4 denominations'!A:G,7,0)</f>
        <v>276772</v>
      </c>
      <c r="AR446" s="5" t="str">
        <f t="shared" si="6"/>
        <v>Boys.S2.All state-funded.Total.Total</v>
      </c>
    </row>
    <row r="447" spans="1:44" x14ac:dyDescent="0.25">
      <c r="A447">
        <v>201819</v>
      </c>
      <c r="B447" t="s">
        <v>19</v>
      </c>
      <c r="C447" t="s">
        <v>110</v>
      </c>
      <c r="D447" t="s">
        <v>20</v>
      </c>
      <c r="E447" t="s">
        <v>21</v>
      </c>
      <c r="F447" t="s">
        <v>22</v>
      </c>
      <c r="G447" t="s">
        <v>113</v>
      </c>
      <c r="H447" t="s">
        <v>114</v>
      </c>
      <c r="I447" t="s">
        <v>170</v>
      </c>
      <c r="J447" t="s">
        <v>161</v>
      </c>
      <c r="K447" t="s">
        <v>161</v>
      </c>
      <c r="L447" t="s">
        <v>53</v>
      </c>
      <c r="M447" t="s">
        <v>26</v>
      </c>
      <c r="N447">
        <v>67383</v>
      </c>
      <c r="O447">
        <v>66394</v>
      </c>
      <c r="P447">
        <v>49146</v>
      </c>
      <c r="Q447">
        <v>38146</v>
      </c>
      <c r="R447">
        <v>0</v>
      </c>
      <c r="S447">
        <v>0</v>
      </c>
      <c r="T447">
        <v>0</v>
      </c>
      <c r="U447">
        <v>0</v>
      </c>
      <c r="V447">
        <v>98</v>
      </c>
      <c r="W447">
        <v>72</v>
      </c>
      <c r="X447">
        <v>56</v>
      </c>
      <c r="Y447" t="s">
        <v>173</v>
      </c>
      <c r="Z447" t="s">
        <v>173</v>
      </c>
      <c r="AA447" t="s">
        <v>173</v>
      </c>
      <c r="AB447" t="s">
        <v>173</v>
      </c>
      <c r="AC447" s="25">
        <v>24.954615329682515</v>
      </c>
      <c r="AD447" s="25">
        <v>18.471842711579011</v>
      </c>
      <c r="AE447" s="25">
        <v>14.337421399013001</v>
      </c>
      <c r="AQ447" s="5">
        <f>VLOOKUP(AR447,'End KS4 denominations'!A:G,7,0)</f>
        <v>266059</v>
      </c>
      <c r="AR447" s="5" t="str">
        <f t="shared" si="6"/>
        <v>Girls.S2.All state-funded.Total.Total</v>
      </c>
    </row>
    <row r="448" spans="1:44" x14ac:dyDescent="0.25">
      <c r="A448">
        <v>201819</v>
      </c>
      <c r="B448" t="s">
        <v>19</v>
      </c>
      <c r="C448" t="s">
        <v>110</v>
      </c>
      <c r="D448" t="s">
        <v>20</v>
      </c>
      <c r="E448" t="s">
        <v>21</v>
      </c>
      <c r="F448" t="s">
        <v>22</v>
      </c>
      <c r="G448" t="s">
        <v>161</v>
      </c>
      <c r="H448" t="s">
        <v>114</v>
      </c>
      <c r="I448" t="s">
        <v>170</v>
      </c>
      <c r="J448" t="s">
        <v>161</v>
      </c>
      <c r="K448" t="s">
        <v>161</v>
      </c>
      <c r="L448" t="s">
        <v>53</v>
      </c>
      <c r="M448" t="s">
        <v>26</v>
      </c>
      <c r="N448">
        <v>116097</v>
      </c>
      <c r="O448">
        <v>114158</v>
      </c>
      <c r="P448">
        <v>79217</v>
      </c>
      <c r="Q448">
        <v>60157</v>
      </c>
      <c r="R448">
        <v>0</v>
      </c>
      <c r="S448">
        <v>0</v>
      </c>
      <c r="T448">
        <v>0</v>
      </c>
      <c r="U448">
        <v>0</v>
      </c>
      <c r="V448">
        <v>98</v>
      </c>
      <c r="W448">
        <v>68</v>
      </c>
      <c r="X448">
        <v>51</v>
      </c>
      <c r="Y448" t="s">
        <v>173</v>
      </c>
      <c r="Z448" t="s">
        <v>173</v>
      </c>
      <c r="AA448" t="s">
        <v>173</v>
      </c>
      <c r="AB448" t="s">
        <v>173</v>
      </c>
      <c r="AC448" s="25">
        <v>21.030118029368257</v>
      </c>
      <c r="AD448" s="25">
        <v>14.593308046150643</v>
      </c>
      <c r="AE448" s="25">
        <v>11.082086321525484</v>
      </c>
      <c r="AQ448" s="5">
        <f>VLOOKUP(AR448,'End KS4 denominations'!A:G,7,0)</f>
        <v>542831</v>
      </c>
      <c r="AR448" s="5" t="str">
        <f t="shared" si="6"/>
        <v>Total.S2.All state-funded.Total.Total</v>
      </c>
    </row>
    <row r="449" spans="1:44" x14ac:dyDescent="0.25">
      <c r="A449">
        <v>201819</v>
      </c>
      <c r="B449" t="s">
        <v>19</v>
      </c>
      <c r="C449" t="s">
        <v>110</v>
      </c>
      <c r="D449" t="s">
        <v>20</v>
      </c>
      <c r="E449" t="s">
        <v>21</v>
      </c>
      <c r="F449" t="s">
        <v>22</v>
      </c>
      <c r="G449" t="s">
        <v>111</v>
      </c>
      <c r="H449" t="s">
        <v>114</v>
      </c>
      <c r="I449" t="s">
        <v>170</v>
      </c>
      <c r="J449" t="s">
        <v>161</v>
      </c>
      <c r="K449" t="s">
        <v>161</v>
      </c>
      <c r="L449" t="s">
        <v>53</v>
      </c>
      <c r="M449" t="s">
        <v>27</v>
      </c>
      <c r="N449">
        <v>48714</v>
      </c>
      <c r="O449">
        <v>47764</v>
      </c>
      <c r="P449">
        <v>30071</v>
      </c>
      <c r="Q449">
        <v>22011</v>
      </c>
      <c r="R449">
        <v>0</v>
      </c>
      <c r="S449">
        <v>0</v>
      </c>
      <c r="T449">
        <v>0</v>
      </c>
      <c r="U449">
        <v>0</v>
      </c>
      <c r="V449">
        <v>98</v>
      </c>
      <c r="W449">
        <v>61</v>
      </c>
      <c r="X449">
        <v>45</v>
      </c>
      <c r="Y449" t="s">
        <v>173</v>
      </c>
      <c r="Z449" t="s">
        <v>173</v>
      </c>
      <c r="AA449" t="s">
        <v>173</v>
      </c>
      <c r="AB449" t="s">
        <v>173</v>
      </c>
      <c r="AC449" s="25">
        <v>17.257526050323012</v>
      </c>
      <c r="AD449" s="25">
        <v>10.864899628575145</v>
      </c>
      <c r="AE449" s="25">
        <v>7.9527553365224808</v>
      </c>
      <c r="AQ449" s="5">
        <f>VLOOKUP(AR449,'End KS4 denominations'!A:G,7,0)</f>
        <v>276772</v>
      </c>
      <c r="AR449" s="5" t="str">
        <f t="shared" si="6"/>
        <v>Boys.S2.All state-funded.Total.Total</v>
      </c>
    </row>
    <row r="450" spans="1:44" x14ac:dyDescent="0.25">
      <c r="A450">
        <v>201819</v>
      </c>
      <c r="B450" t="s">
        <v>19</v>
      </c>
      <c r="C450" t="s">
        <v>110</v>
      </c>
      <c r="D450" t="s">
        <v>20</v>
      </c>
      <c r="E450" t="s">
        <v>21</v>
      </c>
      <c r="F450" t="s">
        <v>22</v>
      </c>
      <c r="G450" t="s">
        <v>113</v>
      </c>
      <c r="H450" t="s">
        <v>114</v>
      </c>
      <c r="I450" t="s">
        <v>170</v>
      </c>
      <c r="J450" t="s">
        <v>161</v>
      </c>
      <c r="K450" t="s">
        <v>161</v>
      </c>
      <c r="L450" t="s">
        <v>53</v>
      </c>
      <c r="M450" t="s">
        <v>27</v>
      </c>
      <c r="N450">
        <v>67383</v>
      </c>
      <c r="O450">
        <v>66394</v>
      </c>
      <c r="P450">
        <v>49146</v>
      </c>
      <c r="Q450">
        <v>38146</v>
      </c>
      <c r="R450">
        <v>0</v>
      </c>
      <c r="S450">
        <v>0</v>
      </c>
      <c r="T450">
        <v>0</v>
      </c>
      <c r="U450">
        <v>0</v>
      </c>
      <c r="V450">
        <v>98</v>
      </c>
      <c r="W450">
        <v>72</v>
      </c>
      <c r="X450">
        <v>56</v>
      </c>
      <c r="Y450" t="s">
        <v>173</v>
      </c>
      <c r="Z450" t="s">
        <v>173</v>
      </c>
      <c r="AA450" t="s">
        <v>173</v>
      </c>
      <c r="AB450" t="s">
        <v>173</v>
      </c>
      <c r="AC450" s="25">
        <v>24.954615329682515</v>
      </c>
      <c r="AD450" s="25">
        <v>18.471842711579011</v>
      </c>
      <c r="AE450" s="25">
        <v>14.337421399013001</v>
      </c>
      <c r="AQ450" s="5">
        <f>VLOOKUP(AR450,'End KS4 denominations'!A:G,7,0)</f>
        <v>266059</v>
      </c>
      <c r="AR450" s="5" t="str">
        <f t="shared" si="6"/>
        <v>Girls.S2.All state-funded.Total.Total</v>
      </c>
    </row>
    <row r="451" spans="1:44" x14ac:dyDescent="0.25">
      <c r="A451">
        <v>201819</v>
      </c>
      <c r="B451" t="s">
        <v>19</v>
      </c>
      <c r="C451" t="s">
        <v>110</v>
      </c>
      <c r="D451" t="s">
        <v>20</v>
      </c>
      <c r="E451" t="s">
        <v>21</v>
      </c>
      <c r="F451" t="s">
        <v>22</v>
      </c>
      <c r="G451" t="s">
        <v>161</v>
      </c>
      <c r="H451" t="s">
        <v>114</v>
      </c>
      <c r="I451" t="s">
        <v>170</v>
      </c>
      <c r="J451" t="s">
        <v>161</v>
      </c>
      <c r="K451" t="s">
        <v>161</v>
      </c>
      <c r="L451" t="s">
        <v>53</v>
      </c>
      <c r="M451" t="s">
        <v>27</v>
      </c>
      <c r="N451">
        <v>116097</v>
      </c>
      <c r="O451">
        <v>114158</v>
      </c>
      <c r="P451">
        <v>79217</v>
      </c>
      <c r="Q451">
        <v>60157</v>
      </c>
      <c r="R451">
        <v>0</v>
      </c>
      <c r="S451">
        <v>0</v>
      </c>
      <c r="T451">
        <v>0</v>
      </c>
      <c r="U451">
        <v>0</v>
      </c>
      <c r="V451">
        <v>98</v>
      </c>
      <c r="W451">
        <v>68</v>
      </c>
      <c r="X451">
        <v>51</v>
      </c>
      <c r="Y451" t="s">
        <v>173</v>
      </c>
      <c r="Z451" t="s">
        <v>173</v>
      </c>
      <c r="AA451" t="s">
        <v>173</v>
      </c>
      <c r="AB451" t="s">
        <v>173</v>
      </c>
      <c r="AC451" s="25">
        <v>21.030118029368257</v>
      </c>
      <c r="AD451" s="25">
        <v>14.593308046150643</v>
      </c>
      <c r="AE451" s="25">
        <v>11.082086321525484</v>
      </c>
      <c r="AQ451" s="5">
        <f>VLOOKUP(AR451,'End KS4 denominations'!A:G,7,0)</f>
        <v>542831</v>
      </c>
      <c r="AR451" s="5" t="str">
        <f t="shared" ref="AR451:AR514" si="7">CONCATENATE(G451,".",H451,".",I451,".",J451,".",K451)</f>
        <v>Total.S2.All state-funded.Total.Total</v>
      </c>
    </row>
    <row r="452" spans="1:44" x14ac:dyDescent="0.25">
      <c r="A452">
        <v>201819</v>
      </c>
      <c r="B452" t="s">
        <v>19</v>
      </c>
      <c r="C452" t="s">
        <v>110</v>
      </c>
      <c r="D452" t="s">
        <v>20</v>
      </c>
      <c r="E452" t="s">
        <v>21</v>
      </c>
      <c r="F452" t="s">
        <v>22</v>
      </c>
      <c r="G452" t="s">
        <v>111</v>
      </c>
      <c r="H452" t="s">
        <v>114</v>
      </c>
      <c r="I452" t="s">
        <v>170</v>
      </c>
      <c r="J452" t="s">
        <v>161</v>
      </c>
      <c r="K452" t="s">
        <v>161</v>
      </c>
      <c r="L452" t="s">
        <v>54</v>
      </c>
      <c r="M452" t="s">
        <v>26</v>
      </c>
      <c r="N452">
        <v>126706</v>
      </c>
      <c r="O452">
        <v>123244</v>
      </c>
      <c r="P452">
        <v>75849</v>
      </c>
      <c r="Q452">
        <v>59030</v>
      </c>
      <c r="R452">
        <v>0</v>
      </c>
      <c r="S452">
        <v>0</v>
      </c>
      <c r="T452">
        <v>0</v>
      </c>
      <c r="U452">
        <v>0</v>
      </c>
      <c r="V452">
        <v>97</v>
      </c>
      <c r="W452">
        <v>59</v>
      </c>
      <c r="X452">
        <v>46</v>
      </c>
      <c r="Y452" t="s">
        <v>173</v>
      </c>
      <c r="Z452" t="s">
        <v>173</v>
      </c>
      <c r="AA452" t="s">
        <v>173</v>
      </c>
      <c r="AB452" t="s">
        <v>173</v>
      </c>
      <c r="AC452" s="25">
        <v>44.529070859769057</v>
      </c>
      <c r="AD452" s="25">
        <v>27.40486754440478</v>
      </c>
      <c r="AE452" s="25">
        <v>21.32802451114997</v>
      </c>
      <c r="AQ452" s="5">
        <f>VLOOKUP(AR452,'End KS4 denominations'!A:G,7,0)</f>
        <v>276772</v>
      </c>
      <c r="AR452" s="5" t="str">
        <f t="shared" si="7"/>
        <v>Boys.S2.All state-funded.Total.Total</v>
      </c>
    </row>
    <row r="453" spans="1:44" x14ac:dyDescent="0.25">
      <c r="A453">
        <v>201819</v>
      </c>
      <c r="B453" t="s">
        <v>19</v>
      </c>
      <c r="C453" t="s">
        <v>110</v>
      </c>
      <c r="D453" t="s">
        <v>20</v>
      </c>
      <c r="E453" t="s">
        <v>21</v>
      </c>
      <c r="F453" t="s">
        <v>22</v>
      </c>
      <c r="G453" t="s">
        <v>113</v>
      </c>
      <c r="H453" t="s">
        <v>114</v>
      </c>
      <c r="I453" t="s">
        <v>170</v>
      </c>
      <c r="J453" t="s">
        <v>161</v>
      </c>
      <c r="K453" t="s">
        <v>161</v>
      </c>
      <c r="L453" t="s">
        <v>54</v>
      </c>
      <c r="M453" t="s">
        <v>26</v>
      </c>
      <c r="N453">
        <v>108584</v>
      </c>
      <c r="O453">
        <v>107094</v>
      </c>
      <c r="P453">
        <v>72916</v>
      </c>
      <c r="Q453">
        <v>59194</v>
      </c>
      <c r="R453">
        <v>0</v>
      </c>
      <c r="S453">
        <v>0</v>
      </c>
      <c r="T453">
        <v>0</v>
      </c>
      <c r="U453">
        <v>0</v>
      </c>
      <c r="V453">
        <v>98</v>
      </c>
      <c r="W453">
        <v>67</v>
      </c>
      <c r="X453">
        <v>54</v>
      </c>
      <c r="Y453" t="s">
        <v>173</v>
      </c>
      <c r="Z453" t="s">
        <v>173</v>
      </c>
      <c r="AA453" t="s">
        <v>173</v>
      </c>
      <c r="AB453" t="s">
        <v>173</v>
      </c>
      <c r="AC453" s="25">
        <v>40.251974186176746</v>
      </c>
      <c r="AD453" s="25">
        <v>27.405951311551195</v>
      </c>
      <c r="AE453" s="25">
        <v>22.24844865236658</v>
      </c>
      <c r="AQ453" s="5">
        <f>VLOOKUP(AR453,'End KS4 denominations'!A:G,7,0)</f>
        <v>266059</v>
      </c>
      <c r="AR453" s="5" t="str">
        <f t="shared" si="7"/>
        <v>Girls.S2.All state-funded.Total.Total</v>
      </c>
    </row>
    <row r="454" spans="1:44" x14ac:dyDescent="0.25">
      <c r="A454">
        <v>201819</v>
      </c>
      <c r="B454" t="s">
        <v>19</v>
      </c>
      <c r="C454" t="s">
        <v>110</v>
      </c>
      <c r="D454" t="s">
        <v>20</v>
      </c>
      <c r="E454" t="s">
        <v>21</v>
      </c>
      <c r="F454" t="s">
        <v>22</v>
      </c>
      <c r="G454" t="s">
        <v>161</v>
      </c>
      <c r="H454" t="s">
        <v>114</v>
      </c>
      <c r="I454" t="s">
        <v>170</v>
      </c>
      <c r="J454" t="s">
        <v>161</v>
      </c>
      <c r="K454" t="s">
        <v>161</v>
      </c>
      <c r="L454" t="s">
        <v>54</v>
      </c>
      <c r="M454" t="s">
        <v>26</v>
      </c>
      <c r="N454">
        <v>235290</v>
      </c>
      <c r="O454">
        <v>230338</v>
      </c>
      <c r="P454">
        <v>148765</v>
      </c>
      <c r="Q454">
        <v>118224</v>
      </c>
      <c r="R454">
        <v>0</v>
      </c>
      <c r="S454">
        <v>0</v>
      </c>
      <c r="T454">
        <v>0</v>
      </c>
      <c r="U454">
        <v>0</v>
      </c>
      <c r="V454">
        <v>97</v>
      </c>
      <c r="W454">
        <v>63</v>
      </c>
      <c r="X454">
        <v>50</v>
      </c>
      <c r="Y454" t="s">
        <v>173</v>
      </c>
      <c r="Z454" t="s">
        <v>173</v>
      </c>
      <c r="AA454" t="s">
        <v>173</v>
      </c>
      <c r="AB454" t="s">
        <v>173</v>
      </c>
      <c r="AC454" s="25">
        <v>42.432727681359395</v>
      </c>
      <c r="AD454" s="25">
        <v>27.405398733675856</v>
      </c>
      <c r="AE454" s="25">
        <v>21.779154101368565</v>
      </c>
      <c r="AQ454" s="5">
        <f>VLOOKUP(AR454,'End KS4 denominations'!A:G,7,0)</f>
        <v>542831</v>
      </c>
      <c r="AR454" s="5" t="str">
        <f t="shared" si="7"/>
        <v>Total.S2.All state-funded.Total.Total</v>
      </c>
    </row>
    <row r="455" spans="1:44" x14ac:dyDescent="0.25">
      <c r="A455">
        <v>201819</v>
      </c>
      <c r="B455" t="s">
        <v>19</v>
      </c>
      <c r="C455" t="s">
        <v>110</v>
      </c>
      <c r="D455" t="s">
        <v>20</v>
      </c>
      <c r="E455" t="s">
        <v>21</v>
      </c>
      <c r="F455" t="s">
        <v>22</v>
      </c>
      <c r="G455" t="s">
        <v>111</v>
      </c>
      <c r="H455" t="s">
        <v>114</v>
      </c>
      <c r="I455" t="s">
        <v>170</v>
      </c>
      <c r="J455" t="s">
        <v>161</v>
      </c>
      <c r="K455" t="s">
        <v>161</v>
      </c>
      <c r="L455" t="s">
        <v>54</v>
      </c>
      <c r="M455" t="s">
        <v>27</v>
      </c>
      <c r="N455">
        <v>126706</v>
      </c>
      <c r="O455">
        <v>123244</v>
      </c>
      <c r="P455">
        <v>75849</v>
      </c>
      <c r="Q455">
        <v>59030</v>
      </c>
      <c r="R455">
        <v>0</v>
      </c>
      <c r="S455">
        <v>0</v>
      </c>
      <c r="T455">
        <v>0</v>
      </c>
      <c r="U455">
        <v>0</v>
      </c>
      <c r="V455">
        <v>97</v>
      </c>
      <c r="W455">
        <v>59</v>
      </c>
      <c r="X455">
        <v>46</v>
      </c>
      <c r="Y455" t="s">
        <v>173</v>
      </c>
      <c r="Z455" t="s">
        <v>173</v>
      </c>
      <c r="AA455" t="s">
        <v>173</v>
      </c>
      <c r="AB455" t="s">
        <v>173</v>
      </c>
      <c r="AC455" s="25">
        <v>44.529070859769057</v>
      </c>
      <c r="AD455" s="25">
        <v>27.40486754440478</v>
      </c>
      <c r="AE455" s="25">
        <v>21.32802451114997</v>
      </c>
      <c r="AQ455" s="5">
        <f>VLOOKUP(AR455,'End KS4 denominations'!A:G,7,0)</f>
        <v>276772</v>
      </c>
      <c r="AR455" s="5" t="str">
        <f t="shared" si="7"/>
        <v>Boys.S2.All state-funded.Total.Total</v>
      </c>
    </row>
    <row r="456" spans="1:44" x14ac:dyDescent="0.25">
      <c r="A456">
        <v>201819</v>
      </c>
      <c r="B456" t="s">
        <v>19</v>
      </c>
      <c r="C456" t="s">
        <v>110</v>
      </c>
      <c r="D456" t="s">
        <v>20</v>
      </c>
      <c r="E456" t="s">
        <v>21</v>
      </c>
      <c r="F456" t="s">
        <v>22</v>
      </c>
      <c r="G456" t="s">
        <v>113</v>
      </c>
      <c r="H456" t="s">
        <v>114</v>
      </c>
      <c r="I456" t="s">
        <v>170</v>
      </c>
      <c r="J456" t="s">
        <v>161</v>
      </c>
      <c r="K456" t="s">
        <v>161</v>
      </c>
      <c r="L456" t="s">
        <v>54</v>
      </c>
      <c r="M456" t="s">
        <v>27</v>
      </c>
      <c r="N456">
        <v>108584</v>
      </c>
      <c r="O456">
        <v>107094</v>
      </c>
      <c r="P456">
        <v>72916</v>
      </c>
      <c r="Q456">
        <v>59194</v>
      </c>
      <c r="R456">
        <v>0</v>
      </c>
      <c r="S456">
        <v>0</v>
      </c>
      <c r="T456">
        <v>0</v>
      </c>
      <c r="U456">
        <v>0</v>
      </c>
      <c r="V456">
        <v>98</v>
      </c>
      <c r="W456">
        <v>67</v>
      </c>
      <c r="X456">
        <v>54</v>
      </c>
      <c r="Y456" t="s">
        <v>173</v>
      </c>
      <c r="Z456" t="s">
        <v>173</v>
      </c>
      <c r="AA456" t="s">
        <v>173</v>
      </c>
      <c r="AB456" t="s">
        <v>173</v>
      </c>
      <c r="AC456" s="25">
        <v>40.251974186176746</v>
      </c>
      <c r="AD456" s="25">
        <v>27.405951311551195</v>
      </c>
      <c r="AE456" s="25">
        <v>22.24844865236658</v>
      </c>
      <c r="AQ456" s="5">
        <f>VLOOKUP(AR456,'End KS4 denominations'!A:G,7,0)</f>
        <v>266059</v>
      </c>
      <c r="AR456" s="5" t="str">
        <f t="shared" si="7"/>
        <v>Girls.S2.All state-funded.Total.Total</v>
      </c>
    </row>
    <row r="457" spans="1:44" x14ac:dyDescent="0.25">
      <c r="A457">
        <v>201819</v>
      </c>
      <c r="B457" t="s">
        <v>19</v>
      </c>
      <c r="C457" t="s">
        <v>110</v>
      </c>
      <c r="D457" t="s">
        <v>20</v>
      </c>
      <c r="E457" t="s">
        <v>21</v>
      </c>
      <c r="F457" t="s">
        <v>22</v>
      </c>
      <c r="G457" t="s">
        <v>161</v>
      </c>
      <c r="H457" t="s">
        <v>114</v>
      </c>
      <c r="I457" t="s">
        <v>170</v>
      </c>
      <c r="J457" t="s">
        <v>161</v>
      </c>
      <c r="K457" t="s">
        <v>161</v>
      </c>
      <c r="L457" t="s">
        <v>54</v>
      </c>
      <c r="M457" t="s">
        <v>27</v>
      </c>
      <c r="N457">
        <v>235290</v>
      </c>
      <c r="O457">
        <v>230338</v>
      </c>
      <c r="P457">
        <v>148765</v>
      </c>
      <c r="Q457">
        <v>118224</v>
      </c>
      <c r="R457">
        <v>0</v>
      </c>
      <c r="S457">
        <v>0</v>
      </c>
      <c r="T457">
        <v>0</v>
      </c>
      <c r="U457">
        <v>0</v>
      </c>
      <c r="V457">
        <v>97</v>
      </c>
      <c r="W457">
        <v>63</v>
      </c>
      <c r="X457">
        <v>50</v>
      </c>
      <c r="Y457" t="s">
        <v>173</v>
      </c>
      <c r="Z457" t="s">
        <v>173</v>
      </c>
      <c r="AA457" t="s">
        <v>173</v>
      </c>
      <c r="AB457" t="s">
        <v>173</v>
      </c>
      <c r="AC457" s="25">
        <v>42.432727681359395</v>
      </c>
      <c r="AD457" s="25">
        <v>27.405398733675856</v>
      </c>
      <c r="AE457" s="25">
        <v>21.779154101368565</v>
      </c>
      <c r="AQ457" s="5">
        <f>VLOOKUP(AR457,'End KS4 denominations'!A:G,7,0)</f>
        <v>542831</v>
      </c>
      <c r="AR457" s="5" t="str">
        <f t="shared" si="7"/>
        <v>Total.S2.All state-funded.Total.Total</v>
      </c>
    </row>
    <row r="458" spans="1:44" x14ac:dyDescent="0.25">
      <c r="A458">
        <v>201819</v>
      </c>
      <c r="B458" t="s">
        <v>19</v>
      </c>
      <c r="C458" t="s">
        <v>110</v>
      </c>
      <c r="D458" t="s">
        <v>20</v>
      </c>
      <c r="E458" t="s">
        <v>21</v>
      </c>
      <c r="F458" t="s">
        <v>22</v>
      </c>
      <c r="G458" t="s">
        <v>111</v>
      </c>
      <c r="H458" t="s">
        <v>114</v>
      </c>
      <c r="I458" t="s">
        <v>170</v>
      </c>
      <c r="J458" t="s">
        <v>161</v>
      </c>
      <c r="K458" t="s">
        <v>161</v>
      </c>
      <c r="L458" t="s">
        <v>55</v>
      </c>
      <c r="M458" t="s">
        <v>26</v>
      </c>
      <c r="N458">
        <v>18994</v>
      </c>
      <c r="O458">
        <v>18677</v>
      </c>
      <c r="P458">
        <v>13344</v>
      </c>
      <c r="Q458">
        <v>9727</v>
      </c>
      <c r="R458">
        <v>0</v>
      </c>
      <c r="S458">
        <v>0</v>
      </c>
      <c r="T458">
        <v>0</v>
      </c>
      <c r="U458">
        <v>0</v>
      </c>
      <c r="V458">
        <v>98</v>
      </c>
      <c r="W458">
        <v>70</v>
      </c>
      <c r="X458">
        <v>51</v>
      </c>
      <c r="Y458" t="s">
        <v>173</v>
      </c>
      <c r="Z458" t="s">
        <v>173</v>
      </c>
      <c r="AA458" t="s">
        <v>173</v>
      </c>
      <c r="AB458" t="s">
        <v>173</v>
      </c>
      <c r="AC458" s="25">
        <v>6.7481537149711679</v>
      </c>
      <c r="AD458" s="25">
        <v>4.8212969520038156</v>
      </c>
      <c r="AE458" s="25">
        <v>3.5144451028283208</v>
      </c>
      <c r="AQ458" s="5">
        <f>VLOOKUP(AR458,'End KS4 denominations'!A:G,7,0)</f>
        <v>276772</v>
      </c>
      <c r="AR458" s="5" t="str">
        <f t="shared" si="7"/>
        <v>Boys.S2.All state-funded.Total.Total</v>
      </c>
    </row>
    <row r="459" spans="1:44" x14ac:dyDescent="0.25">
      <c r="A459">
        <v>201819</v>
      </c>
      <c r="B459" t="s">
        <v>19</v>
      </c>
      <c r="C459" t="s">
        <v>110</v>
      </c>
      <c r="D459" t="s">
        <v>20</v>
      </c>
      <c r="E459" t="s">
        <v>21</v>
      </c>
      <c r="F459" t="s">
        <v>22</v>
      </c>
      <c r="G459" t="s">
        <v>113</v>
      </c>
      <c r="H459" t="s">
        <v>114</v>
      </c>
      <c r="I459" t="s">
        <v>170</v>
      </c>
      <c r="J459" t="s">
        <v>161</v>
      </c>
      <c r="K459" t="s">
        <v>161</v>
      </c>
      <c r="L459" t="s">
        <v>55</v>
      </c>
      <c r="M459" t="s">
        <v>26</v>
      </c>
      <c r="N459">
        <v>19958</v>
      </c>
      <c r="O459">
        <v>19703</v>
      </c>
      <c r="P459">
        <v>15680</v>
      </c>
      <c r="Q459">
        <v>12102</v>
      </c>
      <c r="R459">
        <v>0</v>
      </c>
      <c r="S459">
        <v>0</v>
      </c>
      <c r="T459">
        <v>0</v>
      </c>
      <c r="U459">
        <v>0</v>
      </c>
      <c r="V459">
        <v>98</v>
      </c>
      <c r="W459">
        <v>78</v>
      </c>
      <c r="X459">
        <v>60</v>
      </c>
      <c r="Y459" t="s">
        <v>173</v>
      </c>
      <c r="Z459" t="s">
        <v>173</v>
      </c>
      <c r="AA459" t="s">
        <v>173</v>
      </c>
      <c r="AB459" t="s">
        <v>173</v>
      </c>
      <c r="AC459" s="25">
        <v>7.4055002837716444</v>
      </c>
      <c r="AD459" s="25">
        <v>5.8934296528213661</v>
      </c>
      <c r="AE459" s="25">
        <v>4.5486151567885313</v>
      </c>
      <c r="AQ459" s="5">
        <f>VLOOKUP(AR459,'End KS4 denominations'!A:G,7,0)</f>
        <v>266059</v>
      </c>
      <c r="AR459" s="5" t="str">
        <f t="shared" si="7"/>
        <v>Girls.S2.All state-funded.Total.Total</v>
      </c>
    </row>
    <row r="460" spans="1:44" x14ac:dyDescent="0.25">
      <c r="A460">
        <v>201819</v>
      </c>
      <c r="B460" t="s">
        <v>19</v>
      </c>
      <c r="C460" t="s">
        <v>110</v>
      </c>
      <c r="D460" t="s">
        <v>20</v>
      </c>
      <c r="E460" t="s">
        <v>21</v>
      </c>
      <c r="F460" t="s">
        <v>22</v>
      </c>
      <c r="G460" t="s">
        <v>161</v>
      </c>
      <c r="H460" t="s">
        <v>114</v>
      </c>
      <c r="I460" t="s">
        <v>170</v>
      </c>
      <c r="J460" t="s">
        <v>161</v>
      </c>
      <c r="K460" t="s">
        <v>161</v>
      </c>
      <c r="L460" t="s">
        <v>55</v>
      </c>
      <c r="M460" t="s">
        <v>26</v>
      </c>
      <c r="N460">
        <v>38952</v>
      </c>
      <c r="O460">
        <v>38380</v>
      </c>
      <c r="P460">
        <v>29024</v>
      </c>
      <c r="Q460">
        <v>21829</v>
      </c>
      <c r="R460">
        <v>0</v>
      </c>
      <c r="S460">
        <v>0</v>
      </c>
      <c r="T460">
        <v>0</v>
      </c>
      <c r="U460">
        <v>0</v>
      </c>
      <c r="V460">
        <v>98</v>
      </c>
      <c r="W460">
        <v>74</v>
      </c>
      <c r="X460">
        <v>56</v>
      </c>
      <c r="Y460" t="s">
        <v>173</v>
      </c>
      <c r="Z460" t="s">
        <v>173</v>
      </c>
      <c r="AA460" t="s">
        <v>173</v>
      </c>
      <c r="AB460" t="s">
        <v>173</v>
      </c>
      <c r="AC460" s="25">
        <v>7.0703404927132025</v>
      </c>
      <c r="AD460" s="25">
        <v>5.3467838056411665</v>
      </c>
      <c r="AE460" s="25">
        <v>4.0213252375048585</v>
      </c>
      <c r="AQ460" s="5">
        <f>VLOOKUP(AR460,'End KS4 denominations'!A:G,7,0)</f>
        <v>542831</v>
      </c>
      <c r="AR460" s="5" t="str">
        <f t="shared" si="7"/>
        <v>Total.S2.All state-funded.Total.Total</v>
      </c>
    </row>
    <row r="461" spans="1:44" x14ac:dyDescent="0.25">
      <c r="A461">
        <v>201819</v>
      </c>
      <c r="B461" t="s">
        <v>19</v>
      </c>
      <c r="C461" t="s">
        <v>110</v>
      </c>
      <c r="D461" t="s">
        <v>20</v>
      </c>
      <c r="E461" t="s">
        <v>21</v>
      </c>
      <c r="F461" t="s">
        <v>22</v>
      </c>
      <c r="G461" t="s">
        <v>111</v>
      </c>
      <c r="H461" t="s">
        <v>114</v>
      </c>
      <c r="I461" t="s">
        <v>170</v>
      </c>
      <c r="J461" t="s">
        <v>161</v>
      </c>
      <c r="K461" t="s">
        <v>161</v>
      </c>
      <c r="L461" t="s">
        <v>55</v>
      </c>
      <c r="M461" t="s">
        <v>27</v>
      </c>
      <c r="N461">
        <v>18994</v>
      </c>
      <c r="O461">
        <v>18677</v>
      </c>
      <c r="P461">
        <v>13344</v>
      </c>
      <c r="Q461">
        <v>9727</v>
      </c>
      <c r="R461">
        <v>0</v>
      </c>
      <c r="S461">
        <v>0</v>
      </c>
      <c r="T461">
        <v>0</v>
      </c>
      <c r="U461">
        <v>0</v>
      </c>
      <c r="V461">
        <v>98</v>
      </c>
      <c r="W461">
        <v>70</v>
      </c>
      <c r="X461">
        <v>51</v>
      </c>
      <c r="Y461" t="s">
        <v>173</v>
      </c>
      <c r="Z461" t="s">
        <v>173</v>
      </c>
      <c r="AA461" t="s">
        <v>173</v>
      </c>
      <c r="AB461" t="s">
        <v>173</v>
      </c>
      <c r="AC461" s="25">
        <v>6.7481537149711679</v>
      </c>
      <c r="AD461" s="25">
        <v>4.8212969520038156</v>
      </c>
      <c r="AE461" s="25">
        <v>3.5144451028283208</v>
      </c>
      <c r="AQ461" s="5">
        <f>VLOOKUP(AR461,'End KS4 denominations'!A:G,7,0)</f>
        <v>276772</v>
      </c>
      <c r="AR461" s="5" t="str">
        <f t="shared" si="7"/>
        <v>Boys.S2.All state-funded.Total.Total</v>
      </c>
    </row>
    <row r="462" spans="1:44" x14ac:dyDescent="0.25">
      <c r="A462">
        <v>201819</v>
      </c>
      <c r="B462" t="s">
        <v>19</v>
      </c>
      <c r="C462" t="s">
        <v>110</v>
      </c>
      <c r="D462" t="s">
        <v>20</v>
      </c>
      <c r="E462" t="s">
        <v>21</v>
      </c>
      <c r="F462" t="s">
        <v>22</v>
      </c>
      <c r="G462" t="s">
        <v>113</v>
      </c>
      <c r="H462" t="s">
        <v>114</v>
      </c>
      <c r="I462" t="s">
        <v>170</v>
      </c>
      <c r="J462" t="s">
        <v>161</v>
      </c>
      <c r="K462" t="s">
        <v>161</v>
      </c>
      <c r="L462" t="s">
        <v>55</v>
      </c>
      <c r="M462" t="s">
        <v>27</v>
      </c>
      <c r="N462">
        <v>19958</v>
      </c>
      <c r="O462">
        <v>19703</v>
      </c>
      <c r="P462">
        <v>15680</v>
      </c>
      <c r="Q462">
        <v>12102</v>
      </c>
      <c r="R462">
        <v>0</v>
      </c>
      <c r="S462">
        <v>0</v>
      </c>
      <c r="T462">
        <v>0</v>
      </c>
      <c r="U462">
        <v>0</v>
      </c>
      <c r="V462">
        <v>98</v>
      </c>
      <c r="W462">
        <v>78</v>
      </c>
      <c r="X462">
        <v>60</v>
      </c>
      <c r="Y462" t="s">
        <v>173</v>
      </c>
      <c r="Z462" t="s">
        <v>173</v>
      </c>
      <c r="AA462" t="s">
        <v>173</v>
      </c>
      <c r="AB462" t="s">
        <v>173</v>
      </c>
      <c r="AC462" s="25">
        <v>7.4055002837716444</v>
      </c>
      <c r="AD462" s="25">
        <v>5.8934296528213661</v>
      </c>
      <c r="AE462" s="25">
        <v>4.5486151567885313</v>
      </c>
      <c r="AQ462" s="5">
        <f>VLOOKUP(AR462,'End KS4 denominations'!A:G,7,0)</f>
        <v>266059</v>
      </c>
      <c r="AR462" s="5" t="str">
        <f t="shared" si="7"/>
        <v>Girls.S2.All state-funded.Total.Total</v>
      </c>
    </row>
    <row r="463" spans="1:44" x14ac:dyDescent="0.25">
      <c r="A463">
        <v>201819</v>
      </c>
      <c r="B463" t="s">
        <v>19</v>
      </c>
      <c r="C463" t="s">
        <v>110</v>
      </c>
      <c r="D463" t="s">
        <v>20</v>
      </c>
      <c r="E463" t="s">
        <v>21</v>
      </c>
      <c r="F463" t="s">
        <v>22</v>
      </c>
      <c r="G463" t="s">
        <v>161</v>
      </c>
      <c r="H463" t="s">
        <v>114</v>
      </c>
      <c r="I463" t="s">
        <v>170</v>
      </c>
      <c r="J463" t="s">
        <v>161</v>
      </c>
      <c r="K463" t="s">
        <v>161</v>
      </c>
      <c r="L463" t="s">
        <v>55</v>
      </c>
      <c r="M463" t="s">
        <v>27</v>
      </c>
      <c r="N463">
        <v>38952</v>
      </c>
      <c r="O463">
        <v>38380</v>
      </c>
      <c r="P463">
        <v>29024</v>
      </c>
      <c r="Q463">
        <v>21829</v>
      </c>
      <c r="R463">
        <v>0</v>
      </c>
      <c r="S463">
        <v>0</v>
      </c>
      <c r="T463">
        <v>0</v>
      </c>
      <c r="U463">
        <v>0</v>
      </c>
      <c r="V463">
        <v>98</v>
      </c>
      <c r="W463">
        <v>74</v>
      </c>
      <c r="X463">
        <v>56</v>
      </c>
      <c r="Y463" t="s">
        <v>173</v>
      </c>
      <c r="Z463" t="s">
        <v>173</v>
      </c>
      <c r="AA463" t="s">
        <v>173</v>
      </c>
      <c r="AB463" t="s">
        <v>173</v>
      </c>
      <c r="AC463" s="25">
        <v>7.0703404927132025</v>
      </c>
      <c r="AD463" s="25">
        <v>5.3467838056411665</v>
      </c>
      <c r="AE463" s="25">
        <v>4.0213252375048585</v>
      </c>
      <c r="AQ463" s="5">
        <f>VLOOKUP(AR463,'End KS4 denominations'!A:G,7,0)</f>
        <v>542831</v>
      </c>
      <c r="AR463" s="5" t="str">
        <f t="shared" si="7"/>
        <v>Total.S2.All state-funded.Total.Total</v>
      </c>
    </row>
    <row r="464" spans="1:44" x14ac:dyDescent="0.25">
      <c r="A464">
        <v>201819</v>
      </c>
      <c r="B464" t="s">
        <v>19</v>
      </c>
      <c r="C464" t="s">
        <v>110</v>
      </c>
      <c r="D464" t="s">
        <v>20</v>
      </c>
      <c r="E464" t="s">
        <v>21</v>
      </c>
      <c r="F464" t="s">
        <v>22</v>
      </c>
      <c r="G464" t="s">
        <v>111</v>
      </c>
      <c r="H464" t="s">
        <v>114</v>
      </c>
      <c r="I464" t="s">
        <v>170</v>
      </c>
      <c r="J464" t="s">
        <v>161</v>
      </c>
      <c r="K464" t="s">
        <v>161</v>
      </c>
      <c r="L464" t="s">
        <v>56</v>
      </c>
      <c r="M464" t="s">
        <v>26</v>
      </c>
      <c r="N464">
        <v>119353</v>
      </c>
      <c r="O464">
        <v>113568</v>
      </c>
      <c r="P464">
        <v>70043</v>
      </c>
      <c r="Q464">
        <v>55129</v>
      </c>
      <c r="R464">
        <v>0</v>
      </c>
      <c r="S464">
        <v>0</v>
      </c>
      <c r="T464">
        <v>0</v>
      </c>
      <c r="U464">
        <v>0</v>
      </c>
      <c r="V464">
        <v>95</v>
      </c>
      <c r="W464">
        <v>58</v>
      </c>
      <c r="X464">
        <v>46</v>
      </c>
      <c r="Y464" t="s">
        <v>173</v>
      </c>
      <c r="Z464" t="s">
        <v>173</v>
      </c>
      <c r="AA464" t="s">
        <v>173</v>
      </c>
      <c r="AB464" t="s">
        <v>173</v>
      </c>
      <c r="AC464" s="25">
        <v>41.033052476406574</v>
      </c>
      <c r="AD464" s="25">
        <v>25.307111991097365</v>
      </c>
      <c r="AE464" s="25">
        <v>19.918561126125475</v>
      </c>
      <c r="AQ464" s="5">
        <f>VLOOKUP(AR464,'End KS4 denominations'!A:G,7,0)</f>
        <v>276772</v>
      </c>
      <c r="AR464" s="5" t="str">
        <f t="shared" si="7"/>
        <v>Boys.S2.All state-funded.Total.Total</v>
      </c>
    </row>
    <row r="465" spans="1:44" x14ac:dyDescent="0.25">
      <c r="A465">
        <v>201819</v>
      </c>
      <c r="B465" t="s">
        <v>19</v>
      </c>
      <c r="C465" t="s">
        <v>110</v>
      </c>
      <c r="D465" t="s">
        <v>20</v>
      </c>
      <c r="E465" t="s">
        <v>21</v>
      </c>
      <c r="F465" t="s">
        <v>22</v>
      </c>
      <c r="G465" t="s">
        <v>113</v>
      </c>
      <c r="H465" t="s">
        <v>114</v>
      </c>
      <c r="I465" t="s">
        <v>170</v>
      </c>
      <c r="J465" t="s">
        <v>161</v>
      </c>
      <c r="K465" t="s">
        <v>161</v>
      </c>
      <c r="L465" t="s">
        <v>56</v>
      </c>
      <c r="M465" t="s">
        <v>26</v>
      </c>
      <c r="N465">
        <v>133487</v>
      </c>
      <c r="O465">
        <v>130224</v>
      </c>
      <c r="P465">
        <v>88015</v>
      </c>
      <c r="Q465">
        <v>72231</v>
      </c>
      <c r="R465">
        <v>0</v>
      </c>
      <c r="S465">
        <v>0</v>
      </c>
      <c r="T465">
        <v>0</v>
      </c>
      <c r="U465">
        <v>0</v>
      </c>
      <c r="V465">
        <v>97</v>
      </c>
      <c r="W465">
        <v>65</v>
      </c>
      <c r="X465">
        <v>54</v>
      </c>
      <c r="Y465" t="s">
        <v>173</v>
      </c>
      <c r="Z465" t="s">
        <v>173</v>
      </c>
      <c r="AA465" t="s">
        <v>173</v>
      </c>
      <c r="AB465" t="s">
        <v>173</v>
      </c>
      <c r="AC465" s="25">
        <v>48.945534637054187</v>
      </c>
      <c r="AD465" s="25">
        <v>33.081008347772489</v>
      </c>
      <c r="AE465" s="25">
        <v>27.148489620723222</v>
      </c>
      <c r="AQ465" s="5">
        <f>VLOOKUP(AR465,'End KS4 denominations'!A:G,7,0)</f>
        <v>266059</v>
      </c>
      <c r="AR465" s="5" t="str">
        <f t="shared" si="7"/>
        <v>Girls.S2.All state-funded.Total.Total</v>
      </c>
    </row>
    <row r="466" spans="1:44" x14ac:dyDescent="0.25">
      <c r="A466">
        <v>201819</v>
      </c>
      <c r="B466" t="s">
        <v>19</v>
      </c>
      <c r="C466" t="s">
        <v>110</v>
      </c>
      <c r="D466" t="s">
        <v>20</v>
      </c>
      <c r="E466" t="s">
        <v>21</v>
      </c>
      <c r="F466" t="s">
        <v>22</v>
      </c>
      <c r="G466" t="s">
        <v>161</v>
      </c>
      <c r="H466" t="s">
        <v>114</v>
      </c>
      <c r="I466" t="s">
        <v>170</v>
      </c>
      <c r="J466" t="s">
        <v>161</v>
      </c>
      <c r="K466" t="s">
        <v>161</v>
      </c>
      <c r="L466" t="s">
        <v>56</v>
      </c>
      <c r="M466" t="s">
        <v>26</v>
      </c>
      <c r="N466">
        <v>252840</v>
      </c>
      <c r="O466">
        <v>243792</v>
      </c>
      <c r="P466">
        <v>158058</v>
      </c>
      <c r="Q466">
        <v>127360</v>
      </c>
      <c r="R466">
        <v>0</v>
      </c>
      <c r="S466">
        <v>0</v>
      </c>
      <c r="T466">
        <v>0</v>
      </c>
      <c r="U466">
        <v>0</v>
      </c>
      <c r="V466">
        <v>96</v>
      </c>
      <c r="W466">
        <v>62</v>
      </c>
      <c r="X466">
        <v>50</v>
      </c>
      <c r="Y466" t="s">
        <v>173</v>
      </c>
      <c r="Z466" t="s">
        <v>173</v>
      </c>
      <c r="AA466" t="s">
        <v>173</v>
      </c>
      <c r="AB466" t="s">
        <v>173</v>
      </c>
      <c r="AC466" s="25">
        <v>44.911215461165632</v>
      </c>
      <c r="AD466" s="25">
        <v>29.117349598678043</v>
      </c>
      <c r="AE466" s="25">
        <v>23.462182520895087</v>
      </c>
      <c r="AQ466" s="5">
        <f>VLOOKUP(AR466,'End KS4 denominations'!A:G,7,0)</f>
        <v>542831</v>
      </c>
      <c r="AR466" s="5" t="str">
        <f t="shared" si="7"/>
        <v>Total.S2.All state-funded.Total.Total</v>
      </c>
    </row>
    <row r="467" spans="1:44" x14ac:dyDescent="0.25">
      <c r="A467">
        <v>201819</v>
      </c>
      <c r="B467" t="s">
        <v>19</v>
      </c>
      <c r="C467" t="s">
        <v>110</v>
      </c>
      <c r="D467" t="s">
        <v>20</v>
      </c>
      <c r="E467" t="s">
        <v>21</v>
      </c>
      <c r="F467" t="s">
        <v>22</v>
      </c>
      <c r="G467" t="s">
        <v>111</v>
      </c>
      <c r="H467" t="s">
        <v>114</v>
      </c>
      <c r="I467" t="s">
        <v>170</v>
      </c>
      <c r="J467" t="s">
        <v>161</v>
      </c>
      <c r="K467" t="s">
        <v>161</v>
      </c>
      <c r="L467" t="s">
        <v>56</v>
      </c>
      <c r="M467" t="s">
        <v>27</v>
      </c>
      <c r="N467">
        <v>119353</v>
      </c>
      <c r="O467">
        <v>113568</v>
      </c>
      <c r="P467">
        <v>70043</v>
      </c>
      <c r="Q467">
        <v>55129</v>
      </c>
      <c r="R467">
        <v>0</v>
      </c>
      <c r="S467">
        <v>0</v>
      </c>
      <c r="T467">
        <v>0</v>
      </c>
      <c r="U467">
        <v>0</v>
      </c>
      <c r="V467">
        <v>95</v>
      </c>
      <c r="W467">
        <v>58</v>
      </c>
      <c r="X467">
        <v>46</v>
      </c>
      <c r="Y467" t="s">
        <v>173</v>
      </c>
      <c r="Z467" t="s">
        <v>173</v>
      </c>
      <c r="AA467" t="s">
        <v>173</v>
      </c>
      <c r="AB467" t="s">
        <v>173</v>
      </c>
      <c r="AC467" s="25">
        <v>41.033052476406574</v>
      </c>
      <c r="AD467" s="25">
        <v>25.307111991097365</v>
      </c>
      <c r="AE467" s="25">
        <v>19.918561126125475</v>
      </c>
      <c r="AQ467" s="5">
        <f>VLOOKUP(AR467,'End KS4 denominations'!A:G,7,0)</f>
        <v>276772</v>
      </c>
      <c r="AR467" s="5" t="str">
        <f t="shared" si="7"/>
        <v>Boys.S2.All state-funded.Total.Total</v>
      </c>
    </row>
    <row r="468" spans="1:44" x14ac:dyDescent="0.25">
      <c r="A468">
        <v>201819</v>
      </c>
      <c r="B468" t="s">
        <v>19</v>
      </c>
      <c r="C468" t="s">
        <v>110</v>
      </c>
      <c r="D468" t="s">
        <v>20</v>
      </c>
      <c r="E468" t="s">
        <v>21</v>
      </c>
      <c r="F468" t="s">
        <v>22</v>
      </c>
      <c r="G468" t="s">
        <v>113</v>
      </c>
      <c r="H468" t="s">
        <v>114</v>
      </c>
      <c r="I468" t="s">
        <v>170</v>
      </c>
      <c r="J468" t="s">
        <v>161</v>
      </c>
      <c r="K468" t="s">
        <v>161</v>
      </c>
      <c r="L468" t="s">
        <v>56</v>
      </c>
      <c r="M468" t="s">
        <v>27</v>
      </c>
      <c r="N468">
        <v>133487</v>
      </c>
      <c r="O468">
        <v>130224</v>
      </c>
      <c r="P468">
        <v>88015</v>
      </c>
      <c r="Q468">
        <v>72231</v>
      </c>
      <c r="R468">
        <v>0</v>
      </c>
      <c r="S468">
        <v>0</v>
      </c>
      <c r="T468">
        <v>0</v>
      </c>
      <c r="U468">
        <v>0</v>
      </c>
      <c r="V468">
        <v>97</v>
      </c>
      <c r="W468">
        <v>65</v>
      </c>
      <c r="X468">
        <v>54</v>
      </c>
      <c r="Y468" t="s">
        <v>173</v>
      </c>
      <c r="Z468" t="s">
        <v>173</v>
      </c>
      <c r="AA468" t="s">
        <v>173</v>
      </c>
      <c r="AB468" t="s">
        <v>173</v>
      </c>
      <c r="AC468" s="25">
        <v>48.945534637054187</v>
      </c>
      <c r="AD468" s="25">
        <v>33.081008347772489</v>
      </c>
      <c r="AE468" s="25">
        <v>27.148489620723222</v>
      </c>
      <c r="AQ468" s="5">
        <f>VLOOKUP(AR468,'End KS4 denominations'!A:G,7,0)</f>
        <v>266059</v>
      </c>
      <c r="AR468" s="5" t="str">
        <f t="shared" si="7"/>
        <v>Girls.S2.All state-funded.Total.Total</v>
      </c>
    </row>
    <row r="469" spans="1:44" x14ac:dyDescent="0.25">
      <c r="A469">
        <v>201819</v>
      </c>
      <c r="B469" t="s">
        <v>19</v>
      </c>
      <c r="C469" t="s">
        <v>110</v>
      </c>
      <c r="D469" t="s">
        <v>20</v>
      </c>
      <c r="E469" t="s">
        <v>21</v>
      </c>
      <c r="F469" t="s">
        <v>22</v>
      </c>
      <c r="G469" t="s">
        <v>161</v>
      </c>
      <c r="H469" t="s">
        <v>114</v>
      </c>
      <c r="I469" t="s">
        <v>170</v>
      </c>
      <c r="J469" t="s">
        <v>161</v>
      </c>
      <c r="K469" t="s">
        <v>161</v>
      </c>
      <c r="L469" t="s">
        <v>56</v>
      </c>
      <c r="M469" t="s">
        <v>27</v>
      </c>
      <c r="N469">
        <v>252840</v>
      </c>
      <c r="O469">
        <v>243792</v>
      </c>
      <c r="P469">
        <v>158058</v>
      </c>
      <c r="Q469">
        <v>127360</v>
      </c>
      <c r="R469">
        <v>0</v>
      </c>
      <c r="S469">
        <v>0</v>
      </c>
      <c r="T469">
        <v>0</v>
      </c>
      <c r="U469">
        <v>0</v>
      </c>
      <c r="V469">
        <v>96</v>
      </c>
      <c r="W469">
        <v>62</v>
      </c>
      <c r="X469">
        <v>50</v>
      </c>
      <c r="Y469" t="s">
        <v>173</v>
      </c>
      <c r="Z469" t="s">
        <v>173</v>
      </c>
      <c r="AA469" t="s">
        <v>173</v>
      </c>
      <c r="AB469" t="s">
        <v>173</v>
      </c>
      <c r="AC469" s="25">
        <v>44.911215461165632</v>
      </c>
      <c r="AD469" s="25">
        <v>29.117349598678043</v>
      </c>
      <c r="AE469" s="25">
        <v>23.462182520895087</v>
      </c>
      <c r="AQ469" s="5">
        <f>VLOOKUP(AR469,'End KS4 denominations'!A:G,7,0)</f>
        <v>542831</v>
      </c>
      <c r="AR469" s="5" t="str">
        <f t="shared" si="7"/>
        <v>Total.S2.All state-funded.Total.Total</v>
      </c>
    </row>
    <row r="470" spans="1:44" x14ac:dyDescent="0.25">
      <c r="A470">
        <v>201819</v>
      </c>
      <c r="B470" t="s">
        <v>19</v>
      </c>
      <c r="C470" t="s">
        <v>110</v>
      </c>
      <c r="D470" t="s">
        <v>20</v>
      </c>
      <c r="E470" t="s">
        <v>21</v>
      </c>
      <c r="F470" t="s">
        <v>22</v>
      </c>
      <c r="G470" t="s">
        <v>111</v>
      </c>
      <c r="H470" t="s">
        <v>114</v>
      </c>
      <c r="I470" t="s">
        <v>170</v>
      </c>
      <c r="J470" t="s">
        <v>161</v>
      </c>
      <c r="K470" t="s">
        <v>161</v>
      </c>
      <c r="L470" t="s">
        <v>57</v>
      </c>
      <c r="M470" t="s">
        <v>26</v>
      </c>
      <c r="N470">
        <v>1492</v>
      </c>
      <c r="O470">
        <v>1474</v>
      </c>
      <c r="P470">
        <v>1331</v>
      </c>
      <c r="Q470">
        <v>1263</v>
      </c>
      <c r="R470">
        <v>0</v>
      </c>
      <c r="S470">
        <v>0</v>
      </c>
      <c r="T470">
        <v>0</v>
      </c>
      <c r="U470">
        <v>0</v>
      </c>
      <c r="V470">
        <v>98</v>
      </c>
      <c r="W470">
        <v>89</v>
      </c>
      <c r="X470">
        <v>84</v>
      </c>
      <c r="Y470" t="s">
        <v>173</v>
      </c>
      <c r="Z470" t="s">
        <v>173</v>
      </c>
      <c r="AA470" t="s">
        <v>173</v>
      </c>
      <c r="AB470" t="s">
        <v>173</v>
      </c>
      <c r="AC470" s="25">
        <v>0.53256832338531346</v>
      </c>
      <c r="AD470" s="25">
        <v>0.48090124723599209</v>
      </c>
      <c r="AE470" s="25">
        <v>0.45633228794820285</v>
      </c>
      <c r="AQ470" s="5">
        <f>VLOOKUP(AR470,'End KS4 denominations'!A:G,7,0)</f>
        <v>276772</v>
      </c>
      <c r="AR470" s="5" t="str">
        <f t="shared" si="7"/>
        <v>Boys.S2.All state-funded.Total.Total</v>
      </c>
    </row>
    <row r="471" spans="1:44" x14ac:dyDescent="0.25">
      <c r="A471">
        <v>201819</v>
      </c>
      <c r="B471" t="s">
        <v>19</v>
      </c>
      <c r="C471" t="s">
        <v>110</v>
      </c>
      <c r="D471" t="s">
        <v>20</v>
      </c>
      <c r="E471" t="s">
        <v>21</v>
      </c>
      <c r="F471" t="s">
        <v>22</v>
      </c>
      <c r="G471" t="s">
        <v>113</v>
      </c>
      <c r="H471" t="s">
        <v>114</v>
      </c>
      <c r="I471" t="s">
        <v>170</v>
      </c>
      <c r="J471" t="s">
        <v>161</v>
      </c>
      <c r="K471" t="s">
        <v>161</v>
      </c>
      <c r="L471" t="s">
        <v>57</v>
      </c>
      <c r="M471" t="s">
        <v>26</v>
      </c>
      <c r="N471">
        <v>2130</v>
      </c>
      <c r="O471">
        <v>2099</v>
      </c>
      <c r="P471">
        <v>1902</v>
      </c>
      <c r="Q471">
        <v>1778</v>
      </c>
      <c r="R471">
        <v>0</v>
      </c>
      <c r="S471">
        <v>0</v>
      </c>
      <c r="T471">
        <v>0</v>
      </c>
      <c r="U471">
        <v>0</v>
      </c>
      <c r="V471">
        <v>98</v>
      </c>
      <c r="W471">
        <v>89</v>
      </c>
      <c r="X471">
        <v>83</v>
      </c>
      <c r="Y471" t="s">
        <v>173</v>
      </c>
      <c r="Z471" t="s">
        <v>173</v>
      </c>
      <c r="AA471" t="s">
        <v>173</v>
      </c>
      <c r="AB471" t="s">
        <v>173</v>
      </c>
      <c r="AC471" s="25">
        <v>0.78892275773418674</v>
      </c>
      <c r="AD471" s="25">
        <v>0.71487903059095914</v>
      </c>
      <c r="AE471" s="25">
        <v>0.66827282670385146</v>
      </c>
      <c r="AQ471" s="5">
        <f>VLOOKUP(AR471,'End KS4 denominations'!A:G,7,0)</f>
        <v>266059</v>
      </c>
      <c r="AR471" s="5" t="str">
        <f t="shared" si="7"/>
        <v>Girls.S2.All state-funded.Total.Total</v>
      </c>
    </row>
    <row r="472" spans="1:44" x14ac:dyDescent="0.25">
      <c r="A472">
        <v>201819</v>
      </c>
      <c r="B472" t="s">
        <v>19</v>
      </c>
      <c r="C472" t="s">
        <v>110</v>
      </c>
      <c r="D472" t="s">
        <v>20</v>
      </c>
      <c r="E472" t="s">
        <v>21</v>
      </c>
      <c r="F472" t="s">
        <v>22</v>
      </c>
      <c r="G472" t="s">
        <v>161</v>
      </c>
      <c r="H472" t="s">
        <v>114</v>
      </c>
      <c r="I472" t="s">
        <v>170</v>
      </c>
      <c r="J472" t="s">
        <v>161</v>
      </c>
      <c r="K472" t="s">
        <v>161</v>
      </c>
      <c r="L472" t="s">
        <v>57</v>
      </c>
      <c r="M472" t="s">
        <v>26</v>
      </c>
      <c r="N472">
        <v>3622</v>
      </c>
      <c r="O472">
        <v>3573</v>
      </c>
      <c r="P472">
        <v>3233</v>
      </c>
      <c r="Q472">
        <v>3041</v>
      </c>
      <c r="R472">
        <v>0</v>
      </c>
      <c r="S472">
        <v>0</v>
      </c>
      <c r="T472">
        <v>0</v>
      </c>
      <c r="U472">
        <v>0</v>
      </c>
      <c r="V472">
        <v>98</v>
      </c>
      <c r="W472">
        <v>89</v>
      </c>
      <c r="X472">
        <v>83</v>
      </c>
      <c r="Y472" t="s">
        <v>173</v>
      </c>
      <c r="Z472" t="s">
        <v>173</v>
      </c>
      <c r="AA472" t="s">
        <v>173</v>
      </c>
      <c r="AB472" t="s">
        <v>173</v>
      </c>
      <c r="AC472" s="25">
        <v>0.65821590881876679</v>
      </c>
      <c r="AD472" s="25">
        <v>0.59558131352115107</v>
      </c>
      <c r="AE472" s="25">
        <v>0.56021118911779166</v>
      </c>
      <c r="AQ472" s="5">
        <f>VLOOKUP(AR472,'End KS4 denominations'!A:G,7,0)</f>
        <v>542831</v>
      </c>
      <c r="AR472" s="5" t="str">
        <f t="shared" si="7"/>
        <v>Total.S2.All state-funded.Total.Total</v>
      </c>
    </row>
    <row r="473" spans="1:44" x14ac:dyDescent="0.25">
      <c r="A473">
        <v>201819</v>
      </c>
      <c r="B473" t="s">
        <v>19</v>
      </c>
      <c r="C473" t="s">
        <v>110</v>
      </c>
      <c r="D473" t="s">
        <v>20</v>
      </c>
      <c r="E473" t="s">
        <v>21</v>
      </c>
      <c r="F473" t="s">
        <v>22</v>
      </c>
      <c r="G473" t="s">
        <v>111</v>
      </c>
      <c r="H473" t="s">
        <v>114</v>
      </c>
      <c r="I473" t="s">
        <v>170</v>
      </c>
      <c r="J473" t="s">
        <v>161</v>
      </c>
      <c r="K473" t="s">
        <v>161</v>
      </c>
      <c r="L473" t="s">
        <v>57</v>
      </c>
      <c r="M473" t="s">
        <v>27</v>
      </c>
      <c r="N473">
        <v>1492</v>
      </c>
      <c r="O473">
        <v>1474</v>
      </c>
      <c r="P473">
        <v>1331</v>
      </c>
      <c r="Q473">
        <v>1263</v>
      </c>
      <c r="R473">
        <v>0</v>
      </c>
      <c r="S473">
        <v>0</v>
      </c>
      <c r="T473">
        <v>0</v>
      </c>
      <c r="U473">
        <v>0</v>
      </c>
      <c r="V473">
        <v>98</v>
      </c>
      <c r="W473">
        <v>89</v>
      </c>
      <c r="X473">
        <v>84</v>
      </c>
      <c r="Y473" t="s">
        <v>173</v>
      </c>
      <c r="Z473" t="s">
        <v>173</v>
      </c>
      <c r="AA473" t="s">
        <v>173</v>
      </c>
      <c r="AB473" t="s">
        <v>173</v>
      </c>
      <c r="AC473" s="25">
        <v>0.53256832338531346</v>
      </c>
      <c r="AD473" s="25">
        <v>0.48090124723599209</v>
      </c>
      <c r="AE473" s="25">
        <v>0.45633228794820285</v>
      </c>
      <c r="AQ473" s="5">
        <f>VLOOKUP(AR473,'End KS4 denominations'!A:G,7,0)</f>
        <v>276772</v>
      </c>
      <c r="AR473" s="5" t="str">
        <f t="shared" si="7"/>
        <v>Boys.S2.All state-funded.Total.Total</v>
      </c>
    </row>
    <row r="474" spans="1:44" x14ac:dyDescent="0.25">
      <c r="A474">
        <v>201819</v>
      </c>
      <c r="B474" t="s">
        <v>19</v>
      </c>
      <c r="C474" t="s">
        <v>110</v>
      </c>
      <c r="D474" t="s">
        <v>20</v>
      </c>
      <c r="E474" t="s">
        <v>21</v>
      </c>
      <c r="F474" t="s">
        <v>22</v>
      </c>
      <c r="G474" t="s">
        <v>113</v>
      </c>
      <c r="H474" t="s">
        <v>114</v>
      </c>
      <c r="I474" t="s">
        <v>170</v>
      </c>
      <c r="J474" t="s">
        <v>161</v>
      </c>
      <c r="K474" t="s">
        <v>161</v>
      </c>
      <c r="L474" t="s">
        <v>57</v>
      </c>
      <c r="M474" t="s">
        <v>27</v>
      </c>
      <c r="N474">
        <v>2130</v>
      </c>
      <c r="O474">
        <v>2099</v>
      </c>
      <c r="P474">
        <v>1902</v>
      </c>
      <c r="Q474">
        <v>1778</v>
      </c>
      <c r="R474">
        <v>0</v>
      </c>
      <c r="S474">
        <v>0</v>
      </c>
      <c r="T474">
        <v>0</v>
      </c>
      <c r="U474">
        <v>0</v>
      </c>
      <c r="V474">
        <v>98</v>
      </c>
      <c r="W474">
        <v>89</v>
      </c>
      <c r="X474">
        <v>83</v>
      </c>
      <c r="Y474" t="s">
        <v>173</v>
      </c>
      <c r="Z474" t="s">
        <v>173</v>
      </c>
      <c r="AA474" t="s">
        <v>173</v>
      </c>
      <c r="AB474" t="s">
        <v>173</v>
      </c>
      <c r="AC474" s="25">
        <v>0.78892275773418674</v>
      </c>
      <c r="AD474" s="25">
        <v>0.71487903059095914</v>
      </c>
      <c r="AE474" s="25">
        <v>0.66827282670385146</v>
      </c>
      <c r="AQ474" s="5">
        <f>VLOOKUP(AR474,'End KS4 denominations'!A:G,7,0)</f>
        <v>266059</v>
      </c>
      <c r="AR474" s="5" t="str">
        <f t="shared" si="7"/>
        <v>Girls.S2.All state-funded.Total.Total</v>
      </c>
    </row>
    <row r="475" spans="1:44" x14ac:dyDescent="0.25">
      <c r="A475">
        <v>201819</v>
      </c>
      <c r="B475" t="s">
        <v>19</v>
      </c>
      <c r="C475" t="s">
        <v>110</v>
      </c>
      <c r="D475" t="s">
        <v>20</v>
      </c>
      <c r="E475" t="s">
        <v>21</v>
      </c>
      <c r="F475" t="s">
        <v>22</v>
      </c>
      <c r="G475" t="s">
        <v>161</v>
      </c>
      <c r="H475" t="s">
        <v>114</v>
      </c>
      <c r="I475" t="s">
        <v>170</v>
      </c>
      <c r="J475" t="s">
        <v>161</v>
      </c>
      <c r="K475" t="s">
        <v>161</v>
      </c>
      <c r="L475" t="s">
        <v>57</v>
      </c>
      <c r="M475" t="s">
        <v>27</v>
      </c>
      <c r="N475">
        <v>3622</v>
      </c>
      <c r="O475">
        <v>3573</v>
      </c>
      <c r="P475">
        <v>3233</v>
      </c>
      <c r="Q475">
        <v>3041</v>
      </c>
      <c r="R475">
        <v>0</v>
      </c>
      <c r="S475">
        <v>0</v>
      </c>
      <c r="T475">
        <v>0</v>
      </c>
      <c r="U475">
        <v>0</v>
      </c>
      <c r="V475">
        <v>98</v>
      </c>
      <c r="W475">
        <v>89</v>
      </c>
      <c r="X475">
        <v>83</v>
      </c>
      <c r="Y475" t="s">
        <v>173</v>
      </c>
      <c r="Z475" t="s">
        <v>173</v>
      </c>
      <c r="AA475" t="s">
        <v>173</v>
      </c>
      <c r="AB475" t="s">
        <v>173</v>
      </c>
      <c r="AC475" s="25">
        <v>0.65821590881876679</v>
      </c>
      <c r="AD475" s="25">
        <v>0.59558131352115107</v>
      </c>
      <c r="AE475" s="25">
        <v>0.56021118911779166</v>
      </c>
      <c r="AQ475" s="5">
        <f>VLOOKUP(AR475,'End KS4 denominations'!A:G,7,0)</f>
        <v>542831</v>
      </c>
      <c r="AR475" s="5" t="str">
        <f t="shared" si="7"/>
        <v>Total.S2.All state-funded.Total.Total</v>
      </c>
    </row>
    <row r="476" spans="1:44" x14ac:dyDescent="0.25">
      <c r="A476">
        <v>201819</v>
      </c>
      <c r="B476" t="s">
        <v>19</v>
      </c>
      <c r="C476" t="s">
        <v>110</v>
      </c>
      <c r="D476" t="s">
        <v>20</v>
      </c>
      <c r="E476" t="s">
        <v>21</v>
      </c>
      <c r="F476" t="s">
        <v>22</v>
      </c>
      <c r="G476" t="s">
        <v>111</v>
      </c>
      <c r="H476" t="s">
        <v>114</v>
      </c>
      <c r="I476" t="s">
        <v>170</v>
      </c>
      <c r="J476" t="s">
        <v>161</v>
      </c>
      <c r="K476" t="s">
        <v>161</v>
      </c>
      <c r="L476" t="s">
        <v>58</v>
      </c>
      <c r="M476" t="s">
        <v>26</v>
      </c>
      <c r="N476">
        <v>268440</v>
      </c>
      <c r="O476">
        <v>262383</v>
      </c>
      <c r="P476">
        <v>191156</v>
      </c>
      <c r="Q476">
        <v>133962</v>
      </c>
      <c r="R476">
        <v>0</v>
      </c>
      <c r="S476">
        <v>0</v>
      </c>
      <c r="T476">
        <v>0</v>
      </c>
      <c r="U476">
        <v>0</v>
      </c>
      <c r="V476">
        <v>97</v>
      </c>
      <c r="W476">
        <v>71</v>
      </c>
      <c r="X476">
        <v>49</v>
      </c>
      <c r="Y476" t="s">
        <v>173</v>
      </c>
      <c r="Z476" t="s">
        <v>173</v>
      </c>
      <c r="AA476" t="s">
        <v>173</v>
      </c>
      <c r="AB476" t="s">
        <v>173</v>
      </c>
      <c r="AC476" s="25">
        <v>94.801135953058832</v>
      </c>
      <c r="AD476" s="25">
        <v>69.066235023774084</v>
      </c>
      <c r="AE476" s="25">
        <v>48.401572413394419</v>
      </c>
      <c r="AQ476" s="5">
        <f>VLOOKUP(AR476,'End KS4 denominations'!A:G,7,0)</f>
        <v>276772</v>
      </c>
      <c r="AR476" s="5" t="str">
        <f t="shared" si="7"/>
        <v>Boys.S2.All state-funded.Total.Total</v>
      </c>
    </row>
    <row r="477" spans="1:44" x14ac:dyDescent="0.25">
      <c r="A477">
        <v>201819</v>
      </c>
      <c r="B477" t="s">
        <v>19</v>
      </c>
      <c r="C477" t="s">
        <v>110</v>
      </c>
      <c r="D477" t="s">
        <v>20</v>
      </c>
      <c r="E477" t="s">
        <v>21</v>
      </c>
      <c r="F477" t="s">
        <v>22</v>
      </c>
      <c r="G477" t="s">
        <v>113</v>
      </c>
      <c r="H477" t="s">
        <v>114</v>
      </c>
      <c r="I477" t="s">
        <v>170</v>
      </c>
      <c r="J477" t="s">
        <v>161</v>
      </c>
      <c r="K477" t="s">
        <v>161</v>
      </c>
      <c r="L477" t="s">
        <v>58</v>
      </c>
      <c r="M477" t="s">
        <v>26</v>
      </c>
      <c r="N477">
        <v>261596</v>
      </c>
      <c r="O477">
        <v>256762</v>
      </c>
      <c r="P477">
        <v>188026</v>
      </c>
      <c r="Q477">
        <v>131292</v>
      </c>
      <c r="R477">
        <v>0</v>
      </c>
      <c r="S477">
        <v>0</v>
      </c>
      <c r="T477">
        <v>0</v>
      </c>
      <c r="U477">
        <v>0</v>
      </c>
      <c r="V477">
        <v>98</v>
      </c>
      <c r="W477">
        <v>71</v>
      </c>
      <c r="X477">
        <v>50</v>
      </c>
      <c r="Y477" t="s">
        <v>173</v>
      </c>
      <c r="Z477" t="s">
        <v>173</v>
      </c>
      <c r="AA477" t="s">
        <v>173</v>
      </c>
      <c r="AB477" t="s">
        <v>173</v>
      </c>
      <c r="AC477" s="25">
        <v>96.505662277915803</v>
      </c>
      <c r="AD477" s="25">
        <v>70.670791065139682</v>
      </c>
      <c r="AE477" s="25">
        <v>49.346949360856051</v>
      </c>
      <c r="AQ477" s="5">
        <f>VLOOKUP(AR477,'End KS4 denominations'!A:G,7,0)</f>
        <v>266059</v>
      </c>
      <c r="AR477" s="5" t="str">
        <f t="shared" si="7"/>
        <v>Girls.S2.All state-funded.Total.Total</v>
      </c>
    </row>
    <row r="478" spans="1:44" x14ac:dyDescent="0.25">
      <c r="A478">
        <v>201819</v>
      </c>
      <c r="B478" t="s">
        <v>19</v>
      </c>
      <c r="C478" t="s">
        <v>110</v>
      </c>
      <c r="D478" t="s">
        <v>20</v>
      </c>
      <c r="E478" t="s">
        <v>21</v>
      </c>
      <c r="F478" t="s">
        <v>22</v>
      </c>
      <c r="G478" t="s">
        <v>161</v>
      </c>
      <c r="H478" t="s">
        <v>114</v>
      </c>
      <c r="I478" t="s">
        <v>170</v>
      </c>
      <c r="J478" t="s">
        <v>161</v>
      </c>
      <c r="K478" t="s">
        <v>161</v>
      </c>
      <c r="L478" t="s">
        <v>58</v>
      </c>
      <c r="M478" t="s">
        <v>26</v>
      </c>
      <c r="N478">
        <v>530036</v>
      </c>
      <c r="O478">
        <v>519145</v>
      </c>
      <c r="P478">
        <v>379182</v>
      </c>
      <c r="Q478">
        <v>265254</v>
      </c>
      <c r="R478">
        <v>0</v>
      </c>
      <c r="S478">
        <v>0</v>
      </c>
      <c r="T478">
        <v>0</v>
      </c>
      <c r="U478">
        <v>0</v>
      </c>
      <c r="V478">
        <v>97</v>
      </c>
      <c r="W478">
        <v>71</v>
      </c>
      <c r="X478">
        <v>50</v>
      </c>
      <c r="Y478" t="s">
        <v>173</v>
      </c>
      <c r="Z478" t="s">
        <v>173</v>
      </c>
      <c r="AA478" t="s">
        <v>173</v>
      </c>
      <c r="AB478" t="s">
        <v>173</v>
      </c>
      <c r="AC478" s="25">
        <v>95.636579340531398</v>
      </c>
      <c r="AD478" s="25">
        <v>69.852679747472052</v>
      </c>
      <c r="AE478" s="25">
        <v>48.864932179628653</v>
      </c>
      <c r="AQ478" s="5">
        <f>VLOOKUP(AR478,'End KS4 denominations'!A:G,7,0)</f>
        <v>542831</v>
      </c>
      <c r="AR478" s="5" t="str">
        <f t="shared" si="7"/>
        <v>Total.S2.All state-funded.Total.Total</v>
      </c>
    </row>
    <row r="479" spans="1:44" x14ac:dyDescent="0.25">
      <c r="A479">
        <v>201819</v>
      </c>
      <c r="B479" t="s">
        <v>19</v>
      </c>
      <c r="C479" t="s">
        <v>110</v>
      </c>
      <c r="D479" t="s">
        <v>20</v>
      </c>
      <c r="E479" t="s">
        <v>21</v>
      </c>
      <c r="F479" t="s">
        <v>22</v>
      </c>
      <c r="G479" t="s">
        <v>111</v>
      </c>
      <c r="H479" t="s">
        <v>114</v>
      </c>
      <c r="I479" t="s">
        <v>170</v>
      </c>
      <c r="J479" t="s">
        <v>161</v>
      </c>
      <c r="K479" t="s">
        <v>161</v>
      </c>
      <c r="L479" t="s">
        <v>58</v>
      </c>
      <c r="M479" t="s">
        <v>27</v>
      </c>
      <c r="N479">
        <v>268440</v>
      </c>
      <c r="O479">
        <v>262383</v>
      </c>
      <c r="P479">
        <v>191156</v>
      </c>
      <c r="Q479">
        <v>133962</v>
      </c>
      <c r="R479">
        <v>0</v>
      </c>
      <c r="S479">
        <v>0</v>
      </c>
      <c r="T479">
        <v>0</v>
      </c>
      <c r="U479">
        <v>0</v>
      </c>
      <c r="V479">
        <v>97</v>
      </c>
      <c r="W479">
        <v>71</v>
      </c>
      <c r="X479">
        <v>49</v>
      </c>
      <c r="Y479" t="s">
        <v>173</v>
      </c>
      <c r="Z479" t="s">
        <v>173</v>
      </c>
      <c r="AA479" t="s">
        <v>173</v>
      </c>
      <c r="AB479" t="s">
        <v>173</v>
      </c>
      <c r="AC479" s="25">
        <v>94.801135953058832</v>
      </c>
      <c r="AD479" s="25">
        <v>69.066235023774084</v>
      </c>
      <c r="AE479" s="25">
        <v>48.401572413394419</v>
      </c>
      <c r="AQ479" s="5">
        <f>VLOOKUP(AR479,'End KS4 denominations'!A:G,7,0)</f>
        <v>276772</v>
      </c>
      <c r="AR479" s="5" t="str">
        <f t="shared" si="7"/>
        <v>Boys.S2.All state-funded.Total.Total</v>
      </c>
    </row>
    <row r="480" spans="1:44" x14ac:dyDescent="0.25">
      <c r="A480">
        <v>201819</v>
      </c>
      <c r="B480" t="s">
        <v>19</v>
      </c>
      <c r="C480" t="s">
        <v>110</v>
      </c>
      <c r="D480" t="s">
        <v>20</v>
      </c>
      <c r="E480" t="s">
        <v>21</v>
      </c>
      <c r="F480" t="s">
        <v>22</v>
      </c>
      <c r="G480" t="s">
        <v>113</v>
      </c>
      <c r="H480" t="s">
        <v>114</v>
      </c>
      <c r="I480" t="s">
        <v>170</v>
      </c>
      <c r="J480" t="s">
        <v>161</v>
      </c>
      <c r="K480" t="s">
        <v>161</v>
      </c>
      <c r="L480" t="s">
        <v>58</v>
      </c>
      <c r="M480" t="s">
        <v>27</v>
      </c>
      <c r="N480">
        <v>261596</v>
      </c>
      <c r="O480">
        <v>256762</v>
      </c>
      <c r="P480">
        <v>188026</v>
      </c>
      <c r="Q480">
        <v>131292</v>
      </c>
      <c r="R480">
        <v>0</v>
      </c>
      <c r="S480">
        <v>0</v>
      </c>
      <c r="T480">
        <v>0</v>
      </c>
      <c r="U480">
        <v>0</v>
      </c>
      <c r="V480">
        <v>98</v>
      </c>
      <c r="W480">
        <v>71</v>
      </c>
      <c r="X480">
        <v>50</v>
      </c>
      <c r="Y480" t="s">
        <v>173</v>
      </c>
      <c r="Z480" t="s">
        <v>173</v>
      </c>
      <c r="AA480" t="s">
        <v>173</v>
      </c>
      <c r="AB480" t="s">
        <v>173</v>
      </c>
      <c r="AC480" s="25">
        <v>96.505662277915803</v>
      </c>
      <c r="AD480" s="25">
        <v>70.670791065139682</v>
      </c>
      <c r="AE480" s="25">
        <v>49.346949360856051</v>
      </c>
      <c r="AQ480" s="5">
        <f>VLOOKUP(AR480,'End KS4 denominations'!A:G,7,0)</f>
        <v>266059</v>
      </c>
      <c r="AR480" s="5" t="str">
        <f t="shared" si="7"/>
        <v>Girls.S2.All state-funded.Total.Total</v>
      </c>
    </row>
    <row r="481" spans="1:44" x14ac:dyDescent="0.25">
      <c r="A481">
        <v>201819</v>
      </c>
      <c r="B481" t="s">
        <v>19</v>
      </c>
      <c r="C481" t="s">
        <v>110</v>
      </c>
      <c r="D481" t="s">
        <v>20</v>
      </c>
      <c r="E481" t="s">
        <v>21</v>
      </c>
      <c r="F481" t="s">
        <v>22</v>
      </c>
      <c r="G481" t="s">
        <v>161</v>
      </c>
      <c r="H481" t="s">
        <v>114</v>
      </c>
      <c r="I481" t="s">
        <v>170</v>
      </c>
      <c r="J481" t="s">
        <v>161</v>
      </c>
      <c r="K481" t="s">
        <v>161</v>
      </c>
      <c r="L481" t="s">
        <v>58</v>
      </c>
      <c r="M481" t="s">
        <v>27</v>
      </c>
      <c r="N481">
        <v>530036</v>
      </c>
      <c r="O481">
        <v>519145</v>
      </c>
      <c r="P481">
        <v>379182</v>
      </c>
      <c r="Q481">
        <v>265254</v>
      </c>
      <c r="R481">
        <v>0</v>
      </c>
      <c r="S481">
        <v>0</v>
      </c>
      <c r="T481">
        <v>0</v>
      </c>
      <c r="U481">
        <v>0</v>
      </c>
      <c r="V481">
        <v>97</v>
      </c>
      <c r="W481">
        <v>71</v>
      </c>
      <c r="X481">
        <v>50</v>
      </c>
      <c r="Y481" t="s">
        <v>173</v>
      </c>
      <c r="Z481" t="s">
        <v>173</v>
      </c>
      <c r="AA481" t="s">
        <v>173</v>
      </c>
      <c r="AB481" t="s">
        <v>173</v>
      </c>
      <c r="AC481" s="25">
        <v>95.636579340531398</v>
      </c>
      <c r="AD481" s="25">
        <v>69.852679747472052</v>
      </c>
      <c r="AE481" s="25">
        <v>48.864932179628653</v>
      </c>
      <c r="AQ481" s="5">
        <f>VLOOKUP(AR481,'End KS4 denominations'!A:G,7,0)</f>
        <v>542831</v>
      </c>
      <c r="AR481" s="5" t="str">
        <f t="shared" si="7"/>
        <v>Total.S2.All state-funded.Total.Total</v>
      </c>
    </row>
    <row r="482" spans="1:44" x14ac:dyDescent="0.25">
      <c r="A482">
        <v>201819</v>
      </c>
      <c r="B482" t="s">
        <v>19</v>
      </c>
      <c r="C482" t="s">
        <v>110</v>
      </c>
      <c r="D482" t="s">
        <v>20</v>
      </c>
      <c r="E482" t="s">
        <v>21</v>
      </c>
      <c r="F482" t="s">
        <v>22</v>
      </c>
      <c r="G482" t="s">
        <v>111</v>
      </c>
      <c r="H482" t="s">
        <v>114</v>
      </c>
      <c r="I482" t="s">
        <v>170</v>
      </c>
      <c r="J482" t="s">
        <v>161</v>
      </c>
      <c r="K482" t="s">
        <v>161</v>
      </c>
      <c r="L482" t="s">
        <v>59</v>
      </c>
      <c r="M482" t="s">
        <v>26</v>
      </c>
      <c r="N482">
        <v>264453</v>
      </c>
      <c r="O482">
        <v>256613</v>
      </c>
      <c r="P482">
        <v>162782</v>
      </c>
      <c r="Q482">
        <v>111717</v>
      </c>
      <c r="R482">
        <v>0</v>
      </c>
      <c r="S482">
        <v>0</v>
      </c>
      <c r="T482">
        <v>0</v>
      </c>
      <c r="U482">
        <v>0</v>
      </c>
      <c r="V482">
        <v>97</v>
      </c>
      <c r="W482">
        <v>61</v>
      </c>
      <c r="X482">
        <v>42</v>
      </c>
      <c r="Y482" t="s">
        <v>173</v>
      </c>
      <c r="Z482" t="s">
        <v>173</v>
      </c>
      <c r="AA482" t="s">
        <v>173</v>
      </c>
      <c r="AB482" t="s">
        <v>173</v>
      </c>
      <c r="AC482" s="25">
        <v>92.716387495844955</v>
      </c>
      <c r="AD482" s="25">
        <v>58.814475452719208</v>
      </c>
      <c r="AE482" s="25">
        <v>40.364270952263958</v>
      </c>
      <c r="AQ482" s="5">
        <f>VLOOKUP(AR482,'End KS4 denominations'!A:G,7,0)</f>
        <v>276772</v>
      </c>
      <c r="AR482" s="5" t="str">
        <f t="shared" si="7"/>
        <v>Boys.S2.All state-funded.Total.Total</v>
      </c>
    </row>
    <row r="483" spans="1:44" x14ac:dyDescent="0.25">
      <c r="A483">
        <v>201819</v>
      </c>
      <c r="B483" t="s">
        <v>19</v>
      </c>
      <c r="C483" t="s">
        <v>110</v>
      </c>
      <c r="D483" t="s">
        <v>20</v>
      </c>
      <c r="E483" t="s">
        <v>21</v>
      </c>
      <c r="F483" t="s">
        <v>22</v>
      </c>
      <c r="G483" t="s">
        <v>113</v>
      </c>
      <c r="H483" t="s">
        <v>114</v>
      </c>
      <c r="I483" t="s">
        <v>170</v>
      </c>
      <c r="J483" t="s">
        <v>161</v>
      </c>
      <c r="K483" t="s">
        <v>161</v>
      </c>
      <c r="L483" t="s">
        <v>59</v>
      </c>
      <c r="M483" t="s">
        <v>26</v>
      </c>
      <c r="N483">
        <v>259315</v>
      </c>
      <c r="O483">
        <v>252725</v>
      </c>
      <c r="P483">
        <v>166742</v>
      </c>
      <c r="Q483">
        <v>114117</v>
      </c>
      <c r="R483">
        <v>0</v>
      </c>
      <c r="S483">
        <v>0</v>
      </c>
      <c r="T483">
        <v>0</v>
      </c>
      <c r="U483">
        <v>0</v>
      </c>
      <c r="V483">
        <v>97</v>
      </c>
      <c r="W483">
        <v>64</v>
      </c>
      <c r="X483">
        <v>44</v>
      </c>
      <c r="Y483" t="s">
        <v>173</v>
      </c>
      <c r="Z483" t="s">
        <v>173</v>
      </c>
      <c r="AA483" t="s">
        <v>173</v>
      </c>
      <c r="AB483" t="s">
        <v>173</v>
      </c>
      <c r="AC483" s="25">
        <v>94.988329656204073</v>
      </c>
      <c r="AD483" s="25">
        <v>62.671061681807416</v>
      </c>
      <c r="AE483" s="25">
        <v>42.891614266008666</v>
      </c>
      <c r="AQ483" s="5">
        <f>VLOOKUP(AR483,'End KS4 denominations'!A:G,7,0)</f>
        <v>266059</v>
      </c>
      <c r="AR483" s="5" t="str">
        <f t="shared" si="7"/>
        <v>Girls.S2.All state-funded.Total.Total</v>
      </c>
    </row>
    <row r="484" spans="1:44" x14ac:dyDescent="0.25">
      <c r="A484">
        <v>201819</v>
      </c>
      <c r="B484" t="s">
        <v>19</v>
      </c>
      <c r="C484" t="s">
        <v>110</v>
      </c>
      <c r="D484" t="s">
        <v>20</v>
      </c>
      <c r="E484" t="s">
        <v>21</v>
      </c>
      <c r="F484" t="s">
        <v>22</v>
      </c>
      <c r="G484" t="s">
        <v>161</v>
      </c>
      <c r="H484" t="s">
        <v>114</v>
      </c>
      <c r="I484" t="s">
        <v>170</v>
      </c>
      <c r="J484" t="s">
        <v>161</v>
      </c>
      <c r="K484" t="s">
        <v>161</v>
      </c>
      <c r="L484" t="s">
        <v>59</v>
      </c>
      <c r="M484" t="s">
        <v>26</v>
      </c>
      <c r="N484">
        <v>523768</v>
      </c>
      <c r="O484">
        <v>509338</v>
      </c>
      <c r="P484">
        <v>329524</v>
      </c>
      <c r="Q484">
        <v>225834</v>
      </c>
      <c r="R484">
        <v>0</v>
      </c>
      <c r="S484">
        <v>0</v>
      </c>
      <c r="T484">
        <v>0</v>
      </c>
      <c r="U484">
        <v>0</v>
      </c>
      <c r="V484">
        <v>97</v>
      </c>
      <c r="W484">
        <v>62</v>
      </c>
      <c r="X484">
        <v>43</v>
      </c>
      <c r="Y484" t="s">
        <v>173</v>
      </c>
      <c r="Z484" t="s">
        <v>173</v>
      </c>
      <c r="AA484" t="s">
        <v>173</v>
      </c>
      <c r="AB484" t="s">
        <v>173</v>
      </c>
      <c r="AC484" s="25">
        <v>93.829939704991062</v>
      </c>
      <c r="AD484" s="25">
        <v>60.704712884857351</v>
      </c>
      <c r="AE484" s="25">
        <v>41.603003513063918</v>
      </c>
      <c r="AQ484" s="5">
        <f>VLOOKUP(AR484,'End KS4 denominations'!A:G,7,0)</f>
        <v>542831</v>
      </c>
      <c r="AR484" s="5" t="str">
        <f t="shared" si="7"/>
        <v>Total.S2.All state-funded.Total.Total</v>
      </c>
    </row>
    <row r="485" spans="1:44" x14ac:dyDescent="0.25">
      <c r="A485">
        <v>201819</v>
      </c>
      <c r="B485" t="s">
        <v>19</v>
      </c>
      <c r="C485" t="s">
        <v>110</v>
      </c>
      <c r="D485" t="s">
        <v>20</v>
      </c>
      <c r="E485" t="s">
        <v>21</v>
      </c>
      <c r="F485" t="s">
        <v>22</v>
      </c>
      <c r="G485" t="s">
        <v>111</v>
      </c>
      <c r="H485" t="s">
        <v>114</v>
      </c>
      <c r="I485" t="s">
        <v>170</v>
      </c>
      <c r="J485" t="s">
        <v>161</v>
      </c>
      <c r="K485" t="s">
        <v>161</v>
      </c>
      <c r="L485" t="s">
        <v>59</v>
      </c>
      <c r="M485" t="s">
        <v>27</v>
      </c>
      <c r="N485">
        <v>264453</v>
      </c>
      <c r="O485">
        <v>256613</v>
      </c>
      <c r="P485">
        <v>162782</v>
      </c>
      <c r="Q485">
        <v>111717</v>
      </c>
      <c r="R485">
        <v>0</v>
      </c>
      <c r="S485">
        <v>0</v>
      </c>
      <c r="T485">
        <v>0</v>
      </c>
      <c r="U485">
        <v>0</v>
      </c>
      <c r="V485">
        <v>97</v>
      </c>
      <c r="W485">
        <v>61</v>
      </c>
      <c r="X485">
        <v>42</v>
      </c>
      <c r="Y485" t="s">
        <v>173</v>
      </c>
      <c r="Z485" t="s">
        <v>173</v>
      </c>
      <c r="AA485" t="s">
        <v>173</v>
      </c>
      <c r="AB485" t="s">
        <v>173</v>
      </c>
      <c r="AC485" s="25">
        <v>92.716387495844955</v>
      </c>
      <c r="AD485" s="25">
        <v>58.814475452719208</v>
      </c>
      <c r="AE485" s="25">
        <v>40.364270952263958</v>
      </c>
      <c r="AQ485" s="5">
        <f>VLOOKUP(AR485,'End KS4 denominations'!A:G,7,0)</f>
        <v>276772</v>
      </c>
      <c r="AR485" s="5" t="str">
        <f t="shared" si="7"/>
        <v>Boys.S2.All state-funded.Total.Total</v>
      </c>
    </row>
    <row r="486" spans="1:44" x14ac:dyDescent="0.25">
      <c r="A486">
        <v>201819</v>
      </c>
      <c r="B486" t="s">
        <v>19</v>
      </c>
      <c r="C486" t="s">
        <v>110</v>
      </c>
      <c r="D486" t="s">
        <v>20</v>
      </c>
      <c r="E486" t="s">
        <v>21</v>
      </c>
      <c r="F486" t="s">
        <v>22</v>
      </c>
      <c r="G486" t="s">
        <v>113</v>
      </c>
      <c r="H486" t="s">
        <v>114</v>
      </c>
      <c r="I486" t="s">
        <v>170</v>
      </c>
      <c r="J486" t="s">
        <v>161</v>
      </c>
      <c r="K486" t="s">
        <v>161</v>
      </c>
      <c r="L486" t="s">
        <v>59</v>
      </c>
      <c r="M486" t="s">
        <v>27</v>
      </c>
      <c r="N486">
        <v>259315</v>
      </c>
      <c r="O486">
        <v>252725</v>
      </c>
      <c r="P486">
        <v>166742</v>
      </c>
      <c r="Q486">
        <v>114117</v>
      </c>
      <c r="R486">
        <v>0</v>
      </c>
      <c r="S486">
        <v>0</v>
      </c>
      <c r="T486">
        <v>0</v>
      </c>
      <c r="U486">
        <v>0</v>
      </c>
      <c r="V486">
        <v>97</v>
      </c>
      <c r="W486">
        <v>64</v>
      </c>
      <c r="X486">
        <v>44</v>
      </c>
      <c r="Y486" t="s">
        <v>173</v>
      </c>
      <c r="Z486" t="s">
        <v>173</v>
      </c>
      <c r="AA486" t="s">
        <v>173</v>
      </c>
      <c r="AB486" t="s">
        <v>173</v>
      </c>
      <c r="AC486" s="25">
        <v>94.988329656204073</v>
      </c>
      <c r="AD486" s="25">
        <v>62.671061681807416</v>
      </c>
      <c r="AE486" s="25">
        <v>42.891614266008666</v>
      </c>
      <c r="AQ486" s="5">
        <f>VLOOKUP(AR486,'End KS4 denominations'!A:G,7,0)</f>
        <v>266059</v>
      </c>
      <c r="AR486" s="5" t="str">
        <f t="shared" si="7"/>
        <v>Girls.S2.All state-funded.Total.Total</v>
      </c>
    </row>
    <row r="487" spans="1:44" x14ac:dyDescent="0.25">
      <c r="A487">
        <v>201819</v>
      </c>
      <c r="B487" t="s">
        <v>19</v>
      </c>
      <c r="C487" t="s">
        <v>110</v>
      </c>
      <c r="D487" t="s">
        <v>20</v>
      </c>
      <c r="E487" t="s">
        <v>21</v>
      </c>
      <c r="F487" t="s">
        <v>22</v>
      </c>
      <c r="G487" t="s">
        <v>161</v>
      </c>
      <c r="H487" t="s">
        <v>114</v>
      </c>
      <c r="I487" t="s">
        <v>170</v>
      </c>
      <c r="J487" t="s">
        <v>161</v>
      </c>
      <c r="K487" t="s">
        <v>161</v>
      </c>
      <c r="L487" t="s">
        <v>59</v>
      </c>
      <c r="M487" t="s">
        <v>27</v>
      </c>
      <c r="N487">
        <v>523768</v>
      </c>
      <c r="O487">
        <v>509338</v>
      </c>
      <c r="P487">
        <v>329524</v>
      </c>
      <c r="Q487">
        <v>225834</v>
      </c>
      <c r="R487">
        <v>0</v>
      </c>
      <c r="S487">
        <v>0</v>
      </c>
      <c r="T487">
        <v>0</v>
      </c>
      <c r="U487">
        <v>0</v>
      </c>
      <c r="V487">
        <v>97</v>
      </c>
      <c r="W487">
        <v>62</v>
      </c>
      <c r="X487">
        <v>43</v>
      </c>
      <c r="Y487" t="s">
        <v>173</v>
      </c>
      <c r="Z487" t="s">
        <v>173</v>
      </c>
      <c r="AA487" t="s">
        <v>173</v>
      </c>
      <c r="AB487" t="s">
        <v>173</v>
      </c>
      <c r="AC487" s="25">
        <v>93.829939704991062</v>
      </c>
      <c r="AD487" s="25">
        <v>60.704712884857351</v>
      </c>
      <c r="AE487" s="25">
        <v>41.603003513063918</v>
      </c>
      <c r="AQ487" s="5">
        <f>VLOOKUP(AR487,'End KS4 denominations'!A:G,7,0)</f>
        <v>542831</v>
      </c>
      <c r="AR487" s="5" t="str">
        <f t="shared" si="7"/>
        <v>Total.S2.All state-funded.Total.Total</v>
      </c>
    </row>
    <row r="488" spans="1:44" x14ac:dyDescent="0.25">
      <c r="A488">
        <v>201819</v>
      </c>
      <c r="B488" t="s">
        <v>19</v>
      </c>
      <c r="C488" t="s">
        <v>110</v>
      </c>
      <c r="D488" t="s">
        <v>20</v>
      </c>
      <c r="E488" t="s">
        <v>21</v>
      </c>
      <c r="F488" t="s">
        <v>22</v>
      </c>
      <c r="G488" t="s">
        <v>111</v>
      </c>
      <c r="H488" t="s">
        <v>114</v>
      </c>
      <c r="I488" t="s">
        <v>170</v>
      </c>
      <c r="J488" t="s">
        <v>161</v>
      </c>
      <c r="K488" t="s">
        <v>161</v>
      </c>
      <c r="L488" t="s">
        <v>60</v>
      </c>
      <c r="M488" t="s">
        <v>26</v>
      </c>
      <c r="N488">
        <v>16043</v>
      </c>
      <c r="O488">
        <v>15705</v>
      </c>
      <c r="P488">
        <v>9246</v>
      </c>
      <c r="Q488">
        <v>6405</v>
      </c>
      <c r="R488">
        <v>0</v>
      </c>
      <c r="S488">
        <v>0</v>
      </c>
      <c r="T488">
        <v>0</v>
      </c>
      <c r="U488">
        <v>0</v>
      </c>
      <c r="V488">
        <v>97</v>
      </c>
      <c r="W488">
        <v>57</v>
      </c>
      <c r="X488">
        <v>39</v>
      </c>
      <c r="Y488" t="s">
        <v>173</v>
      </c>
      <c r="Z488" t="s">
        <v>173</v>
      </c>
      <c r="AA488" t="s">
        <v>173</v>
      </c>
      <c r="AB488" t="s">
        <v>173</v>
      </c>
      <c r="AC488" s="25">
        <v>5.6743456708048496</v>
      </c>
      <c r="AD488" s="25">
        <v>3.3406558466896943</v>
      </c>
      <c r="AE488" s="25">
        <v>2.314179179974853</v>
      </c>
      <c r="AQ488" s="5">
        <f>VLOOKUP(AR488,'End KS4 denominations'!A:G,7,0)</f>
        <v>276772</v>
      </c>
      <c r="AR488" s="5" t="str">
        <f t="shared" si="7"/>
        <v>Boys.S2.All state-funded.Total.Total</v>
      </c>
    </row>
    <row r="489" spans="1:44" x14ac:dyDescent="0.25">
      <c r="A489">
        <v>201819</v>
      </c>
      <c r="B489" t="s">
        <v>19</v>
      </c>
      <c r="C489" t="s">
        <v>110</v>
      </c>
      <c r="D489" t="s">
        <v>20</v>
      </c>
      <c r="E489" t="s">
        <v>21</v>
      </c>
      <c r="F489" t="s">
        <v>22</v>
      </c>
      <c r="G489" t="s">
        <v>113</v>
      </c>
      <c r="H489" t="s">
        <v>114</v>
      </c>
      <c r="I489" t="s">
        <v>170</v>
      </c>
      <c r="J489" t="s">
        <v>161</v>
      </c>
      <c r="K489" t="s">
        <v>161</v>
      </c>
      <c r="L489" t="s">
        <v>60</v>
      </c>
      <c r="M489" t="s">
        <v>26</v>
      </c>
      <c r="N489">
        <v>13864</v>
      </c>
      <c r="O489">
        <v>13747</v>
      </c>
      <c r="P489">
        <v>10853</v>
      </c>
      <c r="Q489">
        <v>8901</v>
      </c>
      <c r="R489">
        <v>0</v>
      </c>
      <c r="S489">
        <v>0</v>
      </c>
      <c r="T489">
        <v>0</v>
      </c>
      <c r="U489">
        <v>0</v>
      </c>
      <c r="V489">
        <v>99</v>
      </c>
      <c r="W489">
        <v>78</v>
      </c>
      <c r="X489">
        <v>64</v>
      </c>
      <c r="Y489" t="s">
        <v>173</v>
      </c>
      <c r="Z489" t="s">
        <v>173</v>
      </c>
      <c r="AA489" t="s">
        <v>173</v>
      </c>
      <c r="AB489" t="s">
        <v>173</v>
      </c>
      <c r="AC489" s="25">
        <v>5.1668990712586309</v>
      </c>
      <c r="AD489" s="25">
        <v>4.0791704095708088</v>
      </c>
      <c r="AE489" s="25">
        <v>3.3454985548318232</v>
      </c>
      <c r="AQ489" s="5">
        <f>VLOOKUP(AR489,'End KS4 denominations'!A:G,7,0)</f>
        <v>266059</v>
      </c>
      <c r="AR489" s="5" t="str">
        <f t="shared" si="7"/>
        <v>Girls.S2.All state-funded.Total.Total</v>
      </c>
    </row>
    <row r="490" spans="1:44" x14ac:dyDescent="0.25">
      <c r="A490">
        <v>201819</v>
      </c>
      <c r="B490" t="s">
        <v>19</v>
      </c>
      <c r="C490" t="s">
        <v>110</v>
      </c>
      <c r="D490" t="s">
        <v>20</v>
      </c>
      <c r="E490" t="s">
        <v>21</v>
      </c>
      <c r="F490" t="s">
        <v>22</v>
      </c>
      <c r="G490" t="s">
        <v>161</v>
      </c>
      <c r="H490" t="s">
        <v>114</v>
      </c>
      <c r="I490" t="s">
        <v>170</v>
      </c>
      <c r="J490" t="s">
        <v>161</v>
      </c>
      <c r="K490" t="s">
        <v>161</v>
      </c>
      <c r="L490" t="s">
        <v>60</v>
      </c>
      <c r="M490" t="s">
        <v>26</v>
      </c>
      <c r="N490">
        <v>29907</v>
      </c>
      <c r="O490">
        <v>29452</v>
      </c>
      <c r="P490">
        <v>20099</v>
      </c>
      <c r="Q490">
        <v>15306</v>
      </c>
      <c r="R490">
        <v>0</v>
      </c>
      <c r="S490">
        <v>0</v>
      </c>
      <c r="T490">
        <v>0</v>
      </c>
      <c r="U490">
        <v>0</v>
      </c>
      <c r="V490">
        <v>98</v>
      </c>
      <c r="W490">
        <v>67</v>
      </c>
      <c r="X490">
        <v>51</v>
      </c>
      <c r="Y490" t="s">
        <v>173</v>
      </c>
      <c r="Z490" t="s">
        <v>173</v>
      </c>
      <c r="AA490" t="s">
        <v>173</v>
      </c>
      <c r="AB490" t="s">
        <v>173</v>
      </c>
      <c r="AC490" s="25">
        <v>5.4256297079569888</v>
      </c>
      <c r="AD490" s="25">
        <v>3.7026256790787553</v>
      </c>
      <c r="AE490" s="25">
        <v>2.8196621047803094</v>
      </c>
      <c r="AQ490" s="5">
        <f>VLOOKUP(AR490,'End KS4 denominations'!A:G,7,0)</f>
        <v>542831</v>
      </c>
      <c r="AR490" s="5" t="str">
        <f t="shared" si="7"/>
        <v>Total.S2.All state-funded.Total.Total</v>
      </c>
    </row>
    <row r="491" spans="1:44" x14ac:dyDescent="0.25">
      <c r="A491">
        <v>201819</v>
      </c>
      <c r="B491" t="s">
        <v>19</v>
      </c>
      <c r="C491" t="s">
        <v>110</v>
      </c>
      <c r="D491" t="s">
        <v>20</v>
      </c>
      <c r="E491" t="s">
        <v>21</v>
      </c>
      <c r="F491" t="s">
        <v>22</v>
      </c>
      <c r="G491" t="s">
        <v>111</v>
      </c>
      <c r="H491" t="s">
        <v>114</v>
      </c>
      <c r="I491" t="s">
        <v>170</v>
      </c>
      <c r="J491" t="s">
        <v>161</v>
      </c>
      <c r="K491" t="s">
        <v>161</v>
      </c>
      <c r="L491" t="s">
        <v>60</v>
      </c>
      <c r="M491" t="s">
        <v>27</v>
      </c>
      <c r="N491">
        <v>16043</v>
      </c>
      <c r="O491">
        <v>15705</v>
      </c>
      <c r="P491">
        <v>9246</v>
      </c>
      <c r="Q491">
        <v>6405</v>
      </c>
      <c r="R491">
        <v>0</v>
      </c>
      <c r="S491">
        <v>0</v>
      </c>
      <c r="T491">
        <v>0</v>
      </c>
      <c r="U491">
        <v>0</v>
      </c>
      <c r="V491">
        <v>97</v>
      </c>
      <c r="W491">
        <v>57</v>
      </c>
      <c r="X491">
        <v>39</v>
      </c>
      <c r="Y491" t="s">
        <v>173</v>
      </c>
      <c r="Z491" t="s">
        <v>173</v>
      </c>
      <c r="AA491" t="s">
        <v>173</v>
      </c>
      <c r="AB491" t="s">
        <v>173</v>
      </c>
      <c r="AC491" s="25">
        <v>5.6743456708048496</v>
      </c>
      <c r="AD491" s="25">
        <v>3.3406558466896943</v>
      </c>
      <c r="AE491" s="25">
        <v>2.314179179974853</v>
      </c>
      <c r="AQ491" s="5">
        <f>VLOOKUP(AR491,'End KS4 denominations'!A:G,7,0)</f>
        <v>276772</v>
      </c>
      <c r="AR491" s="5" t="str">
        <f t="shared" si="7"/>
        <v>Boys.S2.All state-funded.Total.Total</v>
      </c>
    </row>
    <row r="492" spans="1:44" x14ac:dyDescent="0.25">
      <c r="A492">
        <v>201819</v>
      </c>
      <c r="B492" t="s">
        <v>19</v>
      </c>
      <c r="C492" t="s">
        <v>110</v>
      </c>
      <c r="D492" t="s">
        <v>20</v>
      </c>
      <c r="E492" t="s">
        <v>21</v>
      </c>
      <c r="F492" t="s">
        <v>22</v>
      </c>
      <c r="G492" t="s">
        <v>113</v>
      </c>
      <c r="H492" t="s">
        <v>114</v>
      </c>
      <c r="I492" t="s">
        <v>170</v>
      </c>
      <c r="J492" t="s">
        <v>161</v>
      </c>
      <c r="K492" t="s">
        <v>161</v>
      </c>
      <c r="L492" t="s">
        <v>60</v>
      </c>
      <c r="M492" t="s">
        <v>27</v>
      </c>
      <c r="N492">
        <v>13864</v>
      </c>
      <c r="O492">
        <v>13747</v>
      </c>
      <c r="P492">
        <v>10853</v>
      </c>
      <c r="Q492">
        <v>8901</v>
      </c>
      <c r="R492">
        <v>0</v>
      </c>
      <c r="S492">
        <v>0</v>
      </c>
      <c r="T492">
        <v>0</v>
      </c>
      <c r="U492">
        <v>0</v>
      </c>
      <c r="V492">
        <v>99</v>
      </c>
      <c r="W492">
        <v>78</v>
      </c>
      <c r="X492">
        <v>64</v>
      </c>
      <c r="Y492" t="s">
        <v>173</v>
      </c>
      <c r="Z492" t="s">
        <v>173</v>
      </c>
      <c r="AA492" t="s">
        <v>173</v>
      </c>
      <c r="AB492" t="s">
        <v>173</v>
      </c>
      <c r="AC492" s="25">
        <v>5.1668990712586309</v>
      </c>
      <c r="AD492" s="25">
        <v>4.0791704095708088</v>
      </c>
      <c r="AE492" s="25">
        <v>3.3454985548318232</v>
      </c>
      <c r="AQ492" s="5">
        <f>VLOOKUP(AR492,'End KS4 denominations'!A:G,7,0)</f>
        <v>266059</v>
      </c>
      <c r="AR492" s="5" t="str">
        <f t="shared" si="7"/>
        <v>Girls.S2.All state-funded.Total.Total</v>
      </c>
    </row>
    <row r="493" spans="1:44" x14ac:dyDescent="0.25">
      <c r="A493">
        <v>201819</v>
      </c>
      <c r="B493" t="s">
        <v>19</v>
      </c>
      <c r="C493" t="s">
        <v>110</v>
      </c>
      <c r="D493" t="s">
        <v>20</v>
      </c>
      <c r="E493" t="s">
        <v>21</v>
      </c>
      <c r="F493" t="s">
        <v>22</v>
      </c>
      <c r="G493" t="s">
        <v>161</v>
      </c>
      <c r="H493" t="s">
        <v>114</v>
      </c>
      <c r="I493" t="s">
        <v>170</v>
      </c>
      <c r="J493" t="s">
        <v>161</v>
      </c>
      <c r="K493" t="s">
        <v>161</v>
      </c>
      <c r="L493" t="s">
        <v>60</v>
      </c>
      <c r="M493" t="s">
        <v>27</v>
      </c>
      <c r="N493">
        <v>29907</v>
      </c>
      <c r="O493">
        <v>29452</v>
      </c>
      <c r="P493">
        <v>20099</v>
      </c>
      <c r="Q493">
        <v>15306</v>
      </c>
      <c r="R493">
        <v>0</v>
      </c>
      <c r="S493">
        <v>0</v>
      </c>
      <c r="T493">
        <v>0</v>
      </c>
      <c r="U493">
        <v>0</v>
      </c>
      <c r="V493">
        <v>98</v>
      </c>
      <c r="W493">
        <v>67</v>
      </c>
      <c r="X493">
        <v>51</v>
      </c>
      <c r="Y493" t="s">
        <v>173</v>
      </c>
      <c r="Z493" t="s">
        <v>173</v>
      </c>
      <c r="AA493" t="s">
        <v>173</v>
      </c>
      <c r="AB493" t="s">
        <v>173</v>
      </c>
      <c r="AC493" s="25">
        <v>5.4256297079569888</v>
      </c>
      <c r="AD493" s="25">
        <v>3.7026256790787553</v>
      </c>
      <c r="AE493" s="25">
        <v>2.8196621047803094</v>
      </c>
      <c r="AQ493" s="5">
        <f>VLOOKUP(AR493,'End KS4 denominations'!A:G,7,0)</f>
        <v>542831</v>
      </c>
      <c r="AR493" s="5" t="str">
        <f t="shared" si="7"/>
        <v>Total.S2.All state-funded.Total.Total</v>
      </c>
    </row>
    <row r="494" spans="1:44" x14ac:dyDescent="0.25">
      <c r="A494">
        <v>201819</v>
      </c>
      <c r="B494" t="s">
        <v>19</v>
      </c>
      <c r="C494" t="s">
        <v>110</v>
      </c>
      <c r="D494" t="s">
        <v>20</v>
      </c>
      <c r="E494" t="s">
        <v>21</v>
      </c>
      <c r="F494" t="s">
        <v>22</v>
      </c>
      <c r="G494" t="s">
        <v>111</v>
      </c>
      <c r="H494" t="s">
        <v>114</v>
      </c>
      <c r="I494" t="s">
        <v>170</v>
      </c>
      <c r="J494" t="s">
        <v>161</v>
      </c>
      <c r="K494" t="s">
        <v>161</v>
      </c>
      <c r="L494" t="s">
        <v>61</v>
      </c>
      <c r="M494" t="s">
        <v>26</v>
      </c>
      <c r="N494">
        <v>13923</v>
      </c>
      <c r="O494">
        <v>13720</v>
      </c>
      <c r="P494">
        <v>9683</v>
      </c>
      <c r="Q494">
        <v>7891</v>
      </c>
      <c r="R494">
        <v>0</v>
      </c>
      <c r="S494">
        <v>0</v>
      </c>
      <c r="T494">
        <v>0</v>
      </c>
      <c r="U494">
        <v>0</v>
      </c>
      <c r="V494">
        <v>98</v>
      </c>
      <c r="W494">
        <v>69</v>
      </c>
      <c r="X494">
        <v>56</v>
      </c>
      <c r="Y494" t="s">
        <v>173</v>
      </c>
      <c r="Z494" t="s">
        <v>173</v>
      </c>
      <c r="AA494" t="s">
        <v>173</v>
      </c>
      <c r="AB494" t="s">
        <v>173</v>
      </c>
      <c r="AC494" s="25">
        <v>4.957148844536297</v>
      </c>
      <c r="AD494" s="25">
        <v>3.4985475409362219</v>
      </c>
      <c r="AE494" s="25">
        <v>2.8510832020580117</v>
      </c>
      <c r="AQ494" s="5">
        <f>VLOOKUP(AR494,'End KS4 denominations'!A:G,7,0)</f>
        <v>276772</v>
      </c>
      <c r="AR494" s="5" t="str">
        <f t="shared" si="7"/>
        <v>Boys.S2.All state-funded.Total.Total</v>
      </c>
    </row>
    <row r="495" spans="1:44" x14ac:dyDescent="0.25">
      <c r="A495">
        <v>201819</v>
      </c>
      <c r="B495" t="s">
        <v>19</v>
      </c>
      <c r="C495" t="s">
        <v>110</v>
      </c>
      <c r="D495" t="s">
        <v>20</v>
      </c>
      <c r="E495" t="s">
        <v>21</v>
      </c>
      <c r="F495" t="s">
        <v>22</v>
      </c>
      <c r="G495" t="s">
        <v>113</v>
      </c>
      <c r="H495" t="s">
        <v>114</v>
      </c>
      <c r="I495" t="s">
        <v>170</v>
      </c>
      <c r="J495" t="s">
        <v>161</v>
      </c>
      <c r="K495" t="s">
        <v>161</v>
      </c>
      <c r="L495" t="s">
        <v>61</v>
      </c>
      <c r="M495" t="s">
        <v>26</v>
      </c>
      <c r="N495">
        <v>16802</v>
      </c>
      <c r="O495">
        <v>16662</v>
      </c>
      <c r="P495">
        <v>12751</v>
      </c>
      <c r="Q495">
        <v>10524</v>
      </c>
      <c r="R495">
        <v>0</v>
      </c>
      <c r="S495">
        <v>0</v>
      </c>
      <c r="T495">
        <v>0</v>
      </c>
      <c r="U495">
        <v>0</v>
      </c>
      <c r="V495">
        <v>99</v>
      </c>
      <c r="W495">
        <v>75</v>
      </c>
      <c r="X495">
        <v>62</v>
      </c>
      <c r="Y495" t="s">
        <v>173</v>
      </c>
      <c r="Z495" t="s">
        <v>173</v>
      </c>
      <c r="AA495" t="s">
        <v>173</v>
      </c>
      <c r="AB495" t="s">
        <v>173</v>
      </c>
      <c r="AC495" s="25">
        <v>6.2625207190886227</v>
      </c>
      <c r="AD495" s="25">
        <v>4.7925460142299263</v>
      </c>
      <c r="AE495" s="25">
        <v>3.9555136266767899</v>
      </c>
      <c r="AQ495" s="5">
        <f>VLOOKUP(AR495,'End KS4 denominations'!A:G,7,0)</f>
        <v>266059</v>
      </c>
      <c r="AR495" s="5" t="str">
        <f t="shared" si="7"/>
        <v>Girls.S2.All state-funded.Total.Total</v>
      </c>
    </row>
    <row r="496" spans="1:44" x14ac:dyDescent="0.25">
      <c r="A496">
        <v>201819</v>
      </c>
      <c r="B496" t="s">
        <v>19</v>
      </c>
      <c r="C496" t="s">
        <v>110</v>
      </c>
      <c r="D496" t="s">
        <v>20</v>
      </c>
      <c r="E496" t="s">
        <v>21</v>
      </c>
      <c r="F496" t="s">
        <v>22</v>
      </c>
      <c r="G496" t="s">
        <v>161</v>
      </c>
      <c r="H496" t="s">
        <v>114</v>
      </c>
      <c r="I496" t="s">
        <v>170</v>
      </c>
      <c r="J496" t="s">
        <v>161</v>
      </c>
      <c r="K496" t="s">
        <v>161</v>
      </c>
      <c r="L496" t="s">
        <v>61</v>
      </c>
      <c r="M496" t="s">
        <v>26</v>
      </c>
      <c r="N496">
        <v>30725</v>
      </c>
      <c r="O496">
        <v>30382</v>
      </c>
      <c r="P496">
        <v>22434</v>
      </c>
      <c r="Q496">
        <v>18415</v>
      </c>
      <c r="R496">
        <v>0</v>
      </c>
      <c r="S496">
        <v>0</v>
      </c>
      <c r="T496">
        <v>0</v>
      </c>
      <c r="U496">
        <v>0</v>
      </c>
      <c r="V496">
        <v>98</v>
      </c>
      <c r="W496">
        <v>73</v>
      </c>
      <c r="X496">
        <v>59</v>
      </c>
      <c r="Y496" t="s">
        <v>173</v>
      </c>
      <c r="Z496" t="s">
        <v>173</v>
      </c>
      <c r="AA496" t="s">
        <v>173</v>
      </c>
      <c r="AB496" t="s">
        <v>173</v>
      </c>
      <c r="AC496" s="25">
        <v>5.5969537480357605</v>
      </c>
      <c r="AD496" s="25">
        <v>4.1327779732550276</v>
      </c>
      <c r="AE496" s="25">
        <v>3.3924002129576238</v>
      </c>
      <c r="AQ496" s="5">
        <f>VLOOKUP(AR496,'End KS4 denominations'!A:G,7,0)</f>
        <v>542831</v>
      </c>
      <c r="AR496" s="5" t="str">
        <f t="shared" si="7"/>
        <v>Total.S2.All state-funded.Total.Total</v>
      </c>
    </row>
    <row r="497" spans="1:44" x14ac:dyDescent="0.25">
      <c r="A497">
        <v>201819</v>
      </c>
      <c r="B497" t="s">
        <v>19</v>
      </c>
      <c r="C497" t="s">
        <v>110</v>
      </c>
      <c r="D497" t="s">
        <v>20</v>
      </c>
      <c r="E497" t="s">
        <v>21</v>
      </c>
      <c r="F497" t="s">
        <v>22</v>
      </c>
      <c r="G497" t="s">
        <v>111</v>
      </c>
      <c r="H497" t="s">
        <v>114</v>
      </c>
      <c r="I497" t="s">
        <v>170</v>
      </c>
      <c r="J497" t="s">
        <v>161</v>
      </c>
      <c r="K497" t="s">
        <v>161</v>
      </c>
      <c r="L497" t="s">
        <v>61</v>
      </c>
      <c r="M497" t="s">
        <v>27</v>
      </c>
      <c r="N497">
        <v>13923</v>
      </c>
      <c r="O497">
        <v>13720</v>
      </c>
      <c r="P497">
        <v>9683</v>
      </c>
      <c r="Q497">
        <v>7891</v>
      </c>
      <c r="R497">
        <v>0</v>
      </c>
      <c r="S497">
        <v>0</v>
      </c>
      <c r="T497">
        <v>0</v>
      </c>
      <c r="U497">
        <v>0</v>
      </c>
      <c r="V497">
        <v>98</v>
      </c>
      <c r="W497">
        <v>69</v>
      </c>
      <c r="X497">
        <v>56</v>
      </c>
      <c r="Y497" t="s">
        <v>173</v>
      </c>
      <c r="Z497" t="s">
        <v>173</v>
      </c>
      <c r="AA497" t="s">
        <v>173</v>
      </c>
      <c r="AB497" t="s">
        <v>173</v>
      </c>
      <c r="AC497" s="25">
        <v>4.957148844536297</v>
      </c>
      <c r="AD497" s="25">
        <v>3.4985475409362219</v>
      </c>
      <c r="AE497" s="25">
        <v>2.8510832020580117</v>
      </c>
      <c r="AQ497" s="5">
        <f>VLOOKUP(AR497,'End KS4 denominations'!A:G,7,0)</f>
        <v>276772</v>
      </c>
      <c r="AR497" s="5" t="str">
        <f t="shared" si="7"/>
        <v>Boys.S2.All state-funded.Total.Total</v>
      </c>
    </row>
    <row r="498" spans="1:44" x14ac:dyDescent="0.25">
      <c r="A498">
        <v>201819</v>
      </c>
      <c r="B498" t="s">
        <v>19</v>
      </c>
      <c r="C498" t="s">
        <v>110</v>
      </c>
      <c r="D498" t="s">
        <v>20</v>
      </c>
      <c r="E498" t="s">
        <v>21</v>
      </c>
      <c r="F498" t="s">
        <v>22</v>
      </c>
      <c r="G498" t="s">
        <v>113</v>
      </c>
      <c r="H498" t="s">
        <v>114</v>
      </c>
      <c r="I498" t="s">
        <v>170</v>
      </c>
      <c r="J498" t="s">
        <v>161</v>
      </c>
      <c r="K498" t="s">
        <v>161</v>
      </c>
      <c r="L498" t="s">
        <v>61</v>
      </c>
      <c r="M498" t="s">
        <v>27</v>
      </c>
      <c r="N498">
        <v>16802</v>
      </c>
      <c r="O498">
        <v>16662</v>
      </c>
      <c r="P498">
        <v>12751</v>
      </c>
      <c r="Q498">
        <v>10524</v>
      </c>
      <c r="R498">
        <v>0</v>
      </c>
      <c r="S498">
        <v>0</v>
      </c>
      <c r="T498">
        <v>0</v>
      </c>
      <c r="U498">
        <v>0</v>
      </c>
      <c r="V498">
        <v>99</v>
      </c>
      <c r="W498">
        <v>75</v>
      </c>
      <c r="X498">
        <v>62</v>
      </c>
      <c r="Y498" t="s">
        <v>173</v>
      </c>
      <c r="Z498" t="s">
        <v>173</v>
      </c>
      <c r="AA498" t="s">
        <v>173</v>
      </c>
      <c r="AB498" t="s">
        <v>173</v>
      </c>
      <c r="AC498" s="25">
        <v>6.2625207190886227</v>
      </c>
      <c r="AD498" s="25">
        <v>4.7925460142299263</v>
      </c>
      <c r="AE498" s="25">
        <v>3.9555136266767899</v>
      </c>
      <c r="AQ498" s="5">
        <f>VLOOKUP(AR498,'End KS4 denominations'!A:G,7,0)</f>
        <v>266059</v>
      </c>
      <c r="AR498" s="5" t="str">
        <f t="shared" si="7"/>
        <v>Girls.S2.All state-funded.Total.Total</v>
      </c>
    </row>
    <row r="499" spans="1:44" x14ac:dyDescent="0.25">
      <c r="A499">
        <v>201819</v>
      </c>
      <c r="B499" t="s">
        <v>19</v>
      </c>
      <c r="C499" t="s">
        <v>110</v>
      </c>
      <c r="D499" t="s">
        <v>20</v>
      </c>
      <c r="E499" t="s">
        <v>21</v>
      </c>
      <c r="F499" t="s">
        <v>22</v>
      </c>
      <c r="G499" t="s">
        <v>161</v>
      </c>
      <c r="H499" t="s">
        <v>114</v>
      </c>
      <c r="I499" t="s">
        <v>170</v>
      </c>
      <c r="J499" t="s">
        <v>161</v>
      </c>
      <c r="K499" t="s">
        <v>161</v>
      </c>
      <c r="L499" t="s">
        <v>61</v>
      </c>
      <c r="M499" t="s">
        <v>27</v>
      </c>
      <c r="N499">
        <v>30725</v>
      </c>
      <c r="O499">
        <v>30382</v>
      </c>
      <c r="P499">
        <v>22434</v>
      </c>
      <c r="Q499">
        <v>18415</v>
      </c>
      <c r="R499">
        <v>0</v>
      </c>
      <c r="S499">
        <v>0</v>
      </c>
      <c r="T499">
        <v>0</v>
      </c>
      <c r="U499">
        <v>0</v>
      </c>
      <c r="V499">
        <v>98</v>
      </c>
      <c r="W499">
        <v>73</v>
      </c>
      <c r="X499">
        <v>59</v>
      </c>
      <c r="Y499" t="s">
        <v>173</v>
      </c>
      <c r="Z499" t="s">
        <v>173</v>
      </c>
      <c r="AA499" t="s">
        <v>173</v>
      </c>
      <c r="AB499" t="s">
        <v>173</v>
      </c>
      <c r="AC499" s="25">
        <v>5.5969537480357605</v>
      </c>
      <c r="AD499" s="25">
        <v>4.1327779732550276</v>
      </c>
      <c r="AE499" s="25">
        <v>3.3924002129576238</v>
      </c>
      <c r="AQ499" s="5">
        <f>VLOOKUP(AR499,'End KS4 denominations'!A:G,7,0)</f>
        <v>542831</v>
      </c>
      <c r="AR499" s="5" t="str">
        <f t="shared" si="7"/>
        <v>Total.S2.All state-funded.Total.Total</v>
      </c>
    </row>
    <row r="500" spans="1:44" x14ac:dyDescent="0.25">
      <c r="A500">
        <v>201819</v>
      </c>
      <c r="B500" t="s">
        <v>19</v>
      </c>
      <c r="C500" t="s">
        <v>110</v>
      </c>
      <c r="D500" t="s">
        <v>20</v>
      </c>
      <c r="E500" t="s">
        <v>21</v>
      </c>
      <c r="F500" t="s">
        <v>22</v>
      </c>
      <c r="G500" t="s">
        <v>111</v>
      </c>
      <c r="H500" t="s">
        <v>114</v>
      </c>
      <c r="I500" t="s">
        <v>170</v>
      </c>
      <c r="J500" t="s">
        <v>161</v>
      </c>
      <c r="K500" t="s">
        <v>161</v>
      </c>
      <c r="L500" t="s">
        <v>102</v>
      </c>
      <c r="M500" t="s">
        <v>26</v>
      </c>
      <c r="N500">
        <v>44</v>
      </c>
      <c r="O500">
        <v>44</v>
      </c>
      <c r="P500">
        <v>40</v>
      </c>
      <c r="Q500">
        <v>0</v>
      </c>
      <c r="R500">
        <v>0</v>
      </c>
      <c r="S500">
        <v>0</v>
      </c>
      <c r="T500">
        <v>0</v>
      </c>
      <c r="U500">
        <v>0</v>
      </c>
      <c r="V500">
        <v>100</v>
      </c>
      <c r="W500">
        <v>90</v>
      </c>
      <c r="X500">
        <v>0</v>
      </c>
      <c r="Y500" t="s">
        <v>173</v>
      </c>
      <c r="Z500" t="s">
        <v>173</v>
      </c>
      <c r="AA500" t="s">
        <v>173</v>
      </c>
      <c r="AB500" t="s">
        <v>173</v>
      </c>
      <c r="AC500" s="25">
        <v>1.5897561892098913E-2</v>
      </c>
      <c r="AD500" s="25">
        <v>1.4452328992817193E-2</v>
      </c>
      <c r="AE500" s="25">
        <v>0</v>
      </c>
      <c r="AQ500" s="5">
        <f>VLOOKUP(AR500,'End KS4 denominations'!A:G,7,0)</f>
        <v>276772</v>
      </c>
      <c r="AR500" s="5" t="str">
        <f t="shared" si="7"/>
        <v>Boys.S2.All state-funded.Total.Total</v>
      </c>
    </row>
    <row r="501" spans="1:44" x14ac:dyDescent="0.25">
      <c r="A501">
        <v>201819</v>
      </c>
      <c r="B501" t="s">
        <v>19</v>
      </c>
      <c r="C501" t="s">
        <v>110</v>
      </c>
      <c r="D501" t="s">
        <v>20</v>
      </c>
      <c r="E501" t="s">
        <v>21</v>
      </c>
      <c r="F501" t="s">
        <v>22</v>
      </c>
      <c r="G501" t="s">
        <v>113</v>
      </c>
      <c r="H501" t="s">
        <v>114</v>
      </c>
      <c r="I501" t="s">
        <v>170</v>
      </c>
      <c r="J501" t="s">
        <v>161</v>
      </c>
      <c r="K501" t="s">
        <v>161</v>
      </c>
      <c r="L501" t="s">
        <v>102</v>
      </c>
      <c r="M501" t="s">
        <v>26</v>
      </c>
      <c r="N501">
        <v>191</v>
      </c>
      <c r="O501">
        <v>185</v>
      </c>
      <c r="P501">
        <v>158</v>
      </c>
      <c r="Q501">
        <v>0</v>
      </c>
      <c r="R501">
        <v>0</v>
      </c>
      <c r="S501">
        <v>0</v>
      </c>
      <c r="T501">
        <v>0</v>
      </c>
      <c r="U501">
        <v>0</v>
      </c>
      <c r="V501">
        <v>96</v>
      </c>
      <c r="W501">
        <v>82</v>
      </c>
      <c r="X501">
        <v>0</v>
      </c>
      <c r="Y501" t="s">
        <v>173</v>
      </c>
      <c r="Z501" t="s">
        <v>173</v>
      </c>
      <c r="AA501" t="s">
        <v>173</v>
      </c>
      <c r="AB501" t="s">
        <v>173</v>
      </c>
      <c r="AC501" s="25">
        <v>6.9533449347701073E-2</v>
      </c>
      <c r="AD501" s="25">
        <v>5.9385324307766323E-2</v>
      </c>
      <c r="AE501" s="25">
        <v>0</v>
      </c>
      <c r="AQ501" s="5">
        <f>VLOOKUP(AR501,'End KS4 denominations'!A:G,7,0)</f>
        <v>266059</v>
      </c>
      <c r="AR501" s="5" t="str">
        <f t="shared" si="7"/>
        <v>Girls.S2.All state-funded.Total.Total</v>
      </c>
    </row>
    <row r="502" spans="1:44" x14ac:dyDescent="0.25">
      <c r="A502">
        <v>201819</v>
      </c>
      <c r="B502" t="s">
        <v>19</v>
      </c>
      <c r="C502" t="s">
        <v>110</v>
      </c>
      <c r="D502" t="s">
        <v>20</v>
      </c>
      <c r="E502" t="s">
        <v>21</v>
      </c>
      <c r="F502" t="s">
        <v>22</v>
      </c>
      <c r="G502" t="s">
        <v>161</v>
      </c>
      <c r="H502" t="s">
        <v>114</v>
      </c>
      <c r="I502" t="s">
        <v>170</v>
      </c>
      <c r="J502" t="s">
        <v>161</v>
      </c>
      <c r="K502" t="s">
        <v>161</v>
      </c>
      <c r="L502" t="s">
        <v>102</v>
      </c>
      <c r="M502" t="s">
        <v>26</v>
      </c>
      <c r="N502">
        <v>235</v>
      </c>
      <c r="O502">
        <v>229</v>
      </c>
      <c r="P502">
        <v>198</v>
      </c>
      <c r="Q502">
        <v>0</v>
      </c>
      <c r="R502">
        <v>0</v>
      </c>
      <c r="S502">
        <v>0</v>
      </c>
      <c r="T502">
        <v>0</v>
      </c>
      <c r="U502">
        <v>0</v>
      </c>
      <c r="V502">
        <v>97</v>
      </c>
      <c r="W502">
        <v>84</v>
      </c>
      <c r="X502">
        <v>0</v>
      </c>
      <c r="Y502" t="s">
        <v>173</v>
      </c>
      <c r="Z502" t="s">
        <v>173</v>
      </c>
      <c r="AA502" t="s">
        <v>173</v>
      </c>
      <c r="AB502" t="s">
        <v>173</v>
      </c>
      <c r="AC502" s="25">
        <v>4.2186242126923477E-2</v>
      </c>
      <c r="AD502" s="25">
        <v>3.6475440790964403E-2</v>
      </c>
      <c r="AE502" s="25">
        <v>0</v>
      </c>
      <c r="AQ502" s="5">
        <f>VLOOKUP(AR502,'End KS4 denominations'!A:G,7,0)</f>
        <v>542831</v>
      </c>
      <c r="AR502" s="5" t="str">
        <f t="shared" si="7"/>
        <v>Total.S2.All state-funded.Total.Total</v>
      </c>
    </row>
    <row r="503" spans="1:44" x14ac:dyDescent="0.25">
      <c r="A503">
        <v>201819</v>
      </c>
      <c r="B503" t="s">
        <v>19</v>
      </c>
      <c r="C503" t="s">
        <v>110</v>
      </c>
      <c r="D503" t="s">
        <v>20</v>
      </c>
      <c r="E503" t="s">
        <v>21</v>
      </c>
      <c r="F503" t="s">
        <v>22</v>
      </c>
      <c r="G503" t="s">
        <v>111</v>
      </c>
      <c r="H503" t="s">
        <v>114</v>
      </c>
      <c r="I503" t="s">
        <v>170</v>
      </c>
      <c r="J503" t="s">
        <v>161</v>
      </c>
      <c r="K503" t="s">
        <v>161</v>
      </c>
      <c r="L503" t="s">
        <v>102</v>
      </c>
      <c r="M503" t="s">
        <v>27</v>
      </c>
      <c r="N503">
        <v>44</v>
      </c>
      <c r="O503">
        <v>44</v>
      </c>
      <c r="P503">
        <v>40</v>
      </c>
      <c r="Q503">
        <v>0</v>
      </c>
      <c r="R503">
        <v>0</v>
      </c>
      <c r="S503">
        <v>0</v>
      </c>
      <c r="T503">
        <v>0</v>
      </c>
      <c r="U503">
        <v>0</v>
      </c>
      <c r="V503">
        <v>100</v>
      </c>
      <c r="W503">
        <v>90</v>
      </c>
      <c r="X503">
        <v>0</v>
      </c>
      <c r="Y503" t="s">
        <v>173</v>
      </c>
      <c r="Z503" t="s">
        <v>173</v>
      </c>
      <c r="AA503" t="s">
        <v>173</v>
      </c>
      <c r="AB503" t="s">
        <v>173</v>
      </c>
      <c r="AC503" s="25">
        <v>1.5897561892098913E-2</v>
      </c>
      <c r="AD503" s="25">
        <v>1.4452328992817193E-2</v>
      </c>
      <c r="AE503" s="25">
        <v>0</v>
      </c>
      <c r="AQ503" s="5">
        <f>VLOOKUP(AR503,'End KS4 denominations'!A:G,7,0)</f>
        <v>276772</v>
      </c>
      <c r="AR503" s="5" t="str">
        <f t="shared" si="7"/>
        <v>Boys.S2.All state-funded.Total.Total</v>
      </c>
    </row>
    <row r="504" spans="1:44" x14ac:dyDescent="0.25">
      <c r="A504">
        <v>201819</v>
      </c>
      <c r="B504" t="s">
        <v>19</v>
      </c>
      <c r="C504" t="s">
        <v>110</v>
      </c>
      <c r="D504" t="s">
        <v>20</v>
      </c>
      <c r="E504" t="s">
        <v>21</v>
      </c>
      <c r="F504" t="s">
        <v>22</v>
      </c>
      <c r="G504" t="s">
        <v>113</v>
      </c>
      <c r="H504" t="s">
        <v>114</v>
      </c>
      <c r="I504" t="s">
        <v>170</v>
      </c>
      <c r="J504" t="s">
        <v>161</v>
      </c>
      <c r="K504" t="s">
        <v>161</v>
      </c>
      <c r="L504" t="s">
        <v>102</v>
      </c>
      <c r="M504" t="s">
        <v>27</v>
      </c>
      <c r="N504">
        <v>191</v>
      </c>
      <c r="O504">
        <v>185</v>
      </c>
      <c r="P504">
        <v>158</v>
      </c>
      <c r="Q504">
        <v>0</v>
      </c>
      <c r="R504">
        <v>0</v>
      </c>
      <c r="S504">
        <v>0</v>
      </c>
      <c r="T504">
        <v>0</v>
      </c>
      <c r="U504">
        <v>0</v>
      </c>
      <c r="V504">
        <v>96</v>
      </c>
      <c r="W504">
        <v>82</v>
      </c>
      <c r="X504">
        <v>0</v>
      </c>
      <c r="Y504" t="s">
        <v>173</v>
      </c>
      <c r="Z504" t="s">
        <v>173</v>
      </c>
      <c r="AA504" t="s">
        <v>173</v>
      </c>
      <c r="AB504" t="s">
        <v>173</v>
      </c>
      <c r="AC504" s="25">
        <v>6.9533449347701073E-2</v>
      </c>
      <c r="AD504" s="25">
        <v>5.9385324307766323E-2</v>
      </c>
      <c r="AE504" s="25">
        <v>0</v>
      </c>
      <c r="AQ504" s="5">
        <f>VLOOKUP(AR504,'End KS4 denominations'!A:G,7,0)</f>
        <v>266059</v>
      </c>
      <c r="AR504" s="5" t="str">
        <f t="shared" si="7"/>
        <v>Girls.S2.All state-funded.Total.Total</v>
      </c>
    </row>
    <row r="505" spans="1:44" x14ac:dyDescent="0.25">
      <c r="A505">
        <v>201819</v>
      </c>
      <c r="B505" t="s">
        <v>19</v>
      </c>
      <c r="C505" t="s">
        <v>110</v>
      </c>
      <c r="D505" t="s">
        <v>20</v>
      </c>
      <c r="E505" t="s">
        <v>21</v>
      </c>
      <c r="F505" t="s">
        <v>22</v>
      </c>
      <c r="G505" t="s">
        <v>161</v>
      </c>
      <c r="H505" t="s">
        <v>114</v>
      </c>
      <c r="I505" t="s">
        <v>170</v>
      </c>
      <c r="J505" t="s">
        <v>161</v>
      </c>
      <c r="K505" t="s">
        <v>161</v>
      </c>
      <c r="L505" t="s">
        <v>102</v>
      </c>
      <c r="M505" t="s">
        <v>27</v>
      </c>
      <c r="N505">
        <v>235</v>
      </c>
      <c r="O505">
        <v>229</v>
      </c>
      <c r="P505">
        <v>198</v>
      </c>
      <c r="Q505">
        <v>0</v>
      </c>
      <c r="R505">
        <v>0</v>
      </c>
      <c r="S505">
        <v>0</v>
      </c>
      <c r="T505">
        <v>0</v>
      </c>
      <c r="U505">
        <v>0</v>
      </c>
      <c r="V505">
        <v>97</v>
      </c>
      <c r="W505">
        <v>84</v>
      </c>
      <c r="X505">
        <v>0</v>
      </c>
      <c r="Y505" t="s">
        <v>173</v>
      </c>
      <c r="Z505" t="s">
        <v>173</v>
      </c>
      <c r="AA505" t="s">
        <v>173</v>
      </c>
      <c r="AB505" t="s">
        <v>173</v>
      </c>
      <c r="AC505" s="25">
        <v>4.2186242126923477E-2</v>
      </c>
      <c r="AD505" s="25">
        <v>3.6475440790964403E-2</v>
      </c>
      <c r="AE505" s="25">
        <v>0</v>
      </c>
      <c r="AQ505" s="5">
        <f>VLOOKUP(AR505,'End KS4 denominations'!A:G,7,0)</f>
        <v>542831</v>
      </c>
      <c r="AR505" s="5" t="str">
        <f t="shared" si="7"/>
        <v>Total.S2.All state-funded.Total.Total</v>
      </c>
    </row>
    <row r="506" spans="1:44" x14ac:dyDescent="0.25">
      <c r="A506">
        <v>201819</v>
      </c>
      <c r="B506" t="s">
        <v>19</v>
      </c>
      <c r="C506" t="s">
        <v>110</v>
      </c>
      <c r="D506" t="s">
        <v>20</v>
      </c>
      <c r="E506" t="s">
        <v>21</v>
      </c>
      <c r="F506" t="s">
        <v>22</v>
      </c>
      <c r="G506" t="s">
        <v>111</v>
      </c>
      <c r="H506" t="s">
        <v>114</v>
      </c>
      <c r="I506" t="s">
        <v>170</v>
      </c>
      <c r="J506" t="s">
        <v>161</v>
      </c>
      <c r="K506" t="s">
        <v>161</v>
      </c>
      <c r="L506" t="s">
        <v>63</v>
      </c>
      <c r="M506" t="s">
        <v>26</v>
      </c>
      <c r="N506">
        <v>8791</v>
      </c>
      <c r="O506">
        <v>8516</v>
      </c>
      <c r="P506">
        <v>7486</v>
      </c>
      <c r="Q506">
        <v>5144</v>
      </c>
      <c r="R506">
        <v>0</v>
      </c>
      <c r="S506">
        <v>0</v>
      </c>
      <c r="T506">
        <v>0</v>
      </c>
      <c r="U506">
        <v>0</v>
      </c>
      <c r="V506">
        <v>96</v>
      </c>
      <c r="W506">
        <v>85</v>
      </c>
      <c r="X506">
        <v>58</v>
      </c>
      <c r="Y506" t="s">
        <v>173</v>
      </c>
      <c r="Z506" t="s">
        <v>173</v>
      </c>
      <c r="AA506" t="s">
        <v>173</v>
      </c>
      <c r="AB506" t="s">
        <v>173</v>
      </c>
      <c r="AC506" s="25">
        <v>3.0769008425707804</v>
      </c>
      <c r="AD506" s="25">
        <v>2.7047533710057374</v>
      </c>
      <c r="AE506" s="25">
        <v>1.8585695084762912</v>
      </c>
      <c r="AQ506" s="5">
        <f>VLOOKUP(AR506,'End KS4 denominations'!A:G,7,0)</f>
        <v>276772</v>
      </c>
      <c r="AR506" s="5" t="str">
        <f t="shared" si="7"/>
        <v>Boys.S2.All state-funded.Total.Total</v>
      </c>
    </row>
    <row r="507" spans="1:44" x14ac:dyDescent="0.25">
      <c r="A507">
        <v>201819</v>
      </c>
      <c r="B507" t="s">
        <v>19</v>
      </c>
      <c r="C507" t="s">
        <v>110</v>
      </c>
      <c r="D507" t="s">
        <v>20</v>
      </c>
      <c r="E507" t="s">
        <v>21</v>
      </c>
      <c r="F507" t="s">
        <v>22</v>
      </c>
      <c r="G507" t="s">
        <v>113</v>
      </c>
      <c r="H507" t="s">
        <v>114</v>
      </c>
      <c r="I507" t="s">
        <v>170</v>
      </c>
      <c r="J507" t="s">
        <v>161</v>
      </c>
      <c r="K507" t="s">
        <v>161</v>
      </c>
      <c r="L507" t="s">
        <v>63</v>
      </c>
      <c r="M507" t="s">
        <v>26</v>
      </c>
      <c r="N507">
        <v>10209</v>
      </c>
      <c r="O507">
        <v>10040</v>
      </c>
      <c r="P507">
        <v>9241</v>
      </c>
      <c r="Q507">
        <v>6492</v>
      </c>
      <c r="R507">
        <v>0</v>
      </c>
      <c r="S507">
        <v>0</v>
      </c>
      <c r="T507">
        <v>0</v>
      </c>
      <c r="U507">
        <v>0</v>
      </c>
      <c r="V507">
        <v>98</v>
      </c>
      <c r="W507">
        <v>90</v>
      </c>
      <c r="X507">
        <v>63</v>
      </c>
      <c r="Y507" t="s">
        <v>173</v>
      </c>
      <c r="Z507" t="s">
        <v>173</v>
      </c>
      <c r="AA507" t="s">
        <v>173</v>
      </c>
      <c r="AB507" t="s">
        <v>173</v>
      </c>
      <c r="AC507" s="25">
        <v>3.7735990889238855</v>
      </c>
      <c r="AD507" s="25">
        <v>3.4732897590384089</v>
      </c>
      <c r="AE507" s="25">
        <v>2.4400602873798669</v>
      </c>
      <c r="AQ507" s="5">
        <f>VLOOKUP(AR507,'End KS4 denominations'!A:G,7,0)</f>
        <v>266059</v>
      </c>
      <c r="AR507" s="5" t="str">
        <f t="shared" si="7"/>
        <v>Girls.S2.All state-funded.Total.Total</v>
      </c>
    </row>
    <row r="508" spans="1:44" x14ac:dyDescent="0.25">
      <c r="A508">
        <v>201819</v>
      </c>
      <c r="B508" t="s">
        <v>19</v>
      </c>
      <c r="C508" t="s">
        <v>110</v>
      </c>
      <c r="D508" t="s">
        <v>20</v>
      </c>
      <c r="E508" t="s">
        <v>21</v>
      </c>
      <c r="F508" t="s">
        <v>22</v>
      </c>
      <c r="G508" t="s">
        <v>161</v>
      </c>
      <c r="H508" t="s">
        <v>114</v>
      </c>
      <c r="I508" t="s">
        <v>170</v>
      </c>
      <c r="J508" t="s">
        <v>161</v>
      </c>
      <c r="K508" t="s">
        <v>161</v>
      </c>
      <c r="L508" t="s">
        <v>63</v>
      </c>
      <c r="M508" t="s">
        <v>26</v>
      </c>
      <c r="N508">
        <v>19000</v>
      </c>
      <c r="O508">
        <v>18556</v>
      </c>
      <c r="P508">
        <v>16727</v>
      </c>
      <c r="Q508">
        <v>11636</v>
      </c>
      <c r="R508">
        <v>0</v>
      </c>
      <c r="S508">
        <v>0</v>
      </c>
      <c r="T508">
        <v>0</v>
      </c>
      <c r="U508">
        <v>0</v>
      </c>
      <c r="V508">
        <v>97</v>
      </c>
      <c r="W508">
        <v>88</v>
      </c>
      <c r="X508">
        <v>61</v>
      </c>
      <c r="Y508" t="s">
        <v>173</v>
      </c>
      <c r="Z508" t="s">
        <v>173</v>
      </c>
      <c r="AA508" t="s">
        <v>173</v>
      </c>
      <c r="AB508" t="s">
        <v>173</v>
      </c>
      <c r="AC508" s="25">
        <v>3.4183751480663411</v>
      </c>
      <c r="AD508" s="25">
        <v>3.0814378692447559</v>
      </c>
      <c r="AE508" s="25">
        <v>2.1435769143619283</v>
      </c>
      <c r="AQ508" s="5">
        <f>VLOOKUP(AR508,'End KS4 denominations'!A:G,7,0)</f>
        <v>542831</v>
      </c>
      <c r="AR508" s="5" t="str">
        <f t="shared" si="7"/>
        <v>Total.S2.All state-funded.Total.Total</v>
      </c>
    </row>
    <row r="509" spans="1:44" x14ac:dyDescent="0.25">
      <c r="A509">
        <v>201819</v>
      </c>
      <c r="B509" t="s">
        <v>19</v>
      </c>
      <c r="C509" t="s">
        <v>110</v>
      </c>
      <c r="D509" t="s">
        <v>20</v>
      </c>
      <c r="E509" t="s">
        <v>21</v>
      </c>
      <c r="F509" t="s">
        <v>22</v>
      </c>
      <c r="G509" t="s">
        <v>111</v>
      </c>
      <c r="H509" t="s">
        <v>114</v>
      </c>
      <c r="I509" t="s">
        <v>170</v>
      </c>
      <c r="J509" t="s">
        <v>161</v>
      </c>
      <c r="K509" t="s">
        <v>161</v>
      </c>
      <c r="L509" t="s">
        <v>63</v>
      </c>
      <c r="M509" t="s">
        <v>27</v>
      </c>
      <c r="N509">
        <v>8791</v>
      </c>
      <c r="O509">
        <v>8516</v>
      </c>
      <c r="P509">
        <v>7486</v>
      </c>
      <c r="Q509">
        <v>5144</v>
      </c>
      <c r="R509">
        <v>0</v>
      </c>
      <c r="S509">
        <v>0</v>
      </c>
      <c r="T509">
        <v>0</v>
      </c>
      <c r="U509">
        <v>0</v>
      </c>
      <c r="V509">
        <v>96</v>
      </c>
      <c r="W509">
        <v>85</v>
      </c>
      <c r="X509">
        <v>58</v>
      </c>
      <c r="Y509" t="s">
        <v>173</v>
      </c>
      <c r="Z509" t="s">
        <v>173</v>
      </c>
      <c r="AA509" t="s">
        <v>173</v>
      </c>
      <c r="AB509" t="s">
        <v>173</v>
      </c>
      <c r="AC509" s="25">
        <v>3.0769008425707804</v>
      </c>
      <c r="AD509" s="25">
        <v>2.7047533710057374</v>
      </c>
      <c r="AE509" s="25">
        <v>1.8585695084762912</v>
      </c>
      <c r="AQ509" s="5">
        <f>VLOOKUP(AR509,'End KS4 denominations'!A:G,7,0)</f>
        <v>276772</v>
      </c>
      <c r="AR509" s="5" t="str">
        <f t="shared" si="7"/>
        <v>Boys.S2.All state-funded.Total.Total</v>
      </c>
    </row>
    <row r="510" spans="1:44" x14ac:dyDescent="0.25">
      <c r="A510">
        <v>201819</v>
      </c>
      <c r="B510" t="s">
        <v>19</v>
      </c>
      <c r="C510" t="s">
        <v>110</v>
      </c>
      <c r="D510" t="s">
        <v>20</v>
      </c>
      <c r="E510" t="s">
        <v>21</v>
      </c>
      <c r="F510" t="s">
        <v>22</v>
      </c>
      <c r="G510" t="s">
        <v>113</v>
      </c>
      <c r="H510" t="s">
        <v>114</v>
      </c>
      <c r="I510" t="s">
        <v>170</v>
      </c>
      <c r="J510" t="s">
        <v>161</v>
      </c>
      <c r="K510" t="s">
        <v>161</v>
      </c>
      <c r="L510" t="s">
        <v>63</v>
      </c>
      <c r="M510" t="s">
        <v>27</v>
      </c>
      <c r="N510">
        <v>10209</v>
      </c>
      <c r="O510">
        <v>10040</v>
      </c>
      <c r="P510">
        <v>9241</v>
      </c>
      <c r="Q510">
        <v>6492</v>
      </c>
      <c r="R510">
        <v>0</v>
      </c>
      <c r="S510">
        <v>0</v>
      </c>
      <c r="T510">
        <v>0</v>
      </c>
      <c r="U510">
        <v>0</v>
      </c>
      <c r="V510">
        <v>98</v>
      </c>
      <c r="W510">
        <v>90</v>
      </c>
      <c r="X510">
        <v>63</v>
      </c>
      <c r="Y510" t="s">
        <v>173</v>
      </c>
      <c r="Z510" t="s">
        <v>173</v>
      </c>
      <c r="AA510" t="s">
        <v>173</v>
      </c>
      <c r="AB510" t="s">
        <v>173</v>
      </c>
      <c r="AC510" s="25">
        <v>3.7735990889238855</v>
      </c>
      <c r="AD510" s="25">
        <v>3.4732897590384089</v>
      </c>
      <c r="AE510" s="25">
        <v>2.4400602873798669</v>
      </c>
      <c r="AQ510" s="5">
        <f>VLOOKUP(AR510,'End KS4 denominations'!A:G,7,0)</f>
        <v>266059</v>
      </c>
      <c r="AR510" s="5" t="str">
        <f t="shared" si="7"/>
        <v>Girls.S2.All state-funded.Total.Total</v>
      </c>
    </row>
    <row r="511" spans="1:44" x14ac:dyDescent="0.25">
      <c r="A511">
        <v>201819</v>
      </c>
      <c r="B511" t="s">
        <v>19</v>
      </c>
      <c r="C511" t="s">
        <v>110</v>
      </c>
      <c r="D511" t="s">
        <v>20</v>
      </c>
      <c r="E511" t="s">
        <v>21</v>
      </c>
      <c r="F511" t="s">
        <v>22</v>
      </c>
      <c r="G511" t="s">
        <v>161</v>
      </c>
      <c r="H511" t="s">
        <v>114</v>
      </c>
      <c r="I511" t="s">
        <v>170</v>
      </c>
      <c r="J511" t="s">
        <v>161</v>
      </c>
      <c r="K511" t="s">
        <v>161</v>
      </c>
      <c r="L511" t="s">
        <v>63</v>
      </c>
      <c r="M511" t="s">
        <v>27</v>
      </c>
      <c r="N511">
        <v>19000</v>
      </c>
      <c r="O511">
        <v>18556</v>
      </c>
      <c r="P511">
        <v>16727</v>
      </c>
      <c r="Q511">
        <v>11636</v>
      </c>
      <c r="R511">
        <v>0</v>
      </c>
      <c r="S511">
        <v>0</v>
      </c>
      <c r="T511">
        <v>0</v>
      </c>
      <c r="U511">
        <v>0</v>
      </c>
      <c r="V511">
        <v>97</v>
      </c>
      <c r="W511">
        <v>88</v>
      </c>
      <c r="X511">
        <v>61</v>
      </c>
      <c r="Y511" t="s">
        <v>173</v>
      </c>
      <c r="Z511" t="s">
        <v>173</v>
      </c>
      <c r="AA511" t="s">
        <v>173</v>
      </c>
      <c r="AB511" t="s">
        <v>173</v>
      </c>
      <c r="AC511" s="25">
        <v>3.4183751480663411</v>
      </c>
      <c r="AD511" s="25">
        <v>3.0814378692447559</v>
      </c>
      <c r="AE511" s="25">
        <v>2.1435769143619283</v>
      </c>
      <c r="AQ511" s="5">
        <f>VLOOKUP(AR511,'End KS4 denominations'!A:G,7,0)</f>
        <v>542831</v>
      </c>
      <c r="AR511" s="5" t="str">
        <f t="shared" si="7"/>
        <v>Total.S2.All state-funded.Total.Total</v>
      </c>
    </row>
    <row r="512" spans="1:44" x14ac:dyDescent="0.25">
      <c r="A512">
        <v>201819</v>
      </c>
      <c r="B512" t="s">
        <v>19</v>
      </c>
      <c r="C512" t="s">
        <v>110</v>
      </c>
      <c r="D512" t="s">
        <v>20</v>
      </c>
      <c r="E512" t="s">
        <v>21</v>
      </c>
      <c r="F512" t="s">
        <v>22</v>
      </c>
      <c r="G512" t="s">
        <v>111</v>
      </c>
      <c r="H512" t="s">
        <v>114</v>
      </c>
      <c r="I512" t="s">
        <v>170</v>
      </c>
      <c r="J512" t="s">
        <v>161</v>
      </c>
      <c r="K512" t="s">
        <v>161</v>
      </c>
      <c r="L512" t="s">
        <v>64</v>
      </c>
      <c r="M512" t="s">
        <v>26</v>
      </c>
      <c r="N512">
        <v>1145</v>
      </c>
      <c r="O512">
        <v>1123</v>
      </c>
      <c r="P512">
        <v>900</v>
      </c>
      <c r="Q512">
        <v>756</v>
      </c>
      <c r="R512">
        <v>0</v>
      </c>
      <c r="S512">
        <v>0</v>
      </c>
      <c r="T512">
        <v>0</v>
      </c>
      <c r="U512">
        <v>0</v>
      </c>
      <c r="V512">
        <v>98</v>
      </c>
      <c r="W512">
        <v>78</v>
      </c>
      <c r="X512">
        <v>66</v>
      </c>
      <c r="Y512" t="s">
        <v>173</v>
      </c>
      <c r="Z512" t="s">
        <v>173</v>
      </c>
      <c r="AA512" t="s">
        <v>173</v>
      </c>
      <c r="AB512" t="s">
        <v>173</v>
      </c>
      <c r="AC512" s="25">
        <v>0.40574913647334265</v>
      </c>
      <c r="AD512" s="25">
        <v>0.32517740233838682</v>
      </c>
      <c r="AE512" s="25">
        <v>0.27314901796424496</v>
      </c>
      <c r="AQ512" s="5">
        <f>VLOOKUP(AR512,'End KS4 denominations'!A:G,7,0)</f>
        <v>276772</v>
      </c>
      <c r="AR512" s="5" t="str">
        <f t="shared" si="7"/>
        <v>Boys.S2.All state-funded.Total.Total</v>
      </c>
    </row>
    <row r="513" spans="1:44" x14ac:dyDescent="0.25">
      <c r="A513">
        <v>201819</v>
      </c>
      <c r="B513" t="s">
        <v>19</v>
      </c>
      <c r="C513" t="s">
        <v>110</v>
      </c>
      <c r="D513" t="s">
        <v>20</v>
      </c>
      <c r="E513" t="s">
        <v>21</v>
      </c>
      <c r="F513" t="s">
        <v>22</v>
      </c>
      <c r="G513" t="s">
        <v>113</v>
      </c>
      <c r="H513" t="s">
        <v>114</v>
      </c>
      <c r="I513" t="s">
        <v>170</v>
      </c>
      <c r="J513" t="s">
        <v>161</v>
      </c>
      <c r="K513" t="s">
        <v>161</v>
      </c>
      <c r="L513" t="s">
        <v>64</v>
      </c>
      <c r="M513" t="s">
        <v>26</v>
      </c>
      <c r="N513">
        <v>263</v>
      </c>
      <c r="O513">
        <v>254</v>
      </c>
      <c r="P513">
        <v>194</v>
      </c>
      <c r="Q513">
        <v>156</v>
      </c>
      <c r="R513">
        <v>0</v>
      </c>
      <c r="S513">
        <v>0</v>
      </c>
      <c r="T513">
        <v>0</v>
      </c>
      <c r="U513">
        <v>0</v>
      </c>
      <c r="V513">
        <v>96</v>
      </c>
      <c r="W513">
        <v>73</v>
      </c>
      <c r="X513">
        <v>59</v>
      </c>
      <c r="Y513" t="s">
        <v>173</v>
      </c>
      <c r="Z513" t="s">
        <v>173</v>
      </c>
      <c r="AA513" t="s">
        <v>173</v>
      </c>
      <c r="AB513" t="s">
        <v>173</v>
      </c>
      <c r="AC513" s="25">
        <v>9.5467546671978765E-2</v>
      </c>
      <c r="AD513" s="25">
        <v>7.2916157694345993E-2</v>
      </c>
      <c r="AE513" s="25">
        <v>5.8633611341845228E-2</v>
      </c>
      <c r="AQ513" s="5">
        <f>VLOOKUP(AR513,'End KS4 denominations'!A:G,7,0)</f>
        <v>266059</v>
      </c>
      <c r="AR513" s="5" t="str">
        <f t="shared" si="7"/>
        <v>Girls.S2.All state-funded.Total.Total</v>
      </c>
    </row>
    <row r="514" spans="1:44" x14ac:dyDescent="0.25">
      <c r="A514">
        <v>201819</v>
      </c>
      <c r="B514" t="s">
        <v>19</v>
      </c>
      <c r="C514" t="s">
        <v>110</v>
      </c>
      <c r="D514" t="s">
        <v>20</v>
      </c>
      <c r="E514" t="s">
        <v>21</v>
      </c>
      <c r="F514" t="s">
        <v>22</v>
      </c>
      <c r="G514" t="s">
        <v>161</v>
      </c>
      <c r="H514" t="s">
        <v>114</v>
      </c>
      <c r="I514" t="s">
        <v>170</v>
      </c>
      <c r="J514" t="s">
        <v>161</v>
      </c>
      <c r="K514" t="s">
        <v>161</v>
      </c>
      <c r="L514" t="s">
        <v>64</v>
      </c>
      <c r="M514" t="s">
        <v>26</v>
      </c>
      <c r="N514">
        <v>1408</v>
      </c>
      <c r="O514">
        <v>1377</v>
      </c>
      <c r="P514">
        <v>1094</v>
      </c>
      <c r="Q514">
        <v>912</v>
      </c>
      <c r="R514">
        <v>0</v>
      </c>
      <c r="S514">
        <v>0</v>
      </c>
      <c r="T514">
        <v>0</v>
      </c>
      <c r="U514">
        <v>0</v>
      </c>
      <c r="V514">
        <v>97</v>
      </c>
      <c r="W514">
        <v>77</v>
      </c>
      <c r="X514">
        <v>64</v>
      </c>
      <c r="Y514" t="s">
        <v>173</v>
      </c>
      <c r="Z514" t="s">
        <v>173</v>
      </c>
      <c r="AA514" t="s">
        <v>173</v>
      </c>
      <c r="AB514" t="s">
        <v>173</v>
      </c>
      <c r="AC514" s="25">
        <v>0.25367011095534336</v>
      </c>
      <c r="AD514" s="25">
        <v>0.20153602133997506</v>
      </c>
      <c r="AE514" s="25">
        <v>0.16800809091595728</v>
      </c>
      <c r="AQ514" s="5">
        <f>VLOOKUP(AR514,'End KS4 denominations'!A:G,7,0)</f>
        <v>542831</v>
      </c>
      <c r="AR514" s="5" t="str">
        <f t="shared" si="7"/>
        <v>Total.S2.All state-funded.Total.Total</v>
      </c>
    </row>
    <row r="515" spans="1:44" x14ac:dyDescent="0.25">
      <c r="A515">
        <v>201819</v>
      </c>
      <c r="B515" t="s">
        <v>19</v>
      </c>
      <c r="C515" t="s">
        <v>110</v>
      </c>
      <c r="D515" t="s">
        <v>20</v>
      </c>
      <c r="E515" t="s">
        <v>21</v>
      </c>
      <c r="F515" t="s">
        <v>22</v>
      </c>
      <c r="G515" t="s">
        <v>111</v>
      </c>
      <c r="H515" t="s">
        <v>114</v>
      </c>
      <c r="I515" t="s">
        <v>170</v>
      </c>
      <c r="J515" t="s">
        <v>161</v>
      </c>
      <c r="K515" t="s">
        <v>161</v>
      </c>
      <c r="L515" t="s">
        <v>64</v>
      </c>
      <c r="M515" t="s">
        <v>27</v>
      </c>
      <c r="N515">
        <v>1145</v>
      </c>
      <c r="O515">
        <v>1123</v>
      </c>
      <c r="P515">
        <v>900</v>
      </c>
      <c r="Q515">
        <v>756</v>
      </c>
      <c r="R515">
        <v>0</v>
      </c>
      <c r="S515">
        <v>0</v>
      </c>
      <c r="T515">
        <v>0</v>
      </c>
      <c r="U515">
        <v>0</v>
      </c>
      <c r="V515">
        <v>98</v>
      </c>
      <c r="W515">
        <v>78</v>
      </c>
      <c r="X515">
        <v>66</v>
      </c>
      <c r="Y515" t="s">
        <v>173</v>
      </c>
      <c r="Z515" t="s">
        <v>173</v>
      </c>
      <c r="AA515" t="s">
        <v>173</v>
      </c>
      <c r="AB515" t="s">
        <v>173</v>
      </c>
      <c r="AC515" s="25">
        <v>0.40574913647334265</v>
      </c>
      <c r="AD515" s="25">
        <v>0.32517740233838682</v>
      </c>
      <c r="AE515" s="25">
        <v>0.27314901796424496</v>
      </c>
      <c r="AQ515" s="5">
        <f>VLOOKUP(AR515,'End KS4 denominations'!A:G,7,0)</f>
        <v>276772</v>
      </c>
      <c r="AR515" s="5" t="str">
        <f t="shared" ref="AR515:AR578" si="8">CONCATENATE(G515,".",H515,".",I515,".",J515,".",K515)</f>
        <v>Boys.S2.All state-funded.Total.Total</v>
      </c>
    </row>
    <row r="516" spans="1:44" x14ac:dyDescent="0.25">
      <c r="A516">
        <v>201819</v>
      </c>
      <c r="B516" t="s">
        <v>19</v>
      </c>
      <c r="C516" t="s">
        <v>110</v>
      </c>
      <c r="D516" t="s">
        <v>20</v>
      </c>
      <c r="E516" t="s">
        <v>21</v>
      </c>
      <c r="F516" t="s">
        <v>22</v>
      </c>
      <c r="G516" t="s">
        <v>113</v>
      </c>
      <c r="H516" t="s">
        <v>114</v>
      </c>
      <c r="I516" t="s">
        <v>170</v>
      </c>
      <c r="J516" t="s">
        <v>161</v>
      </c>
      <c r="K516" t="s">
        <v>161</v>
      </c>
      <c r="L516" t="s">
        <v>64</v>
      </c>
      <c r="M516" t="s">
        <v>27</v>
      </c>
      <c r="N516">
        <v>263</v>
      </c>
      <c r="O516">
        <v>254</v>
      </c>
      <c r="P516">
        <v>194</v>
      </c>
      <c r="Q516">
        <v>156</v>
      </c>
      <c r="R516">
        <v>0</v>
      </c>
      <c r="S516">
        <v>0</v>
      </c>
      <c r="T516">
        <v>0</v>
      </c>
      <c r="U516">
        <v>0</v>
      </c>
      <c r="V516">
        <v>96</v>
      </c>
      <c r="W516">
        <v>73</v>
      </c>
      <c r="X516">
        <v>59</v>
      </c>
      <c r="Y516" t="s">
        <v>173</v>
      </c>
      <c r="Z516" t="s">
        <v>173</v>
      </c>
      <c r="AA516" t="s">
        <v>173</v>
      </c>
      <c r="AB516" t="s">
        <v>173</v>
      </c>
      <c r="AC516" s="25">
        <v>9.5467546671978765E-2</v>
      </c>
      <c r="AD516" s="25">
        <v>7.2916157694345993E-2</v>
      </c>
      <c r="AE516" s="25">
        <v>5.8633611341845228E-2</v>
      </c>
      <c r="AQ516" s="5">
        <f>VLOOKUP(AR516,'End KS4 denominations'!A:G,7,0)</f>
        <v>266059</v>
      </c>
      <c r="AR516" s="5" t="str">
        <f t="shared" si="8"/>
        <v>Girls.S2.All state-funded.Total.Total</v>
      </c>
    </row>
    <row r="517" spans="1:44" x14ac:dyDescent="0.25">
      <c r="A517">
        <v>201819</v>
      </c>
      <c r="B517" t="s">
        <v>19</v>
      </c>
      <c r="C517" t="s">
        <v>110</v>
      </c>
      <c r="D517" t="s">
        <v>20</v>
      </c>
      <c r="E517" t="s">
        <v>21</v>
      </c>
      <c r="F517" t="s">
        <v>22</v>
      </c>
      <c r="G517" t="s">
        <v>161</v>
      </c>
      <c r="H517" t="s">
        <v>114</v>
      </c>
      <c r="I517" t="s">
        <v>170</v>
      </c>
      <c r="J517" t="s">
        <v>161</v>
      </c>
      <c r="K517" t="s">
        <v>161</v>
      </c>
      <c r="L517" t="s">
        <v>64</v>
      </c>
      <c r="M517" t="s">
        <v>27</v>
      </c>
      <c r="N517">
        <v>1408</v>
      </c>
      <c r="O517">
        <v>1377</v>
      </c>
      <c r="P517">
        <v>1094</v>
      </c>
      <c r="Q517">
        <v>912</v>
      </c>
      <c r="R517">
        <v>0</v>
      </c>
      <c r="S517">
        <v>0</v>
      </c>
      <c r="T517">
        <v>0</v>
      </c>
      <c r="U517">
        <v>0</v>
      </c>
      <c r="V517">
        <v>97</v>
      </c>
      <c r="W517">
        <v>77</v>
      </c>
      <c r="X517">
        <v>64</v>
      </c>
      <c r="Y517" t="s">
        <v>173</v>
      </c>
      <c r="Z517" t="s">
        <v>173</v>
      </c>
      <c r="AA517" t="s">
        <v>173</v>
      </c>
      <c r="AB517" t="s">
        <v>173</v>
      </c>
      <c r="AC517" s="25">
        <v>0.25367011095534336</v>
      </c>
      <c r="AD517" s="25">
        <v>0.20153602133997506</v>
      </c>
      <c r="AE517" s="25">
        <v>0.16800809091595728</v>
      </c>
      <c r="AQ517" s="5">
        <f>VLOOKUP(AR517,'End KS4 denominations'!A:G,7,0)</f>
        <v>542831</v>
      </c>
      <c r="AR517" s="5" t="str">
        <f t="shared" si="8"/>
        <v>Total.S2.All state-funded.Total.Total</v>
      </c>
    </row>
    <row r="518" spans="1:44" x14ac:dyDescent="0.25">
      <c r="A518">
        <v>201819</v>
      </c>
      <c r="B518" t="s">
        <v>19</v>
      </c>
      <c r="C518" t="s">
        <v>110</v>
      </c>
      <c r="D518" t="s">
        <v>20</v>
      </c>
      <c r="E518" t="s">
        <v>21</v>
      </c>
      <c r="F518" t="s">
        <v>22</v>
      </c>
      <c r="G518" t="s">
        <v>111</v>
      </c>
      <c r="H518" t="s">
        <v>114</v>
      </c>
      <c r="I518" t="s">
        <v>170</v>
      </c>
      <c r="J518" t="s">
        <v>161</v>
      </c>
      <c r="K518" t="s">
        <v>161</v>
      </c>
      <c r="L518" t="s">
        <v>65</v>
      </c>
      <c r="M518" t="s">
        <v>26</v>
      </c>
      <c r="N518">
        <v>47147</v>
      </c>
      <c r="O518">
        <v>46955</v>
      </c>
      <c r="P518">
        <v>31874</v>
      </c>
      <c r="Q518">
        <v>24036</v>
      </c>
      <c r="R518">
        <v>0</v>
      </c>
      <c r="S518">
        <v>0</v>
      </c>
      <c r="T518">
        <v>0</v>
      </c>
      <c r="U518">
        <v>0</v>
      </c>
      <c r="V518">
        <v>99</v>
      </c>
      <c r="W518">
        <v>67</v>
      </c>
      <c r="X518">
        <v>50</v>
      </c>
      <c r="Y518" t="s">
        <v>173</v>
      </c>
      <c r="Z518" t="s">
        <v>173</v>
      </c>
      <c r="AA518" t="s">
        <v>173</v>
      </c>
      <c r="AB518" t="s">
        <v>173</v>
      </c>
      <c r="AC518" s="25">
        <v>16.965227696443282</v>
      </c>
      <c r="AD518" s="25">
        <v>11.516338357926379</v>
      </c>
      <c r="AE518" s="25">
        <v>8.6844044917838517</v>
      </c>
      <c r="AQ518" s="5">
        <f>VLOOKUP(AR518,'End KS4 denominations'!A:G,7,0)</f>
        <v>276772</v>
      </c>
      <c r="AR518" s="5" t="str">
        <f t="shared" si="8"/>
        <v>Boys.S2.All state-funded.Total.Total</v>
      </c>
    </row>
    <row r="519" spans="1:44" x14ac:dyDescent="0.25">
      <c r="A519">
        <v>201819</v>
      </c>
      <c r="B519" t="s">
        <v>19</v>
      </c>
      <c r="C519" t="s">
        <v>110</v>
      </c>
      <c r="D519" t="s">
        <v>20</v>
      </c>
      <c r="E519" t="s">
        <v>21</v>
      </c>
      <c r="F519" t="s">
        <v>22</v>
      </c>
      <c r="G519" t="s">
        <v>113</v>
      </c>
      <c r="H519" t="s">
        <v>114</v>
      </c>
      <c r="I519" t="s">
        <v>170</v>
      </c>
      <c r="J519" t="s">
        <v>161</v>
      </c>
      <c r="K519" t="s">
        <v>161</v>
      </c>
      <c r="L519" t="s">
        <v>65</v>
      </c>
      <c r="M519" t="s">
        <v>26</v>
      </c>
      <c r="N519">
        <v>26501</v>
      </c>
      <c r="O519">
        <v>26407</v>
      </c>
      <c r="P519">
        <v>20090</v>
      </c>
      <c r="Q519">
        <v>16557</v>
      </c>
      <c r="R519">
        <v>0</v>
      </c>
      <c r="S519">
        <v>0</v>
      </c>
      <c r="T519">
        <v>0</v>
      </c>
      <c r="U519">
        <v>0</v>
      </c>
      <c r="V519">
        <v>99</v>
      </c>
      <c r="W519">
        <v>75</v>
      </c>
      <c r="X519">
        <v>62</v>
      </c>
      <c r="Y519" t="s">
        <v>173</v>
      </c>
      <c r="Z519" t="s">
        <v>173</v>
      </c>
      <c r="AA519" t="s">
        <v>173</v>
      </c>
      <c r="AB519" t="s">
        <v>173</v>
      </c>
      <c r="AC519" s="25">
        <v>9.925242145539146</v>
      </c>
      <c r="AD519" s="25">
        <v>7.5509567426773758</v>
      </c>
      <c r="AE519" s="25">
        <v>6.2230557883777662</v>
      </c>
      <c r="AQ519" s="5">
        <f>VLOOKUP(AR519,'End KS4 denominations'!A:G,7,0)</f>
        <v>266059</v>
      </c>
      <c r="AR519" s="5" t="str">
        <f t="shared" si="8"/>
        <v>Girls.S2.All state-funded.Total.Total</v>
      </c>
    </row>
    <row r="520" spans="1:44" x14ac:dyDescent="0.25">
      <c r="A520">
        <v>201819</v>
      </c>
      <c r="B520" t="s">
        <v>19</v>
      </c>
      <c r="C520" t="s">
        <v>110</v>
      </c>
      <c r="D520" t="s">
        <v>20</v>
      </c>
      <c r="E520" t="s">
        <v>21</v>
      </c>
      <c r="F520" t="s">
        <v>22</v>
      </c>
      <c r="G520" t="s">
        <v>161</v>
      </c>
      <c r="H520" t="s">
        <v>114</v>
      </c>
      <c r="I520" t="s">
        <v>170</v>
      </c>
      <c r="J520" t="s">
        <v>161</v>
      </c>
      <c r="K520" t="s">
        <v>161</v>
      </c>
      <c r="L520" t="s">
        <v>65</v>
      </c>
      <c r="M520" t="s">
        <v>26</v>
      </c>
      <c r="N520">
        <v>73648</v>
      </c>
      <c r="O520">
        <v>73362</v>
      </c>
      <c r="P520">
        <v>51964</v>
      </c>
      <c r="Q520">
        <v>40593</v>
      </c>
      <c r="R520">
        <v>0</v>
      </c>
      <c r="S520">
        <v>0</v>
      </c>
      <c r="T520">
        <v>0</v>
      </c>
      <c r="U520">
        <v>0</v>
      </c>
      <c r="V520">
        <v>99</v>
      </c>
      <c r="W520">
        <v>70</v>
      </c>
      <c r="X520">
        <v>55</v>
      </c>
      <c r="Y520" t="s">
        <v>173</v>
      </c>
      <c r="Z520" t="s">
        <v>173</v>
      </c>
      <c r="AA520" t="s">
        <v>173</v>
      </c>
      <c r="AB520" t="s">
        <v>173</v>
      </c>
      <c r="AC520" s="25">
        <v>13.514703471246115</v>
      </c>
      <c r="AD520" s="25">
        <v>9.5727767942508812</v>
      </c>
      <c r="AE520" s="25">
        <v>7.4780180203415068</v>
      </c>
      <c r="AQ520" s="5">
        <f>VLOOKUP(AR520,'End KS4 denominations'!A:G,7,0)</f>
        <v>542831</v>
      </c>
      <c r="AR520" s="5" t="str">
        <f t="shared" si="8"/>
        <v>Total.S2.All state-funded.Total.Total</v>
      </c>
    </row>
    <row r="521" spans="1:44" x14ac:dyDescent="0.25">
      <c r="A521">
        <v>201819</v>
      </c>
      <c r="B521" t="s">
        <v>19</v>
      </c>
      <c r="C521" t="s">
        <v>110</v>
      </c>
      <c r="D521" t="s">
        <v>20</v>
      </c>
      <c r="E521" t="s">
        <v>21</v>
      </c>
      <c r="F521" t="s">
        <v>22</v>
      </c>
      <c r="G521" t="s">
        <v>111</v>
      </c>
      <c r="H521" t="s">
        <v>114</v>
      </c>
      <c r="I521" t="s">
        <v>170</v>
      </c>
      <c r="J521" t="s">
        <v>161</v>
      </c>
      <c r="K521" t="s">
        <v>161</v>
      </c>
      <c r="L521" t="s">
        <v>65</v>
      </c>
      <c r="M521" t="s">
        <v>27</v>
      </c>
      <c r="N521">
        <v>47147</v>
      </c>
      <c r="O521">
        <v>46955</v>
      </c>
      <c r="P521">
        <v>31874</v>
      </c>
      <c r="Q521">
        <v>24036</v>
      </c>
      <c r="R521">
        <v>0</v>
      </c>
      <c r="S521">
        <v>0</v>
      </c>
      <c r="T521">
        <v>0</v>
      </c>
      <c r="U521">
        <v>0</v>
      </c>
      <c r="V521">
        <v>99</v>
      </c>
      <c r="W521">
        <v>67</v>
      </c>
      <c r="X521">
        <v>50</v>
      </c>
      <c r="Y521" t="s">
        <v>173</v>
      </c>
      <c r="Z521" t="s">
        <v>173</v>
      </c>
      <c r="AA521" t="s">
        <v>173</v>
      </c>
      <c r="AB521" t="s">
        <v>173</v>
      </c>
      <c r="AC521" s="25">
        <v>16.965227696443282</v>
      </c>
      <c r="AD521" s="25">
        <v>11.516338357926379</v>
      </c>
      <c r="AE521" s="25">
        <v>8.6844044917838517</v>
      </c>
      <c r="AQ521" s="5">
        <f>VLOOKUP(AR521,'End KS4 denominations'!A:G,7,0)</f>
        <v>276772</v>
      </c>
      <c r="AR521" s="5" t="str">
        <f t="shared" si="8"/>
        <v>Boys.S2.All state-funded.Total.Total</v>
      </c>
    </row>
    <row r="522" spans="1:44" x14ac:dyDescent="0.25">
      <c r="A522">
        <v>201819</v>
      </c>
      <c r="B522" t="s">
        <v>19</v>
      </c>
      <c r="C522" t="s">
        <v>110</v>
      </c>
      <c r="D522" t="s">
        <v>20</v>
      </c>
      <c r="E522" t="s">
        <v>21</v>
      </c>
      <c r="F522" t="s">
        <v>22</v>
      </c>
      <c r="G522" t="s">
        <v>113</v>
      </c>
      <c r="H522" t="s">
        <v>114</v>
      </c>
      <c r="I522" t="s">
        <v>170</v>
      </c>
      <c r="J522" t="s">
        <v>161</v>
      </c>
      <c r="K522" t="s">
        <v>161</v>
      </c>
      <c r="L522" t="s">
        <v>65</v>
      </c>
      <c r="M522" t="s">
        <v>27</v>
      </c>
      <c r="N522">
        <v>26501</v>
      </c>
      <c r="O522">
        <v>26407</v>
      </c>
      <c r="P522">
        <v>20090</v>
      </c>
      <c r="Q522">
        <v>16557</v>
      </c>
      <c r="R522">
        <v>0</v>
      </c>
      <c r="S522">
        <v>0</v>
      </c>
      <c r="T522">
        <v>0</v>
      </c>
      <c r="U522">
        <v>0</v>
      </c>
      <c r="V522">
        <v>99</v>
      </c>
      <c r="W522">
        <v>75</v>
      </c>
      <c r="X522">
        <v>62</v>
      </c>
      <c r="Y522" t="s">
        <v>173</v>
      </c>
      <c r="Z522" t="s">
        <v>173</v>
      </c>
      <c r="AA522" t="s">
        <v>173</v>
      </c>
      <c r="AB522" t="s">
        <v>173</v>
      </c>
      <c r="AC522" s="25">
        <v>9.925242145539146</v>
      </c>
      <c r="AD522" s="25">
        <v>7.5509567426773758</v>
      </c>
      <c r="AE522" s="25">
        <v>6.2230557883777662</v>
      </c>
      <c r="AQ522" s="5">
        <f>VLOOKUP(AR522,'End KS4 denominations'!A:G,7,0)</f>
        <v>266059</v>
      </c>
      <c r="AR522" s="5" t="str">
        <f t="shared" si="8"/>
        <v>Girls.S2.All state-funded.Total.Total</v>
      </c>
    </row>
    <row r="523" spans="1:44" x14ac:dyDescent="0.25">
      <c r="A523">
        <v>201819</v>
      </c>
      <c r="B523" t="s">
        <v>19</v>
      </c>
      <c r="C523" t="s">
        <v>110</v>
      </c>
      <c r="D523" t="s">
        <v>20</v>
      </c>
      <c r="E523" t="s">
        <v>21</v>
      </c>
      <c r="F523" t="s">
        <v>22</v>
      </c>
      <c r="G523" t="s">
        <v>161</v>
      </c>
      <c r="H523" t="s">
        <v>114</v>
      </c>
      <c r="I523" t="s">
        <v>170</v>
      </c>
      <c r="J523" t="s">
        <v>161</v>
      </c>
      <c r="K523" t="s">
        <v>161</v>
      </c>
      <c r="L523" t="s">
        <v>65</v>
      </c>
      <c r="M523" t="s">
        <v>27</v>
      </c>
      <c r="N523">
        <v>73648</v>
      </c>
      <c r="O523">
        <v>73362</v>
      </c>
      <c r="P523">
        <v>51964</v>
      </c>
      <c r="Q523">
        <v>40593</v>
      </c>
      <c r="R523">
        <v>0</v>
      </c>
      <c r="S523">
        <v>0</v>
      </c>
      <c r="T523">
        <v>0</v>
      </c>
      <c r="U523">
        <v>0</v>
      </c>
      <c r="V523">
        <v>99</v>
      </c>
      <c r="W523">
        <v>70</v>
      </c>
      <c r="X523">
        <v>55</v>
      </c>
      <c r="Y523" t="s">
        <v>173</v>
      </c>
      <c r="Z523" t="s">
        <v>173</v>
      </c>
      <c r="AA523" t="s">
        <v>173</v>
      </c>
      <c r="AB523" t="s">
        <v>173</v>
      </c>
      <c r="AC523" s="25">
        <v>13.514703471246115</v>
      </c>
      <c r="AD523" s="25">
        <v>9.5727767942508812</v>
      </c>
      <c r="AE523" s="25">
        <v>7.4780180203415068</v>
      </c>
      <c r="AQ523" s="5">
        <f>VLOOKUP(AR523,'End KS4 denominations'!A:G,7,0)</f>
        <v>542831</v>
      </c>
      <c r="AR523" s="5" t="str">
        <f t="shared" si="8"/>
        <v>Total.S2.All state-funded.Total.Total</v>
      </c>
    </row>
    <row r="524" spans="1:44" x14ac:dyDescent="0.25">
      <c r="A524">
        <v>201819</v>
      </c>
      <c r="B524" t="s">
        <v>19</v>
      </c>
      <c r="C524" t="s">
        <v>110</v>
      </c>
      <c r="D524" t="s">
        <v>20</v>
      </c>
      <c r="E524" t="s">
        <v>21</v>
      </c>
      <c r="F524" t="s">
        <v>22</v>
      </c>
      <c r="G524" t="s">
        <v>111</v>
      </c>
      <c r="H524" t="s">
        <v>114</v>
      </c>
      <c r="I524" t="s">
        <v>170</v>
      </c>
      <c r="J524" t="s">
        <v>161</v>
      </c>
      <c r="K524" t="s">
        <v>161</v>
      </c>
      <c r="L524" t="s">
        <v>66</v>
      </c>
      <c r="M524" t="s">
        <v>26</v>
      </c>
      <c r="N524">
        <v>74227</v>
      </c>
      <c r="O524">
        <v>73705</v>
      </c>
      <c r="P524">
        <v>67352</v>
      </c>
      <c r="Q524">
        <v>58860</v>
      </c>
      <c r="R524">
        <v>0</v>
      </c>
      <c r="S524">
        <v>0</v>
      </c>
      <c r="T524">
        <v>0</v>
      </c>
      <c r="U524">
        <v>0</v>
      </c>
      <c r="V524">
        <v>99</v>
      </c>
      <c r="W524">
        <v>90</v>
      </c>
      <c r="X524">
        <v>79</v>
      </c>
      <c r="Y524" t="s">
        <v>173</v>
      </c>
      <c r="Z524" t="s">
        <v>173</v>
      </c>
      <c r="AA524" t="s">
        <v>173</v>
      </c>
      <c r="AB524" t="s">
        <v>173</v>
      </c>
      <c r="AC524" s="25">
        <v>26.630222710389777</v>
      </c>
      <c r="AD524" s="25">
        <v>24.334831558105588</v>
      </c>
      <c r="AE524" s="25">
        <v>21.266602112930499</v>
      </c>
      <c r="AQ524" s="5">
        <f>VLOOKUP(AR524,'End KS4 denominations'!A:G,7,0)</f>
        <v>276772</v>
      </c>
      <c r="AR524" s="5" t="str">
        <f t="shared" si="8"/>
        <v>Boys.S2.All state-funded.Total.Total</v>
      </c>
    </row>
    <row r="525" spans="1:44" x14ac:dyDescent="0.25">
      <c r="A525">
        <v>201819</v>
      </c>
      <c r="B525" t="s">
        <v>19</v>
      </c>
      <c r="C525" t="s">
        <v>110</v>
      </c>
      <c r="D525" t="s">
        <v>20</v>
      </c>
      <c r="E525" t="s">
        <v>21</v>
      </c>
      <c r="F525" t="s">
        <v>22</v>
      </c>
      <c r="G525" t="s">
        <v>113</v>
      </c>
      <c r="H525" t="s">
        <v>114</v>
      </c>
      <c r="I525" t="s">
        <v>170</v>
      </c>
      <c r="J525" t="s">
        <v>161</v>
      </c>
      <c r="K525" t="s">
        <v>161</v>
      </c>
      <c r="L525" t="s">
        <v>66</v>
      </c>
      <c r="M525" t="s">
        <v>26</v>
      </c>
      <c r="N525">
        <v>71793</v>
      </c>
      <c r="O525">
        <v>71322</v>
      </c>
      <c r="P525">
        <v>64793</v>
      </c>
      <c r="Q525">
        <v>55857</v>
      </c>
      <c r="R525">
        <v>0</v>
      </c>
      <c r="S525">
        <v>0</v>
      </c>
      <c r="T525">
        <v>0</v>
      </c>
      <c r="U525">
        <v>0</v>
      </c>
      <c r="V525">
        <v>99</v>
      </c>
      <c r="W525">
        <v>90</v>
      </c>
      <c r="X525">
        <v>77</v>
      </c>
      <c r="Y525" t="s">
        <v>173</v>
      </c>
      <c r="Z525" t="s">
        <v>173</v>
      </c>
      <c r="AA525" t="s">
        <v>173</v>
      </c>
      <c r="AB525" t="s">
        <v>173</v>
      </c>
      <c r="AC525" s="25">
        <v>26.806836077712088</v>
      </c>
      <c r="AD525" s="25">
        <v>24.35286910046268</v>
      </c>
      <c r="AE525" s="25">
        <v>20.994215568727238</v>
      </c>
      <c r="AQ525" s="5">
        <f>VLOOKUP(AR525,'End KS4 denominations'!A:G,7,0)</f>
        <v>266059</v>
      </c>
      <c r="AR525" s="5" t="str">
        <f t="shared" si="8"/>
        <v>Girls.S2.All state-funded.Total.Total</v>
      </c>
    </row>
    <row r="526" spans="1:44" x14ac:dyDescent="0.25">
      <c r="A526">
        <v>201819</v>
      </c>
      <c r="B526" t="s">
        <v>19</v>
      </c>
      <c r="C526" t="s">
        <v>110</v>
      </c>
      <c r="D526" t="s">
        <v>20</v>
      </c>
      <c r="E526" t="s">
        <v>21</v>
      </c>
      <c r="F526" t="s">
        <v>22</v>
      </c>
      <c r="G526" t="s">
        <v>161</v>
      </c>
      <c r="H526" t="s">
        <v>114</v>
      </c>
      <c r="I526" t="s">
        <v>170</v>
      </c>
      <c r="J526" t="s">
        <v>161</v>
      </c>
      <c r="K526" t="s">
        <v>161</v>
      </c>
      <c r="L526" t="s">
        <v>66</v>
      </c>
      <c r="M526" t="s">
        <v>26</v>
      </c>
      <c r="N526">
        <v>146020</v>
      </c>
      <c r="O526">
        <v>145027</v>
      </c>
      <c r="P526">
        <v>132145</v>
      </c>
      <c r="Q526">
        <v>114717</v>
      </c>
      <c r="R526">
        <v>0</v>
      </c>
      <c r="S526">
        <v>0</v>
      </c>
      <c r="T526">
        <v>0</v>
      </c>
      <c r="U526">
        <v>0</v>
      </c>
      <c r="V526">
        <v>99</v>
      </c>
      <c r="W526">
        <v>90</v>
      </c>
      <c r="X526">
        <v>78</v>
      </c>
      <c r="Y526" t="s">
        <v>173</v>
      </c>
      <c r="Z526" t="s">
        <v>173</v>
      </c>
      <c r="AA526" t="s">
        <v>173</v>
      </c>
      <c r="AB526" t="s">
        <v>173</v>
      </c>
      <c r="AC526" s="25">
        <v>26.716786624197951</v>
      </c>
      <c r="AD526" s="25">
        <v>24.343672340010059</v>
      </c>
      <c r="AE526" s="25">
        <v>21.133096672813455</v>
      </c>
      <c r="AQ526" s="5">
        <f>VLOOKUP(AR526,'End KS4 denominations'!A:G,7,0)</f>
        <v>542831</v>
      </c>
      <c r="AR526" s="5" t="str">
        <f t="shared" si="8"/>
        <v>Total.S2.All state-funded.Total.Total</v>
      </c>
    </row>
    <row r="527" spans="1:44" x14ac:dyDescent="0.25">
      <c r="A527">
        <v>201819</v>
      </c>
      <c r="B527" t="s">
        <v>19</v>
      </c>
      <c r="C527" t="s">
        <v>110</v>
      </c>
      <c r="D527" t="s">
        <v>20</v>
      </c>
      <c r="E527" t="s">
        <v>21</v>
      </c>
      <c r="F527" t="s">
        <v>22</v>
      </c>
      <c r="G527" t="s">
        <v>111</v>
      </c>
      <c r="H527" t="s">
        <v>114</v>
      </c>
      <c r="I527" t="s">
        <v>170</v>
      </c>
      <c r="J527" t="s">
        <v>161</v>
      </c>
      <c r="K527" t="s">
        <v>161</v>
      </c>
      <c r="L527" t="s">
        <v>66</v>
      </c>
      <c r="M527" t="s">
        <v>27</v>
      </c>
      <c r="N527">
        <v>74227</v>
      </c>
      <c r="O527">
        <v>73705</v>
      </c>
      <c r="P527">
        <v>67352</v>
      </c>
      <c r="Q527">
        <v>58860</v>
      </c>
      <c r="R527">
        <v>0</v>
      </c>
      <c r="S527">
        <v>0</v>
      </c>
      <c r="T527">
        <v>0</v>
      </c>
      <c r="U527">
        <v>0</v>
      </c>
      <c r="V527">
        <v>99</v>
      </c>
      <c r="W527">
        <v>90</v>
      </c>
      <c r="X527">
        <v>79</v>
      </c>
      <c r="Y527" t="s">
        <v>173</v>
      </c>
      <c r="Z527" t="s">
        <v>173</v>
      </c>
      <c r="AA527" t="s">
        <v>173</v>
      </c>
      <c r="AB527" t="s">
        <v>173</v>
      </c>
      <c r="AC527" s="25">
        <v>26.630222710389777</v>
      </c>
      <c r="AD527" s="25">
        <v>24.334831558105588</v>
      </c>
      <c r="AE527" s="25">
        <v>21.266602112930499</v>
      </c>
      <c r="AQ527" s="5">
        <f>VLOOKUP(AR527,'End KS4 denominations'!A:G,7,0)</f>
        <v>276772</v>
      </c>
      <c r="AR527" s="5" t="str">
        <f t="shared" si="8"/>
        <v>Boys.S2.All state-funded.Total.Total</v>
      </c>
    </row>
    <row r="528" spans="1:44" x14ac:dyDescent="0.25">
      <c r="A528">
        <v>201819</v>
      </c>
      <c r="B528" t="s">
        <v>19</v>
      </c>
      <c r="C528" t="s">
        <v>110</v>
      </c>
      <c r="D528" t="s">
        <v>20</v>
      </c>
      <c r="E528" t="s">
        <v>21</v>
      </c>
      <c r="F528" t="s">
        <v>22</v>
      </c>
      <c r="G528" t="s">
        <v>113</v>
      </c>
      <c r="H528" t="s">
        <v>114</v>
      </c>
      <c r="I528" t="s">
        <v>170</v>
      </c>
      <c r="J528" t="s">
        <v>161</v>
      </c>
      <c r="K528" t="s">
        <v>161</v>
      </c>
      <c r="L528" t="s">
        <v>66</v>
      </c>
      <c r="M528" t="s">
        <v>27</v>
      </c>
      <c r="N528">
        <v>71793</v>
      </c>
      <c r="O528">
        <v>71322</v>
      </c>
      <c r="P528">
        <v>64793</v>
      </c>
      <c r="Q528">
        <v>55857</v>
      </c>
      <c r="R528">
        <v>0</v>
      </c>
      <c r="S528">
        <v>0</v>
      </c>
      <c r="T528">
        <v>0</v>
      </c>
      <c r="U528">
        <v>0</v>
      </c>
      <c r="V528">
        <v>99</v>
      </c>
      <c r="W528">
        <v>90</v>
      </c>
      <c r="X528">
        <v>77</v>
      </c>
      <c r="Y528" t="s">
        <v>173</v>
      </c>
      <c r="Z528" t="s">
        <v>173</v>
      </c>
      <c r="AA528" t="s">
        <v>173</v>
      </c>
      <c r="AB528" t="s">
        <v>173</v>
      </c>
      <c r="AC528" s="25">
        <v>26.806836077712088</v>
      </c>
      <c r="AD528" s="25">
        <v>24.35286910046268</v>
      </c>
      <c r="AE528" s="25">
        <v>20.994215568727238</v>
      </c>
      <c r="AQ528" s="5">
        <f>VLOOKUP(AR528,'End KS4 denominations'!A:G,7,0)</f>
        <v>266059</v>
      </c>
      <c r="AR528" s="5" t="str">
        <f t="shared" si="8"/>
        <v>Girls.S2.All state-funded.Total.Total</v>
      </c>
    </row>
    <row r="529" spans="1:44" x14ac:dyDescent="0.25">
      <c r="A529">
        <v>201819</v>
      </c>
      <c r="B529" t="s">
        <v>19</v>
      </c>
      <c r="C529" t="s">
        <v>110</v>
      </c>
      <c r="D529" t="s">
        <v>20</v>
      </c>
      <c r="E529" t="s">
        <v>21</v>
      </c>
      <c r="F529" t="s">
        <v>22</v>
      </c>
      <c r="G529" t="s">
        <v>161</v>
      </c>
      <c r="H529" t="s">
        <v>114</v>
      </c>
      <c r="I529" t="s">
        <v>170</v>
      </c>
      <c r="J529" t="s">
        <v>161</v>
      </c>
      <c r="K529" t="s">
        <v>161</v>
      </c>
      <c r="L529" t="s">
        <v>66</v>
      </c>
      <c r="M529" t="s">
        <v>27</v>
      </c>
      <c r="N529">
        <v>146020</v>
      </c>
      <c r="O529">
        <v>145027</v>
      </c>
      <c r="P529">
        <v>132145</v>
      </c>
      <c r="Q529">
        <v>114717</v>
      </c>
      <c r="R529">
        <v>0</v>
      </c>
      <c r="S529">
        <v>0</v>
      </c>
      <c r="T529">
        <v>0</v>
      </c>
      <c r="U529">
        <v>0</v>
      </c>
      <c r="V529">
        <v>99</v>
      </c>
      <c r="W529">
        <v>90</v>
      </c>
      <c r="X529">
        <v>78</v>
      </c>
      <c r="Y529" t="s">
        <v>173</v>
      </c>
      <c r="Z529" t="s">
        <v>173</v>
      </c>
      <c r="AA529" t="s">
        <v>173</v>
      </c>
      <c r="AB529" t="s">
        <v>173</v>
      </c>
      <c r="AC529" s="25">
        <v>26.716786624197951</v>
      </c>
      <c r="AD529" s="25">
        <v>24.343672340010059</v>
      </c>
      <c r="AE529" s="25">
        <v>21.133096672813455</v>
      </c>
      <c r="AQ529" s="5">
        <f>VLOOKUP(AR529,'End KS4 denominations'!A:G,7,0)</f>
        <v>542831</v>
      </c>
      <c r="AR529" s="5" t="str">
        <f t="shared" si="8"/>
        <v>Total.S2.All state-funded.Total.Total</v>
      </c>
    </row>
    <row r="530" spans="1:44" x14ac:dyDescent="0.25">
      <c r="A530">
        <v>201819</v>
      </c>
      <c r="B530" t="s">
        <v>19</v>
      </c>
      <c r="C530" t="s">
        <v>110</v>
      </c>
      <c r="D530" t="s">
        <v>20</v>
      </c>
      <c r="E530" t="s">
        <v>21</v>
      </c>
      <c r="F530" t="s">
        <v>22</v>
      </c>
      <c r="G530" t="s">
        <v>111</v>
      </c>
      <c r="H530" t="s">
        <v>114</v>
      </c>
      <c r="I530" t="s">
        <v>170</v>
      </c>
      <c r="J530" t="s">
        <v>161</v>
      </c>
      <c r="K530" t="s">
        <v>161</v>
      </c>
      <c r="L530" t="s">
        <v>67</v>
      </c>
      <c r="M530" t="s">
        <v>26</v>
      </c>
      <c r="N530">
        <v>96715</v>
      </c>
      <c r="O530">
        <v>93924</v>
      </c>
      <c r="P530">
        <v>60590</v>
      </c>
      <c r="Q530">
        <v>48046</v>
      </c>
      <c r="R530">
        <v>0</v>
      </c>
      <c r="S530">
        <v>0</v>
      </c>
      <c r="T530">
        <v>0</v>
      </c>
      <c r="U530">
        <v>0</v>
      </c>
      <c r="V530">
        <v>97</v>
      </c>
      <c r="W530">
        <v>62</v>
      </c>
      <c r="X530">
        <v>49</v>
      </c>
      <c r="Y530" t="s">
        <v>173</v>
      </c>
      <c r="Z530" t="s">
        <v>173</v>
      </c>
      <c r="AA530" t="s">
        <v>173</v>
      </c>
      <c r="AB530" t="s">
        <v>173</v>
      </c>
      <c r="AC530" s="25">
        <v>33.935513708034051</v>
      </c>
      <c r="AD530" s="25">
        <v>21.891665341869842</v>
      </c>
      <c r="AE530" s="25">
        <v>17.359414969722369</v>
      </c>
      <c r="AQ530" s="5">
        <f>VLOOKUP(AR530,'End KS4 denominations'!A:G,7,0)</f>
        <v>276772</v>
      </c>
      <c r="AR530" s="5" t="str">
        <f t="shared" si="8"/>
        <v>Boys.S2.All state-funded.Total.Total</v>
      </c>
    </row>
    <row r="531" spans="1:44" x14ac:dyDescent="0.25">
      <c r="A531">
        <v>201819</v>
      </c>
      <c r="B531" t="s">
        <v>19</v>
      </c>
      <c r="C531" t="s">
        <v>110</v>
      </c>
      <c r="D531" t="s">
        <v>20</v>
      </c>
      <c r="E531" t="s">
        <v>21</v>
      </c>
      <c r="F531" t="s">
        <v>22</v>
      </c>
      <c r="G531" t="s">
        <v>113</v>
      </c>
      <c r="H531" t="s">
        <v>114</v>
      </c>
      <c r="I531" t="s">
        <v>170</v>
      </c>
      <c r="J531" t="s">
        <v>161</v>
      </c>
      <c r="K531" t="s">
        <v>161</v>
      </c>
      <c r="L531" t="s">
        <v>67</v>
      </c>
      <c r="M531" t="s">
        <v>26</v>
      </c>
      <c r="N531">
        <v>114078</v>
      </c>
      <c r="O531">
        <v>112948</v>
      </c>
      <c r="P531">
        <v>89015</v>
      </c>
      <c r="Q531">
        <v>76724</v>
      </c>
      <c r="R531">
        <v>0</v>
      </c>
      <c r="S531">
        <v>0</v>
      </c>
      <c r="T531">
        <v>0</v>
      </c>
      <c r="U531">
        <v>0</v>
      </c>
      <c r="V531">
        <v>99</v>
      </c>
      <c r="W531">
        <v>78</v>
      </c>
      <c r="X531">
        <v>67</v>
      </c>
      <c r="Y531" t="s">
        <v>173</v>
      </c>
      <c r="Z531" t="s">
        <v>173</v>
      </c>
      <c r="AA531" t="s">
        <v>173</v>
      </c>
      <c r="AB531" t="s">
        <v>173</v>
      </c>
      <c r="AC531" s="25">
        <v>42.452238037427783</v>
      </c>
      <c r="AD531" s="25">
        <v>33.456864830733032</v>
      </c>
      <c r="AE531" s="25">
        <v>28.837212798664957</v>
      </c>
      <c r="AQ531" s="5">
        <f>VLOOKUP(AR531,'End KS4 denominations'!A:G,7,0)</f>
        <v>266059</v>
      </c>
      <c r="AR531" s="5" t="str">
        <f t="shared" si="8"/>
        <v>Girls.S2.All state-funded.Total.Total</v>
      </c>
    </row>
    <row r="532" spans="1:44" x14ac:dyDescent="0.25">
      <c r="A532">
        <v>201819</v>
      </c>
      <c r="B532" t="s">
        <v>19</v>
      </c>
      <c r="C532" t="s">
        <v>110</v>
      </c>
      <c r="D532" t="s">
        <v>20</v>
      </c>
      <c r="E532" t="s">
        <v>21</v>
      </c>
      <c r="F532" t="s">
        <v>22</v>
      </c>
      <c r="G532" t="s">
        <v>161</v>
      </c>
      <c r="H532" t="s">
        <v>114</v>
      </c>
      <c r="I532" t="s">
        <v>170</v>
      </c>
      <c r="J532" t="s">
        <v>161</v>
      </c>
      <c r="K532" t="s">
        <v>161</v>
      </c>
      <c r="L532" t="s">
        <v>67</v>
      </c>
      <c r="M532" t="s">
        <v>26</v>
      </c>
      <c r="N532">
        <v>210793</v>
      </c>
      <c r="O532">
        <v>206872</v>
      </c>
      <c r="P532">
        <v>149605</v>
      </c>
      <c r="Q532">
        <v>124770</v>
      </c>
      <c r="R532">
        <v>0</v>
      </c>
      <c r="S532">
        <v>0</v>
      </c>
      <c r="T532">
        <v>0</v>
      </c>
      <c r="U532">
        <v>0</v>
      </c>
      <c r="V532">
        <v>98</v>
      </c>
      <c r="W532">
        <v>70</v>
      </c>
      <c r="X532">
        <v>59</v>
      </c>
      <c r="Y532" t="s">
        <v>173</v>
      </c>
      <c r="Z532" t="s">
        <v>173</v>
      </c>
      <c r="AA532" t="s">
        <v>173</v>
      </c>
      <c r="AB532" t="s">
        <v>173</v>
      </c>
      <c r="AC532" s="25">
        <v>38.109835289436305</v>
      </c>
      <c r="AD532" s="25">
        <v>27.560143027940555</v>
      </c>
      <c r="AE532" s="25">
        <v>22.985054280245603</v>
      </c>
      <c r="AQ532" s="5">
        <f>VLOOKUP(AR532,'End KS4 denominations'!A:G,7,0)</f>
        <v>542831</v>
      </c>
      <c r="AR532" s="5" t="str">
        <f t="shared" si="8"/>
        <v>Total.S2.All state-funded.Total.Total</v>
      </c>
    </row>
    <row r="533" spans="1:44" x14ac:dyDescent="0.25">
      <c r="A533">
        <v>201819</v>
      </c>
      <c r="B533" t="s">
        <v>19</v>
      </c>
      <c r="C533" t="s">
        <v>110</v>
      </c>
      <c r="D533" t="s">
        <v>20</v>
      </c>
      <c r="E533" t="s">
        <v>21</v>
      </c>
      <c r="F533" t="s">
        <v>22</v>
      </c>
      <c r="G533" t="s">
        <v>111</v>
      </c>
      <c r="H533" t="s">
        <v>114</v>
      </c>
      <c r="I533" t="s">
        <v>170</v>
      </c>
      <c r="J533" t="s">
        <v>161</v>
      </c>
      <c r="K533" t="s">
        <v>161</v>
      </c>
      <c r="L533" t="s">
        <v>67</v>
      </c>
      <c r="M533" t="s">
        <v>27</v>
      </c>
      <c r="N533">
        <v>96715</v>
      </c>
      <c r="O533">
        <v>93924</v>
      </c>
      <c r="P533">
        <v>60590</v>
      </c>
      <c r="Q533">
        <v>48046</v>
      </c>
      <c r="R533">
        <v>0</v>
      </c>
      <c r="S533">
        <v>0</v>
      </c>
      <c r="T533">
        <v>0</v>
      </c>
      <c r="U533">
        <v>0</v>
      </c>
      <c r="V533">
        <v>97</v>
      </c>
      <c r="W533">
        <v>62</v>
      </c>
      <c r="X533">
        <v>49</v>
      </c>
      <c r="Y533" t="s">
        <v>173</v>
      </c>
      <c r="Z533" t="s">
        <v>173</v>
      </c>
      <c r="AA533" t="s">
        <v>173</v>
      </c>
      <c r="AB533" t="s">
        <v>173</v>
      </c>
      <c r="AC533" s="25">
        <v>33.935513708034051</v>
      </c>
      <c r="AD533" s="25">
        <v>21.891665341869842</v>
      </c>
      <c r="AE533" s="25">
        <v>17.359414969722369</v>
      </c>
      <c r="AQ533" s="5">
        <f>VLOOKUP(AR533,'End KS4 denominations'!A:G,7,0)</f>
        <v>276772</v>
      </c>
      <c r="AR533" s="5" t="str">
        <f t="shared" si="8"/>
        <v>Boys.S2.All state-funded.Total.Total</v>
      </c>
    </row>
    <row r="534" spans="1:44" x14ac:dyDescent="0.25">
      <c r="A534">
        <v>201819</v>
      </c>
      <c r="B534" t="s">
        <v>19</v>
      </c>
      <c r="C534" t="s">
        <v>110</v>
      </c>
      <c r="D534" t="s">
        <v>20</v>
      </c>
      <c r="E534" t="s">
        <v>21</v>
      </c>
      <c r="F534" t="s">
        <v>22</v>
      </c>
      <c r="G534" t="s">
        <v>113</v>
      </c>
      <c r="H534" t="s">
        <v>114</v>
      </c>
      <c r="I534" t="s">
        <v>170</v>
      </c>
      <c r="J534" t="s">
        <v>161</v>
      </c>
      <c r="K534" t="s">
        <v>161</v>
      </c>
      <c r="L534" t="s">
        <v>67</v>
      </c>
      <c r="M534" t="s">
        <v>27</v>
      </c>
      <c r="N534">
        <v>114078</v>
      </c>
      <c r="O534">
        <v>112948</v>
      </c>
      <c r="P534">
        <v>89015</v>
      </c>
      <c r="Q534">
        <v>76724</v>
      </c>
      <c r="R534">
        <v>0</v>
      </c>
      <c r="S534">
        <v>0</v>
      </c>
      <c r="T534">
        <v>0</v>
      </c>
      <c r="U534">
        <v>0</v>
      </c>
      <c r="V534">
        <v>99</v>
      </c>
      <c r="W534">
        <v>78</v>
      </c>
      <c r="X534">
        <v>67</v>
      </c>
      <c r="Y534" t="s">
        <v>173</v>
      </c>
      <c r="Z534" t="s">
        <v>173</v>
      </c>
      <c r="AA534" t="s">
        <v>173</v>
      </c>
      <c r="AB534" t="s">
        <v>173</v>
      </c>
      <c r="AC534" s="25">
        <v>42.452238037427783</v>
      </c>
      <c r="AD534" s="25">
        <v>33.456864830733032</v>
      </c>
      <c r="AE534" s="25">
        <v>28.837212798664957</v>
      </c>
      <c r="AQ534" s="5">
        <f>VLOOKUP(AR534,'End KS4 denominations'!A:G,7,0)</f>
        <v>266059</v>
      </c>
      <c r="AR534" s="5" t="str">
        <f t="shared" si="8"/>
        <v>Girls.S2.All state-funded.Total.Total</v>
      </c>
    </row>
    <row r="535" spans="1:44" x14ac:dyDescent="0.25">
      <c r="A535">
        <v>201819</v>
      </c>
      <c r="B535" t="s">
        <v>19</v>
      </c>
      <c r="C535" t="s">
        <v>110</v>
      </c>
      <c r="D535" t="s">
        <v>20</v>
      </c>
      <c r="E535" t="s">
        <v>21</v>
      </c>
      <c r="F535" t="s">
        <v>22</v>
      </c>
      <c r="G535" t="s">
        <v>161</v>
      </c>
      <c r="H535" t="s">
        <v>114</v>
      </c>
      <c r="I535" t="s">
        <v>170</v>
      </c>
      <c r="J535" t="s">
        <v>161</v>
      </c>
      <c r="K535" t="s">
        <v>161</v>
      </c>
      <c r="L535" t="s">
        <v>67</v>
      </c>
      <c r="M535" t="s">
        <v>27</v>
      </c>
      <c r="N535">
        <v>210793</v>
      </c>
      <c r="O535">
        <v>206872</v>
      </c>
      <c r="P535">
        <v>149605</v>
      </c>
      <c r="Q535">
        <v>124770</v>
      </c>
      <c r="R535">
        <v>0</v>
      </c>
      <c r="S535">
        <v>0</v>
      </c>
      <c r="T535">
        <v>0</v>
      </c>
      <c r="U535">
        <v>0</v>
      </c>
      <c r="V535">
        <v>98</v>
      </c>
      <c r="W535">
        <v>70</v>
      </c>
      <c r="X535">
        <v>59</v>
      </c>
      <c r="Y535" t="s">
        <v>173</v>
      </c>
      <c r="Z535" t="s">
        <v>173</v>
      </c>
      <c r="AA535" t="s">
        <v>173</v>
      </c>
      <c r="AB535" t="s">
        <v>173</v>
      </c>
      <c r="AC535" s="25">
        <v>38.109835289436305</v>
      </c>
      <c r="AD535" s="25">
        <v>27.560143027940555</v>
      </c>
      <c r="AE535" s="25">
        <v>22.985054280245603</v>
      </c>
      <c r="AQ535" s="5">
        <f>VLOOKUP(AR535,'End KS4 denominations'!A:G,7,0)</f>
        <v>542831</v>
      </c>
      <c r="AR535" s="5" t="str">
        <f t="shared" si="8"/>
        <v>Total.S2.All state-funded.Total.Total</v>
      </c>
    </row>
    <row r="536" spans="1:44" x14ac:dyDescent="0.25">
      <c r="A536">
        <v>201819</v>
      </c>
      <c r="B536" t="s">
        <v>19</v>
      </c>
      <c r="C536" t="s">
        <v>110</v>
      </c>
      <c r="D536" t="s">
        <v>20</v>
      </c>
      <c r="E536" t="s">
        <v>21</v>
      </c>
      <c r="F536" t="s">
        <v>22</v>
      </c>
      <c r="G536" t="s">
        <v>111</v>
      </c>
      <c r="H536" t="s">
        <v>114</v>
      </c>
      <c r="I536" t="s">
        <v>170</v>
      </c>
      <c r="J536" t="s">
        <v>161</v>
      </c>
      <c r="K536" t="s">
        <v>161</v>
      </c>
      <c r="L536" t="s">
        <v>68</v>
      </c>
      <c r="M536" t="s">
        <v>26</v>
      </c>
      <c r="N536">
        <v>9615</v>
      </c>
      <c r="O536">
        <v>9241</v>
      </c>
      <c r="P536">
        <v>5214</v>
      </c>
      <c r="Q536">
        <v>3672</v>
      </c>
      <c r="R536">
        <v>0</v>
      </c>
      <c r="S536">
        <v>0</v>
      </c>
      <c r="T536">
        <v>0</v>
      </c>
      <c r="U536">
        <v>0</v>
      </c>
      <c r="V536">
        <v>96</v>
      </c>
      <c r="W536">
        <v>54</v>
      </c>
      <c r="X536">
        <v>38</v>
      </c>
      <c r="Y536" t="s">
        <v>173</v>
      </c>
      <c r="Z536" t="s">
        <v>173</v>
      </c>
      <c r="AA536" t="s">
        <v>173</v>
      </c>
      <c r="AB536" t="s">
        <v>173</v>
      </c>
      <c r="AC536" s="25">
        <v>3.3388493055655917</v>
      </c>
      <c r="AD536" s="25">
        <v>1.8838610842137209</v>
      </c>
      <c r="AE536" s="25">
        <v>1.3267238015406182</v>
      </c>
      <c r="AQ536" s="5">
        <f>VLOOKUP(AR536,'End KS4 denominations'!A:G,7,0)</f>
        <v>276772</v>
      </c>
      <c r="AR536" s="5" t="str">
        <f t="shared" si="8"/>
        <v>Boys.S2.All state-funded.Total.Total</v>
      </c>
    </row>
    <row r="537" spans="1:44" x14ac:dyDescent="0.25">
      <c r="A537">
        <v>201819</v>
      </c>
      <c r="B537" t="s">
        <v>19</v>
      </c>
      <c r="C537" t="s">
        <v>110</v>
      </c>
      <c r="D537" t="s">
        <v>20</v>
      </c>
      <c r="E537" t="s">
        <v>21</v>
      </c>
      <c r="F537" t="s">
        <v>22</v>
      </c>
      <c r="G537" t="s">
        <v>113</v>
      </c>
      <c r="H537" t="s">
        <v>114</v>
      </c>
      <c r="I537" t="s">
        <v>170</v>
      </c>
      <c r="J537" t="s">
        <v>161</v>
      </c>
      <c r="K537" t="s">
        <v>161</v>
      </c>
      <c r="L537" t="s">
        <v>68</v>
      </c>
      <c r="M537" t="s">
        <v>26</v>
      </c>
      <c r="N537">
        <v>23311</v>
      </c>
      <c r="O537">
        <v>22965</v>
      </c>
      <c r="P537">
        <v>16007</v>
      </c>
      <c r="Q537">
        <v>12698</v>
      </c>
      <c r="R537">
        <v>0</v>
      </c>
      <c r="S537">
        <v>0</v>
      </c>
      <c r="T537">
        <v>0</v>
      </c>
      <c r="U537">
        <v>0</v>
      </c>
      <c r="V537">
        <v>98</v>
      </c>
      <c r="W537">
        <v>68</v>
      </c>
      <c r="X537">
        <v>54</v>
      </c>
      <c r="Y537" t="s">
        <v>173</v>
      </c>
      <c r="Z537" t="s">
        <v>173</v>
      </c>
      <c r="AA537" t="s">
        <v>173</v>
      </c>
      <c r="AB537" t="s">
        <v>173</v>
      </c>
      <c r="AC537" s="25">
        <v>8.6315441311889458</v>
      </c>
      <c r="AD537" s="25">
        <v>6.0163347227494652</v>
      </c>
      <c r="AE537" s="25">
        <v>4.7726256206330175</v>
      </c>
      <c r="AQ537" s="5">
        <f>VLOOKUP(AR537,'End KS4 denominations'!A:G,7,0)</f>
        <v>266059</v>
      </c>
      <c r="AR537" s="5" t="str">
        <f t="shared" si="8"/>
        <v>Girls.S2.All state-funded.Total.Total</v>
      </c>
    </row>
    <row r="538" spans="1:44" x14ac:dyDescent="0.25">
      <c r="A538">
        <v>201819</v>
      </c>
      <c r="B538" t="s">
        <v>19</v>
      </c>
      <c r="C538" t="s">
        <v>110</v>
      </c>
      <c r="D538" t="s">
        <v>20</v>
      </c>
      <c r="E538" t="s">
        <v>21</v>
      </c>
      <c r="F538" t="s">
        <v>22</v>
      </c>
      <c r="G538" t="s">
        <v>161</v>
      </c>
      <c r="H538" t="s">
        <v>114</v>
      </c>
      <c r="I538" t="s">
        <v>170</v>
      </c>
      <c r="J538" t="s">
        <v>161</v>
      </c>
      <c r="K538" t="s">
        <v>161</v>
      </c>
      <c r="L538" t="s">
        <v>68</v>
      </c>
      <c r="M538" t="s">
        <v>26</v>
      </c>
      <c r="N538">
        <v>32926</v>
      </c>
      <c r="O538">
        <v>32206</v>
      </c>
      <c r="P538">
        <v>21221</v>
      </c>
      <c r="Q538">
        <v>16370</v>
      </c>
      <c r="R538">
        <v>0</v>
      </c>
      <c r="S538">
        <v>0</v>
      </c>
      <c r="T538">
        <v>0</v>
      </c>
      <c r="U538">
        <v>0</v>
      </c>
      <c r="V538">
        <v>97</v>
      </c>
      <c r="W538">
        <v>64</v>
      </c>
      <c r="X538">
        <v>49</v>
      </c>
      <c r="Y538" t="s">
        <v>173</v>
      </c>
      <c r="Z538" t="s">
        <v>173</v>
      </c>
      <c r="AA538" t="s">
        <v>173</v>
      </c>
      <c r="AB538" t="s">
        <v>173</v>
      </c>
      <c r="AC538" s="25">
        <v>5.9329699298676752</v>
      </c>
      <c r="AD538" s="25">
        <v>3.9093198435608869</v>
      </c>
      <c r="AE538" s="25">
        <v>3.0156715441822595</v>
      </c>
      <c r="AQ538" s="5">
        <f>VLOOKUP(AR538,'End KS4 denominations'!A:G,7,0)</f>
        <v>542831</v>
      </c>
      <c r="AR538" s="5" t="str">
        <f t="shared" si="8"/>
        <v>Total.S2.All state-funded.Total.Total</v>
      </c>
    </row>
    <row r="539" spans="1:44" x14ac:dyDescent="0.25">
      <c r="A539">
        <v>201819</v>
      </c>
      <c r="B539" t="s">
        <v>19</v>
      </c>
      <c r="C539" t="s">
        <v>110</v>
      </c>
      <c r="D539" t="s">
        <v>20</v>
      </c>
      <c r="E539" t="s">
        <v>21</v>
      </c>
      <c r="F539" t="s">
        <v>22</v>
      </c>
      <c r="G539" t="s">
        <v>111</v>
      </c>
      <c r="H539" t="s">
        <v>114</v>
      </c>
      <c r="I539" t="s">
        <v>170</v>
      </c>
      <c r="J539" t="s">
        <v>161</v>
      </c>
      <c r="K539" t="s">
        <v>161</v>
      </c>
      <c r="L539" t="s">
        <v>68</v>
      </c>
      <c r="M539" t="s">
        <v>27</v>
      </c>
      <c r="N539">
        <v>9615</v>
      </c>
      <c r="O539">
        <v>9241</v>
      </c>
      <c r="P539">
        <v>5214</v>
      </c>
      <c r="Q539">
        <v>3672</v>
      </c>
      <c r="R539">
        <v>0</v>
      </c>
      <c r="S539">
        <v>0</v>
      </c>
      <c r="T539">
        <v>0</v>
      </c>
      <c r="U539">
        <v>0</v>
      </c>
      <c r="V539">
        <v>96</v>
      </c>
      <c r="W539">
        <v>54</v>
      </c>
      <c r="X539">
        <v>38</v>
      </c>
      <c r="Y539" t="s">
        <v>173</v>
      </c>
      <c r="Z539" t="s">
        <v>173</v>
      </c>
      <c r="AA539" t="s">
        <v>173</v>
      </c>
      <c r="AB539" t="s">
        <v>173</v>
      </c>
      <c r="AC539" s="25">
        <v>3.3388493055655917</v>
      </c>
      <c r="AD539" s="25">
        <v>1.8838610842137209</v>
      </c>
      <c r="AE539" s="25">
        <v>1.3267238015406182</v>
      </c>
      <c r="AQ539" s="5">
        <f>VLOOKUP(AR539,'End KS4 denominations'!A:G,7,0)</f>
        <v>276772</v>
      </c>
      <c r="AR539" s="5" t="str">
        <f t="shared" si="8"/>
        <v>Boys.S2.All state-funded.Total.Total</v>
      </c>
    </row>
    <row r="540" spans="1:44" x14ac:dyDescent="0.25">
      <c r="A540">
        <v>201819</v>
      </c>
      <c r="B540" t="s">
        <v>19</v>
      </c>
      <c r="C540" t="s">
        <v>110</v>
      </c>
      <c r="D540" t="s">
        <v>20</v>
      </c>
      <c r="E540" t="s">
        <v>21</v>
      </c>
      <c r="F540" t="s">
        <v>22</v>
      </c>
      <c r="G540" t="s">
        <v>113</v>
      </c>
      <c r="H540" t="s">
        <v>114</v>
      </c>
      <c r="I540" t="s">
        <v>170</v>
      </c>
      <c r="J540" t="s">
        <v>161</v>
      </c>
      <c r="K540" t="s">
        <v>161</v>
      </c>
      <c r="L540" t="s">
        <v>68</v>
      </c>
      <c r="M540" t="s">
        <v>27</v>
      </c>
      <c r="N540">
        <v>23311</v>
      </c>
      <c r="O540">
        <v>22965</v>
      </c>
      <c r="P540">
        <v>16007</v>
      </c>
      <c r="Q540">
        <v>12698</v>
      </c>
      <c r="R540">
        <v>0</v>
      </c>
      <c r="S540">
        <v>0</v>
      </c>
      <c r="T540">
        <v>0</v>
      </c>
      <c r="U540">
        <v>0</v>
      </c>
      <c r="V540">
        <v>98</v>
      </c>
      <c r="W540">
        <v>68</v>
      </c>
      <c r="X540">
        <v>54</v>
      </c>
      <c r="Y540" t="s">
        <v>173</v>
      </c>
      <c r="Z540" t="s">
        <v>173</v>
      </c>
      <c r="AA540" t="s">
        <v>173</v>
      </c>
      <c r="AB540" t="s">
        <v>173</v>
      </c>
      <c r="AC540" s="25">
        <v>8.6315441311889458</v>
      </c>
      <c r="AD540" s="25">
        <v>6.0163347227494652</v>
      </c>
      <c r="AE540" s="25">
        <v>4.7726256206330175</v>
      </c>
      <c r="AQ540" s="5">
        <f>VLOOKUP(AR540,'End KS4 denominations'!A:G,7,0)</f>
        <v>266059</v>
      </c>
      <c r="AR540" s="5" t="str">
        <f t="shared" si="8"/>
        <v>Girls.S2.All state-funded.Total.Total</v>
      </c>
    </row>
    <row r="541" spans="1:44" x14ac:dyDescent="0.25">
      <c r="A541">
        <v>201819</v>
      </c>
      <c r="B541" t="s">
        <v>19</v>
      </c>
      <c r="C541" t="s">
        <v>110</v>
      </c>
      <c r="D541" t="s">
        <v>20</v>
      </c>
      <c r="E541" t="s">
        <v>21</v>
      </c>
      <c r="F541" t="s">
        <v>22</v>
      </c>
      <c r="G541" t="s">
        <v>161</v>
      </c>
      <c r="H541" t="s">
        <v>114</v>
      </c>
      <c r="I541" t="s">
        <v>170</v>
      </c>
      <c r="J541" t="s">
        <v>161</v>
      </c>
      <c r="K541" t="s">
        <v>161</v>
      </c>
      <c r="L541" t="s">
        <v>68</v>
      </c>
      <c r="M541" t="s">
        <v>27</v>
      </c>
      <c r="N541">
        <v>32926</v>
      </c>
      <c r="O541">
        <v>32206</v>
      </c>
      <c r="P541">
        <v>21221</v>
      </c>
      <c r="Q541">
        <v>16370</v>
      </c>
      <c r="R541">
        <v>0</v>
      </c>
      <c r="S541">
        <v>0</v>
      </c>
      <c r="T541">
        <v>0</v>
      </c>
      <c r="U541">
        <v>0</v>
      </c>
      <c r="V541">
        <v>97</v>
      </c>
      <c r="W541">
        <v>64</v>
      </c>
      <c r="X541">
        <v>49</v>
      </c>
      <c r="Y541" t="s">
        <v>173</v>
      </c>
      <c r="Z541" t="s">
        <v>173</v>
      </c>
      <c r="AA541" t="s">
        <v>173</v>
      </c>
      <c r="AB541" t="s">
        <v>173</v>
      </c>
      <c r="AC541" s="25">
        <v>5.9329699298676752</v>
      </c>
      <c r="AD541" s="25">
        <v>3.9093198435608869</v>
      </c>
      <c r="AE541" s="25">
        <v>3.0156715441822595</v>
      </c>
      <c r="AQ541" s="5">
        <f>VLOOKUP(AR541,'End KS4 denominations'!A:G,7,0)</f>
        <v>542831</v>
      </c>
      <c r="AR541" s="5" t="str">
        <f t="shared" si="8"/>
        <v>Total.S2.All state-funded.Total.Total</v>
      </c>
    </row>
    <row r="542" spans="1:44" x14ac:dyDescent="0.25">
      <c r="A542">
        <v>201819</v>
      </c>
      <c r="B542" t="s">
        <v>19</v>
      </c>
      <c r="C542" t="s">
        <v>110</v>
      </c>
      <c r="D542" t="s">
        <v>20</v>
      </c>
      <c r="E542" t="s">
        <v>21</v>
      </c>
      <c r="F542" t="s">
        <v>22</v>
      </c>
      <c r="G542" t="s">
        <v>111</v>
      </c>
      <c r="H542" t="s">
        <v>114</v>
      </c>
      <c r="I542" t="s">
        <v>170</v>
      </c>
      <c r="J542" t="s">
        <v>161</v>
      </c>
      <c r="K542" t="s">
        <v>161</v>
      </c>
      <c r="L542" t="s">
        <v>69</v>
      </c>
      <c r="M542" t="s">
        <v>26</v>
      </c>
      <c r="N542">
        <v>38920</v>
      </c>
      <c r="O542">
        <v>38013</v>
      </c>
      <c r="P542">
        <v>23991</v>
      </c>
      <c r="Q542">
        <v>17875</v>
      </c>
      <c r="R542">
        <v>0</v>
      </c>
      <c r="S542">
        <v>0</v>
      </c>
      <c r="T542">
        <v>0</v>
      </c>
      <c r="U542">
        <v>0</v>
      </c>
      <c r="V542">
        <v>97</v>
      </c>
      <c r="W542">
        <v>61</v>
      </c>
      <c r="X542">
        <v>45</v>
      </c>
      <c r="Y542" t="s">
        <v>173</v>
      </c>
      <c r="Z542" t="s">
        <v>173</v>
      </c>
      <c r="AA542" t="s">
        <v>173</v>
      </c>
      <c r="AB542" t="s">
        <v>173</v>
      </c>
      <c r="AC542" s="25">
        <v>13.734409550098997</v>
      </c>
      <c r="AD542" s="25">
        <v>8.6681456216669304</v>
      </c>
      <c r="AE542" s="25">
        <v>6.4583845186651834</v>
      </c>
      <c r="AQ542" s="5">
        <f>VLOOKUP(AR542,'End KS4 denominations'!A:G,7,0)</f>
        <v>276772</v>
      </c>
      <c r="AR542" s="5" t="str">
        <f t="shared" si="8"/>
        <v>Boys.S2.All state-funded.Total.Total</v>
      </c>
    </row>
    <row r="543" spans="1:44" x14ac:dyDescent="0.25">
      <c r="A543">
        <v>201819</v>
      </c>
      <c r="B543" t="s">
        <v>19</v>
      </c>
      <c r="C543" t="s">
        <v>110</v>
      </c>
      <c r="D543" t="s">
        <v>20</v>
      </c>
      <c r="E543" t="s">
        <v>21</v>
      </c>
      <c r="F543" t="s">
        <v>22</v>
      </c>
      <c r="G543" t="s">
        <v>113</v>
      </c>
      <c r="H543" t="s">
        <v>114</v>
      </c>
      <c r="I543" t="s">
        <v>170</v>
      </c>
      <c r="J543" t="s">
        <v>161</v>
      </c>
      <c r="K543" t="s">
        <v>161</v>
      </c>
      <c r="L543" t="s">
        <v>69</v>
      </c>
      <c r="M543" t="s">
        <v>26</v>
      </c>
      <c r="N543">
        <v>52748</v>
      </c>
      <c r="O543">
        <v>51784</v>
      </c>
      <c r="P543">
        <v>38368</v>
      </c>
      <c r="Q543">
        <v>30386</v>
      </c>
      <c r="R543">
        <v>0</v>
      </c>
      <c r="S543">
        <v>0</v>
      </c>
      <c r="T543">
        <v>0</v>
      </c>
      <c r="U543">
        <v>0</v>
      </c>
      <c r="V543">
        <v>98</v>
      </c>
      <c r="W543">
        <v>72</v>
      </c>
      <c r="X543">
        <v>57</v>
      </c>
      <c r="Y543" t="s">
        <v>173</v>
      </c>
      <c r="Z543" t="s">
        <v>173</v>
      </c>
      <c r="AA543" t="s">
        <v>173</v>
      </c>
      <c r="AB543" t="s">
        <v>173</v>
      </c>
      <c r="AC543" s="25">
        <v>19.463352113628932</v>
      </c>
      <c r="AD543" s="25">
        <v>14.420861538230243</v>
      </c>
      <c r="AE543" s="25">
        <v>11.420775091239161</v>
      </c>
      <c r="AQ543" s="5">
        <f>VLOOKUP(AR543,'End KS4 denominations'!A:G,7,0)</f>
        <v>266059</v>
      </c>
      <c r="AR543" s="5" t="str">
        <f t="shared" si="8"/>
        <v>Girls.S2.All state-funded.Total.Total</v>
      </c>
    </row>
    <row r="544" spans="1:44" x14ac:dyDescent="0.25">
      <c r="A544">
        <v>201819</v>
      </c>
      <c r="B544" t="s">
        <v>19</v>
      </c>
      <c r="C544" t="s">
        <v>110</v>
      </c>
      <c r="D544" t="s">
        <v>20</v>
      </c>
      <c r="E544" t="s">
        <v>21</v>
      </c>
      <c r="F544" t="s">
        <v>22</v>
      </c>
      <c r="G544" t="s">
        <v>161</v>
      </c>
      <c r="H544" t="s">
        <v>114</v>
      </c>
      <c r="I544" t="s">
        <v>170</v>
      </c>
      <c r="J544" t="s">
        <v>161</v>
      </c>
      <c r="K544" t="s">
        <v>161</v>
      </c>
      <c r="L544" t="s">
        <v>69</v>
      </c>
      <c r="M544" t="s">
        <v>26</v>
      </c>
      <c r="N544">
        <v>91668</v>
      </c>
      <c r="O544">
        <v>89797</v>
      </c>
      <c r="P544">
        <v>62359</v>
      </c>
      <c r="Q544">
        <v>48261</v>
      </c>
      <c r="R544">
        <v>0</v>
      </c>
      <c r="S544">
        <v>0</v>
      </c>
      <c r="T544">
        <v>0</v>
      </c>
      <c r="U544">
        <v>0</v>
      </c>
      <c r="V544">
        <v>97</v>
      </c>
      <c r="W544">
        <v>68</v>
      </c>
      <c r="X544">
        <v>52</v>
      </c>
      <c r="Y544" t="s">
        <v>173</v>
      </c>
      <c r="Z544" t="s">
        <v>173</v>
      </c>
      <c r="AA544" t="s">
        <v>173</v>
      </c>
      <c r="AB544" t="s">
        <v>173</v>
      </c>
      <c r="AC544" s="25">
        <v>16.542349276294097</v>
      </c>
      <c r="AD544" s="25">
        <v>11.487737435776513</v>
      </c>
      <c r="AE544" s="25">
        <v>8.8906123637006722</v>
      </c>
      <c r="AQ544" s="5">
        <f>VLOOKUP(AR544,'End KS4 denominations'!A:G,7,0)</f>
        <v>542831</v>
      </c>
      <c r="AR544" s="5" t="str">
        <f t="shared" si="8"/>
        <v>Total.S2.All state-funded.Total.Total</v>
      </c>
    </row>
    <row r="545" spans="1:44" x14ac:dyDescent="0.25">
      <c r="A545">
        <v>201819</v>
      </c>
      <c r="B545" t="s">
        <v>19</v>
      </c>
      <c r="C545" t="s">
        <v>110</v>
      </c>
      <c r="D545" t="s">
        <v>20</v>
      </c>
      <c r="E545" t="s">
        <v>21</v>
      </c>
      <c r="F545" t="s">
        <v>22</v>
      </c>
      <c r="G545" t="s">
        <v>111</v>
      </c>
      <c r="H545" t="s">
        <v>114</v>
      </c>
      <c r="I545" t="s">
        <v>170</v>
      </c>
      <c r="J545" t="s">
        <v>161</v>
      </c>
      <c r="K545" t="s">
        <v>161</v>
      </c>
      <c r="L545" t="s">
        <v>69</v>
      </c>
      <c r="M545" t="s">
        <v>27</v>
      </c>
      <c r="N545">
        <v>38920</v>
      </c>
      <c r="O545">
        <v>38013</v>
      </c>
      <c r="P545">
        <v>23991</v>
      </c>
      <c r="Q545">
        <v>17875</v>
      </c>
      <c r="R545">
        <v>0</v>
      </c>
      <c r="S545">
        <v>0</v>
      </c>
      <c r="T545">
        <v>0</v>
      </c>
      <c r="U545">
        <v>0</v>
      </c>
      <c r="V545">
        <v>97</v>
      </c>
      <c r="W545">
        <v>61</v>
      </c>
      <c r="X545">
        <v>45</v>
      </c>
      <c r="Y545" t="s">
        <v>173</v>
      </c>
      <c r="Z545" t="s">
        <v>173</v>
      </c>
      <c r="AA545" t="s">
        <v>173</v>
      </c>
      <c r="AB545" t="s">
        <v>173</v>
      </c>
      <c r="AC545" s="25">
        <v>13.734409550098997</v>
      </c>
      <c r="AD545" s="25">
        <v>8.6681456216669304</v>
      </c>
      <c r="AE545" s="25">
        <v>6.4583845186651834</v>
      </c>
      <c r="AQ545" s="5">
        <f>VLOOKUP(AR545,'End KS4 denominations'!A:G,7,0)</f>
        <v>276772</v>
      </c>
      <c r="AR545" s="5" t="str">
        <f t="shared" si="8"/>
        <v>Boys.S2.All state-funded.Total.Total</v>
      </c>
    </row>
    <row r="546" spans="1:44" x14ac:dyDescent="0.25">
      <c r="A546">
        <v>201819</v>
      </c>
      <c r="B546" t="s">
        <v>19</v>
      </c>
      <c r="C546" t="s">
        <v>110</v>
      </c>
      <c r="D546" t="s">
        <v>20</v>
      </c>
      <c r="E546" t="s">
        <v>21</v>
      </c>
      <c r="F546" t="s">
        <v>22</v>
      </c>
      <c r="G546" t="s">
        <v>113</v>
      </c>
      <c r="H546" t="s">
        <v>114</v>
      </c>
      <c r="I546" t="s">
        <v>170</v>
      </c>
      <c r="J546" t="s">
        <v>161</v>
      </c>
      <c r="K546" t="s">
        <v>161</v>
      </c>
      <c r="L546" t="s">
        <v>69</v>
      </c>
      <c r="M546" t="s">
        <v>27</v>
      </c>
      <c r="N546">
        <v>52748</v>
      </c>
      <c r="O546">
        <v>51784</v>
      </c>
      <c r="P546">
        <v>38368</v>
      </c>
      <c r="Q546">
        <v>30386</v>
      </c>
      <c r="R546">
        <v>0</v>
      </c>
      <c r="S546">
        <v>0</v>
      </c>
      <c r="T546">
        <v>0</v>
      </c>
      <c r="U546">
        <v>0</v>
      </c>
      <c r="V546">
        <v>98</v>
      </c>
      <c r="W546">
        <v>72</v>
      </c>
      <c r="X546">
        <v>57</v>
      </c>
      <c r="Y546" t="s">
        <v>173</v>
      </c>
      <c r="Z546" t="s">
        <v>173</v>
      </c>
      <c r="AA546" t="s">
        <v>173</v>
      </c>
      <c r="AB546" t="s">
        <v>173</v>
      </c>
      <c r="AC546" s="25">
        <v>19.463352113628932</v>
      </c>
      <c r="AD546" s="25">
        <v>14.420861538230243</v>
      </c>
      <c r="AE546" s="25">
        <v>11.420775091239161</v>
      </c>
      <c r="AQ546" s="5">
        <f>VLOOKUP(AR546,'End KS4 denominations'!A:G,7,0)</f>
        <v>266059</v>
      </c>
      <c r="AR546" s="5" t="str">
        <f t="shared" si="8"/>
        <v>Girls.S2.All state-funded.Total.Total</v>
      </c>
    </row>
    <row r="547" spans="1:44" x14ac:dyDescent="0.25">
      <c r="A547">
        <v>201819</v>
      </c>
      <c r="B547" t="s">
        <v>19</v>
      </c>
      <c r="C547" t="s">
        <v>110</v>
      </c>
      <c r="D547" t="s">
        <v>20</v>
      </c>
      <c r="E547" t="s">
        <v>21</v>
      </c>
      <c r="F547" t="s">
        <v>22</v>
      </c>
      <c r="G547" t="s">
        <v>161</v>
      </c>
      <c r="H547" t="s">
        <v>114</v>
      </c>
      <c r="I547" t="s">
        <v>170</v>
      </c>
      <c r="J547" t="s">
        <v>161</v>
      </c>
      <c r="K547" t="s">
        <v>161</v>
      </c>
      <c r="L547" t="s">
        <v>69</v>
      </c>
      <c r="M547" t="s">
        <v>27</v>
      </c>
      <c r="N547">
        <v>91668</v>
      </c>
      <c r="O547">
        <v>89797</v>
      </c>
      <c r="P547">
        <v>62359</v>
      </c>
      <c r="Q547">
        <v>48261</v>
      </c>
      <c r="R547">
        <v>0</v>
      </c>
      <c r="S547">
        <v>0</v>
      </c>
      <c r="T547">
        <v>0</v>
      </c>
      <c r="U547">
        <v>0</v>
      </c>
      <c r="V547">
        <v>97</v>
      </c>
      <c r="W547">
        <v>68</v>
      </c>
      <c r="X547">
        <v>52</v>
      </c>
      <c r="Y547" t="s">
        <v>173</v>
      </c>
      <c r="Z547" t="s">
        <v>173</v>
      </c>
      <c r="AA547" t="s">
        <v>173</v>
      </c>
      <c r="AB547" t="s">
        <v>173</v>
      </c>
      <c r="AC547" s="25">
        <v>16.542349276294097</v>
      </c>
      <c r="AD547" s="25">
        <v>11.487737435776513</v>
      </c>
      <c r="AE547" s="25">
        <v>8.8906123637006722</v>
      </c>
      <c r="AQ547" s="5">
        <f>VLOOKUP(AR547,'End KS4 denominations'!A:G,7,0)</f>
        <v>542831</v>
      </c>
      <c r="AR547" s="5" t="str">
        <f t="shared" si="8"/>
        <v>Total.S2.All state-funded.Total.Total</v>
      </c>
    </row>
    <row r="548" spans="1:44" x14ac:dyDescent="0.25">
      <c r="A548">
        <v>201819</v>
      </c>
      <c r="B548" t="s">
        <v>19</v>
      </c>
      <c r="C548" t="s">
        <v>110</v>
      </c>
      <c r="D548" t="s">
        <v>20</v>
      </c>
      <c r="E548" t="s">
        <v>21</v>
      </c>
      <c r="F548" t="s">
        <v>22</v>
      </c>
      <c r="G548" t="s">
        <v>111</v>
      </c>
      <c r="H548" t="s">
        <v>114</v>
      </c>
      <c r="I548" t="s">
        <v>170</v>
      </c>
      <c r="J548" t="s">
        <v>161</v>
      </c>
      <c r="K548" t="s">
        <v>161</v>
      </c>
      <c r="L548" t="s">
        <v>146</v>
      </c>
      <c r="M548" t="s">
        <v>26</v>
      </c>
      <c r="N548">
        <v>7689</v>
      </c>
      <c r="O548">
        <v>7428</v>
      </c>
      <c r="P548">
        <v>5544</v>
      </c>
      <c r="Q548">
        <v>4196</v>
      </c>
      <c r="R548">
        <v>0</v>
      </c>
      <c r="S548">
        <v>0</v>
      </c>
      <c r="T548">
        <v>0</v>
      </c>
      <c r="U548">
        <v>0</v>
      </c>
      <c r="V548">
        <v>96</v>
      </c>
      <c r="W548">
        <v>72</v>
      </c>
      <c r="X548">
        <v>54</v>
      </c>
      <c r="Y548" t="s">
        <v>173</v>
      </c>
      <c r="Z548" t="s">
        <v>173</v>
      </c>
      <c r="AA548" t="s">
        <v>173</v>
      </c>
      <c r="AB548" t="s">
        <v>173</v>
      </c>
      <c r="AC548" s="25">
        <v>2.6837974939661526</v>
      </c>
      <c r="AD548" s="25">
        <v>2.0030927984044626</v>
      </c>
      <c r="AE548" s="25">
        <v>1.5160493113465234</v>
      </c>
      <c r="AQ548" s="5">
        <f>VLOOKUP(AR548,'End KS4 denominations'!A:G,7,0)</f>
        <v>276772</v>
      </c>
      <c r="AR548" s="5" t="str">
        <f t="shared" si="8"/>
        <v>Boys.S2.All state-funded.Total.Total</v>
      </c>
    </row>
    <row r="549" spans="1:44" x14ac:dyDescent="0.25">
      <c r="A549">
        <v>201819</v>
      </c>
      <c r="B549" t="s">
        <v>19</v>
      </c>
      <c r="C549" t="s">
        <v>110</v>
      </c>
      <c r="D549" t="s">
        <v>20</v>
      </c>
      <c r="E549" t="s">
        <v>21</v>
      </c>
      <c r="F549" t="s">
        <v>22</v>
      </c>
      <c r="G549" t="s">
        <v>113</v>
      </c>
      <c r="H549" t="s">
        <v>114</v>
      </c>
      <c r="I549" t="s">
        <v>170</v>
      </c>
      <c r="J549" t="s">
        <v>161</v>
      </c>
      <c r="K549" t="s">
        <v>161</v>
      </c>
      <c r="L549" t="s">
        <v>146</v>
      </c>
      <c r="M549" t="s">
        <v>26</v>
      </c>
      <c r="N549">
        <v>4991</v>
      </c>
      <c r="O549">
        <v>4876</v>
      </c>
      <c r="P549">
        <v>3604</v>
      </c>
      <c r="Q549">
        <v>2612</v>
      </c>
      <c r="R549">
        <v>0</v>
      </c>
      <c r="S549">
        <v>0</v>
      </c>
      <c r="T549">
        <v>0</v>
      </c>
      <c r="U549">
        <v>0</v>
      </c>
      <c r="V549">
        <v>97</v>
      </c>
      <c r="W549">
        <v>72</v>
      </c>
      <c r="X549">
        <v>52</v>
      </c>
      <c r="Y549" t="s">
        <v>173</v>
      </c>
      <c r="Z549" t="s">
        <v>173</v>
      </c>
      <c r="AA549" t="s">
        <v>173</v>
      </c>
      <c r="AB549" t="s">
        <v>173</v>
      </c>
      <c r="AC549" s="25">
        <v>1.832676210915624</v>
      </c>
      <c r="AD549" s="25">
        <v>1.3545867645898091</v>
      </c>
      <c r="AE549" s="25">
        <v>0.98173713349294711</v>
      </c>
      <c r="AQ549" s="5">
        <f>VLOOKUP(AR549,'End KS4 denominations'!A:G,7,0)</f>
        <v>266059</v>
      </c>
      <c r="AR549" s="5" t="str">
        <f t="shared" si="8"/>
        <v>Girls.S2.All state-funded.Total.Total</v>
      </c>
    </row>
    <row r="550" spans="1:44" x14ac:dyDescent="0.25">
      <c r="A550">
        <v>201819</v>
      </c>
      <c r="B550" t="s">
        <v>19</v>
      </c>
      <c r="C550" t="s">
        <v>110</v>
      </c>
      <c r="D550" t="s">
        <v>20</v>
      </c>
      <c r="E550" t="s">
        <v>21</v>
      </c>
      <c r="F550" t="s">
        <v>22</v>
      </c>
      <c r="G550" t="s">
        <v>161</v>
      </c>
      <c r="H550" t="s">
        <v>114</v>
      </c>
      <c r="I550" t="s">
        <v>170</v>
      </c>
      <c r="J550" t="s">
        <v>161</v>
      </c>
      <c r="K550" t="s">
        <v>161</v>
      </c>
      <c r="L550" t="s">
        <v>146</v>
      </c>
      <c r="M550" t="s">
        <v>26</v>
      </c>
      <c r="N550">
        <v>12680</v>
      </c>
      <c r="O550">
        <v>12304</v>
      </c>
      <c r="P550">
        <v>9148</v>
      </c>
      <c r="Q550">
        <v>6808</v>
      </c>
      <c r="R550">
        <v>0</v>
      </c>
      <c r="S550">
        <v>0</v>
      </c>
      <c r="T550">
        <v>0</v>
      </c>
      <c r="U550">
        <v>0</v>
      </c>
      <c r="V550">
        <v>97</v>
      </c>
      <c r="W550">
        <v>72</v>
      </c>
      <c r="X550">
        <v>53</v>
      </c>
      <c r="Y550" t="s">
        <v>173</v>
      </c>
      <c r="Z550" t="s">
        <v>173</v>
      </c>
      <c r="AA550" t="s">
        <v>173</v>
      </c>
      <c r="AB550" t="s">
        <v>173</v>
      </c>
      <c r="AC550" s="25">
        <v>2.2666354721819499</v>
      </c>
      <c r="AD550" s="25">
        <v>1.6852390523017291</v>
      </c>
      <c r="AE550" s="25">
        <v>1.2541656611357863</v>
      </c>
      <c r="AQ550" s="5">
        <f>VLOOKUP(AR550,'End KS4 denominations'!A:G,7,0)</f>
        <v>542831</v>
      </c>
      <c r="AR550" s="5" t="str">
        <f t="shared" si="8"/>
        <v>Total.S2.All state-funded.Total.Total</v>
      </c>
    </row>
    <row r="551" spans="1:44" x14ac:dyDescent="0.25">
      <c r="A551">
        <v>201819</v>
      </c>
      <c r="B551" t="s">
        <v>19</v>
      </c>
      <c r="C551" t="s">
        <v>110</v>
      </c>
      <c r="D551" t="s">
        <v>20</v>
      </c>
      <c r="E551" t="s">
        <v>21</v>
      </c>
      <c r="F551" t="s">
        <v>22</v>
      </c>
      <c r="G551" t="s">
        <v>111</v>
      </c>
      <c r="H551" t="s">
        <v>114</v>
      </c>
      <c r="I551" t="s">
        <v>170</v>
      </c>
      <c r="J551" t="s">
        <v>161</v>
      </c>
      <c r="K551" t="s">
        <v>161</v>
      </c>
      <c r="L551" t="s">
        <v>146</v>
      </c>
      <c r="M551" t="s">
        <v>27</v>
      </c>
      <c r="N551">
        <v>7689</v>
      </c>
      <c r="O551">
        <v>7428</v>
      </c>
      <c r="P551">
        <v>5544</v>
      </c>
      <c r="Q551">
        <v>4196</v>
      </c>
      <c r="R551">
        <v>0</v>
      </c>
      <c r="S551">
        <v>0</v>
      </c>
      <c r="T551">
        <v>0</v>
      </c>
      <c r="U551">
        <v>0</v>
      </c>
      <c r="V551">
        <v>96</v>
      </c>
      <c r="W551">
        <v>72</v>
      </c>
      <c r="X551">
        <v>54</v>
      </c>
      <c r="Y551" t="s">
        <v>173</v>
      </c>
      <c r="Z551" t="s">
        <v>173</v>
      </c>
      <c r="AA551" t="s">
        <v>173</v>
      </c>
      <c r="AB551" t="s">
        <v>173</v>
      </c>
      <c r="AC551" s="25">
        <v>2.6837974939661526</v>
      </c>
      <c r="AD551" s="25">
        <v>2.0030927984044626</v>
      </c>
      <c r="AE551" s="25">
        <v>1.5160493113465234</v>
      </c>
      <c r="AQ551" s="5">
        <f>VLOOKUP(AR551,'End KS4 denominations'!A:G,7,0)</f>
        <v>276772</v>
      </c>
      <c r="AR551" s="5" t="str">
        <f t="shared" si="8"/>
        <v>Boys.S2.All state-funded.Total.Total</v>
      </c>
    </row>
    <row r="552" spans="1:44" x14ac:dyDescent="0.25">
      <c r="A552">
        <v>201819</v>
      </c>
      <c r="B552" t="s">
        <v>19</v>
      </c>
      <c r="C552" t="s">
        <v>110</v>
      </c>
      <c r="D552" t="s">
        <v>20</v>
      </c>
      <c r="E552" t="s">
        <v>21</v>
      </c>
      <c r="F552" t="s">
        <v>22</v>
      </c>
      <c r="G552" t="s">
        <v>113</v>
      </c>
      <c r="H552" t="s">
        <v>114</v>
      </c>
      <c r="I552" t="s">
        <v>170</v>
      </c>
      <c r="J552" t="s">
        <v>161</v>
      </c>
      <c r="K552" t="s">
        <v>161</v>
      </c>
      <c r="L552" t="s">
        <v>146</v>
      </c>
      <c r="M552" t="s">
        <v>27</v>
      </c>
      <c r="N552">
        <v>4991</v>
      </c>
      <c r="O552">
        <v>4876</v>
      </c>
      <c r="P552">
        <v>3604</v>
      </c>
      <c r="Q552">
        <v>2612</v>
      </c>
      <c r="R552">
        <v>0</v>
      </c>
      <c r="S552">
        <v>0</v>
      </c>
      <c r="T552">
        <v>0</v>
      </c>
      <c r="U552">
        <v>0</v>
      </c>
      <c r="V552">
        <v>97</v>
      </c>
      <c r="W552">
        <v>72</v>
      </c>
      <c r="X552">
        <v>52</v>
      </c>
      <c r="Y552" t="s">
        <v>173</v>
      </c>
      <c r="Z552" t="s">
        <v>173</v>
      </c>
      <c r="AA552" t="s">
        <v>173</v>
      </c>
      <c r="AB552" t="s">
        <v>173</v>
      </c>
      <c r="AC552" s="25">
        <v>1.832676210915624</v>
      </c>
      <c r="AD552" s="25">
        <v>1.3545867645898091</v>
      </c>
      <c r="AE552" s="25">
        <v>0.98173713349294711</v>
      </c>
      <c r="AQ552" s="5">
        <f>VLOOKUP(AR552,'End KS4 denominations'!A:G,7,0)</f>
        <v>266059</v>
      </c>
      <c r="AR552" s="5" t="str">
        <f t="shared" si="8"/>
        <v>Girls.S2.All state-funded.Total.Total</v>
      </c>
    </row>
    <row r="553" spans="1:44" x14ac:dyDescent="0.25">
      <c r="A553">
        <v>201819</v>
      </c>
      <c r="B553" t="s">
        <v>19</v>
      </c>
      <c r="C553" t="s">
        <v>110</v>
      </c>
      <c r="D553" t="s">
        <v>20</v>
      </c>
      <c r="E553" t="s">
        <v>21</v>
      </c>
      <c r="F553" t="s">
        <v>22</v>
      </c>
      <c r="G553" t="s">
        <v>161</v>
      </c>
      <c r="H553" t="s">
        <v>114</v>
      </c>
      <c r="I553" t="s">
        <v>170</v>
      </c>
      <c r="J553" t="s">
        <v>161</v>
      </c>
      <c r="K553" t="s">
        <v>161</v>
      </c>
      <c r="L553" t="s">
        <v>146</v>
      </c>
      <c r="M553" t="s">
        <v>27</v>
      </c>
      <c r="N553">
        <v>12680</v>
      </c>
      <c r="O553">
        <v>12304</v>
      </c>
      <c r="P553">
        <v>9148</v>
      </c>
      <c r="Q553">
        <v>6808</v>
      </c>
      <c r="R553">
        <v>0</v>
      </c>
      <c r="S553">
        <v>0</v>
      </c>
      <c r="T553">
        <v>0</v>
      </c>
      <c r="U553">
        <v>0</v>
      </c>
      <c r="V553">
        <v>97</v>
      </c>
      <c r="W553">
        <v>72</v>
      </c>
      <c r="X553">
        <v>53</v>
      </c>
      <c r="Y553" t="s">
        <v>173</v>
      </c>
      <c r="Z553" t="s">
        <v>173</v>
      </c>
      <c r="AA553" t="s">
        <v>173</v>
      </c>
      <c r="AB553" t="s">
        <v>173</v>
      </c>
      <c r="AC553" s="25">
        <v>2.2666354721819499</v>
      </c>
      <c r="AD553" s="25">
        <v>1.6852390523017291</v>
      </c>
      <c r="AE553" s="25">
        <v>1.2541656611357863</v>
      </c>
      <c r="AQ553" s="5">
        <f>VLOOKUP(AR553,'End KS4 denominations'!A:G,7,0)</f>
        <v>542831</v>
      </c>
      <c r="AR553" s="5" t="str">
        <f t="shared" si="8"/>
        <v>Total.S2.All state-funded.Total.Total</v>
      </c>
    </row>
    <row r="554" spans="1:44" x14ac:dyDescent="0.25">
      <c r="A554">
        <v>201819</v>
      </c>
      <c r="B554" t="s">
        <v>19</v>
      </c>
      <c r="C554" t="s">
        <v>110</v>
      </c>
      <c r="D554" t="s">
        <v>20</v>
      </c>
      <c r="E554" t="s">
        <v>21</v>
      </c>
      <c r="F554" t="s">
        <v>22</v>
      </c>
      <c r="G554" t="s">
        <v>111</v>
      </c>
      <c r="H554" t="s">
        <v>115</v>
      </c>
      <c r="I554" t="s">
        <v>24</v>
      </c>
      <c r="J554" t="s">
        <v>161</v>
      </c>
      <c r="K554" t="s">
        <v>161</v>
      </c>
      <c r="L554" t="s">
        <v>25</v>
      </c>
      <c r="M554" t="s">
        <v>71</v>
      </c>
      <c r="N554">
        <v>17</v>
      </c>
      <c r="O554">
        <v>0</v>
      </c>
      <c r="P554">
        <v>0</v>
      </c>
      <c r="Q554">
        <v>0</v>
      </c>
      <c r="R554">
        <v>9</v>
      </c>
      <c r="S554">
        <v>16</v>
      </c>
      <c r="T554">
        <v>0</v>
      </c>
      <c r="U554">
        <v>0</v>
      </c>
      <c r="V554" t="s">
        <v>173</v>
      </c>
      <c r="W554" t="s">
        <v>173</v>
      </c>
      <c r="X554" t="s">
        <v>173</v>
      </c>
      <c r="Y554">
        <v>52</v>
      </c>
      <c r="Z554">
        <v>94</v>
      </c>
      <c r="AA554" t="s">
        <v>173</v>
      </c>
      <c r="AB554" t="s">
        <v>173</v>
      </c>
      <c r="AC554" s="25" t="s">
        <v>173</v>
      </c>
      <c r="AD554" s="25" t="s">
        <v>173</v>
      </c>
      <c r="AE554" s="25" t="s">
        <v>173</v>
      </c>
      <c r="AQ554" s="5" t="e">
        <f>VLOOKUP(AR554,'End KS4 denominations'!A:G,7,0)</f>
        <v>#N/A</v>
      </c>
      <c r="AR554" s="5" t="str">
        <f t="shared" si="8"/>
        <v>Boys.S4.All schools.Total.Total</v>
      </c>
    </row>
    <row r="555" spans="1:44" x14ac:dyDescent="0.25">
      <c r="A555">
        <v>201819</v>
      </c>
      <c r="B555" t="s">
        <v>19</v>
      </c>
      <c r="C555" t="s">
        <v>110</v>
      </c>
      <c r="D555" t="s">
        <v>20</v>
      </c>
      <c r="E555" t="s">
        <v>21</v>
      </c>
      <c r="F555" t="s">
        <v>22</v>
      </c>
      <c r="G555" t="s">
        <v>113</v>
      </c>
      <c r="H555" t="s">
        <v>115</v>
      </c>
      <c r="I555" t="s">
        <v>24</v>
      </c>
      <c r="J555" t="s">
        <v>161</v>
      </c>
      <c r="K555" t="s">
        <v>161</v>
      </c>
      <c r="L555" t="s">
        <v>25</v>
      </c>
      <c r="M555" t="s">
        <v>71</v>
      </c>
      <c r="N555">
        <v>18</v>
      </c>
      <c r="O555">
        <v>0</v>
      </c>
      <c r="P555">
        <v>0</v>
      </c>
      <c r="Q555">
        <v>0</v>
      </c>
      <c r="R555">
        <v>11</v>
      </c>
      <c r="S555">
        <v>18</v>
      </c>
      <c r="T555">
        <v>0</v>
      </c>
      <c r="U555">
        <v>0</v>
      </c>
      <c r="V555" t="s">
        <v>173</v>
      </c>
      <c r="W555" t="s">
        <v>173</v>
      </c>
      <c r="X555" t="s">
        <v>173</v>
      </c>
      <c r="Y555">
        <v>61</v>
      </c>
      <c r="Z555">
        <v>100</v>
      </c>
      <c r="AA555" t="s">
        <v>173</v>
      </c>
      <c r="AB555" t="s">
        <v>173</v>
      </c>
      <c r="AC555" s="25" t="s">
        <v>173</v>
      </c>
      <c r="AD555" s="25" t="s">
        <v>173</v>
      </c>
      <c r="AE555" s="25" t="s">
        <v>173</v>
      </c>
      <c r="AQ555" s="5" t="e">
        <f>VLOOKUP(AR555,'End KS4 denominations'!A:G,7,0)</f>
        <v>#N/A</v>
      </c>
      <c r="AR555" s="5" t="str">
        <f t="shared" si="8"/>
        <v>Girls.S4.All schools.Total.Total</v>
      </c>
    </row>
    <row r="556" spans="1:44" x14ac:dyDescent="0.25">
      <c r="A556">
        <v>201819</v>
      </c>
      <c r="B556" t="s">
        <v>19</v>
      </c>
      <c r="C556" t="s">
        <v>110</v>
      </c>
      <c r="D556" t="s">
        <v>20</v>
      </c>
      <c r="E556" t="s">
        <v>21</v>
      </c>
      <c r="F556" t="s">
        <v>22</v>
      </c>
      <c r="G556" t="s">
        <v>161</v>
      </c>
      <c r="H556" t="s">
        <v>115</v>
      </c>
      <c r="I556" t="s">
        <v>24</v>
      </c>
      <c r="J556" t="s">
        <v>161</v>
      </c>
      <c r="K556" t="s">
        <v>161</v>
      </c>
      <c r="L556" t="s">
        <v>25</v>
      </c>
      <c r="M556" t="s">
        <v>71</v>
      </c>
      <c r="N556">
        <v>35</v>
      </c>
      <c r="O556">
        <v>0</v>
      </c>
      <c r="P556">
        <v>0</v>
      </c>
      <c r="Q556">
        <v>0</v>
      </c>
      <c r="R556">
        <v>20</v>
      </c>
      <c r="S556">
        <v>34</v>
      </c>
      <c r="T556">
        <v>0</v>
      </c>
      <c r="U556">
        <v>0</v>
      </c>
      <c r="V556" t="s">
        <v>173</v>
      </c>
      <c r="W556" t="s">
        <v>173</v>
      </c>
      <c r="X556" t="s">
        <v>173</v>
      </c>
      <c r="Y556">
        <v>57</v>
      </c>
      <c r="Z556">
        <v>97</v>
      </c>
      <c r="AA556" t="s">
        <v>173</v>
      </c>
      <c r="AB556" t="s">
        <v>173</v>
      </c>
      <c r="AC556" s="25" t="s">
        <v>173</v>
      </c>
      <c r="AD556" s="25" t="s">
        <v>173</v>
      </c>
      <c r="AE556" s="25" t="s">
        <v>173</v>
      </c>
      <c r="AQ556" s="5" t="e">
        <f>VLOOKUP(AR556,'End KS4 denominations'!A:G,7,0)</f>
        <v>#N/A</v>
      </c>
      <c r="AR556" s="5" t="str">
        <f t="shared" si="8"/>
        <v>Total.S4.All schools.Total.Total</v>
      </c>
    </row>
    <row r="557" spans="1:44" x14ac:dyDescent="0.25">
      <c r="A557">
        <v>201819</v>
      </c>
      <c r="B557" t="s">
        <v>19</v>
      </c>
      <c r="C557" t="s">
        <v>110</v>
      </c>
      <c r="D557" t="s">
        <v>20</v>
      </c>
      <c r="E557" t="s">
        <v>21</v>
      </c>
      <c r="F557" t="s">
        <v>22</v>
      </c>
      <c r="G557" t="s">
        <v>111</v>
      </c>
      <c r="H557" t="s">
        <v>115</v>
      </c>
      <c r="I557" t="s">
        <v>24</v>
      </c>
      <c r="J557" t="s">
        <v>161</v>
      </c>
      <c r="K557" t="s">
        <v>161</v>
      </c>
      <c r="L557" t="s">
        <v>28</v>
      </c>
      <c r="M557" t="s">
        <v>71</v>
      </c>
      <c r="N557">
        <v>9</v>
      </c>
      <c r="O557">
        <v>0</v>
      </c>
      <c r="P557">
        <v>0</v>
      </c>
      <c r="Q557">
        <v>0</v>
      </c>
      <c r="R557">
        <v>4</v>
      </c>
      <c r="S557">
        <v>9</v>
      </c>
      <c r="T557">
        <v>0</v>
      </c>
      <c r="U557">
        <v>0</v>
      </c>
      <c r="V557" t="s">
        <v>173</v>
      </c>
      <c r="W557" t="s">
        <v>173</v>
      </c>
      <c r="X557" t="s">
        <v>173</v>
      </c>
      <c r="Y557">
        <v>44</v>
      </c>
      <c r="Z557">
        <v>100</v>
      </c>
      <c r="AA557" t="s">
        <v>173</v>
      </c>
      <c r="AB557" t="s">
        <v>173</v>
      </c>
      <c r="AC557" s="25" t="s">
        <v>173</v>
      </c>
      <c r="AD557" s="25" t="s">
        <v>173</v>
      </c>
      <c r="AE557" s="25" t="s">
        <v>173</v>
      </c>
      <c r="AQ557" s="5" t="e">
        <f>VLOOKUP(AR557,'End KS4 denominations'!A:G,7,0)</f>
        <v>#N/A</v>
      </c>
      <c r="AR557" s="5" t="str">
        <f t="shared" si="8"/>
        <v>Boys.S4.All schools.Total.Total</v>
      </c>
    </row>
    <row r="558" spans="1:44" x14ac:dyDescent="0.25">
      <c r="A558">
        <v>201819</v>
      </c>
      <c r="B558" t="s">
        <v>19</v>
      </c>
      <c r="C558" t="s">
        <v>110</v>
      </c>
      <c r="D558" t="s">
        <v>20</v>
      </c>
      <c r="E558" t="s">
        <v>21</v>
      </c>
      <c r="F558" t="s">
        <v>22</v>
      </c>
      <c r="G558" t="s">
        <v>113</v>
      </c>
      <c r="H558" t="s">
        <v>115</v>
      </c>
      <c r="I558" t="s">
        <v>24</v>
      </c>
      <c r="J558" t="s">
        <v>161</v>
      </c>
      <c r="K558" t="s">
        <v>161</v>
      </c>
      <c r="L558" t="s">
        <v>28</v>
      </c>
      <c r="M558" t="s">
        <v>71</v>
      </c>
      <c r="N558">
        <v>29</v>
      </c>
      <c r="O558">
        <v>0</v>
      </c>
      <c r="P558">
        <v>0</v>
      </c>
      <c r="Q558">
        <v>0</v>
      </c>
      <c r="R558">
        <v>22</v>
      </c>
      <c r="S558">
        <v>28</v>
      </c>
      <c r="T558">
        <v>0</v>
      </c>
      <c r="U558">
        <v>0</v>
      </c>
      <c r="V558" t="s">
        <v>173</v>
      </c>
      <c r="W558" t="s">
        <v>173</v>
      </c>
      <c r="X558" t="s">
        <v>173</v>
      </c>
      <c r="Y558">
        <v>75</v>
      </c>
      <c r="Z558">
        <v>96</v>
      </c>
      <c r="AA558" t="s">
        <v>173</v>
      </c>
      <c r="AB558" t="s">
        <v>173</v>
      </c>
      <c r="AC558" s="25" t="s">
        <v>173</v>
      </c>
      <c r="AD558" s="25" t="s">
        <v>173</v>
      </c>
      <c r="AE558" s="25" t="s">
        <v>173</v>
      </c>
      <c r="AQ558" s="5" t="e">
        <f>VLOOKUP(AR558,'End KS4 denominations'!A:G,7,0)</f>
        <v>#N/A</v>
      </c>
      <c r="AR558" s="5" t="str">
        <f t="shared" si="8"/>
        <v>Girls.S4.All schools.Total.Total</v>
      </c>
    </row>
    <row r="559" spans="1:44" x14ac:dyDescent="0.25">
      <c r="A559">
        <v>201819</v>
      </c>
      <c r="B559" t="s">
        <v>19</v>
      </c>
      <c r="C559" t="s">
        <v>110</v>
      </c>
      <c r="D559" t="s">
        <v>20</v>
      </c>
      <c r="E559" t="s">
        <v>21</v>
      </c>
      <c r="F559" t="s">
        <v>22</v>
      </c>
      <c r="G559" t="s">
        <v>161</v>
      </c>
      <c r="H559" t="s">
        <v>115</v>
      </c>
      <c r="I559" t="s">
        <v>24</v>
      </c>
      <c r="J559" t="s">
        <v>161</v>
      </c>
      <c r="K559" t="s">
        <v>161</v>
      </c>
      <c r="L559" t="s">
        <v>28</v>
      </c>
      <c r="M559" t="s">
        <v>71</v>
      </c>
      <c r="N559">
        <v>38</v>
      </c>
      <c r="O559">
        <v>0</v>
      </c>
      <c r="P559">
        <v>0</v>
      </c>
      <c r="Q559">
        <v>0</v>
      </c>
      <c r="R559">
        <v>26</v>
      </c>
      <c r="S559">
        <v>37</v>
      </c>
      <c r="T559">
        <v>0</v>
      </c>
      <c r="U559">
        <v>0</v>
      </c>
      <c r="V559" t="s">
        <v>173</v>
      </c>
      <c r="W559" t="s">
        <v>173</v>
      </c>
      <c r="X559" t="s">
        <v>173</v>
      </c>
      <c r="Y559">
        <v>68</v>
      </c>
      <c r="Z559">
        <v>97</v>
      </c>
      <c r="AA559" t="s">
        <v>173</v>
      </c>
      <c r="AB559" t="s">
        <v>173</v>
      </c>
      <c r="AC559" s="25" t="s">
        <v>173</v>
      </c>
      <c r="AD559" s="25" t="s">
        <v>173</v>
      </c>
      <c r="AE559" s="25" t="s">
        <v>173</v>
      </c>
      <c r="AQ559" s="5" t="e">
        <f>VLOOKUP(AR559,'End KS4 denominations'!A:G,7,0)</f>
        <v>#N/A</v>
      </c>
      <c r="AR559" s="5" t="str">
        <f t="shared" si="8"/>
        <v>Total.S4.All schools.Total.Total</v>
      </c>
    </row>
    <row r="560" spans="1:44" x14ac:dyDescent="0.25">
      <c r="A560">
        <v>201819</v>
      </c>
      <c r="B560" t="s">
        <v>19</v>
      </c>
      <c r="C560" t="s">
        <v>110</v>
      </c>
      <c r="D560" t="s">
        <v>20</v>
      </c>
      <c r="E560" t="s">
        <v>21</v>
      </c>
      <c r="F560" t="s">
        <v>22</v>
      </c>
      <c r="G560" t="s">
        <v>111</v>
      </c>
      <c r="H560" t="s">
        <v>115</v>
      </c>
      <c r="I560" t="s">
        <v>24</v>
      </c>
      <c r="J560" t="s">
        <v>161</v>
      </c>
      <c r="K560" t="s">
        <v>161</v>
      </c>
      <c r="L560" t="s">
        <v>29</v>
      </c>
      <c r="M560" t="s">
        <v>71</v>
      </c>
      <c r="N560">
        <v>7</v>
      </c>
      <c r="O560">
        <v>0</v>
      </c>
      <c r="P560">
        <v>0</v>
      </c>
      <c r="Q560">
        <v>0</v>
      </c>
      <c r="R560">
        <v>5</v>
      </c>
      <c r="S560">
        <v>7</v>
      </c>
      <c r="T560">
        <v>0</v>
      </c>
      <c r="U560">
        <v>0</v>
      </c>
      <c r="V560" t="s">
        <v>173</v>
      </c>
      <c r="W560" t="s">
        <v>173</v>
      </c>
      <c r="X560" t="s">
        <v>173</v>
      </c>
      <c r="Y560">
        <v>71</v>
      </c>
      <c r="Z560">
        <v>100</v>
      </c>
      <c r="AA560" t="s">
        <v>173</v>
      </c>
      <c r="AB560" t="s">
        <v>173</v>
      </c>
      <c r="AC560" s="25" t="s">
        <v>173</v>
      </c>
      <c r="AD560" s="25" t="s">
        <v>173</v>
      </c>
      <c r="AE560" s="25" t="s">
        <v>173</v>
      </c>
      <c r="AQ560" s="5" t="e">
        <f>VLOOKUP(AR560,'End KS4 denominations'!A:G,7,0)</f>
        <v>#N/A</v>
      </c>
      <c r="AR560" s="5" t="str">
        <f t="shared" si="8"/>
        <v>Boys.S4.All schools.Total.Total</v>
      </c>
    </row>
    <row r="561" spans="1:44" x14ac:dyDescent="0.25">
      <c r="A561">
        <v>201819</v>
      </c>
      <c r="B561" t="s">
        <v>19</v>
      </c>
      <c r="C561" t="s">
        <v>110</v>
      </c>
      <c r="D561" t="s">
        <v>20</v>
      </c>
      <c r="E561" t="s">
        <v>21</v>
      </c>
      <c r="F561" t="s">
        <v>22</v>
      </c>
      <c r="G561" t="s">
        <v>113</v>
      </c>
      <c r="H561" t="s">
        <v>115</v>
      </c>
      <c r="I561" t="s">
        <v>24</v>
      </c>
      <c r="J561" t="s">
        <v>161</v>
      </c>
      <c r="K561" t="s">
        <v>161</v>
      </c>
      <c r="L561" t="s">
        <v>29</v>
      </c>
      <c r="M561" t="s">
        <v>71</v>
      </c>
      <c r="N561">
        <v>22</v>
      </c>
      <c r="O561">
        <v>0</v>
      </c>
      <c r="P561">
        <v>0</v>
      </c>
      <c r="Q561">
        <v>0</v>
      </c>
      <c r="R561">
        <v>9</v>
      </c>
      <c r="S561">
        <v>22</v>
      </c>
      <c r="T561">
        <v>0</v>
      </c>
      <c r="U561">
        <v>0</v>
      </c>
      <c r="V561" t="s">
        <v>173</v>
      </c>
      <c r="W561" t="s">
        <v>173</v>
      </c>
      <c r="X561" t="s">
        <v>173</v>
      </c>
      <c r="Y561">
        <v>40</v>
      </c>
      <c r="Z561">
        <v>100</v>
      </c>
      <c r="AA561" t="s">
        <v>173</v>
      </c>
      <c r="AB561" t="s">
        <v>173</v>
      </c>
      <c r="AC561" s="25" t="s">
        <v>173</v>
      </c>
      <c r="AD561" s="25" t="s">
        <v>173</v>
      </c>
      <c r="AE561" s="25" t="s">
        <v>173</v>
      </c>
      <c r="AQ561" s="5" t="e">
        <f>VLOOKUP(AR561,'End KS4 denominations'!A:G,7,0)</f>
        <v>#N/A</v>
      </c>
      <c r="AR561" s="5" t="str">
        <f t="shared" si="8"/>
        <v>Girls.S4.All schools.Total.Total</v>
      </c>
    </row>
    <row r="562" spans="1:44" x14ac:dyDescent="0.25">
      <c r="A562">
        <v>201819</v>
      </c>
      <c r="B562" t="s">
        <v>19</v>
      </c>
      <c r="C562" t="s">
        <v>110</v>
      </c>
      <c r="D562" t="s">
        <v>20</v>
      </c>
      <c r="E562" t="s">
        <v>21</v>
      </c>
      <c r="F562" t="s">
        <v>22</v>
      </c>
      <c r="G562" t="s">
        <v>161</v>
      </c>
      <c r="H562" t="s">
        <v>115</v>
      </c>
      <c r="I562" t="s">
        <v>24</v>
      </c>
      <c r="J562" t="s">
        <v>161</v>
      </c>
      <c r="K562" t="s">
        <v>161</v>
      </c>
      <c r="L562" t="s">
        <v>29</v>
      </c>
      <c r="M562" t="s">
        <v>71</v>
      </c>
      <c r="N562">
        <v>29</v>
      </c>
      <c r="O562">
        <v>0</v>
      </c>
      <c r="P562">
        <v>0</v>
      </c>
      <c r="Q562">
        <v>0</v>
      </c>
      <c r="R562">
        <v>14</v>
      </c>
      <c r="S562">
        <v>29</v>
      </c>
      <c r="T562">
        <v>0</v>
      </c>
      <c r="U562">
        <v>0</v>
      </c>
      <c r="V562" t="s">
        <v>173</v>
      </c>
      <c r="W562" t="s">
        <v>173</v>
      </c>
      <c r="X562" t="s">
        <v>173</v>
      </c>
      <c r="Y562">
        <v>48</v>
      </c>
      <c r="Z562">
        <v>100</v>
      </c>
      <c r="AA562" t="s">
        <v>173</v>
      </c>
      <c r="AB562" t="s">
        <v>173</v>
      </c>
      <c r="AC562" s="25" t="s">
        <v>173</v>
      </c>
      <c r="AD562" s="25" t="s">
        <v>173</v>
      </c>
      <c r="AE562" s="25" t="s">
        <v>173</v>
      </c>
      <c r="AQ562" s="5" t="e">
        <f>VLOOKUP(AR562,'End KS4 denominations'!A:G,7,0)</f>
        <v>#N/A</v>
      </c>
      <c r="AR562" s="5" t="str">
        <f t="shared" si="8"/>
        <v>Total.S4.All schools.Total.Total</v>
      </c>
    </row>
    <row r="563" spans="1:44" x14ac:dyDescent="0.25">
      <c r="A563">
        <v>201819</v>
      </c>
      <c r="B563" t="s">
        <v>19</v>
      </c>
      <c r="C563" t="s">
        <v>110</v>
      </c>
      <c r="D563" t="s">
        <v>20</v>
      </c>
      <c r="E563" t="s">
        <v>21</v>
      </c>
      <c r="F563" t="s">
        <v>22</v>
      </c>
      <c r="G563" t="s">
        <v>111</v>
      </c>
      <c r="H563" t="s">
        <v>115</v>
      </c>
      <c r="I563" t="s">
        <v>24</v>
      </c>
      <c r="J563" t="s">
        <v>161</v>
      </c>
      <c r="K563" t="s">
        <v>161</v>
      </c>
      <c r="L563" t="s">
        <v>30</v>
      </c>
      <c r="M563" t="s">
        <v>71</v>
      </c>
      <c r="N563">
        <v>86</v>
      </c>
      <c r="O563">
        <v>0</v>
      </c>
      <c r="P563">
        <v>0</v>
      </c>
      <c r="Q563">
        <v>0</v>
      </c>
      <c r="R563">
        <v>53</v>
      </c>
      <c r="S563">
        <v>76</v>
      </c>
      <c r="T563">
        <v>0</v>
      </c>
      <c r="U563">
        <v>0</v>
      </c>
      <c r="V563" t="s">
        <v>173</v>
      </c>
      <c r="W563" t="s">
        <v>173</v>
      </c>
      <c r="X563" t="s">
        <v>173</v>
      </c>
      <c r="Y563">
        <v>61</v>
      </c>
      <c r="Z563">
        <v>88</v>
      </c>
      <c r="AA563" t="s">
        <v>173</v>
      </c>
      <c r="AB563" t="s">
        <v>173</v>
      </c>
      <c r="AC563" s="25" t="s">
        <v>173</v>
      </c>
      <c r="AD563" s="25" t="s">
        <v>173</v>
      </c>
      <c r="AE563" s="25" t="s">
        <v>173</v>
      </c>
      <c r="AQ563" s="5" t="e">
        <f>VLOOKUP(AR563,'End KS4 denominations'!A:G,7,0)</f>
        <v>#N/A</v>
      </c>
      <c r="AR563" s="5" t="str">
        <f t="shared" si="8"/>
        <v>Boys.S4.All schools.Total.Total</v>
      </c>
    </row>
    <row r="564" spans="1:44" x14ac:dyDescent="0.25">
      <c r="A564">
        <v>201819</v>
      </c>
      <c r="B564" t="s">
        <v>19</v>
      </c>
      <c r="C564" t="s">
        <v>110</v>
      </c>
      <c r="D564" t="s">
        <v>20</v>
      </c>
      <c r="E564" t="s">
        <v>21</v>
      </c>
      <c r="F564" t="s">
        <v>22</v>
      </c>
      <c r="G564" t="s">
        <v>113</v>
      </c>
      <c r="H564" t="s">
        <v>115</v>
      </c>
      <c r="I564" t="s">
        <v>24</v>
      </c>
      <c r="J564" t="s">
        <v>161</v>
      </c>
      <c r="K564" t="s">
        <v>161</v>
      </c>
      <c r="L564" t="s">
        <v>30</v>
      </c>
      <c r="M564" t="s">
        <v>71</v>
      </c>
      <c r="N564">
        <v>78</v>
      </c>
      <c r="O564">
        <v>0</v>
      </c>
      <c r="P564">
        <v>0</v>
      </c>
      <c r="Q564">
        <v>0</v>
      </c>
      <c r="R564">
        <v>49</v>
      </c>
      <c r="S564">
        <v>71</v>
      </c>
      <c r="T564">
        <v>0</v>
      </c>
      <c r="U564">
        <v>0</v>
      </c>
      <c r="V564" t="s">
        <v>173</v>
      </c>
      <c r="W564" t="s">
        <v>173</v>
      </c>
      <c r="X564" t="s">
        <v>173</v>
      </c>
      <c r="Y564">
        <v>62</v>
      </c>
      <c r="Z564">
        <v>91</v>
      </c>
      <c r="AA564" t="s">
        <v>173</v>
      </c>
      <c r="AB564" t="s">
        <v>173</v>
      </c>
      <c r="AC564" s="25" t="s">
        <v>173</v>
      </c>
      <c r="AD564" s="25" t="s">
        <v>173</v>
      </c>
      <c r="AE564" s="25" t="s">
        <v>173</v>
      </c>
      <c r="AQ564" s="5" t="e">
        <f>VLOOKUP(AR564,'End KS4 denominations'!A:G,7,0)</f>
        <v>#N/A</v>
      </c>
      <c r="AR564" s="5" t="str">
        <f t="shared" si="8"/>
        <v>Girls.S4.All schools.Total.Total</v>
      </c>
    </row>
    <row r="565" spans="1:44" x14ac:dyDescent="0.25">
      <c r="A565">
        <v>201819</v>
      </c>
      <c r="B565" t="s">
        <v>19</v>
      </c>
      <c r="C565" t="s">
        <v>110</v>
      </c>
      <c r="D565" t="s">
        <v>20</v>
      </c>
      <c r="E565" t="s">
        <v>21</v>
      </c>
      <c r="F565" t="s">
        <v>22</v>
      </c>
      <c r="G565" t="s">
        <v>161</v>
      </c>
      <c r="H565" t="s">
        <v>115</v>
      </c>
      <c r="I565" t="s">
        <v>24</v>
      </c>
      <c r="J565" t="s">
        <v>161</v>
      </c>
      <c r="K565" t="s">
        <v>161</v>
      </c>
      <c r="L565" t="s">
        <v>30</v>
      </c>
      <c r="M565" t="s">
        <v>71</v>
      </c>
      <c r="N565">
        <v>164</v>
      </c>
      <c r="O565">
        <v>0</v>
      </c>
      <c r="P565">
        <v>0</v>
      </c>
      <c r="Q565">
        <v>0</v>
      </c>
      <c r="R565">
        <v>102</v>
      </c>
      <c r="S565">
        <v>147</v>
      </c>
      <c r="T565">
        <v>0</v>
      </c>
      <c r="U565">
        <v>0</v>
      </c>
      <c r="V565" t="s">
        <v>173</v>
      </c>
      <c r="W565" t="s">
        <v>173</v>
      </c>
      <c r="X565" t="s">
        <v>173</v>
      </c>
      <c r="Y565">
        <v>62</v>
      </c>
      <c r="Z565">
        <v>89</v>
      </c>
      <c r="AA565" t="s">
        <v>173</v>
      </c>
      <c r="AB565" t="s">
        <v>173</v>
      </c>
      <c r="AC565" s="25" t="s">
        <v>173</v>
      </c>
      <c r="AD565" s="25" t="s">
        <v>173</v>
      </c>
      <c r="AE565" s="25" t="s">
        <v>173</v>
      </c>
      <c r="AQ565" s="5" t="e">
        <f>VLOOKUP(AR565,'End KS4 denominations'!A:G,7,0)</f>
        <v>#N/A</v>
      </c>
      <c r="AR565" s="5" t="str">
        <f t="shared" si="8"/>
        <v>Total.S4.All schools.Total.Total</v>
      </c>
    </row>
    <row r="566" spans="1:44" x14ac:dyDescent="0.25">
      <c r="A566">
        <v>201819</v>
      </c>
      <c r="B566" t="s">
        <v>19</v>
      </c>
      <c r="C566" t="s">
        <v>110</v>
      </c>
      <c r="D566" t="s">
        <v>20</v>
      </c>
      <c r="E566" t="s">
        <v>21</v>
      </c>
      <c r="F566" t="s">
        <v>22</v>
      </c>
      <c r="G566" t="s">
        <v>111</v>
      </c>
      <c r="H566" t="s">
        <v>115</v>
      </c>
      <c r="I566" t="s">
        <v>24</v>
      </c>
      <c r="J566" t="s">
        <v>161</v>
      </c>
      <c r="K566" t="s">
        <v>161</v>
      </c>
      <c r="L566" t="s">
        <v>31</v>
      </c>
      <c r="M566" t="s">
        <v>71</v>
      </c>
      <c r="N566">
        <v>480</v>
      </c>
      <c r="O566">
        <v>0</v>
      </c>
      <c r="P566">
        <v>0</v>
      </c>
      <c r="Q566">
        <v>0</v>
      </c>
      <c r="R566">
        <v>368</v>
      </c>
      <c r="S566">
        <v>467</v>
      </c>
      <c r="T566">
        <v>0</v>
      </c>
      <c r="U566">
        <v>0</v>
      </c>
      <c r="V566" t="s">
        <v>173</v>
      </c>
      <c r="W566" t="s">
        <v>173</v>
      </c>
      <c r="X566" t="s">
        <v>173</v>
      </c>
      <c r="Y566">
        <v>76</v>
      </c>
      <c r="Z566">
        <v>97</v>
      </c>
      <c r="AA566" t="s">
        <v>173</v>
      </c>
      <c r="AB566" t="s">
        <v>173</v>
      </c>
      <c r="AC566" s="25" t="s">
        <v>173</v>
      </c>
      <c r="AD566" s="25" t="s">
        <v>173</v>
      </c>
      <c r="AE566" s="25" t="s">
        <v>173</v>
      </c>
      <c r="AQ566" s="5" t="e">
        <f>VLOOKUP(AR566,'End KS4 denominations'!A:G,7,0)</f>
        <v>#N/A</v>
      </c>
      <c r="AR566" s="5" t="str">
        <f t="shared" si="8"/>
        <v>Boys.S4.All schools.Total.Total</v>
      </c>
    </row>
    <row r="567" spans="1:44" x14ac:dyDescent="0.25">
      <c r="A567">
        <v>201819</v>
      </c>
      <c r="B567" t="s">
        <v>19</v>
      </c>
      <c r="C567" t="s">
        <v>110</v>
      </c>
      <c r="D567" t="s">
        <v>20</v>
      </c>
      <c r="E567" t="s">
        <v>21</v>
      </c>
      <c r="F567" t="s">
        <v>22</v>
      </c>
      <c r="G567" t="s">
        <v>113</v>
      </c>
      <c r="H567" t="s">
        <v>115</v>
      </c>
      <c r="I567" t="s">
        <v>24</v>
      </c>
      <c r="J567" t="s">
        <v>161</v>
      </c>
      <c r="K567" t="s">
        <v>161</v>
      </c>
      <c r="L567" t="s">
        <v>31</v>
      </c>
      <c r="M567" t="s">
        <v>71</v>
      </c>
      <c r="N567">
        <v>670</v>
      </c>
      <c r="O567">
        <v>0</v>
      </c>
      <c r="P567">
        <v>0</v>
      </c>
      <c r="Q567">
        <v>0</v>
      </c>
      <c r="R567">
        <v>535</v>
      </c>
      <c r="S567">
        <v>645</v>
      </c>
      <c r="T567">
        <v>0</v>
      </c>
      <c r="U567">
        <v>0</v>
      </c>
      <c r="V567" t="s">
        <v>173</v>
      </c>
      <c r="W567" t="s">
        <v>173</v>
      </c>
      <c r="X567" t="s">
        <v>173</v>
      </c>
      <c r="Y567">
        <v>79</v>
      </c>
      <c r="Z567">
        <v>96</v>
      </c>
      <c r="AA567" t="s">
        <v>173</v>
      </c>
      <c r="AB567" t="s">
        <v>173</v>
      </c>
      <c r="AC567" s="25" t="s">
        <v>173</v>
      </c>
      <c r="AD567" s="25" t="s">
        <v>173</v>
      </c>
      <c r="AE567" s="25" t="s">
        <v>173</v>
      </c>
      <c r="AQ567" s="5" t="e">
        <f>VLOOKUP(AR567,'End KS4 denominations'!A:G,7,0)</f>
        <v>#N/A</v>
      </c>
      <c r="AR567" s="5" t="str">
        <f t="shared" si="8"/>
        <v>Girls.S4.All schools.Total.Total</v>
      </c>
    </row>
    <row r="568" spans="1:44" x14ac:dyDescent="0.25">
      <c r="A568">
        <v>201819</v>
      </c>
      <c r="B568" t="s">
        <v>19</v>
      </c>
      <c r="C568" t="s">
        <v>110</v>
      </c>
      <c r="D568" t="s">
        <v>20</v>
      </c>
      <c r="E568" t="s">
        <v>21</v>
      </c>
      <c r="F568" t="s">
        <v>22</v>
      </c>
      <c r="G568" t="s">
        <v>161</v>
      </c>
      <c r="H568" t="s">
        <v>115</v>
      </c>
      <c r="I568" t="s">
        <v>24</v>
      </c>
      <c r="J568" t="s">
        <v>161</v>
      </c>
      <c r="K568" t="s">
        <v>161</v>
      </c>
      <c r="L568" t="s">
        <v>31</v>
      </c>
      <c r="M568" t="s">
        <v>71</v>
      </c>
      <c r="N568">
        <v>1150</v>
      </c>
      <c r="O568">
        <v>0</v>
      </c>
      <c r="P568">
        <v>0</v>
      </c>
      <c r="Q568">
        <v>0</v>
      </c>
      <c r="R568">
        <v>903</v>
      </c>
      <c r="S568">
        <v>1112</v>
      </c>
      <c r="T568">
        <v>0</v>
      </c>
      <c r="U568">
        <v>0</v>
      </c>
      <c r="V568" t="s">
        <v>173</v>
      </c>
      <c r="W568" t="s">
        <v>173</v>
      </c>
      <c r="X568" t="s">
        <v>173</v>
      </c>
      <c r="Y568">
        <v>78</v>
      </c>
      <c r="Z568">
        <v>96</v>
      </c>
      <c r="AA568" t="s">
        <v>173</v>
      </c>
      <c r="AB568" t="s">
        <v>173</v>
      </c>
      <c r="AC568" s="25" t="s">
        <v>173</v>
      </c>
      <c r="AD568" s="25" t="s">
        <v>173</v>
      </c>
      <c r="AE568" s="25" t="s">
        <v>173</v>
      </c>
      <c r="AQ568" s="5" t="e">
        <f>VLOOKUP(AR568,'End KS4 denominations'!A:G,7,0)</f>
        <v>#N/A</v>
      </c>
      <c r="AR568" s="5" t="str">
        <f t="shared" si="8"/>
        <v>Total.S4.All schools.Total.Total</v>
      </c>
    </row>
    <row r="569" spans="1:44" x14ac:dyDescent="0.25">
      <c r="A569">
        <v>201819</v>
      </c>
      <c r="B569" t="s">
        <v>19</v>
      </c>
      <c r="C569" t="s">
        <v>110</v>
      </c>
      <c r="D569" t="s">
        <v>20</v>
      </c>
      <c r="E569" t="s">
        <v>21</v>
      </c>
      <c r="F569" t="s">
        <v>22</v>
      </c>
      <c r="G569" t="s">
        <v>111</v>
      </c>
      <c r="H569" t="s">
        <v>115</v>
      </c>
      <c r="I569" t="s">
        <v>24</v>
      </c>
      <c r="J569" t="s">
        <v>161</v>
      </c>
      <c r="K569" t="s">
        <v>161</v>
      </c>
      <c r="L569" t="s">
        <v>32</v>
      </c>
      <c r="M569" t="s">
        <v>71</v>
      </c>
      <c r="N569">
        <v>89</v>
      </c>
      <c r="O569">
        <v>0</v>
      </c>
      <c r="P569">
        <v>0</v>
      </c>
      <c r="Q569">
        <v>0</v>
      </c>
      <c r="R569">
        <v>56</v>
      </c>
      <c r="S569">
        <v>79</v>
      </c>
      <c r="T569">
        <v>0</v>
      </c>
      <c r="U569">
        <v>0</v>
      </c>
      <c r="V569" t="s">
        <v>173</v>
      </c>
      <c r="W569" t="s">
        <v>173</v>
      </c>
      <c r="X569" t="s">
        <v>173</v>
      </c>
      <c r="Y569">
        <v>62</v>
      </c>
      <c r="Z569">
        <v>88</v>
      </c>
      <c r="AA569" t="s">
        <v>173</v>
      </c>
      <c r="AB569" t="s">
        <v>173</v>
      </c>
      <c r="AC569" s="25" t="s">
        <v>173</v>
      </c>
      <c r="AD569" s="25" t="s">
        <v>173</v>
      </c>
      <c r="AE569" s="25" t="s">
        <v>173</v>
      </c>
      <c r="AQ569" s="5" t="e">
        <f>VLOOKUP(AR569,'End KS4 denominations'!A:G,7,0)</f>
        <v>#N/A</v>
      </c>
      <c r="AR569" s="5" t="str">
        <f t="shared" si="8"/>
        <v>Boys.S4.All schools.Total.Total</v>
      </c>
    </row>
    <row r="570" spans="1:44" x14ac:dyDescent="0.25">
      <c r="A570">
        <v>201819</v>
      </c>
      <c r="B570" t="s">
        <v>19</v>
      </c>
      <c r="C570" t="s">
        <v>110</v>
      </c>
      <c r="D570" t="s">
        <v>20</v>
      </c>
      <c r="E570" t="s">
        <v>21</v>
      </c>
      <c r="F570" t="s">
        <v>22</v>
      </c>
      <c r="G570" t="s">
        <v>113</v>
      </c>
      <c r="H570" t="s">
        <v>115</v>
      </c>
      <c r="I570" t="s">
        <v>24</v>
      </c>
      <c r="J570" t="s">
        <v>161</v>
      </c>
      <c r="K570" t="s">
        <v>161</v>
      </c>
      <c r="L570" t="s">
        <v>32</v>
      </c>
      <c r="M570" t="s">
        <v>71</v>
      </c>
      <c r="N570">
        <v>67</v>
      </c>
      <c r="O570">
        <v>0</v>
      </c>
      <c r="P570">
        <v>0</v>
      </c>
      <c r="Q570">
        <v>0</v>
      </c>
      <c r="R570">
        <v>37</v>
      </c>
      <c r="S570">
        <v>60</v>
      </c>
      <c r="T570">
        <v>0</v>
      </c>
      <c r="U570">
        <v>0</v>
      </c>
      <c r="V570" t="s">
        <v>173</v>
      </c>
      <c r="W570" t="s">
        <v>173</v>
      </c>
      <c r="X570" t="s">
        <v>173</v>
      </c>
      <c r="Y570">
        <v>55</v>
      </c>
      <c r="Z570">
        <v>89</v>
      </c>
      <c r="AA570" t="s">
        <v>173</v>
      </c>
      <c r="AB570" t="s">
        <v>173</v>
      </c>
      <c r="AC570" s="25" t="s">
        <v>173</v>
      </c>
      <c r="AD570" s="25" t="s">
        <v>173</v>
      </c>
      <c r="AE570" s="25" t="s">
        <v>173</v>
      </c>
      <c r="AQ570" s="5" t="e">
        <f>VLOOKUP(AR570,'End KS4 denominations'!A:G,7,0)</f>
        <v>#N/A</v>
      </c>
      <c r="AR570" s="5" t="str">
        <f t="shared" si="8"/>
        <v>Girls.S4.All schools.Total.Total</v>
      </c>
    </row>
    <row r="571" spans="1:44" x14ac:dyDescent="0.25">
      <c r="A571">
        <v>201819</v>
      </c>
      <c r="B571" t="s">
        <v>19</v>
      </c>
      <c r="C571" t="s">
        <v>110</v>
      </c>
      <c r="D571" t="s">
        <v>20</v>
      </c>
      <c r="E571" t="s">
        <v>21</v>
      </c>
      <c r="F571" t="s">
        <v>22</v>
      </c>
      <c r="G571" t="s">
        <v>161</v>
      </c>
      <c r="H571" t="s">
        <v>115</v>
      </c>
      <c r="I571" t="s">
        <v>24</v>
      </c>
      <c r="J571" t="s">
        <v>161</v>
      </c>
      <c r="K571" t="s">
        <v>161</v>
      </c>
      <c r="L571" t="s">
        <v>32</v>
      </c>
      <c r="M571" t="s">
        <v>71</v>
      </c>
      <c r="N571">
        <v>156</v>
      </c>
      <c r="O571">
        <v>0</v>
      </c>
      <c r="P571">
        <v>0</v>
      </c>
      <c r="Q571">
        <v>0</v>
      </c>
      <c r="R571">
        <v>93</v>
      </c>
      <c r="S571">
        <v>139</v>
      </c>
      <c r="T571">
        <v>0</v>
      </c>
      <c r="U571">
        <v>0</v>
      </c>
      <c r="V571" t="s">
        <v>173</v>
      </c>
      <c r="W571" t="s">
        <v>173</v>
      </c>
      <c r="X571" t="s">
        <v>173</v>
      </c>
      <c r="Y571">
        <v>59</v>
      </c>
      <c r="Z571">
        <v>89</v>
      </c>
      <c r="AA571" t="s">
        <v>173</v>
      </c>
      <c r="AB571" t="s">
        <v>173</v>
      </c>
      <c r="AC571" s="25" t="s">
        <v>173</v>
      </c>
      <c r="AD571" s="25" t="s">
        <v>173</v>
      </c>
      <c r="AE571" s="25" t="s">
        <v>173</v>
      </c>
      <c r="AQ571" s="5" t="e">
        <f>VLOOKUP(AR571,'End KS4 denominations'!A:G,7,0)</f>
        <v>#N/A</v>
      </c>
      <c r="AR571" s="5" t="str">
        <f t="shared" si="8"/>
        <v>Total.S4.All schools.Total.Total</v>
      </c>
    </row>
    <row r="572" spans="1:44" x14ac:dyDescent="0.25">
      <c r="A572">
        <v>201819</v>
      </c>
      <c r="B572" t="s">
        <v>19</v>
      </c>
      <c r="C572" t="s">
        <v>110</v>
      </c>
      <c r="D572" t="s">
        <v>20</v>
      </c>
      <c r="E572" t="s">
        <v>21</v>
      </c>
      <c r="F572" t="s">
        <v>22</v>
      </c>
      <c r="G572" t="s">
        <v>111</v>
      </c>
      <c r="H572" t="s">
        <v>115</v>
      </c>
      <c r="I572" t="s">
        <v>24</v>
      </c>
      <c r="J572" t="s">
        <v>161</v>
      </c>
      <c r="K572" t="s">
        <v>161</v>
      </c>
      <c r="L572" t="s">
        <v>33</v>
      </c>
      <c r="M572" t="s">
        <v>71</v>
      </c>
      <c r="N572">
        <v>52</v>
      </c>
      <c r="O572">
        <v>0</v>
      </c>
      <c r="P572">
        <v>0</v>
      </c>
      <c r="Q572">
        <v>0</v>
      </c>
      <c r="R572">
        <v>27</v>
      </c>
      <c r="S572">
        <v>48</v>
      </c>
      <c r="T572">
        <v>0</v>
      </c>
      <c r="U572">
        <v>0</v>
      </c>
      <c r="V572" t="s">
        <v>173</v>
      </c>
      <c r="W572" t="s">
        <v>173</v>
      </c>
      <c r="X572" t="s">
        <v>173</v>
      </c>
      <c r="Y572">
        <v>51</v>
      </c>
      <c r="Z572">
        <v>92</v>
      </c>
      <c r="AA572" t="s">
        <v>173</v>
      </c>
      <c r="AB572" t="s">
        <v>173</v>
      </c>
      <c r="AC572" s="25" t="s">
        <v>173</v>
      </c>
      <c r="AD572" s="25" t="s">
        <v>173</v>
      </c>
      <c r="AE572" s="25" t="s">
        <v>173</v>
      </c>
      <c r="AQ572" s="5" t="e">
        <f>VLOOKUP(AR572,'End KS4 denominations'!A:G,7,0)</f>
        <v>#N/A</v>
      </c>
      <c r="AR572" s="5" t="str">
        <f t="shared" si="8"/>
        <v>Boys.S4.All schools.Total.Total</v>
      </c>
    </row>
    <row r="573" spans="1:44" x14ac:dyDescent="0.25">
      <c r="A573">
        <v>201819</v>
      </c>
      <c r="B573" t="s">
        <v>19</v>
      </c>
      <c r="C573" t="s">
        <v>110</v>
      </c>
      <c r="D573" t="s">
        <v>20</v>
      </c>
      <c r="E573" t="s">
        <v>21</v>
      </c>
      <c r="F573" t="s">
        <v>22</v>
      </c>
      <c r="G573" t="s">
        <v>113</v>
      </c>
      <c r="H573" t="s">
        <v>115</v>
      </c>
      <c r="I573" t="s">
        <v>24</v>
      </c>
      <c r="J573" t="s">
        <v>161</v>
      </c>
      <c r="K573" t="s">
        <v>161</v>
      </c>
      <c r="L573" t="s">
        <v>33</v>
      </c>
      <c r="M573" t="s">
        <v>71</v>
      </c>
      <c r="N573">
        <v>70</v>
      </c>
      <c r="O573">
        <v>0</v>
      </c>
      <c r="P573">
        <v>0</v>
      </c>
      <c r="Q573">
        <v>0</v>
      </c>
      <c r="R573">
        <v>26</v>
      </c>
      <c r="S573">
        <v>56</v>
      </c>
      <c r="T573">
        <v>0</v>
      </c>
      <c r="U573">
        <v>0</v>
      </c>
      <c r="V573" t="s">
        <v>173</v>
      </c>
      <c r="W573" t="s">
        <v>173</v>
      </c>
      <c r="X573" t="s">
        <v>173</v>
      </c>
      <c r="Y573">
        <v>37</v>
      </c>
      <c r="Z573">
        <v>80</v>
      </c>
      <c r="AA573" t="s">
        <v>173</v>
      </c>
      <c r="AB573" t="s">
        <v>173</v>
      </c>
      <c r="AC573" s="25" t="s">
        <v>173</v>
      </c>
      <c r="AD573" s="25" t="s">
        <v>173</v>
      </c>
      <c r="AE573" s="25" t="s">
        <v>173</v>
      </c>
      <c r="AQ573" s="5" t="e">
        <f>VLOOKUP(AR573,'End KS4 denominations'!A:G,7,0)</f>
        <v>#N/A</v>
      </c>
      <c r="AR573" s="5" t="str">
        <f t="shared" si="8"/>
        <v>Girls.S4.All schools.Total.Total</v>
      </c>
    </row>
    <row r="574" spans="1:44" x14ac:dyDescent="0.25">
      <c r="A574">
        <v>201819</v>
      </c>
      <c r="B574" t="s">
        <v>19</v>
      </c>
      <c r="C574" t="s">
        <v>110</v>
      </c>
      <c r="D574" t="s">
        <v>20</v>
      </c>
      <c r="E574" t="s">
        <v>21</v>
      </c>
      <c r="F574" t="s">
        <v>22</v>
      </c>
      <c r="G574" t="s">
        <v>161</v>
      </c>
      <c r="H574" t="s">
        <v>115</v>
      </c>
      <c r="I574" t="s">
        <v>24</v>
      </c>
      <c r="J574" t="s">
        <v>161</v>
      </c>
      <c r="K574" t="s">
        <v>161</v>
      </c>
      <c r="L574" t="s">
        <v>33</v>
      </c>
      <c r="M574" t="s">
        <v>71</v>
      </c>
      <c r="N574">
        <v>122</v>
      </c>
      <c r="O574">
        <v>0</v>
      </c>
      <c r="P574">
        <v>0</v>
      </c>
      <c r="Q574">
        <v>0</v>
      </c>
      <c r="R574">
        <v>53</v>
      </c>
      <c r="S574">
        <v>104</v>
      </c>
      <c r="T574">
        <v>0</v>
      </c>
      <c r="U574">
        <v>0</v>
      </c>
      <c r="V574" t="s">
        <v>173</v>
      </c>
      <c r="W574" t="s">
        <v>173</v>
      </c>
      <c r="X574" t="s">
        <v>173</v>
      </c>
      <c r="Y574">
        <v>43</v>
      </c>
      <c r="Z574">
        <v>85</v>
      </c>
      <c r="AA574" t="s">
        <v>173</v>
      </c>
      <c r="AB574" t="s">
        <v>173</v>
      </c>
      <c r="AC574" s="25" t="s">
        <v>173</v>
      </c>
      <c r="AD574" s="25" t="s">
        <v>173</v>
      </c>
      <c r="AE574" s="25" t="s">
        <v>173</v>
      </c>
      <c r="AQ574" s="5" t="e">
        <f>VLOOKUP(AR574,'End KS4 denominations'!A:G,7,0)</f>
        <v>#N/A</v>
      </c>
      <c r="AR574" s="5" t="str">
        <f t="shared" si="8"/>
        <v>Total.S4.All schools.Total.Total</v>
      </c>
    </row>
    <row r="575" spans="1:44" x14ac:dyDescent="0.25">
      <c r="A575">
        <v>201819</v>
      </c>
      <c r="B575" t="s">
        <v>19</v>
      </c>
      <c r="C575" t="s">
        <v>110</v>
      </c>
      <c r="D575" t="s">
        <v>20</v>
      </c>
      <c r="E575" t="s">
        <v>21</v>
      </c>
      <c r="F575" t="s">
        <v>22</v>
      </c>
      <c r="G575" t="s">
        <v>111</v>
      </c>
      <c r="H575" t="s">
        <v>115</v>
      </c>
      <c r="I575" t="s">
        <v>24</v>
      </c>
      <c r="J575" t="s">
        <v>161</v>
      </c>
      <c r="K575" t="s">
        <v>161</v>
      </c>
      <c r="L575" t="s">
        <v>34</v>
      </c>
      <c r="M575" t="s">
        <v>71</v>
      </c>
      <c r="N575">
        <v>5307</v>
      </c>
      <c r="O575">
        <v>0</v>
      </c>
      <c r="P575">
        <v>0</v>
      </c>
      <c r="Q575">
        <v>0</v>
      </c>
      <c r="R575">
        <v>3333</v>
      </c>
      <c r="S575">
        <v>4710</v>
      </c>
      <c r="T575">
        <v>0</v>
      </c>
      <c r="U575">
        <v>0</v>
      </c>
      <c r="V575" t="s">
        <v>173</v>
      </c>
      <c r="W575" t="s">
        <v>173</v>
      </c>
      <c r="X575" t="s">
        <v>173</v>
      </c>
      <c r="Y575">
        <v>62</v>
      </c>
      <c r="Z575">
        <v>88</v>
      </c>
      <c r="AA575" t="s">
        <v>173</v>
      </c>
      <c r="AB575" t="s">
        <v>173</v>
      </c>
      <c r="AC575" s="25" t="s">
        <v>173</v>
      </c>
      <c r="AD575" s="25" t="s">
        <v>173</v>
      </c>
      <c r="AE575" s="25" t="s">
        <v>173</v>
      </c>
      <c r="AQ575" s="5" t="e">
        <f>VLOOKUP(AR575,'End KS4 denominations'!A:G,7,0)</f>
        <v>#N/A</v>
      </c>
      <c r="AR575" s="5" t="str">
        <f t="shared" si="8"/>
        <v>Boys.S4.All schools.Total.Total</v>
      </c>
    </row>
    <row r="576" spans="1:44" x14ac:dyDescent="0.25">
      <c r="A576">
        <v>201819</v>
      </c>
      <c r="B576" t="s">
        <v>19</v>
      </c>
      <c r="C576" t="s">
        <v>110</v>
      </c>
      <c r="D576" t="s">
        <v>20</v>
      </c>
      <c r="E576" t="s">
        <v>21</v>
      </c>
      <c r="F576" t="s">
        <v>22</v>
      </c>
      <c r="G576" t="s">
        <v>113</v>
      </c>
      <c r="H576" t="s">
        <v>115</v>
      </c>
      <c r="I576" t="s">
        <v>24</v>
      </c>
      <c r="J576" t="s">
        <v>161</v>
      </c>
      <c r="K576" t="s">
        <v>161</v>
      </c>
      <c r="L576" t="s">
        <v>34</v>
      </c>
      <c r="M576" t="s">
        <v>71</v>
      </c>
      <c r="N576">
        <v>4190</v>
      </c>
      <c r="O576">
        <v>0</v>
      </c>
      <c r="P576">
        <v>0</v>
      </c>
      <c r="Q576">
        <v>0</v>
      </c>
      <c r="R576">
        <v>2538</v>
      </c>
      <c r="S576">
        <v>3746</v>
      </c>
      <c r="T576">
        <v>0</v>
      </c>
      <c r="U576">
        <v>0</v>
      </c>
      <c r="V576" t="s">
        <v>173</v>
      </c>
      <c r="W576" t="s">
        <v>173</v>
      </c>
      <c r="X576" t="s">
        <v>173</v>
      </c>
      <c r="Y576">
        <v>60</v>
      </c>
      <c r="Z576">
        <v>89</v>
      </c>
      <c r="AA576" t="s">
        <v>173</v>
      </c>
      <c r="AB576" t="s">
        <v>173</v>
      </c>
      <c r="AC576" s="25" t="s">
        <v>173</v>
      </c>
      <c r="AD576" s="25" t="s">
        <v>173</v>
      </c>
      <c r="AE576" s="25" t="s">
        <v>173</v>
      </c>
      <c r="AQ576" s="5" t="e">
        <f>VLOOKUP(AR576,'End KS4 denominations'!A:G,7,0)</f>
        <v>#N/A</v>
      </c>
      <c r="AR576" s="5" t="str">
        <f t="shared" si="8"/>
        <v>Girls.S4.All schools.Total.Total</v>
      </c>
    </row>
    <row r="577" spans="1:44" x14ac:dyDescent="0.25">
      <c r="A577">
        <v>201819</v>
      </c>
      <c r="B577" t="s">
        <v>19</v>
      </c>
      <c r="C577" t="s">
        <v>110</v>
      </c>
      <c r="D577" t="s">
        <v>20</v>
      </c>
      <c r="E577" t="s">
        <v>21</v>
      </c>
      <c r="F577" t="s">
        <v>22</v>
      </c>
      <c r="G577" t="s">
        <v>161</v>
      </c>
      <c r="H577" t="s">
        <v>115</v>
      </c>
      <c r="I577" t="s">
        <v>24</v>
      </c>
      <c r="J577" t="s">
        <v>161</v>
      </c>
      <c r="K577" t="s">
        <v>161</v>
      </c>
      <c r="L577" t="s">
        <v>34</v>
      </c>
      <c r="M577" t="s">
        <v>71</v>
      </c>
      <c r="N577">
        <v>9497</v>
      </c>
      <c r="O577">
        <v>0</v>
      </c>
      <c r="P577">
        <v>0</v>
      </c>
      <c r="Q577">
        <v>0</v>
      </c>
      <c r="R577">
        <v>5871</v>
      </c>
      <c r="S577">
        <v>8456</v>
      </c>
      <c r="T577">
        <v>0</v>
      </c>
      <c r="U577">
        <v>0</v>
      </c>
      <c r="V577" t="s">
        <v>173</v>
      </c>
      <c r="W577" t="s">
        <v>173</v>
      </c>
      <c r="X577" t="s">
        <v>173</v>
      </c>
      <c r="Y577">
        <v>61</v>
      </c>
      <c r="Z577">
        <v>89</v>
      </c>
      <c r="AA577" t="s">
        <v>173</v>
      </c>
      <c r="AB577" t="s">
        <v>173</v>
      </c>
      <c r="AC577" s="25" t="s">
        <v>173</v>
      </c>
      <c r="AD577" s="25" t="s">
        <v>173</v>
      </c>
      <c r="AE577" s="25" t="s">
        <v>173</v>
      </c>
      <c r="AQ577" s="5" t="e">
        <f>VLOOKUP(AR577,'End KS4 denominations'!A:G,7,0)</f>
        <v>#N/A</v>
      </c>
      <c r="AR577" s="5" t="str">
        <f t="shared" si="8"/>
        <v>Total.S4.All schools.Total.Total</v>
      </c>
    </row>
    <row r="578" spans="1:44" x14ac:dyDescent="0.25">
      <c r="A578">
        <v>201819</v>
      </c>
      <c r="B578" t="s">
        <v>19</v>
      </c>
      <c r="C578" t="s">
        <v>110</v>
      </c>
      <c r="D578" t="s">
        <v>20</v>
      </c>
      <c r="E578" t="s">
        <v>21</v>
      </c>
      <c r="F578" t="s">
        <v>22</v>
      </c>
      <c r="G578" t="s">
        <v>111</v>
      </c>
      <c r="H578" t="s">
        <v>115</v>
      </c>
      <c r="I578" t="s">
        <v>24</v>
      </c>
      <c r="J578" t="s">
        <v>161</v>
      </c>
      <c r="K578" t="s">
        <v>161</v>
      </c>
      <c r="L578" t="s">
        <v>34</v>
      </c>
      <c r="M578" t="s">
        <v>72</v>
      </c>
      <c r="N578">
        <v>4520</v>
      </c>
      <c r="O578">
        <v>0</v>
      </c>
      <c r="P578">
        <v>0</v>
      </c>
      <c r="Q578">
        <v>0</v>
      </c>
      <c r="R578">
        <v>2839</v>
      </c>
      <c r="S578">
        <v>3979</v>
      </c>
      <c r="T578">
        <v>0</v>
      </c>
      <c r="U578">
        <v>0</v>
      </c>
      <c r="V578" t="s">
        <v>173</v>
      </c>
      <c r="W578" t="s">
        <v>173</v>
      </c>
      <c r="X578" t="s">
        <v>173</v>
      </c>
      <c r="Y578">
        <v>62</v>
      </c>
      <c r="Z578">
        <v>88</v>
      </c>
      <c r="AA578" t="s">
        <v>173</v>
      </c>
      <c r="AB578" t="s">
        <v>173</v>
      </c>
      <c r="AC578" s="25" t="s">
        <v>173</v>
      </c>
      <c r="AD578" s="25" t="s">
        <v>173</v>
      </c>
      <c r="AE578" s="25" t="s">
        <v>173</v>
      </c>
      <c r="AQ578" s="5" t="e">
        <f>VLOOKUP(AR578,'End KS4 denominations'!A:G,7,0)</f>
        <v>#N/A</v>
      </c>
      <c r="AR578" s="5" t="str">
        <f t="shared" si="8"/>
        <v>Boys.S4.All schools.Total.Total</v>
      </c>
    </row>
    <row r="579" spans="1:44" x14ac:dyDescent="0.25">
      <c r="A579">
        <v>201819</v>
      </c>
      <c r="B579" t="s">
        <v>19</v>
      </c>
      <c r="C579" t="s">
        <v>110</v>
      </c>
      <c r="D579" t="s">
        <v>20</v>
      </c>
      <c r="E579" t="s">
        <v>21</v>
      </c>
      <c r="F579" t="s">
        <v>22</v>
      </c>
      <c r="G579" t="s">
        <v>113</v>
      </c>
      <c r="H579" t="s">
        <v>115</v>
      </c>
      <c r="I579" t="s">
        <v>24</v>
      </c>
      <c r="J579" t="s">
        <v>161</v>
      </c>
      <c r="K579" t="s">
        <v>161</v>
      </c>
      <c r="L579" t="s">
        <v>34</v>
      </c>
      <c r="M579" t="s">
        <v>72</v>
      </c>
      <c r="N579">
        <v>3058</v>
      </c>
      <c r="O579">
        <v>0</v>
      </c>
      <c r="P579">
        <v>0</v>
      </c>
      <c r="Q579">
        <v>0</v>
      </c>
      <c r="R579">
        <v>1784</v>
      </c>
      <c r="S579">
        <v>2672</v>
      </c>
      <c r="T579">
        <v>0</v>
      </c>
      <c r="U579">
        <v>0</v>
      </c>
      <c r="V579" t="s">
        <v>173</v>
      </c>
      <c r="W579" t="s">
        <v>173</v>
      </c>
      <c r="X579" t="s">
        <v>173</v>
      </c>
      <c r="Y579">
        <v>58</v>
      </c>
      <c r="Z579">
        <v>87</v>
      </c>
      <c r="AA579" t="s">
        <v>173</v>
      </c>
      <c r="AB579" t="s">
        <v>173</v>
      </c>
      <c r="AC579" s="25" t="s">
        <v>173</v>
      </c>
      <c r="AD579" s="25" t="s">
        <v>173</v>
      </c>
      <c r="AE579" s="25" t="s">
        <v>173</v>
      </c>
      <c r="AQ579" s="5" t="e">
        <f>VLOOKUP(AR579,'End KS4 denominations'!A:G,7,0)</f>
        <v>#N/A</v>
      </c>
      <c r="AR579" s="5" t="str">
        <f t="shared" ref="AR579:AR639" si="9">CONCATENATE(G579,".",H579,".",I579,".",J579,".",K579)</f>
        <v>Girls.S4.All schools.Total.Total</v>
      </c>
    </row>
    <row r="580" spans="1:44" x14ac:dyDescent="0.25">
      <c r="A580">
        <v>201819</v>
      </c>
      <c r="B580" t="s">
        <v>19</v>
      </c>
      <c r="C580" t="s">
        <v>110</v>
      </c>
      <c r="D580" t="s">
        <v>20</v>
      </c>
      <c r="E580" t="s">
        <v>21</v>
      </c>
      <c r="F580" t="s">
        <v>22</v>
      </c>
      <c r="G580" t="s">
        <v>161</v>
      </c>
      <c r="H580" t="s">
        <v>115</v>
      </c>
      <c r="I580" t="s">
        <v>24</v>
      </c>
      <c r="J580" t="s">
        <v>161</v>
      </c>
      <c r="K580" t="s">
        <v>161</v>
      </c>
      <c r="L580" t="s">
        <v>34</v>
      </c>
      <c r="M580" t="s">
        <v>72</v>
      </c>
      <c r="N580">
        <v>7578</v>
      </c>
      <c r="O580">
        <v>0</v>
      </c>
      <c r="P580">
        <v>0</v>
      </c>
      <c r="Q580">
        <v>0</v>
      </c>
      <c r="R580">
        <v>4623</v>
      </c>
      <c r="S580">
        <v>6651</v>
      </c>
      <c r="T580">
        <v>0</v>
      </c>
      <c r="U580">
        <v>0</v>
      </c>
      <c r="V580" t="s">
        <v>173</v>
      </c>
      <c r="W580" t="s">
        <v>173</v>
      </c>
      <c r="X580" t="s">
        <v>173</v>
      </c>
      <c r="Y580">
        <v>61</v>
      </c>
      <c r="Z580">
        <v>87</v>
      </c>
      <c r="AA580" t="s">
        <v>173</v>
      </c>
      <c r="AB580" t="s">
        <v>173</v>
      </c>
      <c r="AC580" s="25" t="s">
        <v>173</v>
      </c>
      <c r="AD580" s="25" t="s">
        <v>173</v>
      </c>
      <c r="AE580" s="25" t="s">
        <v>173</v>
      </c>
      <c r="AQ580" s="5" t="e">
        <f>VLOOKUP(AR580,'End KS4 denominations'!A:G,7,0)</f>
        <v>#N/A</v>
      </c>
      <c r="AR580" s="5" t="str">
        <f t="shared" si="9"/>
        <v>Total.S4.All schools.Total.Total</v>
      </c>
    </row>
    <row r="581" spans="1:44" x14ac:dyDescent="0.25">
      <c r="A581">
        <v>201819</v>
      </c>
      <c r="B581" t="s">
        <v>19</v>
      </c>
      <c r="C581" t="s">
        <v>110</v>
      </c>
      <c r="D581" t="s">
        <v>20</v>
      </c>
      <c r="E581" t="s">
        <v>21</v>
      </c>
      <c r="F581" t="s">
        <v>22</v>
      </c>
      <c r="G581" t="s">
        <v>111</v>
      </c>
      <c r="H581" t="s">
        <v>115</v>
      </c>
      <c r="I581" t="s">
        <v>24</v>
      </c>
      <c r="J581" t="s">
        <v>161</v>
      </c>
      <c r="K581" t="s">
        <v>161</v>
      </c>
      <c r="L581" t="s">
        <v>35</v>
      </c>
      <c r="M581" t="s">
        <v>71</v>
      </c>
      <c r="N581">
        <v>10</v>
      </c>
      <c r="O581">
        <v>0</v>
      </c>
      <c r="P581">
        <v>0</v>
      </c>
      <c r="Q581">
        <v>0</v>
      </c>
      <c r="R581">
        <v>9</v>
      </c>
      <c r="S581">
        <v>9</v>
      </c>
      <c r="T581">
        <v>0</v>
      </c>
      <c r="U581">
        <v>0</v>
      </c>
      <c r="V581" t="s">
        <v>173</v>
      </c>
      <c r="W581" t="s">
        <v>173</v>
      </c>
      <c r="X581" t="s">
        <v>173</v>
      </c>
      <c r="Y581">
        <v>90</v>
      </c>
      <c r="Z581">
        <v>90</v>
      </c>
      <c r="AA581" t="s">
        <v>173</v>
      </c>
      <c r="AB581" t="s">
        <v>173</v>
      </c>
      <c r="AC581" s="25" t="s">
        <v>173</v>
      </c>
      <c r="AD581" s="25" t="s">
        <v>173</v>
      </c>
      <c r="AE581" s="25" t="s">
        <v>173</v>
      </c>
      <c r="AQ581" s="5" t="e">
        <f>VLOOKUP(AR581,'End KS4 denominations'!A:G,7,0)</f>
        <v>#N/A</v>
      </c>
      <c r="AR581" s="5" t="str">
        <f t="shared" si="9"/>
        <v>Boys.S4.All schools.Total.Total</v>
      </c>
    </row>
    <row r="582" spans="1:44" x14ac:dyDescent="0.25">
      <c r="A582">
        <v>201819</v>
      </c>
      <c r="B582" t="s">
        <v>19</v>
      </c>
      <c r="C582" t="s">
        <v>110</v>
      </c>
      <c r="D582" t="s">
        <v>20</v>
      </c>
      <c r="E582" t="s">
        <v>21</v>
      </c>
      <c r="F582" t="s">
        <v>22</v>
      </c>
      <c r="G582" t="s">
        <v>113</v>
      </c>
      <c r="H582" t="s">
        <v>115</v>
      </c>
      <c r="I582" t="s">
        <v>24</v>
      </c>
      <c r="J582" t="s">
        <v>161</v>
      </c>
      <c r="K582" t="s">
        <v>161</v>
      </c>
      <c r="L582" t="s">
        <v>35</v>
      </c>
      <c r="M582" t="s">
        <v>71</v>
      </c>
      <c r="N582">
        <v>13</v>
      </c>
      <c r="O582">
        <v>0</v>
      </c>
      <c r="P582">
        <v>0</v>
      </c>
      <c r="Q582">
        <v>0</v>
      </c>
      <c r="R582">
        <v>11</v>
      </c>
      <c r="S582">
        <v>13</v>
      </c>
      <c r="T582">
        <v>0</v>
      </c>
      <c r="U582">
        <v>0</v>
      </c>
      <c r="V582" t="s">
        <v>173</v>
      </c>
      <c r="W582" t="s">
        <v>173</v>
      </c>
      <c r="X582" t="s">
        <v>173</v>
      </c>
      <c r="Y582">
        <v>84</v>
      </c>
      <c r="Z582">
        <v>100</v>
      </c>
      <c r="AA582" t="s">
        <v>173</v>
      </c>
      <c r="AB582" t="s">
        <v>173</v>
      </c>
      <c r="AC582" s="25" t="s">
        <v>173</v>
      </c>
      <c r="AD582" s="25" t="s">
        <v>173</v>
      </c>
      <c r="AE582" s="25" t="s">
        <v>173</v>
      </c>
      <c r="AQ582" s="5" t="e">
        <f>VLOOKUP(AR582,'End KS4 denominations'!A:G,7,0)</f>
        <v>#N/A</v>
      </c>
      <c r="AR582" s="5" t="str">
        <f t="shared" si="9"/>
        <v>Girls.S4.All schools.Total.Total</v>
      </c>
    </row>
    <row r="583" spans="1:44" x14ac:dyDescent="0.25">
      <c r="A583">
        <v>201819</v>
      </c>
      <c r="B583" t="s">
        <v>19</v>
      </c>
      <c r="C583" t="s">
        <v>110</v>
      </c>
      <c r="D583" t="s">
        <v>20</v>
      </c>
      <c r="E583" t="s">
        <v>21</v>
      </c>
      <c r="F583" t="s">
        <v>22</v>
      </c>
      <c r="G583" t="s">
        <v>161</v>
      </c>
      <c r="H583" t="s">
        <v>115</v>
      </c>
      <c r="I583" t="s">
        <v>24</v>
      </c>
      <c r="J583" t="s">
        <v>161</v>
      </c>
      <c r="K583" t="s">
        <v>161</v>
      </c>
      <c r="L583" t="s">
        <v>35</v>
      </c>
      <c r="M583" t="s">
        <v>71</v>
      </c>
      <c r="N583">
        <v>23</v>
      </c>
      <c r="O583">
        <v>0</v>
      </c>
      <c r="P583">
        <v>0</v>
      </c>
      <c r="Q583">
        <v>0</v>
      </c>
      <c r="R583">
        <v>20</v>
      </c>
      <c r="S583">
        <v>22</v>
      </c>
      <c r="T583">
        <v>0</v>
      </c>
      <c r="U583">
        <v>0</v>
      </c>
      <c r="V583" t="s">
        <v>173</v>
      </c>
      <c r="W583" t="s">
        <v>173</v>
      </c>
      <c r="X583" t="s">
        <v>173</v>
      </c>
      <c r="Y583">
        <v>86</v>
      </c>
      <c r="Z583">
        <v>95</v>
      </c>
      <c r="AA583" t="s">
        <v>173</v>
      </c>
      <c r="AB583" t="s">
        <v>173</v>
      </c>
      <c r="AC583" s="25" t="s">
        <v>173</v>
      </c>
      <c r="AD583" s="25" t="s">
        <v>173</v>
      </c>
      <c r="AE583" s="25" t="s">
        <v>173</v>
      </c>
      <c r="AQ583" s="5" t="e">
        <f>VLOOKUP(AR583,'End KS4 denominations'!A:G,7,0)</f>
        <v>#N/A</v>
      </c>
      <c r="AR583" s="5" t="str">
        <f t="shared" si="9"/>
        <v>Total.S4.All schools.Total.Total</v>
      </c>
    </row>
    <row r="584" spans="1:44" x14ac:dyDescent="0.25">
      <c r="A584">
        <v>201819</v>
      </c>
      <c r="B584" t="s">
        <v>19</v>
      </c>
      <c r="C584" t="s">
        <v>110</v>
      </c>
      <c r="D584" t="s">
        <v>20</v>
      </c>
      <c r="E584" t="s">
        <v>21</v>
      </c>
      <c r="F584" t="s">
        <v>22</v>
      </c>
      <c r="G584" t="s">
        <v>111</v>
      </c>
      <c r="H584" t="s">
        <v>115</v>
      </c>
      <c r="I584" t="s">
        <v>24</v>
      </c>
      <c r="J584" t="s">
        <v>161</v>
      </c>
      <c r="K584" t="s">
        <v>161</v>
      </c>
      <c r="L584" t="s">
        <v>36</v>
      </c>
      <c r="M584" t="s">
        <v>71</v>
      </c>
      <c r="N584">
        <v>13</v>
      </c>
      <c r="O584">
        <v>0</v>
      </c>
      <c r="P584">
        <v>0</v>
      </c>
      <c r="Q584">
        <v>0</v>
      </c>
      <c r="R584">
        <v>5</v>
      </c>
      <c r="S584">
        <v>12</v>
      </c>
      <c r="T584">
        <v>0</v>
      </c>
      <c r="U584">
        <v>0</v>
      </c>
      <c r="V584" t="s">
        <v>173</v>
      </c>
      <c r="W584" t="s">
        <v>173</v>
      </c>
      <c r="X584" t="s">
        <v>173</v>
      </c>
      <c r="Y584">
        <v>38</v>
      </c>
      <c r="Z584">
        <v>92</v>
      </c>
      <c r="AA584" t="s">
        <v>173</v>
      </c>
      <c r="AB584" t="s">
        <v>173</v>
      </c>
      <c r="AC584" s="25" t="s">
        <v>173</v>
      </c>
      <c r="AD584" s="25" t="s">
        <v>173</v>
      </c>
      <c r="AE584" s="25" t="s">
        <v>173</v>
      </c>
      <c r="AQ584" s="5" t="e">
        <f>VLOOKUP(AR584,'End KS4 denominations'!A:G,7,0)</f>
        <v>#N/A</v>
      </c>
      <c r="AR584" s="5" t="str">
        <f t="shared" si="9"/>
        <v>Boys.S4.All schools.Total.Total</v>
      </c>
    </row>
    <row r="585" spans="1:44" x14ac:dyDescent="0.25">
      <c r="A585">
        <v>201819</v>
      </c>
      <c r="B585" t="s">
        <v>19</v>
      </c>
      <c r="C585" t="s">
        <v>110</v>
      </c>
      <c r="D585" t="s">
        <v>20</v>
      </c>
      <c r="E585" t="s">
        <v>21</v>
      </c>
      <c r="F585" t="s">
        <v>22</v>
      </c>
      <c r="G585" t="s">
        <v>113</v>
      </c>
      <c r="H585" t="s">
        <v>115</v>
      </c>
      <c r="I585" t="s">
        <v>24</v>
      </c>
      <c r="J585" t="s">
        <v>161</v>
      </c>
      <c r="K585" t="s">
        <v>161</v>
      </c>
      <c r="L585" t="s">
        <v>36</v>
      </c>
      <c r="M585" t="s">
        <v>71</v>
      </c>
      <c r="N585">
        <v>5</v>
      </c>
      <c r="O585">
        <v>0</v>
      </c>
      <c r="P585">
        <v>0</v>
      </c>
      <c r="Q585">
        <v>0</v>
      </c>
      <c r="R585">
        <v>1</v>
      </c>
      <c r="S585">
        <v>2</v>
      </c>
      <c r="T585">
        <v>0</v>
      </c>
      <c r="U585">
        <v>0</v>
      </c>
      <c r="V585" t="s">
        <v>173</v>
      </c>
      <c r="W585" t="s">
        <v>173</v>
      </c>
      <c r="X585" t="s">
        <v>173</v>
      </c>
      <c r="Y585">
        <v>20</v>
      </c>
      <c r="Z585">
        <v>40</v>
      </c>
      <c r="AA585" t="s">
        <v>173</v>
      </c>
      <c r="AB585" t="s">
        <v>173</v>
      </c>
      <c r="AC585" s="25" t="s">
        <v>173</v>
      </c>
      <c r="AD585" s="25" t="s">
        <v>173</v>
      </c>
      <c r="AE585" s="25" t="s">
        <v>173</v>
      </c>
      <c r="AQ585" s="5" t="e">
        <f>VLOOKUP(AR585,'End KS4 denominations'!A:G,7,0)</f>
        <v>#N/A</v>
      </c>
      <c r="AR585" s="5" t="str">
        <f t="shared" si="9"/>
        <v>Girls.S4.All schools.Total.Total</v>
      </c>
    </row>
    <row r="586" spans="1:44" x14ac:dyDescent="0.25">
      <c r="A586">
        <v>201819</v>
      </c>
      <c r="B586" t="s">
        <v>19</v>
      </c>
      <c r="C586" t="s">
        <v>110</v>
      </c>
      <c r="D586" t="s">
        <v>20</v>
      </c>
      <c r="E586" t="s">
        <v>21</v>
      </c>
      <c r="F586" t="s">
        <v>22</v>
      </c>
      <c r="G586" t="s">
        <v>161</v>
      </c>
      <c r="H586" t="s">
        <v>115</v>
      </c>
      <c r="I586" t="s">
        <v>24</v>
      </c>
      <c r="J586" t="s">
        <v>161</v>
      </c>
      <c r="K586" t="s">
        <v>161</v>
      </c>
      <c r="L586" t="s">
        <v>36</v>
      </c>
      <c r="M586" t="s">
        <v>71</v>
      </c>
      <c r="N586">
        <v>18</v>
      </c>
      <c r="O586">
        <v>0</v>
      </c>
      <c r="P586">
        <v>0</v>
      </c>
      <c r="Q586">
        <v>0</v>
      </c>
      <c r="R586">
        <v>6</v>
      </c>
      <c r="S586">
        <v>14</v>
      </c>
      <c r="T586">
        <v>0</v>
      </c>
      <c r="U586">
        <v>0</v>
      </c>
      <c r="V586" t="s">
        <v>173</v>
      </c>
      <c r="W586" t="s">
        <v>173</v>
      </c>
      <c r="X586" t="s">
        <v>173</v>
      </c>
      <c r="Y586">
        <v>33</v>
      </c>
      <c r="Z586">
        <v>77</v>
      </c>
      <c r="AA586" t="s">
        <v>173</v>
      </c>
      <c r="AB586" t="s">
        <v>173</v>
      </c>
      <c r="AC586" s="25" t="s">
        <v>173</v>
      </c>
      <c r="AD586" s="25" t="s">
        <v>173</v>
      </c>
      <c r="AE586" s="25" t="s">
        <v>173</v>
      </c>
      <c r="AQ586" s="5" t="e">
        <f>VLOOKUP(AR586,'End KS4 denominations'!A:G,7,0)</f>
        <v>#N/A</v>
      </c>
      <c r="AR586" s="5" t="str">
        <f t="shared" si="9"/>
        <v>Total.S4.All schools.Total.Total</v>
      </c>
    </row>
    <row r="587" spans="1:44" x14ac:dyDescent="0.25">
      <c r="A587">
        <v>201819</v>
      </c>
      <c r="B587" t="s">
        <v>19</v>
      </c>
      <c r="C587" t="s">
        <v>110</v>
      </c>
      <c r="D587" t="s">
        <v>20</v>
      </c>
      <c r="E587" t="s">
        <v>21</v>
      </c>
      <c r="F587" t="s">
        <v>22</v>
      </c>
      <c r="G587" t="s">
        <v>111</v>
      </c>
      <c r="H587" t="s">
        <v>115</v>
      </c>
      <c r="I587" t="s">
        <v>24</v>
      </c>
      <c r="J587" t="s">
        <v>161</v>
      </c>
      <c r="K587" t="s">
        <v>161</v>
      </c>
      <c r="L587" t="s">
        <v>37</v>
      </c>
      <c r="M587" t="s">
        <v>71</v>
      </c>
      <c r="N587">
        <v>24</v>
      </c>
      <c r="O587">
        <v>0</v>
      </c>
      <c r="P587">
        <v>0</v>
      </c>
      <c r="Q587">
        <v>0</v>
      </c>
      <c r="R587">
        <v>6</v>
      </c>
      <c r="S587">
        <v>19</v>
      </c>
      <c r="T587">
        <v>0</v>
      </c>
      <c r="U587">
        <v>0</v>
      </c>
      <c r="V587" t="s">
        <v>173</v>
      </c>
      <c r="W587" t="s">
        <v>173</v>
      </c>
      <c r="X587" t="s">
        <v>173</v>
      </c>
      <c r="Y587">
        <v>25</v>
      </c>
      <c r="Z587">
        <v>79</v>
      </c>
      <c r="AA587" t="s">
        <v>173</v>
      </c>
      <c r="AB587" t="s">
        <v>173</v>
      </c>
      <c r="AC587" s="25" t="s">
        <v>173</v>
      </c>
      <c r="AD587" s="25" t="s">
        <v>173</v>
      </c>
      <c r="AE587" s="25" t="s">
        <v>173</v>
      </c>
      <c r="AQ587" s="5" t="e">
        <f>VLOOKUP(AR587,'End KS4 denominations'!A:G,7,0)</f>
        <v>#N/A</v>
      </c>
      <c r="AR587" s="5" t="str">
        <f t="shared" si="9"/>
        <v>Boys.S4.All schools.Total.Total</v>
      </c>
    </row>
    <row r="588" spans="1:44" x14ac:dyDescent="0.25">
      <c r="A588">
        <v>201819</v>
      </c>
      <c r="B588" t="s">
        <v>19</v>
      </c>
      <c r="C588" t="s">
        <v>110</v>
      </c>
      <c r="D588" t="s">
        <v>20</v>
      </c>
      <c r="E588" t="s">
        <v>21</v>
      </c>
      <c r="F588" t="s">
        <v>22</v>
      </c>
      <c r="G588" t="s">
        <v>113</v>
      </c>
      <c r="H588" t="s">
        <v>115</v>
      </c>
      <c r="I588" t="s">
        <v>24</v>
      </c>
      <c r="J588" t="s">
        <v>161</v>
      </c>
      <c r="K588" t="s">
        <v>161</v>
      </c>
      <c r="L588" t="s">
        <v>37</v>
      </c>
      <c r="M588" t="s">
        <v>71</v>
      </c>
      <c r="N588">
        <v>48</v>
      </c>
      <c r="O588">
        <v>0</v>
      </c>
      <c r="P588">
        <v>0</v>
      </c>
      <c r="Q588">
        <v>0</v>
      </c>
      <c r="R588">
        <v>26</v>
      </c>
      <c r="S588">
        <v>45</v>
      </c>
      <c r="T588">
        <v>0</v>
      </c>
      <c r="U588">
        <v>0</v>
      </c>
      <c r="V588" t="s">
        <v>173</v>
      </c>
      <c r="W588" t="s">
        <v>173</v>
      </c>
      <c r="X588" t="s">
        <v>173</v>
      </c>
      <c r="Y588">
        <v>54</v>
      </c>
      <c r="Z588">
        <v>93</v>
      </c>
      <c r="AA588" t="s">
        <v>173</v>
      </c>
      <c r="AB588" t="s">
        <v>173</v>
      </c>
      <c r="AC588" s="25" t="s">
        <v>173</v>
      </c>
      <c r="AD588" s="25" t="s">
        <v>173</v>
      </c>
      <c r="AE588" s="25" t="s">
        <v>173</v>
      </c>
      <c r="AQ588" s="5" t="e">
        <f>VLOOKUP(AR588,'End KS4 denominations'!A:G,7,0)</f>
        <v>#N/A</v>
      </c>
      <c r="AR588" s="5" t="str">
        <f t="shared" si="9"/>
        <v>Girls.S4.All schools.Total.Total</v>
      </c>
    </row>
    <row r="589" spans="1:44" x14ac:dyDescent="0.25">
      <c r="A589">
        <v>201819</v>
      </c>
      <c r="B589" t="s">
        <v>19</v>
      </c>
      <c r="C589" t="s">
        <v>110</v>
      </c>
      <c r="D589" t="s">
        <v>20</v>
      </c>
      <c r="E589" t="s">
        <v>21</v>
      </c>
      <c r="F589" t="s">
        <v>22</v>
      </c>
      <c r="G589" t="s">
        <v>161</v>
      </c>
      <c r="H589" t="s">
        <v>115</v>
      </c>
      <c r="I589" t="s">
        <v>24</v>
      </c>
      <c r="J589" t="s">
        <v>161</v>
      </c>
      <c r="K589" t="s">
        <v>161</v>
      </c>
      <c r="L589" t="s">
        <v>37</v>
      </c>
      <c r="M589" t="s">
        <v>71</v>
      </c>
      <c r="N589">
        <v>72</v>
      </c>
      <c r="O589">
        <v>0</v>
      </c>
      <c r="P589">
        <v>0</v>
      </c>
      <c r="Q589">
        <v>0</v>
      </c>
      <c r="R589">
        <v>32</v>
      </c>
      <c r="S589">
        <v>64</v>
      </c>
      <c r="T589">
        <v>0</v>
      </c>
      <c r="U589">
        <v>0</v>
      </c>
      <c r="V589" t="s">
        <v>173</v>
      </c>
      <c r="W589" t="s">
        <v>173</v>
      </c>
      <c r="X589" t="s">
        <v>173</v>
      </c>
      <c r="Y589">
        <v>44</v>
      </c>
      <c r="Z589">
        <v>88</v>
      </c>
      <c r="AA589" t="s">
        <v>173</v>
      </c>
      <c r="AB589" t="s">
        <v>173</v>
      </c>
      <c r="AC589" s="25" t="s">
        <v>173</v>
      </c>
      <c r="AD589" s="25" t="s">
        <v>173</v>
      </c>
      <c r="AE589" s="25" t="s">
        <v>173</v>
      </c>
      <c r="AQ589" s="5" t="e">
        <f>VLOOKUP(AR589,'End KS4 denominations'!A:G,7,0)</f>
        <v>#N/A</v>
      </c>
      <c r="AR589" s="5" t="str">
        <f t="shared" si="9"/>
        <v>Total.S4.All schools.Total.Total</v>
      </c>
    </row>
    <row r="590" spans="1:44" x14ac:dyDescent="0.25">
      <c r="A590">
        <v>201819</v>
      </c>
      <c r="B590" t="s">
        <v>19</v>
      </c>
      <c r="C590" t="s">
        <v>110</v>
      </c>
      <c r="D590" t="s">
        <v>20</v>
      </c>
      <c r="E590" t="s">
        <v>21</v>
      </c>
      <c r="F590" t="s">
        <v>22</v>
      </c>
      <c r="G590" t="s">
        <v>111</v>
      </c>
      <c r="H590" t="s">
        <v>115</v>
      </c>
      <c r="I590" t="s">
        <v>24</v>
      </c>
      <c r="J590" t="s">
        <v>161</v>
      </c>
      <c r="K590" t="s">
        <v>161</v>
      </c>
      <c r="L590" t="s">
        <v>38</v>
      </c>
      <c r="M590" t="s">
        <v>71</v>
      </c>
      <c r="N590">
        <v>11</v>
      </c>
      <c r="O590">
        <v>0</v>
      </c>
      <c r="P590">
        <v>0</v>
      </c>
      <c r="Q590">
        <v>0</v>
      </c>
      <c r="R590">
        <v>3</v>
      </c>
      <c r="S590">
        <v>9</v>
      </c>
      <c r="T590">
        <v>0</v>
      </c>
      <c r="U590">
        <v>0</v>
      </c>
      <c r="V590" t="s">
        <v>173</v>
      </c>
      <c r="W590" t="s">
        <v>173</v>
      </c>
      <c r="X590" t="s">
        <v>173</v>
      </c>
      <c r="Y590">
        <v>27</v>
      </c>
      <c r="Z590">
        <v>81</v>
      </c>
      <c r="AA590" t="s">
        <v>173</v>
      </c>
      <c r="AB590" t="s">
        <v>173</v>
      </c>
      <c r="AC590" s="25" t="s">
        <v>173</v>
      </c>
      <c r="AD590" s="25" t="s">
        <v>173</v>
      </c>
      <c r="AE590" s="25" t="s">
        <v>173</v>
      </c>
      <c r="AQ590" s="5" t="e">
        <f>VLOOKUP(AR590,'End KS4 denominations'!A:G,7,0)</f>
        <v>#N/A</v>
      </c>
      <c r="AR590" s="5" t="str">
        <f t="shared" si="9"/>
        <v>Boys.S4.All schools.Total.Total</v>
      </c>
    </row>
    <row r="591" spans="1:44" x14ac:dyDescent="0.25">
      <c r="A591">
        <v>201819</v>
      </c>
      <c r="B591" t="s">
        <v>19</v>
      </c>
      <c r="C591" t="s">
        <v>110</v>
      </c>
      <c r="D591" t="s">
        <v>20</v>
      </c>
      <c r="E591" t="s">
        <v>21</v>
      </c>
      <c r="F591" t="s">
        <v>22</v>
      </c>
      <c r="G591" t="s">
        <v>113</v>
      </c>
      <c r="H591" t="s">
        <v>115</v>
      </c>
      <c r="I591" t="s">
        <v>24</v>
      </c>
      <c r="J591" t="s">
        <v>161</v>
      </c>
      <c r="K591" t="s">
        <v>161</v>
      </c>
      <c r="L591" t="s">
        <v>38</v>
      </c>
      <c r="M591" t="s">
        <v>71</v>
      </c>
      <c r="N591">
        <v>6</v>
      </c>
      <c r="O591">
        <v>0</v>
      </c>
      <c r="P591">
        <v>0</v>
      </c>
      <c r="Q591">
        <v>0</v>
      </c>
      <c r="R591">
        <v>2</v>
      </c>
      <c r="S591">
        <v>4</v>
      </c>
      <c r="T591">
        <v>0</v>
      </c>
      <c r="U591">
        <v>0</v>
      </c>
      <c r="V591" t="s">
        <v>173</v>
      </c>
      <c r="W591" t="s">
        <v>173</v>
      </c>
      <c r="X591" t="s">
        <v>173</v>
      </c>
      <c r="Y591">
        <v>33</v>
      </c>
      <c r="Z591">
        <v>66</v>
      </c>
      <c r="AA591" t="s">
        <v>173</v>
      </c>
      <c r="AB591" t="s">
        <v>173</v>
      </c>
      <c r="AC591" s="25" t="s">
        <v>173</v>
      </c>
      <c r="AD591" s="25" t="s">
        <v>173</v>
      </c>
      <c r="AE591" s="25" t="s">
        <v>173</v>
      </c>
      <c r="AQ591" s="5" t="e">
        <f>VLOOKUP(AR591,'End KS4 denominations'!A:G,7,0)</f>
        <v>#N/A</v>
      </c>
      <c r="AR591" s="5" t="str">
        <f t="shared" si="9"/>
        <v>Girls.S4.All schools.Total.Total</v>
      </c>
    </row>
    <row r="592" spans="1:44" x14ac:dyDescent="0.25">
      <c r="A592">
        <v>201819</v>
      </c>
      <c r="B592" t="s">
        <v>19</v>
      </c>
      <c r="C592" t="s">
        <v>110</v>
      </c>
      <c r="D592" t="s">
        <v>20</v>
      </c>
      <c r="E592" t="s">
        <v>21</v>
      </c>
      <c r="F592" t="s">
        <v>22</v>
      </c>
      <c r="G592" t="s">
        <v>161</v>
      </c>
      <c r="H592" t="s">
        <v>115</v>
      </c>
      <c r="I592" t="s">
        <v>24</v>
      </c>
      <c r="J592" t="s">
        <v>161</v>
      </c>
      <c r="K592" t="s">
        <v>161</v>
      </c>
      <c r="L592" t="s">
        <v>38</v>
      </c>
      <c r="M592" t="s">
        <v>71</v>
      </c>
      <c r="N592">
        <v>17</v>
      </c>
      <c r="O592">
        <v>0</v>
      </c>
      <c r="P592">
        <v>0</v>
      </c>
      <c r="Q592">
        <v>0</v>
      </c>
      <c r="R592">
        <v>5</v>
      </c>
      <c r="S592">
        <v>13</v>
      </c>
      <c r="T592">
        <v>0</v>
      </c>
      <c r="U592">
        <v>0</v>
      </c>
      <c r="V592" t="s">
        <v>173</v>
      </c>
      <c r="W592" t="s">
        <v>173</v>
      </c>
      <c r="X592" t="s">
        <v>173</v>
      </c>
      <c r="Y592">
        <v>29</v>
      </c>
      <c r="Z592">
        <v>76</v>
      </c>
      <c r="AA592" t="s">
        <v>173</v>
      </c>
      <c r="AB592" t="s">
        <v>173</v>
      </c>
      <c r="AC592" s="25" t="s">
        <v>173</v>
      </c>
      <c r="AD592" s="25" t="s">
        <v>173</v>
      </c>
      <c r="AE592" s="25" t="s">
        <v>173</v>
      </c>
      <c r="AQ592" s="5" t="e">
        <f>VLOOKUP(AR592,'End KS4 denominations'!A:G,7,0)</f>
        <v>#N/A</v>
      </c>
      <c r="AR592" s="5" t="str">
        <f t="shared" si="9"/>
        <v>Total.S4.All schools.Total.Total</v>
      </c>
    </row>
    <row r="593" spans="1:44" x14ac:dyDescent="0.25">
      <c r="A593">
        <v>201819</v>
      </c>
      <c r="B593" t="s">
        <v>19</v>
      </c>
      <c r="C593" t="s">
        <v>110</v>
      </c>
      <c r="D593" t="s">
        <v>20</v>
      </c>
      <c r="E593" t="s">
        <v>21</v>
      </c>
      <c r="F593" t="s">
        <v>22</v>
      </c>
      <c r="G593" t="s">
        <v>113</v>
      </c>
      <c r="H593" t="s">
        <v>115</v>
      </c>
      <c r="I593" t="s">
        <v>24</v>
      </c>
      <c r="J593" t="s">
        <v>161</v>
      </c>
      <c r="K593" t="s">
        <v>161</v>
      </c>
      <c r="L593" t="s">
        <v>39</v>
      </c>
      <c r="M593" t="s">
        <v>71</v>
      </c>
      <c r="N593">
        <v>3</v>
      </c>
      <c r="O593">
        <v>0</v>
      </c>
      <c r="P593">
        <v>0</v>
      </c>
      <c r="Q593">
        <v>0</v>
      </c>
      <c r="R593">
        <v>2</v>
      </c>
      <c r="S593">
        <v>3</v>
      </c>
      <c r="T593">
        <v>0</v>
      </c>
      <c r="U593">
        <v>0</v>
      </c>
      <c r="V593" t="s">
        <v>173</v>
      </c>
      <c r="W593" t="s">
        <v>173</v>
      </c>
      <c r="X593" t="s">
        <v>173</v>
      </c>
      <c r="Y593">
        <v>66</v>
      </c>
      <c r="Z593">
        <v>100</v>
      </c>
      <c r="AA593" t="s">
        <v>173</v>
      </c>
      <c r="AB593" t="s">
        <v>173</v>
      </c>
      <c r="AC593" s="25" t="s">
        <v>173</v>
      </c>
      <c r="AD593" s="25" t="s">
        <v>173</v>
      </c>
      <c r="AE593" s="25" t="s">
        <v>173</v>
      </c>
      <c r="AQ593" s="5" t="e">
        <f>VLOOKUP(AR593,'End KS4 denominations'!A:G,7,0)</f>
        <v>#N/A</v>
      </c>
      <c r="AR593" s="5" t="str">
        <f t="shared" si="9"/>
        <v>Girls.S4.All schools.Total.Total</v>
      </c>
    </row>
    <row r="594" spans="1:44" x14ac:dyDescent="0.25">
      <c r="A594">
        <v>201819</v>
      </c>
      <c r="B594" t="s">
        <v>19</v>
      </c>
      <c r="C594" t="s">
        <v>110</v>
      </c>
      <c r="D594" t="s">
        <v>20</v>
      </c>
      <c r="E594" t="s">
        <v>21</v>
      </c>
      <c r="F594" t="s">
        <v>22</v>
      </c>
      <c r="G594" t="s">
        <v>161</v>
      </c>
      <c r="H594" t="s">
        <v>115</v>
      </c>
      <c r="I594" t="s">
        <v>24</v>
      </c>
      <c r="J594" t="s">
        <v>161</v>
      </c>
      <c r="K594" t="s">
        <v>161</v>
      </c>
      <c r="L594" t="s">
        <v>39</v>
      </c>
      <c r="M594" t="s">
        <v>71</v>
      </c>
      <c r="N594">
        <v>3</v>
      </c>
      <c r="O594">
        <v>0</v>
      </c>
      <c r="P594">
        <v>0</v>
      </c>
      <c r="Q594">
        <v>0</v>
      </c>
      <c r="R594">
        <v>2</v>
      </c>
      <c r="S594">
        <v>3</v>
      </c>
      <c r="T594">
        <v>0</v>
      </c>
      <c r="U594">
        <v>0</v>
      </c>
      <c r="V594" t="s">
        <v>173</v>
      </c>
      <c r="W594" t="s">
        <v>173</v>
      </c>
      <c r="X594" t="s">
        <v>173</v>
      </c>
      <c r="Y594">
        <v>66</v>
      </c>
      <c r="Z594">
        <v>100</v>
      </c>
      <c r="AA594" t="s">
        <v>173</v>
      </c>
      <c r="AB594" t="s">
        <v>173</v>
      </c>
      <c r="AC594" s="25" t="s">
        <v>173</v>
      </c>
      <c r="AD594" s="25" t="s">
        <v>173</v>
      </c>
      <c r="AE594" s="25" t="s">
        <v>173</v>
      </c>
      <c r="AQ594" s="5" t="e">
        <f>VLOOKUP(AR594,'End KS4 denominations'!A:G,7,0)</f>
        <v>#N/A</v>
      </c>
      <c r="AR594" s="5" t="str">
        <f t="shared" si="9"/>
        <v>Total.S4.All schools.Total.Total</v>
      </c>
    </row>
    <row r="595" spans="1:44" x14ac:dyDescent="0.25">
      <c r="A595">
        <v>201819</v>
      </c>
      <c r="B595" t="s">
        <v>19</v>
      </c>
      <c r="C595" t="s">
        <v>110</v>
      </c>
      <c r="D595" t="s">
        <v>20</v>
      </c>
      <c r="E595" t="s">
        <v>21</v>
      </c>
      <c r="F595" t="s">
        <v>22</v>
      </c>
      <c r="G595" t="s">
        <v>111</v>
      </c>
      <c r="H595" t="s">
        <v>115</v>
      </c>
      <c r="I595" t="s">
        <v>24</v>
      </c>
      <c r="J595" t="s">
        <v>161</v>
      </c>
      <c r="K595" t="s">
        <v>161</v>
      </c>
      <c r="L595" t="s">
        <v>42</v>
      </c>
      <c r="M595" t="s">
        <v>71</v>
      </c>
      <c r="N595">
        <v>3</v>
      </c>
      <c r="O595">
        <v>0</v>
      </c>
      <c r="P595">
        <v>0</v>
      </c>
      <c r="Q595">
        <v>0</v>
      </c>
      <c r="R595">
        <v>0</v>
      </c>
      <c r="S595">
        <v>2</v>
      </c>
      <c r="T595">
        <v>0</v>
      </c>
      <c r="U595">
        <v>0</v>
      </c>
      <c r="V595" t="s">
        <v>173</v>
      </c>
      <c r="W595" t="s">
        <v>173</v>
      </c>
      <c r="X595" t="s">
        <v>173</v>
      </c>
      <c r="Y595">
        <v>0</v>
      </c>
      <c r="Z595">
        <v>66</v>
      </c>
      <c r="AA595" t="s">
        <v>173</v>
      </c>
      <c r="AB595" t="s">
        <v>173</v>
      </c>
      <c r="AC595" s="25" t="s">
        <v>173</v>
      </c>
      <c r="AD595" s="25" t="s">
        <v>173</v>
      </c>
      <c r="AE595" s="25" t="s">
        <v>173</v>
      </c>
      <c r="AQ595" s="5" t="e">
        <f>VLOOKUP(AR595,'End KS4 denominations'!A:G,7,0)</f>
        <v>#N/A</v>
      </c>
      <c r="AR595" s="5" t="str">
        <f t="shared" si="9"/>
        <v>Boys.S4.All schools.Total.Total</v>
      </c>
    </row>
    <row r="596" spans="1:44" x14ac:dyDescent="0.25">
      <c r="A596">
        <v>201819</v>
      </c>
      <c r="B596" t="s">
        <v>19</v>
      </c>
      <c r="C596" t="s">
        <v>110</v>
      </c>
      <c r="D596" t="s">
        <v>20</v>
      </c>
      <c r="E596" t="s">
        <v>21</v>
      </c>
      <c r="F596" t="s">
        <v>22</v>
      </c>
      <c r="G596" t="s">
        <v>113</v>
      </c>
      <c r="H596" t="s">
        <v>115</v>
      </c>
      <c r="I596" t="s">
        <v>24</v>
      </c>
      <c r="J596" t="s">
        <v>161</v>
      </c>
      <c r="K596" t="s">
        <v>161</v>
      </c>
      <c r="L596" t="s">
        <v>42</v>
      </c>
      <c r="M596" t="s">
        <v>71</v>
      </c>
      <c r="N596">
        <v>35</v>
      </c>
      <c r="O596">
        <v>0</v>
      </c>
      <c r="P596">
        <v>0</v>
      </c>
      <c r="Q596">
        <v>0</v>
      </c>
      <c r="R596">
        <v>18</v>
      </c>
      <c r="S596">
        <v>32</v>
      </c>
      <c r="T596">
        <v>0</v>
      </c>
      <c r="U596">
        <v>0</v>
      </c>
      <c r="V596" t="s">
        <v>173</v>
      </c>
      <c r="W596" t="s">
        <v>173</v>
      </c>
      <c r="X596" t="s">
        <v>173</v>
      </c>
      <c r="Y596">
        <v>51</v>
      </c>
      <c r="Z596">
        <v>91</v>
      </c>
      <c r="AA596" t="s">
        <v>173</v>
      </c>
      <c r="AB596" t="s">
        <v>173</v>
      </c>
      <c r="AC596" s="25" t="s">
        <v>173</v>
      </c>
      <c r="AD596" s="25" t="s">
        <v>173</v>
      </c>
      <c r="AE596" s="25" t="s">
        <v>173</v>
      </c>
      <c r="AQ596" s="5" t="e">
        <f>VLOOKUP(AR596,'End KS4 denominations'!A:G,7,0)</f>
        <v>#N/A</v>
      </c>
      <c r="AR596" s="5" t="str">
        <f t="shared" si="9"/>
        <v>Girls.S4.All schools.Total.Total</v>
      </c>
    </row>
    <row r="597" spans="1:44" x14ac:dyDescent="0.25">
      <c r="A597">
        <v>201819</v>
      </c>
      <c r="B597" t="s">
        <v>19</v>
      </c>
      <c r="C597" t="s">
        <v>110</v>
      </c>
      <c r="D597" t="s">
        <v>20</v>
      </c>
      <c r="E597" t="s">
        <v>21</v>
      </c>
      <c r="F597" t="s">
        <v>22</v>
      </c>
      <c r="G597" t="s">
        <v>161</v>
      </c>
      <c r="H597" t="s">
        <v>115</v>
      </c>
      <c r="I597" t="s">
        <v>24</v>
      </c>
      <c r="J597" t="s">
        <v>161</v>
      </c>
      <c r="K597" t="s">
        <v>161</v>
      </c>
      <c r="L597" t="s">
        <v>42</v>
      </c>
      <c r="M597" t="s">
        <v>71</v>
      </c>
      <c r="N597">
        <v>38</v>
      </c>
      <c r="O597">
        <v>0</v>
      </c>
      <c r="P597">
        <v>0</v>
      </c>
      <c r="Q597">
        <v>0</v>
      </c>
      <c r="R597">
        <v>18</v>
      </c>
      <c r="S597">
        <v>34</v>
      </c>
      <c r="T597">
        <v>0</v>
      </c>
      <c r="U597">
        <v>0</v>
      </c>
      <c r="V597" t="s">
        <v>173</v>
      </c>
      <c r="W597" t="s">
        <v>173</v>
      </c>
      <c r="X597" t="s">
        <v>173</v>
      </c>
      <c r="Y597">
        <v>47</v>
      </c>
      <c r="Z597">
        <v>89</v>
      </c>
      <c r="AA597" t="s">
        <v>173</v>
      </c>
      <c r="AB597" t="s">
        <v>173</v>
      </c>
      <c r="AC597" s="25" t="s">
        <v>173</v>
      </c>
      <c r="AD597" s="25" t="s">
        <v>173</v>
      </c>
      <c r="AE597" s="25" t="s">
        <v>173</v>
      </c>
      <c r="AQ597" s="5" t="e">
        <f>VLOOKUP(AR597,'End KS4 denominations'!A:G,7,0)</f>
        <v>#N/A</v>
      </c>
      <c r="AR597" s="5" t="str">
        <f t="shared" si="9"/>
        <v>Total.S4.All schools.Total.Total</v>
      </c>
    </row>
    <row r="598" spans="1:44" x14ac:dyDescent="0.25">
      <c r="A598">
        <v>201819</v>
      </c>
      <c r="B598" t="s">
        <v>19</v>
      </c>
      <c r="C598" t="s">
        <v>110</v>
      </c>
      <c r="D598" t="s">
        <v>20</v>
      </c>
      <c r="E598" t="s">
        <v>21</v>
      </c>
      <c r="F598" t="s">
        <v>22</v>
      </c>
      <c r="G598" t="s">
        <v>111</v>
      </c>
      <c r="H598" t="s">
        <v>115</v>
      </c>
      <c r="I598" t="s">
        <v>24</v>
      </c>
      <c r="J598" t="s">
        <v>161</v>
      </c>
      <c r="K598" t="s">
        <v>161</v>
      </c>
      <c r="L598" t="s">
        <v>43</v>
      </c>
      <c r="M598" t="s">
        <v>71</v>
      </c>
      <c r="N598">
        <v>15</v>
      </c>
      <c r="O598">
        <v>0</v>
      </c>
      <c r="P598">
        <v>0</v>
      </c>
      <c r="Q598">
        <v>0</v>
      </c>
      <c r="R598">
        <v>7</v>
      </c>
      <c r="S598">
        <v>14</v>
      </c>
      <c r="T598">
        <v>0</v>
      </c>
      <c r="U598">
        <v>0</v>
      </c>
      <c r="V598" t="s">
        <v>173</v>
      </c>
      <c r="W598" t="s">
        <v>173</v>
      </c>
      <c r="X598" t="s">
        <v>173</v>
      </c>
      <c r="Y598">
        <v>46</v>
      </c>
      <c r="Z598">
        <v>93</v>
      </c>
      <c r="AA598" t="s">
        <v>173</v>
      </c>
      <c r="AB598" t="s">
        <v>173</v>
      </c>
      <c r="AC598" s="25" t="s">
        <v>173</v>
      </c>
      <c r="AD598" s="25" t="s">
        <v>173</v>
      </c>
      <c r="AE598" s="25" t="s">
        <v>173</v>
      </c>
      <c r="AQ598" s="5" t="e">
        <f>VLOOKUP(AR598,'End KS4 denominations'!A:G,7,0)</f>
        <v>#N/A</v>
      </c>
      <c r="AR598" s="5" t="str">
        <f t="shared" si="9"/>
        <v>Boys.S4.All schools.Total.Total</v>
      </c>
    </row>
    <row r="599" spans="1:44" x14ac:dyDescent="0.25">
      <c r="A599">
        <v>201819</v>
      </c>
      <c r="B599" t="s">
        <v>19</v>
      </c>
      <c r="C599" t="s">
        <v>110</v>
      </c>
      <c r="D599" t="s">
        <v>20</v>
      </c>
      <c r="E599" t="s">
        <v>21</v>
      </c>
      <c r="F599" t="s">
        <v>22</v>
      </c>
      <c r="G599" t="s">
        <v>113</v>
      </c>
      <c r="H599" t="s">
        <v>115</v>
      </c>
      <c r="I599" t="s">
        <v>24</v>
      </c>
      <c r="J599" t="s">
        <v>161</v>
      </c>
      <c r="K599" t="s">
        <v>161</v>
      </c>
      <c r="L599" t="s">
        <v>43</v>
      </c>
      <c r="M599" t="s">
        <v>71</v>
      </c>
      <c r="N599">
        <v>26</v>
      </c>
      <c r="O599">
        <v>0</v>
      </c>
      <c r="P599">
        <v>0</v>
      </c>
      <c r="Q599">
        <v>0</v>
      </c>
      <c r="R599">
        <v>10</v>
      </c>
      <c r="S599">
        <v>20</v>
      </c>
      <c r="T599">
        <v>0</v>
      </c>
      <c r="U599">
        <v>0</v>
      </c>
      <c r="V599" t="s">
        <v>173</v>
      </c>
      <c r="W599" t="s">
        <v>173</v>
      </c>
      <c r="X599" t="s">
        <v>173</v>
      </c>
      <c r="Y599">
        <v>38</v>
      </c>
      <c r="Z599">
        <v>76</v>
      </c>
      <c r="AA599" t="s">
        <v>173</v>
      </c>
      <c r="AB599" t="s">
        <v>173</v>
      </c>
      <c r="AC599" s="25" t="s">
        <v>173</v>
      </c>
      <c r="AD599" s="25" t="s">
        <v>173</v>
      </c>
      <c r="AE599" s="25" t="s">
        <v>173</v>
      </c>
      <c r="AQ599" s="5" t="e">
        <f>VLOOKUP(AR599,'End KS4 denominations'!A:G,7,0)</f>
        <v>#N/A</v>
      </c>
      <c r="AR599" s="5" t="str">
        <f t="shared" si="9"/>
        <v>Girls.S4.All schools.Total.Total</v>
      </c>
    </row>
    <row r="600" spans="1:44" x14ac:dyDescent="0.25">
      <c r="A600">
        <v>201819</v>
      </c>
      <c r="B600" t="s">
        <v>19</v>
      </c>
      <c r="C600" t="s">
        <v>110</v>
      </c>
      <c r="D600" t="s">
        <v>20</v>
      </c>
      <c r="E600" t="s">
        <v>21</v>
      </c>
      <c r="F600" t="s">
        <v>22</v>
      </c>
      <c r="G600" t="s">
        <v>161</v>
      </c>
      <c r="H600" t="s">
        <v>115</v>
      </c>
      <c r="I600" t="s">
        <v>24</v>
      </c>
      <c r="J600" t="s">
        <v>161</v>
      </c>
      <c r="K600" t="s">
        <v>161</v>
      </c>
      <c r="L600" t="s">
        <v>43</v>
      </c>
      <c r="M600" t="s">
        <v>71</v>
      </c>
      <c r="N600">
        <v>41</v>
      </c>
      <c r="O600">
        <v>0</v>
      </c>
      <c r="P600">
        <v>0</v>
      </c>
      <c r="Q600">
        <v>0</v>
      </c>
      <c r="R600">
        <v>17</v>
      </c>
      <c r="S600">
        <v>34</v>
      </c>
      <c r="T600">
        <v>0</v>
      </c>
      <c r="U600">
        <v>0</v>
      </c>
      <c r="V600" t="s">
        <v>173</v>
      </c>
      <c r="W600" t="s">
        <v>173</v>
      </c>
      <c r="X600" t="s">
        <v>173</v>
      </c>
      <c r="Y600">
        <v>41</v>
      </c>
      <c r="Z600">
        <v>82</v>
      </c>
      <c r="AA600" t="s">
        <v>173</v>
      </c>
      <c r="AB600" t="s">
        <v>173</v>
      </c>
      <c r="AC600" s="25" t="s">
        <v>173</v>
      </c>
      <c r="AD600" s="25" t="s">
        <v>173</v>
      </c>
      <c r="AE600" s="25" t="s">
        <v>173</v>
      </c>
      <c r="AQ600" s="5" t="e">
        <f>VLOOKUP(AR600,'End KS4 denominations'!A:G,7,0)</f>
        <v>#N/A</v>
      </c>
      <c r="AR600" s="5" t="str">
        <f t="shared" si="9"/>
        <v>Total.S4.All schools.Total.Total</v>
      </c>
    </row>
    <row r="601" spans="1:44" x14ac:dyDescent="0.25">
      <c r="A601">
        <v>201819</v>
      </c>
      <c r="B601" t="s">
        <v>19</v>
      </c>
      <c r="C601" t="s">
        <v>110</v>
      </c>
      <c r="D601" t="s">
        <v>20</v>
      </c>
      <c r="E601" t="s">
        <v>21</v>
      </c>
      <c r="F601" t="s">
        <v>22</v>
      </c>
      <c r="G601" t="s">
        <v>113</v>
      </c>
      <c r="H601" t="s">
        <v>115</v>
      </c>
      <c r="I601" t="s">
        <v>24</v>
      </c>
      <c r="J601" t="s">
        <v>161</v>
      </c>
      <c r="K601" t="s">
        <v>161</v>
      </c>
      <c r="L601" t="s">
        <v>116</v>
      </c>
      <c r="M601" t="s">
        <v>71</v>
      </c>
      <c r="N601">
        <v>1</v>
      </c>
      <c r="O601">
        <v>0</v>
      </c>
      <c r="P601">
        <v>0</v>
      </c>
      <c r="Q601">
        <v>0</v>
      </c>
      <c r="R601">
        <v>0</v>
      </c>
      <c r="S601">
        <v>1</v>
      </c>
      <c r="T601">
        <v>0</v>
      </c>
      <c r="U601">
        <v>0</v>
      </c>
      <c r="V601" t="s">
        <v>173</v>
      </c>
      <c r="W601" t="s">
        <v>173</v>
      </c>
      <c r="X601" t="s">
        <v>173</v>
      </c>
      <c r="Y601">
        <v>0</v>
      </c>
      <c r="Z601">
        <v>100</v>
      </c>
      <c r="AA601" t="s">
        <v>173</v>
      </c>
      <c r="AB601" t="s">
        <v>173</v>
      </c>
      <c r="AC601" s="25" t="s">
        <v>173</v>
      </c>
      <c r="AD601" s="25" t="s">
        <v>173</v>
      </c>
      <c r="AE601" s="25" t="s">
        <v>173</v>
      </c>
      <c r="AQ601" s="5" t="e">
        <f>VLOOKUP(AR601,'End KS4 denominations'!A:G,7,0)</f>
        <v>#N/A</v>
      </c>
      <c r="AR601" s="5" t="str">
        <f t="shared" si="9"/>
        <v>Girls.S4.All schools.Total.Total</v>
      </c>
    </row>
    <row r="602" spans="1:44" x14ac:dyDescent="0.25">
      <c r="A602">
        <v>201819</v>
      </c>
      <c r="B602" t="s">
        <v>19</v>
      </c>
      <c r="C602" t="s">
        <v>110</v>
      </c>
      <c r="D602" t="s">
        <v>20</v>
      </c>
      <c r="E602" t="s">
        <v>21</v>
      </c>
      <c r="F602" t="s">
        <v>22</v>
      </c>
      <c r="G602" t="s">
        <v>161</v>
      </c>
      <c r="H602" t="s">
        <v>115</v>
      </c>
      <c r="I602" t="s">
        <v>24</v>
      </c>
      <c r="J602" t="s">
        <v>161</v>
      </c>
      <c r="K602" t="s">
        <v>161</v>
      </c>
      <c r="L602" t="s">
        <v>116</v>
      </c>
      <c r="M602" t="s">
        <v>71</v>
      </c>
      <c r="N602">
        <v>1</v>
      </c>
      <c r="O602">
        <v>0</v>
      </c>
      <c r="P602">
        <v>0</v>
      </c>
      <c r="Q602">
        <v>0</v>
      </c>
      <c r="R602">
        <v>0</v>
      </c>
      <c r="S602">
        <v>1</v>
      </c>
      <c r="T602">
        <v>0</v>
      </c>
      <c r="U602">
        <v>0</v>
      </c>
      <c r="V602" t="s">
        <v>173</v>
      </c>
      <c r="W602" t="s">
        <v>173</v>
      </c>
      <c r="X602" t="s">
        <v>173</v>
      </c>
      <c r="Y602">
        <v>0</v>
      </c>
      <c r="Z602">
        <v>100</v>
      </c>
      <c r="AA602" t="s">
        <v>173</v>
      </c>
      <c r="AB602" t="s">
        <v>173</v>
      </c>
      <c r="AC602" s="25" t="s">
        <v>173</v>
      </c>
      <c r="AD602" s="25" t="s">
        <v>173</v>
      </c>
      <c r="AE602" s="25" t="s">
        <v>173</v>
      </c>
      <c r="AQ602" s="5" t="e">
        <f>VLOOKUP(AR602,'End KS4 denominations'!A:G,7,0)</f>
        <v>#N/A</v>
      </c>
      <c r="AR602" s="5" t="str">
        <f t="shared" si="9"/>
        <v>Total.S4.All schools.Total.Total</v>
      </c>
    </row>
    <row r="603" spans="1:44" x14ac:dyDescent="0.25">
      <c r="A603">
        <v>201819</v>
      </c>
      <c r="B603" t="s">
        <v>19</v>
      </c>
      <c r="C603" t="s">
        <v>110</v>
      </c>
      <c r="D603" t="s">
        <v>20</v>
      </c>
      <c r="E603" t="s">
        <v>21</v>
      </c>
      <c r="F603" t="s">
        <v>22</v>
      </c>
      <c r="G603" t="s">
        <v>113</v>
      </c>
      <c r="H603" t="s">
        <v>115</v>
      </c>
      <c r="I603" t="s">
        <v>24</v>
      </c>
      <c r="J603" t="s">
        <v>161</v>
      </c>
      <c r="K603" t="s">
        <v>161</v>
      </c>
      <c r="L603" t="s">
        <v>117</v>
      </c>
      <c r="M603" t="s">
        <v>71</v>
      </c>
      <c r="N603">
        <v>28</v>
      </c>
      <c r="O603">
        <v>0</v>
      </c>
      <c r="P603">
        <v>0</v>
      </c>
      <c r="Q603">
        <v>0</v>
      </c>
      <c r="R603">
        <v>21</v>
      </c>
      <c r="S603">
        <v>27</v>
      </c>
      <c r="T603">
        <v>0</v>
      </c>
      <c r="U603">
        <v>0</v>
      </c>
      <c r="V603" t="s">
        <v>173</v>
      </c>
      <c r="W603" t="s">
        <v>173</v>
      </c>
      <c r="X603" t="s">
        <v>173</v>
      </c>
      <c r="Y603">
        <v>75</v>
      </c>
      <c r="Z603">
        <v>96</v>
      </c>
      <c r="AA603" t="s">
        <v>173</v>
      </c>
      <c r="AB603" t="s">
        <v>173</v>
      </c>
      <c r="AC603" s="25" t="s">
        <v>173</v>
      </c>
      <c r="AD603" s="25" t="s">
        <v>173</v>
      </c>
      <c r="AE603" s="25" t="s">
        <v>173</v>
      </c>
      <c r="AQ603" s="5" t="e">
        <f>VLOOKUP(AR603,'End KS4 denominations'!A:G,7,0)</f>
        <v>#N/A</v>
      </c>
      <c r="AR603" s="5" t="str">
        <f t="shared" si="9"/>
        <v>Girls.S4.All schools.Total.Total</v>
      </c>
    </row>
    <row r="604" spans="1:44" x14ac:dyDescent="0.25">
      <c r="A604">
        <v>201819</v>
      </c>
      <c r="B604" t="s">
        <v>19</v>
      </c>
      <c r="C604" t="s">
        <v>110</v>
      </c>
      <c r="D604" t="s">
        <v>20</v>
      </c>
      <c r="E604" t="s">
        <v>21</v>
      </c>
      <c r="F604" t="s">
        <v>22</v>
      </c>
      <c r="G604" t="s">
        <v>161</v>
      </c>
      <c r="H604" t="s">
        <v>115</v>
      </c>
      <c r="I604" t="s">
        <v>24</v>
      </c>
      <c r="J604" t="s">
        <v>161</v>
      </c>
      <c r="K604" t="s">
        <v>161</v>
      </c>
      <c r="L604" t="s">
        <v>117</v>
      </c>
      <c r="M604" t="s">
        <v>71</v>
      </c>
      <c r="N604">
        <v>28</v>
      </c>
      <c r="O604">
        <v>0</v>
      </c>
      <c r="P604">
        <v>0</v>
      </c>
      <c r="Q604">
        <v>0</v>
      </c>
      <c r="R604">
        <v>21</v>
      </c>
      <c r="S604">
        <v>27</v>
      </c>
      <c r="T604">
        <v>0</v>
      </c>
      <c r="U604">
        <v>0</v>
      </c>
      <c r="V604" t="s">
        <v>173</v>
      </c>
      <c r="W604" t="s">
        <v>173</v>
      </c>
      <c r="X604" t="s">
        <v>173</v>
      </c>
      <c r="Y604">
        <v>75</v>
      </c>
      <c r="Z604">
        <v>96</v>
      </c>
      <c r="AA604" t="s">
        <v>173</v>
      </c>
      <c r="AB604" t="s">
        <v>173</v>
      </c>
      <c r="AC604" s="25" t="s">
        <v>173</v>
      </c>
      <c r="AD604" s="25" t="s">
        <v>173</v>
      </c>
      <c r="AE604" s="25" t="s">
        <v>173</v>
      </c>
      <c r="AQ604" s="5" t="e">
        <f>VLOOKUP(AR604,'End KS4 denominations'!A:G,7,0)</f>
        <v>#N/A</v>
      </c>
      <c r="AR604" s="5" t="str">
        <f t="shared" si="9"/>
        <v>Total.S4.All schools.Total.Total</v>
      </c>
    </row>
    <row r="605" spans="1:44" x14ac:dyDescent="0.25">
      <c r="A605">
        <v>201819</v>
      </c>
      <c r="B605" t="s">
        <v>19</v>
      </c>
      <c r="C605" t="s">
        <v>110</v>
      </c>
      <c r="D605" t="s">
        <v>20</v>
      </c>
      <c r="E605" t="s">
        <v>21</v>
      </c>
      <c r="F605" t="s">
        <v>22</v>
      </c>
      <c r="G605" t="s">
        <v>111</v>
      </c>
      <c r="H605" t="s">
        <v>115</v>
      </c>
      <c r="I605" t="s">
        <v>24</v>
      </c>
      <c r="J605" t="s">
        <v>161</v>
      </c>
      <c r="K605" t="s">
        <v>161</v>
      </c>
      <c r="L605" t="s">
        <v>44</v>
      </c>
      <c r="M605" t="s">
        <v>71</v>
      </c>
      <c r="N605">
        <v>3</v>
      </c>
      <c r="O605">
        <v>0</v>
      </c>
      <c r="P605">
        <v>0</v>
      </c>
      <c r="Q605">
        <v>0</v>
      </c>
      <c r="R605">
        <v>2</v>
      </c>
      <c r="S605">
        <v>3</v>
      </c>
      <c r="T605">
        <v>0</v>
      </c>
      <c r="U605">
        <v>0</v>
      </c>
      <c r="V605" t="s">
        <v>173</v>
      </c>
      <c r="W605" t="s">
        <v>173</v>
      </c>
      <c r="X605" t="s">
        <v>173</v>
      </c>
      <c r="Y605">
        <v>66</v>
      </c>
      <c r="Z605">
        <v>100</v>
      </c>
      <c r="AA605" t="s">
        <v>173</v>
      </c>
      <c r="AB605" t="s">
        <v>173</v>
      </c>
      <c r="AC605" s="25" t="s">
        <v>173</v>
      </c>
      <c r="AD605" s="25" t="s">
        <v>173</v>
      </c>
      <c r="AE605" s="25" t="s">
        <v>173</v>
      </c>
      <c r="AQ605" s="5" t="e">
        <f>VLOOKUP(AR605,'End KS4 denominations'!A:G,7,0)</f>
        <v>#N/A</v>
      </c>
      <c r="AR605" s="5" t="str">
        <f t="shared" si="9"/>
        <v>Boys.S4.All schools.Total.Total</v>
      </c>
    </row>
    <row r="606" spans="1:44" x14ac:dyDescent="0.25">
      <c r="A606">
        <v>201819</v>
      </c>
      <c r="B606" t="s">
        <v>19</v>
      </c>
      <c r="C606" t="s">
        <v>110</v>
      </c>
      <c r="D606" t="s">
        <v>20</v>
      </c>
      <c r="E606" t="s">
        <v>21</v>
      </c>
      <c r="F606" t="s">
        <v>22</v>
      </c>
      <c r="G606" t="s">
        <v>113</v>
      </c>
      <c r="H606" t="s">
        <v>115</v>
      </c>
      <c r="I606" t="s">
        <v>24</v>
      </c>
      <c r="J606" t="s">
        <v>161</v>
      </c>
      <c r="K606" t="s">
        <v>161</v>
      </c>
      <c r="L606" t="s">
        <v>44</v>
      </c>
      <c r="M606" t="s">
        <v>71</v>
      </c>
      <c r="N606">
        <v>4</v>
      </c>
      <c r="O606">
        <v>0</v>
      </c>
      <c r="P606">
        <v>0</v>
      </c>
      <c r="Q606">
        <v>0</v>
      </c>
      <c r="R606">
        <v>3</v>
      </c>
      <c r="S606">
        <v>4</v>
      </c>
      <c r="T606">
        <v>0</v>
      </c>
      <c r="U606">
        <v>0</v>
      </c>
      <c r="V606" t="s">
        <v>173</v>
      </c>
      <c r="W606" t="s">
        <v>173</v>
      </c>
      <c r="X606" t="s">
        <v>173</v>
      </c>
      <c r="Y606">
        <v>75</v>
      </c>
      <c r="Z606">
        <v>100</v>
      </c>
      <c r="AA606" t="s">
        <v>173</v>
      </c>
      <c r="AB606" t="s">
        <v>173</v>
      </c>
      <c r="AC606" s="25" t="s">
        <v>173</v>
      </c>
      <c r="AD606" s="25" t="s">
        <v>173</v>
      </c>
      <c r="AE606" s="25" t="s">
        <v>173</v>
      </c>
      <c r="AQ606" s="5" t="e">
        <f>VLOOKUP(AR606,'End KS4 denominations'!A:G,7,0)</f>
        <v>#N/A</v>
      </c>
      <c r="AR606" s="5" t="str">
        <f t="shared" si="9"/>
        <v>Girls.S4.All schools.Total.Total</v>
      </c>
    </row>
    <row r="607" spans="1:44" x14ac:dyDescent="0.25">
      <c r="A607">
        <v>201819</v>
      </c>
      <c r="B607" t="s">
        <v>19</v>
      </c>
      <c r="C607" t="s">
        <v>110</v>
      </c>
      <c r="D607" t="s">
        <v>20</v>
      </c>
      <c r="E607" t="s">
        <v>21</v>
      </c>
      <c r="F607" t="s">
        <v>22</v>
      </c>
      <c r="G607" t="s">
        <v>161</v>
      </c>
      <c r="H607" t="s">
        <v>115</v>
      </c>
      <c r="I607" t="s">
        <v>24</v>
      </c>
      <c r="J607" t="s">
        <v>161</v>
      </c>
      <c r="K607" t="s">
        <v>161</v>
      </c>
      <c r="L607" t="s">
        <v>44</v>
      </c>
      <c r="M607" t="s">
        <v>71</v>
      </c>
      <c r="N607">
        <v>7</v>
      </c>
      <c r="O607">
        <v>0</v>
      </c>
      <c r="P607">
        <v>0</v>
      </c>
      <c r="Q607">
        <v>0</v>
      </c>
      <c r="R607">
        <v>5</v>
      </c>
      <c r="S607">
        <v>7</v>
      </c>
      <c r="T607">
        <v>0</v>
      </c>
      <c r="U607">
        <v>0</v>
      </c>
      <c r="V607" t="s">
        <v>173</v>
      </c>
      <c r="W607" t="s">
        <v>173</v>
      </c>
      <c r="X607" t="s">
        <v>173</v>
      </c>
      <c r="Y607">
        <v>71</v>
      </c>
      <c r="Z607">
        <v>100</v>
      </c>
      <c r="AA607" t="s">
        <v>173</v>
      </c>
      <c r="AB607" t="s">
        <v>173</v>
      </c>
      <c r="AC607" s="25" t="s">
        <v>173</v>
      </c>
      <c r="AD607" s="25" t="s">
        <v>173</v>
      </c>
      <c r="AE607" s="25" t="s">
        <v>173</v>
      </c>
      <c r="AQ607" s="5" t="e">
        <f>VLOOKUP(AR607,'End KS4 denominations'!A:G,7,0)</f>
        <v>#N/A</v>
      </c>
      <c r="AR607" s="5" t="str">
        <f t="shared" si="9"/>
        <v>Total.S4.All schools.Total.Total</v>
      </c>
    </row>
    <row r="608" spans="1:44" x14ac:dyDescent="0.25">
      <c r="A608">
        <v>201819</v>
      </c>
      <c r="B608" t="s">
        <v>19</v>
      </c>
      <c r="C608" t="s">
        <v>110</v>
      </c>
      <c r="D608" t="s">
        <v>20</v>
      </c>
      <c r="E608" t="s">
        <v>21</v>
      </c>
      <c r="F608" t="s">
        <v>22</v>
      </c>
      <c r="G608" t="s">
        <v>111</v>
      </c>
      <c r="H608" t="s">
        <v>115</v>
      </c>
      <c r="I608" t="s">
        <v>24</v>
      </c>
      <c r="J608" t="s">
        <v>161</v>
      </c>
      <c r="K608" t="s">
        <v>161</v>
      </c>
      <c r="L608" t="s">
        <v>45</v>
      </c>
      <c r="M608" t="s">
        <v>71</v>
      </c>
      <c r="N608">
        <v>8</v>
      </c>
      <c r="O608">
        <v>0</v>
      </c>
      <c r="P608">
        <v>0</v>
      </c>
      <c r="Q608">
        <v>0</v>
      </c>
      <c r="R608">
        <v>4</v>
      </c>
      <c r="S608">
        <v>7</v>
      </c>
      <c r="T608">
        <v>0</v>
      </c>
      <c r="U608">
        <v>0</v>
      </c>
      <c r="V608" t="s">
        <v>173</v>
      </c>
      <c r="W608" t="s">
        <v>173</v>
      </c>
      <c r="X608" t="s">
        <v>173</v>
      </c>
      <c r="Y608">
        <v>50</v>
      </c>
      <c r="Z608">
        <v>87</v>
      </c>
      <c r="AA608" t="s">
        <v>173</v>
      </c>
      <c r="AB608" t="s">
        <v>173</v>
      </c>
      <c r="AC608" s="25" t="s">
        <v>173</v>
      </c>
      <c r="AD608" s="25" t="s">
        <v>173</v>
      </c>
      <c r="AE608" s="25" t="s">
        <v>173</v>
      </c>
      <c r="AQ608" s="5" t="e">
        <f>VLOOKUP(AR608,'End KS4 denominations'!A:G,7,0)</f>
        <v>#N/A</v>
      </c>
      <c r="AR608" s="5" t="str">
        <f t="shared" si="9"/>
        <v>Boys.S4.All schools.Total.Total</v>
      </c>
    </row>
    <row r="609" spans="1:44" x14ac:dyDescent="0.25">
      <c r="A609">
        <v>201819</v>
      </c>
      <c r="B609" t="s">
        <v>19</v>
      </c>
      <c r="C609" t="s">
        <v>110</v>
      </c>
      <c r="D609" t="s">
        <v>20</v>
      </c>
      <c r="E609" t="s">
        <v>21</v>
      </c>
      <c r="F609" t="s">
        <v>22</v>
      </c>
      <c r="G609" t="s">
        <v>113</v>
      </c>
      <c r="H609" t="s">
        <v>115</v>
      </c>
      <c r="I609" t="s">
        <v>24</v>
      </c>
      <c r="J609" t="s">
        <v>161</v>
      </c>
      <c r="K609" t="s">
        <v>161</v>
      </c>
      <c r="L609" t="s">
        <v>45</v>
      </c>
      <c r="M609" t="s">
        <v>71</v>
      </c>
      <c r="N609">
        <v>24</v>
      </c>
      <c r="O609">
        <v>0</v>
      </c>
      <c r="P609">
        <v>0</v>
      </c>
      <c r="Q609">
        <v>0</v>
      </c>
      <c r="R609">
        <v>9</v>
      </c>
      <c r="S609">
        <v>22</v>
      </c>
      <c r="T609">
        <v>0</v>
      </c>
      <c r="U609">
        <v>0</v>
      </c>
      <c r="V609" t="s">
        <v>173</v>
      </c>
      <c r="W609" t="s">
        <v>173</v>
      </c>
      <c r="X609" t="s">
        <v>173</v>
      </c>
      <c r="Y609">
        <v>37</v>
      </c>
      <c r="Z609">
        <v>91</v>
      </c>
      <c r="AA609" t="s">
        <v>173</v>
      </c>
      <c r="AB609" t="s">
        <v>173</v>
      </c>
      <c r="AC609" s="25" t="s">
        <v>173</v>
      </c>
      <c r="AD609" s="25" t="s">
        <v>173</v>
      </c>
      <c r="AE609" s="25" t="s">
        <v>173</v>
      </c>
      <c r="AQ609" s="5" t="e">
        <f>VLOOKUP(AR609,'End KS4 denominations'!A:G,7,0)</f>
        <v>#N/A</v>
      </c>
      <c r="AR609" s="5" t="str">
        <f t="shared" si="9"/>
        <v>Girls.S4.All schools.Total.Total</v>
      </c>
    </row>
    <row r="610" spans="1:44" x14ac:dyDescent="0.25">
      <c r="A610">
        <v>201819</v>
      </c>
      <c r="B610" t="s">
        <v>19</v>
      </c>
      <c r="C610" t="s">
        <v>110</v>
      </c>
      <c r="D610" t="s">
        <v>20</v>
      </c>
      <c r="E610" t="s">
        <v>21</v>
      </c>
      <c r="F610" t="s">
        <v>22</v>
      </c>
      <c r="G610" t="s">
        <v>161</v>
      </c>
      <c r="H610" t="s">
        <v>115</v>
      </c>
      <c r="I610" t="s">
        <v>24</v>
      </c>
      <c r="J610" t="s">
        <v>161</v>
      </c>
      <c r="K610" t="s">
        <v>161</v>
      </c>
      <c r="L610" t="s">
        <v>45</v>
      </c>
      <c r="M610" t="s">
        <v>71</v>
      </c>
      <c r="N610">
        <v>32</v>
      </c>
      <c r="O610">
        <v>0</v>
      </c>
      <c r="P610">
        <v>0</v>
      </c>
      <c r="Q610">
        <v>0</v>
      </c>
      <c r="R610">
        <v>13</v>
      </c>
      <c r="S610">
        <v>29</v>
      </c>
      <c r="T610">
        <v>0</v>
      </c>
      <c r="U610">
        <v>0</v>
      </c>
      <c r="V610" t="s">
        <v>173</v>
      </c>
      <c r="W610" t="s">
        <v>173</v>
      </c>
      <c r="X610" t="s">
        <v>173</v>
      </c>
      <c r="Y610">
        <v>40</v>
      </c>
      <c r="Z610">
        <v>90</v>
      </c>
      <c r="AA610" t="s">
        <v>173</v>
      </c>
      <c r="AB610" t="s">
        <v>173</v>
      </c>
      <c r="AC610" s="25" t="s">
        <v>173</v>
      </c>
      <c r="AD610" s="25" t="s">
        <v>173</v>
      </c>
      <c r="AE610" s="25" t="s">
        <v>173</v>
      </c>
      <c r="AQ610" s="5" t="e">
        <f>VLOOKUP(AR610,'End KS4 denominations'!A:G,7,0)</f>
        <v>#N/A</v>
      </c>
      <c r="AR610" s="5" t="str">
        <f t="shared" si="9"/>
        <v>Total.S4.All schools.Total.Total</v>
      </c>
    </row>
    <row r="611" spans="1:44" x14ac:dyDescent="0.25">
      <c r="A611">
        <v>201819</v>
      </c>
      <c r="B611" t="s">
        <v>19</v>
      </c>
      <c r="C611" t="s">
        <v>110</v>
      </c>
      <c r="D611" t="s">
        <v>20</v>
      </c>
      <c r="E611" t="s">
        <v>21</v>
      </c>
      <c r="F611" t="s">
        <v>22</v>
      </c>
      <c r="G611" t="s">
        <v>111</v>
      </c>
      <c r="H611" t="s">
        <v>115</v>
      </c>
      <c r="I611" t="s">
        <v>24</v>
      </c>
      <c r="J611" t="s">
        <v>161</v>
      </c>
      <c r="K611" t="s">
        <v>161</v>
      </c>
      <c r="L611" t="s">
        <v>46</v>
      </c>
      <c r="M611" t="s">
        <v>71</v>
      </c>
      <c r="N611">
        <v>30</v>
      </c>
      <c r="O611">
        <v>0</v>
      </c>
      <c r="P611">
        <v>0</v>
      </c>
      <c r="Q611">
        <v>0</v>
      </c>
      <c r="R611">
        <v>12</v>
      </c>
      <c r="S611">
        <v>27</v>
      </c>
      <c r="T611">
        <v>0</v>
      </c>
      <c r="U611">
        <v>0</v>
      </c>
      <c r="V611" t="s">
        <v>173</v>
      </c>
      <c r="W611" t="s">
        <v>173</v>
      </c>
      <c r="X611" t="s">
        <v>173</v>
      </c>
      <c r="Y611">
        <v>40</v>
      </c>
      <c r="Z611">
        <v>90</v>
      </c>
      <c r="AA611" t="s">
        <v>173</v>
      </c>
      <c r="AB611" t="s">
        <v>173</v>
      </c>
      <c r="AC611" s="25" t="s">
        <v>173</v>
      </c>
      <c r="AD611" s="25" t="s">
        <v>173</v>
      </c>
      <c r="AE611" s="25" t="s">
        <v>173</v>
      </c>
      <c r="AQ611" s="5" t="e">
        <f>VLOOKUP(AR611,'End KS4 denominations'!A:G,7,0)</f>
        <v>#N/A</v>
      </c>
      <c r="AR611" s="5" t="str">
        <f t="shared" si="9"/>
        <v>Boys.S4.All schools.Total.Total</v>
      </c>
    </row>
    <row r="612" spans="1:44" x14ac:dyDescent="0.25">
      <c r="A612">
        <v>201819</v>
      </c>
      <c r="B612" t="s">
        <v>19</v>
      </c>
      <c r="C612" t="s">
        <v>110</v>
      </c>
      <c r="D612" t="s">
        <v>20</v>
      </c>
      <c r="E612" t="s">
        <v>21</v>
      </c>
      <c r="F612" t="s">
        <v>22</v>
      </c>
      <c r="G612" t="s">
        <v>113</v>
      </c>
      <c r="H612" t="s">
        <v>115</v>
      </c>
      <c r="I612" t="s">
        <v>24</v>
      </c>
      <c r="J612" t="s">
        <v>161</v>
      </c>
      <c r="K612" t="s">
        <v>161</v>
      </c>
      <c r="L612" t="s">
        <v>46</v>
      </c>
      <c r="M612" t="s">
        <v>71</v>
      </c>
      <c r="N612">
        <v>19</v>
      </c>
      <c r="O612">
        <v>0</v>
      </c>
      <c r="P612">
        <v>0</v>
      </c>
      <c r="Q612">
        <v>0</v>
      </c>
      <c r="R612">
        <v>10</v>
      </c>
      <c r="S612">
        <v>17</v>
      </c>
      <c r="T612">
        <v>0</v>
      </c>
      <c r="U612">
        <v>0</v>
      </c>
      <c r="V612" t="s">
        <v>173</v>
      </c>
      <c r="W612" t="s">
        <v>173</v>
      </c>
      <c r="X612" t="s">
        <v>173</v>
      </c>
      <c r="Y612">
        <v>52</v>
      </c>
      <c r="Z612">
        <v>89</v>
      </c>
      <c r="AA612" t="s">
        <v>173</v>
      </c>
      <c r="AB612" t="s">
        <v>173</v>
      </c>
      <c r="AC612" s="25" t="s">
        <v>173</v>
      </c>
      <c r="AD612" s="25" t="s">
        <v>173</v>
      </c>
      <c r="AE612" s="25" t="s">
        <v>173</v>
      </c>
      <c r="AQ612" s="5" t="e">
        <f>VLOOKUP(AR612,'End KS4 denominations'!A:G,7,0)</f>
        <v>#N/A</v>
      </c>
      <c r="AR612" s="5" t="str">
        <f t="shared" si="9"/>
        <v>Girls.S4.All schools.Total.Total</v>
      </c>
    </row>
    <row r="613" spans="1:44" x14ac:dyDescent="0.25">
      <c r="A613">
        <v>201819</v>
      </c>
      <c r="B613" t="s">
        <v>19</v>
      </c>
      <c r="C613" t="s">
        <v>110</v>
      </c>
      <c r="D613" t="s">
        <v>20</v>
      </c>
      <c r="E613" t="s">
        <v>21</v>
      </c>
      <c r="F613" t="s">
        <v>22</v>
      </c>
      <c r="G613" t="s">
        <v>161</v>
      </c>
      <c r="H613" t="s">
        <v>115</v>
      </c>
      <c r="I613" t="s">
        <v>24</v>
      </c>
      <c r="J613" t="s">
        <v>161</v>
      </c>
      <c r="K613" t="s">
        <v>161</v>
      </c>
      <c r="L613" t="s">
        <v>46</v>
      </c>
      <c r="M613" t="s">
        <v>71</v>
      </c>
      <c r="N613">
        <v>49</v>
      </c>
      <c r="O613">
        <v>0</v>
      </c>
      <c r="P613">
        <v>0</v>
      </c>
      <c r="Q613">
        <v>0</v>
      </c>
      <c r="R613">
        <v>22</v>
      </c>
      <c r="S613">
        <v>44</v>
      </c>
      <c r="T613">
        <v>0</v>
      </c>
      <c r="U613">
        <v>0</v>
      </c>
      <c r="V613" t="s">
        <v>173</v>
      </c>
      <c r="W613" t="s">
        <v>173</v>
      </c>
      <c r="X613" t="s">
        <v>173</v>
      </c>
      <c r="Y613">
        <v>44</v>
      </c>
      <c r="Z613">
        <v>89</v>
      </c>
      <c r="AA613" t="s">
        <v>173</v>
      </c>
      <c r="AB613" t="s">
        <v>173</v>
      </c>
      <c r="AC613" s="25" t="s">
        <v>173</v>
      </c>
      <c r="AD613" s="25" t="s">
        <v>173</v>
      </c>
      <c r="AE613" s="25" t="s">
        <v>173</v>
      </c>
      <c r="AQ613" s="5" t="e">
        <f>VLOOKUP(AR613,'End KS4 denominations'!A:G,7,0)</f>
        <v>#N/A</v>
      </c>
      <c r="AR613" s="5" t="str">
        <f t="shared" si="9"/>
        <v>Total.S4.All schools.Total.Total</v>
      </c>
    </row>
    <row r="614" spans="1:44" x14ac:dyDescent="0.25">
      <c r="A614">
        <v>201819</v>
      </c>
      <c r="B614" t="s">
        <v>19</v>
      </c>
      <c r="C614" t="s">
        <v>110</v>
      </c>
      <c r="D614" t="s">
        <v>20</v>
      </c>
      <c r="E614" t="s">
        <v>21</v>
      </c>
      <c r="F614" t="s">
        <v>22</v>
      </c>
      <c r="G614" t="s">
        <v>111</v>
      </c>
      <c r="H614" t="s">
        <v>115</v>
      </c>
      <c r="I614" t="s">
        <v>24</v>
      </c>
      <c r="J614" t="s">
        <v>161</v>
      </c>
      <c r="K614" t="s">
        <v>161</v>
      </c>
      <c r="L614" t="s">
        <v>73</v>
      </c>
      <c r="M614" t="s">
        <v>71</v>
      </c>
      <c r="N614">
        <v>4</v>
      </c>
      <c r="O614">
        <v>0</v>
      </c>
      <c r="P614">
        <v>0</v>
      </c>
      <c r="Q614">
        <v>0</v>
      </c>
      <c r="R614">
        <v>0</v>
      </c>
      <c r="S614">
        <v>4</v>
      </c>
      <c r="T614">
        <v>0</v>
      </c>
      <c r="U614">
        <v>0</v>
      </c>
      <c r="V614" t="s">
        <v>173</v>
      </c>
      <c r="W614" t="s">
        <v>173</v>
      </c>
      <c r="X614" t="s">
        <v>173</v>
      </c>
      <c r="Y614">
        <v>0</v>
      </c>
      <c r="Z614">
        <v>100</v>
      </c>
      <c r="AA614" t="s">
        <v>173</v>
      </c>
      <c r="AB614" t="s">
        <v>173</v>
      </c>
      <c r="AC614" s="25" t="s">
        <v>173</v>
      </c>
      <c r="AD614" s="25" t="s">
        <v>173</v>
      </c>
      <c r="AE614" s="25" t="s">
        <v>173</v>
      </c>
      <c r="AQ614" s="5" t="e">
        <f>VLOOKUP(AR614,'End KS4 denominations'!A:G,7,0)</f>
        <v>#N/A</v>
      </c>
      <c r="AR614" s="5" t="str">
        <f t="shared" si="9"/>
        <v>Boys.S4.All schools.Total.Total</v>
      </c>
    </row>
    <row r="615" spans="1:44" x14ac:dyDescent="0.25">
      <c r="A615">
        <v>201819</v>
      </c>
      <c r="B615" t="s">
        <v>19</v>
      </c>
      <c r="C615" t="s">
        <v>110</v>
      </c>
      <c r="D615" t="s">
        <v>20</v>
      </c>
      <c r="E615" t="s">
        <v>21</v>
      </c>
      <c r="F615" t="s">
        <v>22</v>
      </c>
      <c r="G615" t="s">
        <v>113</v>
      </c>
      <c r="H615" t="s">
        <v>115</v>
      </c>
      <c r="I615" t="s">
        <v>24</v>
      </c>
      <c r="J615" t="s">
        <v>161</v>
      </c>
      <c r="K615" t="s">
        <v>161</v>
      </c>
      <c r="L615" t="s">
        <v>73</v>
      </c>
      <c r="M615" t="s">
        <v>71</v>
      </c>
      <c r="N615">
        <v>6</v>
      </c>
      <c r="O615">
        <v>0</v>
      </c>
      <c r="P615">
        <v>0</v>
      </c>
      <c r="Q615">
        <v>0</v>
      </c>
      <c r="R615">
        <v>1</v>
      </c>
      <c r="S615">
        <v>6</v>
      </c>
      <c r="T615">
        <v>0</v>
      </c>
      <c r="U615">
        <v>0</v>
      </c>
      <c r="V615" t="s">
        <v>173</v>
      </c>
      <c r="W615" t="s">
        <v>173</v>
      </c>
      <c r="X615" t="s">
        <v>173</v>
      </c>
      <c r="Y615">
        <v>16</v>
      </c>
      <c r="Z615">
        <v>100</v>
      </c>
      <c r="AA615" t="s">
        <v>173</v>
      </c>
      <c r="AB615" t="s">
        <v>173</v>
      </c>
      <c r="AC615" s="25" t="s">
        <v>173</v>
      </c>
      <c r="AD615" s="25" t="s">
        <v>173</v>
      </c>
      <c r="AE615" s="25" t="s">
        <v>173</v>
      </c>
      <c r="AQ615" s="5" t="e">
        <f>VLOOKUP(AR615,'End KS4 denominations'!A:G,7,0)</f>
        <v>#N/A</v>
      </c>
      <c r="AR615" s="5" t="str">
        <f t="shared" si="9"/>
        <v>Girls.S4.All schools.Total.Total</v>
      </c>
    </row>
    <row r="616" spans="1:44" x14ac:dyDescent="0.25">
      <c r="A616">
        <v>201819</v>
      </c>
      <c r="B616" t="s">
        <v>19</v>
      </c>
      <c r="C616" t="s">
        <v>110</v>
      </c>
      <c r="D616" t="s">
        <v>20</v>
      </c>
      <c r="E616" t="s">
        <v>21</v>
      </c>
      <c r="F616" t="s">
        <v>22</v>
      </c>
      <c r="G616" t="s">
        <v>161</v>
      </c>
      <c r="H616" t="s">
        <v>115</v>
      </c>
      <c r="I616" t="s">
        <v>24</v>
      </c>
      <c r="J616" t="s">
        <v>161</v>
      </c>
      <c r="K616" t="s">
        <v>161</v>
      </c>
      <c r="L616" t="s">
        <v>73</v>
      </c>
      <c r="M616" t="s">
        <v>71</v>
      </c>
      <c r="N616">
        <v>10</v>
      </c>
      <c r="O616">
        <v>0</v>
      </c>
      <c r="P616">
        <v>0</v>
      </c>
      <c r="Q616">
        <v>0</v>
      </c>
      <c r="R616">
        <v>1</v>
      </c>
      <c r="S616">
        <v>10</v>
      </c>
      <c r="T616">
        <v>0</v>
      </c>
      <c r="U616">
        <v>0</v>
      </c>
      <c r="V616" t="s">
        <v>173</v>
      </c>
      <c r="W616" t="s">
        <v>173</v>
      </c>
      <c r="X616" t="s">
        <v>173</v>
      </c>
      <c r="Y616">
        <v>10</v>
      </c>
      <c r="Z616">
        <v>100</v>
      </c>
      <c r="AA616" t="s">
        <v>173</v>
      </c>
      <c r="AB616" t="s">
        <v>173</v>
      </c>
      <c r="AC616" s="25" t="s">
        <v>173</v>
      </c>
      <c r="AD616" s="25" t="s">
        <v>173</v>
      </c>
      <c r="AE616" s="25" t="s">
        <v>173</v>
      </c>
      <c r="AQ616" s="5" t="e">
        <f>VLOOKUP(AR616,'End KS4 denominations'!A:G,7,0)</f>
        <v>#N/A</v>
      </c>
      <c r="AR616" s="5" t="str">
        <f t="shared" si="9"/>
        <v>Total.S4.All schools.Total.Total</v>
      </c>
    </row>
    <row r="617" spans="1:44" x14ac:dyDescent="0.25">
      <c r="A617">
        <v>201819</v>
      </c>
      <c r="B617" t="s">
        <v>19</v>
      </c>
      <c r="C617" t="s">
        <v>110</v>
      </c>
      <c r="D617" t="s">
        <v>20</v>
      </c>
      <c r="E617" t="s">
        <v>21</v>
      </c>
      <c r="F617" t="s">
        <v>22</v>
      </c>
      <c r="G617" t="s">
        <v>111</v>
      </c>
      <c r="H617" t="s">
        <v>115</v>
      </c>
      <c r="I617" t="s">
        <v>24</v>
      </c>
      <c r="J617" t="s">
        <v>161</v>
      </c>
      <c r="K617" t="s">
        <v>161</v>
      </c>
      <c r="L617" t="s">
        <v>49</v>
      </c>
      <c r="M617" t="s">
        <v>71</v>
      </c>
      <c r="N617">
        <v>3</v>
      </c>
      <c r="O617">
        <v>0</v>
      </c>
      <c r="P617">
        <v>0</v>
      </c>
      <c r="Q617">
        <v>0</v>
      </c>
      <c r="R617">
        <v>2</v>
      </c>
      <c r="S617">
        <v>3</v>
      </c>
      <c r="T617">
        <v>0</v>
      </c>
      <c r="U617">
        <v>0</v>
      </c>
      <c r="V617" t="s">
        <v>173</v>
      </c>
      <c r="W617" t="s">
        <v>173</v>
      </c>
      <c r="X617" t="s">
        <v>173</v>
      </c>
      <c r="Y617">
        <v>66</v>
      </c>
      <c r="Z617">
        <v>100</v>
      </c>
      <c r="AA617" t="s">
        <v>173</v>
      </c>
      <c r="AB617" t="s">
        <v>173</v>
      </c>
      <c r="AC617" s="25" t="s">
        <v>173</v>
      </c>
      <c r="AD617" s="25" t="s">
        <v>173</v>
      </c>
      <c r="AE617" s="25" t="s">
        <v>173</v>
      </c>
      <c r="AQ617" s="5" t="e">
        <f>VLOOKUP(AR617,'End KS4 denominations'!A:G,7,0)</f>
        <v>#N/A</v>
      </c>
      <c r="AR617" s="5" t="str">
        <f t="shared" si="9"/>
        <v>Boys.S4.All schools.Total.Total</v>
      </c>
    </row>
    <row r="618" spans="1:44" x14ac:dyDescent="0.25">
      <c r="A618">
        <v>201819</v>
      </c>
      <c r="B618" t="s">
        <v>19</v>
      </c>
      <c r="C618" t="s">
        <v>110</v>
      </c>
      <c r="D618" t="s">
        <v>20</v>
      </c>
      <c r="E618" t="s">
        <v>21</v>
      </c>
      <c r="F618" t="s">
        <v>22</v>
      </c>
      <c r="G618" t="s">
        <v>113</v>
      </c>
      <c r="H618" t="s">
        <v>115</v>
      </c>
      <c r="I618" t="s">
        <v>24</v>
      </c>
      <c r="J618" t="s">
        <v>161</v>
      </c>
      <c r="K618" t="s">
        <v>161</v>
      </c>
      <c r="L618" t="s">
        <v>49</v>
      </c>
      <c r="M618" t="s">
        <v>71</v>
      </c>
      <c r="N618">
        <v>13</v>
      </c>
      <c r="O618">
        <v>0</v>
      </c>
      <c r="P618">
        <v>0</v>
      </c>
      <c r="Q618">
        <v>0</v>
      </c>
      <c r="R618">
        <v>8</v>
      </c>
      <c r="S618">
        <v>13</v>
      </c>
      <c r="T618">
        <v>0</v>
      </c>
      <c r="U618">
        <v>0</v>
      </c>
      <c r="V618" t="s">
        <v>173</v>
      </c>
      <c r="W618" t="s">
        <v>173</v>
      </c>
      <c r="X618" t="s">
        <v>173</v>
      </c>
      <c r="Y618">
        <v>61</v>
      </c>
      <c r="Z618">
        <v>100</v>
      </c>
      <c r="AA618" t="s">
        <v>173</v>
      </c>
      <c r="AB618" t="s">
        <v>173</v>
      </c>
      <c r="AC618" s="25" t="s">
        <v>173</v>
      </c>
      <c r="AD618" s="25" t="s">
        <v>173</v>
      </c>
      <c r="AE618" s="25" t="s">
        <v>173</v>
      </c>
      <c r="AQ618" s="5" t="e">
        <f>VLOOKUP(AR618,'End KS4 denominations'!A:G,7,0)</f>
        <v>#N/A</v>
      </c>
      <c r="AR618" s="5" t="str">
        <f t="shared" si="9"/>
        <v>Girls.S4.All schools.Total.Total</v>
      </c>
    </row>
    <row r="619" spans="1:44" x14ac:dyDescent="0.25">
      <c r="A619">
        <v>201819</v>
      </c>
      <c r="B619" t="s">
        <v>19</v>
      </c>
      <c r="C619" t="s">
        <v>110</v>
      </c>
      <c r="D619" t="s">
        <v>20</v>
      </c>
      <c r="E619" t="s">
        <v>21</v>
      </c>
      <c r="F619" t="s">
        <v>22</v>
      </c>
      <c r="G619" t="s">
        <v>161</v>
      </c>
      <c r="H619" t="s">
        <v>115</v>
      </c>
      <c r="I619" t="s">
        <v>24</v>
      </c>
      <c r="J619" t="s">
        <v>161</v>
      </c>
      <c r="K619" t="s">
        <v>161</v>
      </c>
      <c r="L619" t="s">
        <v>49</v>
      </c>
      <c r="M619" t="s">
        <v>71</v>
      </c>
      <c r="N619">
        <v>16</v>
      </c>
      <c r="O619">
        <v>0</v>
      </c>
      <c r="P619">
        <v>0</v>
      </c>
      <c r="Q619">
        <v>0</v>
      </c>
      <c r="R619">
        <v>10</v>
      </c>
      <c r="S619">
        <v>16</v>
      </c>
      <c r="T619">
        <v>0</v>
      </c>
      <c r="U619">
        <v>0</v>
      </c>
      <c r="V619" t="s">
        <v>173</v>
      </c>
      <c r="W619" t="s">
        <v>173</v>
      </c>
      <c r="X619" t="s">
        <v>173</v>
      </c>
      <c r="Y619">
        <v>62</v>
      </c>
      <c r="Z619">
        <v>100</v>
      </c>
      <c r="AA619" t="s">
        <v>173</v>
      </c>
      <c r="AB619" t="s">
        <v>173</v>
      </c>
      <c r="AC619" s="25" t="s">
        <v>173</v>
      </c>
      <c r="AD619" s="25" t="s">
        <v>173</v>
      </c>
      <c r="AE619" s="25" t="s">
        <v>173</v>
      </c>
      <c r="AQ619" s="5" t="e">
        <f>VLOOKUP(AR619,'End KS4 denominations'!A:G,7,0)</f>
        <v>#N/A</v>
      </c>
      <c r="AR619" s="5" t="str">
        <f t="shared" si="9"/>
        <v>Total.S4.All schools.Total.Total</v>
      </c>
    </row>
    <row r="620" spans="1:44" x14ac:dyDescent="0.25">
      <c r="A620">
        <v>201819</v>
      </c>
      <c r="B620" t="s">
        <v>19</v>
      </c>
      <c r="C620" t="s">
        <v>110</v>
      </c>
      <c r="D620" t="s">
        <v>20</v>
      </c>
      <c r="E620" t="s">
        <v>21</v>
      </c>
      <c r="F620" t="s">
        <v>22</v>
      </c>
      <c r="G620" t="s">
        <v>111</v>
      </c>
      <c r="H620" t="s">
        <v>115</v>
      </c>
      <c r="I620" t="s">
        <v>24</v>
      </c>
      <c r="J620" t="s">
        <v>161</v>
      </c>
      <c r="K620" t="s">
        <v>161</v>
      </c>
      <c r="L620" t="s">
        <v>53</v>
      </c>
      <c r="M620" t="s">
        <v>71</v>
      </c>
      <c r="N620">
        <v>91</v>
      </c>
      <c r="O620">
        <v>0</v>
      </c>
      <c r="P620">
        <v>0</v>
      </c>
      <c r="Q620">
        <v>0</v>
      </c>
      <c r="R620">
        <v>73</v>
      </c>
      <c r="S620">
        <v>91</v>
      </c>
      <c r="T620">
        <v>0</v>
      </c>
      <c r="U620">
        <v>0</v>
      </c>
      <c r="V620" t="s">
        <v>173</v>
      </c>
      <c r="W620" t="s">
        <v>173</v>
      </c>
      <c r="X620" t="s">
        <v>173</v>
      </c>
      <c r="Y620">
        <v>80</v>
      </c>
      <c r="Z620">
        <v>100</v>
      </c>
      <c r="AA620" t="s">
        <v>173</v>
      </c>
      <c r="AB620" t="s">
        <v>173</v>
      </c>
      <c r="AC620" s="25" t="s">
        <v>173</v>
      </c>
      <c r="AD620" s="25" t="s">
        <v>173</v>
      </c>
      <c r="AE620" s="25" t="s">
        <v>173</v>
      </c>
      <c r="AQ620" s="5" t="e">
        <f>VLOOKUP(AR620,'End KS4 denominations'!A:G,7,0)</f>
        <v>#N/A</v>
      </c>
      <c r="AR620" s="5" t="str">
        <f t="shared" si="9"/>
        <v>Boys.S4.All schools.Total.Total</v>
      </c>
    </row>
    <row r="621" spans="1:44" x14ac:dyDescent="0.25">
      <c r="A621">
        <v>201819</v>
      </c>
      <c r="B621" t="s">
        <v>19</v>
      </c>
      <c r="C621" t="s">
        <v>110</v>
      </c>
      <c r="D621" t="s">
        <v>20</v>
      </c>
      <c r="E621" t="s">
        <v>21</v>
      </c>
      <c r="F621" t="s">
        <v>22</v>
      </c>
      <c r="G621" t="s">
        <v>113</v>
      </c>
      <c r="H621" t="s">
        <v>115</v>
      </c>
      <c r="I621" t="s">
        <v>24</v>
      </c>
      <c r="J621" t="s">
        <v>161</v>
      </c>
      <c r="K621" t="s">
        <v>161</v>
      </c>
      <c r="L621" t="s">
        <v>53</v>
      </c>
      <c r="M621" t="s">
        <v>71</v>
      </c>
      <c r="N621">
        <v>46</v>
      </c>
      <c r="O621">
        <v>0</v>
      </c>
      <c r="P621">
        <v>0</v>
      </c>
      <c r="Q621">
        <v>0</v>
      </c>
      <c r="R621">
        <v>40</v>
      </c>
      <c r="S621">
        <v>46</v>
      </c>
      <c r="T621">
        <v>0</v>
      </c>
      <c r="U621">
        <v>0</v>
      </c>
      <c r="V621" t="s">
        <v>173</v>
      </c>
      <c r="W621" t="s">
        <v>173</v>
      </c>
      <c r="X621" t="s">
        <v>173</v>
      </c>
      <c r="Y621">
        <v>86</v>
      </c>
      <c r="Z621">
        <v>100</v>
      </c>
      <c r="AA621" t="s">
        <v>173</v>
      </c>
      <c r="AB621" t="s">
        <v>173</v>
      </c>
      <c r="AC621" s="25" t="s">
        <v>173</v>
      </c>
      <c r="AD621" s="25" t="s">
        <v>173</v>
      </c>
      <c r="AE621" s="25" t="s">
        <v>173</v>
      </c>
      <c r="AQ621" s="5" t="e">
        <f>VLOOKUP(AR621,'End KS4 denominations'!A:G,7,0)</f>
        <v>#N/A</v>
      </c>
      <c r="AR621" s="5" t="str">
        <f t="shared" si="9"/>
        <v>Girls.S4.All schools.Total.Total</v>
      </c>
    </row>
    <row r="622" spans="1:44" x14ac:dyDescent="0.25">
      <c r="A622">
        <v>201819</v>
      </c>
      <c r="B622" t="s">
        <v>19</v>
      </c>
      <c r="C622" t="s">
        <v>110</v>
      </c>
      <c r="D622" t="s">
        <v>20</v>
      </c>
      <c r="E622" t="s">
        <v>21</v>
      </c>
      <c r="F622" t="s">
        <v>22</v>
      </c>
      <c r="G622" t="s">
        <v>161</v>
      </c>
      <c r="H622" t="s">
        <v>115</v>
      </c>
      <c r="I622" t="s">
        <v>24</v>
      </c>
      <c r="J622" t="s">
        <v>161</v>
      </c>
      <c r="K622" t="s">
        <v>161</v>
      </c>
      <c r="L622" t="s">
        <v>53</v>
      </c>
      <c r="M622" t="s">
        <v>71</v>
      </c>
      <c r="N622">
        <v>137</v>
      </c>
      <c r="O622">
        <v>0</v>
      </c>
      <c r="P622">
        <v>0</v>
      </c>
      <c r="Q622">
        <v>0</v>
      </c>
      <c r="R622">
        <v>113</v>
      </c>
      <c r="S622">
        <v>137</v>
      </c>
      <c r="T622">
        <v>0</v>
      </c>
      <c r="U622">
        <v>0</v>
      </c>
      <c r="V622" t="s">
        <v>173</v>
      </c>
      <c r="W622" t="s">
        <v>173</v>
      </c>
      <c r="X622" t="s">
        <v>173</v>
      </c>
      <c r="Y622">
        <v>82</v>
      </c>
      <c r="Z622">
        <v>100</v>
      </c>
      <c r="AA622" t="s">
        <v>173</v>
      </c>
      <c r="AB622" t="s">
        <v>173</v>
      </c>
      <c r="AC622" s="25" t="s">
        <v>173</v>
      </c>
      <c r="AD622" s="25" t="s">
        <v>173</v>
      </c>
      <c r="AE622" s="25" t="s">
        <v>173</v>
      </c>
      <c r="AQ622" s="5" t="e">
        <f>VLOOKUP(AR622,'End KS4 denominations'!A:G,7,0)</f>
        <v>#N/A</v>
      </c>
      <c r="AR622" s="5" t="str">
        <f t="shared" si="9"/>
        <v>Total.S4.All schools.Total.Total</v>
      </c>
    </row>
    <row r="623" spans="1:44" x14ac:dyDescent="0.25">
      <c r="A623">
        <v>201819</v>
      </c>
      <c r="B623" t="s">
        <v>19</v>
      </c>
      <c r="C623" t="s">
        <v>110</v>
      </c>
      <c r="D623" t="s">
        <v>20</v>
      </c>
      <c r="E623" t="s">
        <v>21</v>
      </c>
      <c r="F623" t="s">
        <v>22</v>
      </c>
      <c r="G623" t="s">
        <v>111</v>
      </c>
      <c r="H623" t="s">
        <v>115</v>
      </c>
      <c r="I623" t="s">
        <v>24</v>
      </c>
      <c r="J623" t="s">
        <v>161</v>
      </c>
      <c r="K623" t="s">
        <v>161</v>
      </c>
      <c r="L623" t="s">
        <v>118</v>
      </c>
      <c r="M623" t="s">
        <v>71</v>
      </c>
      <c r="N623">
        <v>4</v>
      </c>
      <c r="O623">
        <v>0</v>
      </c>
      <c r="P623">
        <v>0</v>
      </c>
      <c r="Q623">
        <v>0</v>
      </c>
      <c r="R623">
        <v>0</v>
      </c>
      <c r="S623">
        <v>4</v>
      </c>
      <c r="T623">
        <v>0</v>
      </c>
      <c r="U623">
        <v>0</v>
      </c>
      <c r="V623" t="s">
        <v>173</v>
      </c>
      <c r="W623" t="s">
        <v>173</v>
      </c>
      <c r="X623" t="s">
        <v>173</v>
      </c>
      <c r="Y623">
        <v>0</v>
      </c>
      <c r="Z623">
        <v>100</v>
      </c>
      <c r="AA623" t="s">
        <v>173</v>
      </c>
      <c r="AB623" t="s">
        <v>173</v>
      </c>
      <c r="AC623" s="25" t="s">
        <v>173</v>
      </c>
      <c r="AD623" s="25" t="s">
        <v>173</v>
      </c>
      <c r="AE623" s="25" t="s">
        <v>173</v>
      </c>
      <c r="AQ623" s="5" t="e">
        <f>VLOOKUP(AR623,'End KS4 denominations'!A:G,7,0)</f>
        <v>#N/A</v>
      </c>
      <c r="AR623" s="5" t="str">
        <f t="shared" si="9"/>
        <v>Boys.S4.All schools.Total.Total</v>
      </c>
    </row>
    <row r="624" spans="1:44" x14ac:dyDescent="0.25">
      <c r="A624">
        <v>201819</v>
      </c>
      <c r="B624" t="s">
        <v>19</v>
      </c>
      <c r="C624" t="s">
        <v>110</v>
      </c>
      <c r="D624" t="s">
        <v>20</v>
      </c>
      <c r="E624" t="s">
        <v>21</v>
      </c>
      <c r="F624" t="s">
        <v>22</v>
      </c>
      <c r="G624" t="s">
        <v>113</v>
      </c>
      <c r="H624" t="s">
        <v>115</v>
      </c>
      <c r="I624" t="s">
        <v>24</v>
      </c>
      <c r="J624" t="s">
        <v>161</v>
      </c>
      <c r="K624" t="s">
        <v>161</v>
      </c>
      <c r="L624" t="s">
        <v>118</v>
      </c>
      <c r="M624" t="s">
        <v>71</v>
      </c>
      <c r="N624">
        <v>18</v>
      </c>
      <c r="O624">
        <v>0</v>
      </c>
      <c r="P624">
        <v>0</v>
      </c>
      <c r="Q624">
        <v>0</v>
      </c>
      <c r="R624">
        <v>6</v>
      </c>
      <c r="S624">
        <v>18</v>
      </c>
      <c r="T624">
        <v>0</v>
      </c>
      <c r="U624">
        <v>0</v>
      </c>
      <c r="V624" t="s">
        <v>173</v>
      </c>
      <c r="W624" t="s">
        <v>173</v>
      </c>
      <c r="X624" t="s">
        <v>173</v>
      </c>
      <c r="Y624">
        <v>33</v>
      </c>
      <c r="Z624">
        <v>100</v>
      </c>
      <c r="AA624" t="s">
        <v>173</v>
      </c>
      <c r="AB624" t="s">
        <v>173</v>
      </c>
      <c r="AC624" s="25" t="s">
        <v>173</v>
      </c>
      <c r="AD624" s="25" t="s">
        <v>173</v>
      </c>
      <c r="AE624" s="25" t="s">
        <v>173</v>
      </c>
      <c r="AQ624" s="5" t="e">
        <f>VLOOKUP(AR624,'End KS4 denominations'!A:G,7,0)</f>
        <v>#N/A</v>
      </c>
      <c r="AR624" s="5" t="str">
        <f t="shared" si="9"/>
        <v>Girls.S4.All schools.Total.Total</v>
      </c>
    </row>
    <row r="625" spans="1:44" x14ac:dyDescent="0.25">
      <c r="A625">
        <v>201819</v>
      </c>
      <c r="B625" t="s">
        <v>19</v>
      </c>
      <c r="C625" t="s">
        <v>110</v>
      </c>
      <c r="D625" t="s">
        <v>20</v>
      </c>
      <c r="E625" t="s">
        <v>21</v>
      </c>
      <c r="F625" t="s">
        <v>22</v>
      </c>
      <c r="G625" t="s">
        <v>161</v>
      </c>
      <c r="H625" t="s">
        <v>115</v>
      </c>
      <c r="I625" t="s">
        <v>24</v>
      </c>
      <c r="J625" t="s">
        <v>161</v>
      </c>
      <c r="K625" t="s">
        <v>161</v>
      </c>
      <c r="L625" t="s">
        <v>118</v>
      </c>
      <c r="M625" t="s">
        <v>71</v>
      </c>
      <c r="N625">
        <v>22</v>
      </c>
      <c r="O625">
        <v>0</v>
      </c>
      <c r="P625">
        <v>0</v>
      </c>
      <c r="Q625">
        <v>0</v>
      </c>
      <c r="R625">
        <v>6</v>
      </c>
      <c r="S625">
        <v>22</v>
      </c>
      <c r="T625">
        <v>0</v>
      </c>
      <c r="U625">
        <v>0</v>
      </c>
      <c r="V625" t="s">
        <v>173</v>
      </c>
      <c r="W625" t="s">
        <v>173</v>
      </c>
      <c r="X625" t="s">
        <v>173</v>
      </c>
      <c r="Y625">
        <v>27</v>
      </c>
      <c r="Z625">
        <v>100</v>
      </c>
      <c r="AA625" t="s">
        <v>173</v>
      </c>
      <c r="AB625" t="s">
        <v>173</v>
      </c>
      <c r="AC625" s="25" t="s">
        <v>173</v>
      </c>
      <c r="AD625" s="25" t="s">
        <v>173</v>
      </c>
      <c r="AE625" s="25" t="s">
        <v>173</v>
      </c>
      <c r="AQ625" s="5" t="e">
        <f>VLOOKUP(AR625,'End KS4 denominations'!A:G,7,0)</f>
        <v>#N/A</v>
      </c>
      <c r="AR625" s="5" t="str">
        <f t="shared" si="9"/>
        <v>Total.S4.All schools.Total.Total</v>
      </c>
    </row>
    <row r="626" spans="1:44" x14ac:dyDescent="0.25">
      <c r="A626">
        <v>201819</v>
      </c>
      <c r="B626" t="s">
        <v>19</v>
      </c>
      <c r="C626" t="s">
        <v>110</v>
      </c>
      <c r="D626" t="s">
        <v>20</v>
      </c>
      <c r="E626" t="s">
        <v>21</v>
      </c>
      <c r="F626" t="s">
        <v>22</v>
      </c>
      <c r="G626" t="s">
        <v>113</v>
      </c>
      <c r="H626" t="s">
        <v>115</v>
      </c>
      <c r="I626" t="s">
        <v>24</v>
      </c>
      <c r="J626" t="s">
        <v>161</v>
      </c>
      <c r="K626" t="s">
        <v>161</v>
      </c>
      <c r="L626" t="s">
        <v>54</v>
      </c>
      <c r="M626" t="s">
        <v>71</v>
      </c>
      <c r="N626">
        <v>1</v>
      </c>
      <c r="O626">
        <v>0</v>
      </c>
      <c r="P626">
        <v>0</v>
      </c>
      <c r="Q626">
        <v>0</v>
      </c>
      <c r="R626">
        <v>1</v>
      </c>
      <c r="S626">
        <v>1</v>
      </c>
      <c r="T626">
        <v>0</v>
      </c>
      <c r="U626">
        <v>0</v>
      </c>
      <c r="V626" t="s">
        <v>173</v>
      </c>
      <c r="W626" t="s">
        <v>173</v>
      </c>
      <c r="X626" t="s">
        <v>173</v>
      </c>
      <c r="Y626">
        <v>100</v>
      </c>
      <c r="Z626">
        <v>100</v>
      </c>
      <c r="AA626" t="s">
        <v>173</v>
      </c>
      <c r="AB626" t="s">
        <v>173</v>
      </c>
      <c r="AC626" s="25" t="s">
        <v>173</v>
      </c>
      <c r="AD626" s="25" t="s">
        <v>173</v>
      </c>
      <c r="AE626" s="25" t="s">
        <v>173</v>
      </c>
      <c r="AQ626" s="5" t="e">
        <f>VLOOKUP(AR626,'End KS4 denominations'!A:G,7,0)</f>
        <v>#N/A</v>
      </c>
      <c r="AR626" s="5" t="str">
        <f t="shared" si="9"/>
        <v>Girls.S4.All schools.Total.Total</v>
      </c>
    </row>
    <row r="627" spans="1:44" x14ac:dyDescent="0.25">
      <c r="A627">
        <v>201819</v>
      </c>
      <c r="B627" t="s">
        <v>19</v>
      </c>
      <c r="C627" t="s">
        <v>110</v>
      </c>
      <c r="D627" t="s">
        <v>20</v>
      </c>
      <c r="E627" t="s">
        <v>21</v>
      </c>
      <c r="F627" t="s">
        <v>22</v>
      </c>
      <c r="G627" t="s">
        <v>161</v>
      </c>
      <c r="H627" t="s">
        <v>115</v>
      </c>
      <c r="I627" t="s">
        <v>24</v>
      </c>
      <c r="J627" t="s">
        <v>161</v>
      </c>
      <c r="K627" t="s">
        <v>161</v>
      </c>
      <c r="L627" t="s">
        <v>54</v>
      </c>
      <c r="M627" t="s">
        <v>71</v>
      </c>
      <c r="N627">
        <v>1</v>
      </c>
      <c r="O627">
        <v>0</v>
      </c>
      <c r="P627">
        <v>0</v>
      </c>
      <c r="Q627">
        <v>0</v>
      </c>
      <c r="R627">
        <v>1</v>
      </c>
      <c r="S627">
        <v>1</v>
      </c>
      <c r="T627">
        <v>0</v>
      </c>
      <c r="U627">
        <v>0</v>
      </c>
      <c r="V627" t="s">
        <v>173</v>
      </c>
      <c r="W627" t="s">
        <v>173</v>
      </c>
      <c r="X627" t="s">
        <v>173</v>
      </c>
      <c r="Y627">
        <v>100</v>
      </c>
      <c r="Z627">
        <v>100</v>
      </c>
      <c r="AA627" t="s">
        <v>173</v>
      </c>
      <c r="AB627" t="s">
        <v>173</v>
      </c>
      <c r="AC627" s="25" t="s">
        <v>173</v>
      </c>
      <c r="AD627" s="25" t="s">
        <v>173</v>
      </c>
      <c r="AE627" s="25" t="s">
        <v>173</v>
      </c>
      <c r="AQ627" s="5" t="e">
        <f>VLOOKUP(AR627,'End KS4 denominations'!A:G,7,0)</f>
        <v>#N/A</v>
      </c>
      <c r="AR627" s="5" t="str">
        <f t="shared" si="9"/>
        <v>Total.S4.All schools.Total.Total</v>
      </c>
    </row>
    <row r="628" spans="1:44" x14ac:dyDescent="0.25">
      <c r="A628">
        <v>201819</v>
      </c>
      <c r="B628" t="s">
        <v>19</v>
      </c>
      <c r="C628" t="s">
        <v>110</v>
      </c>
      <c r="D628" t="s">
        <v>20</v>
      </c>
      <c r="E628" t="s">
        <v>21</v>
      </c>
      <c r="F628" t="s">
        <v>22</v>
      </c>
      <c r="G628" t="s">
        <v>111</v>
      </c>
      <c r="H628" t="s">
        <v>115</v>
      </c>
      <c r="I628" t="s">
        <v>24</v>
      </c>
      <c r="J628" t="s">
        <v>161</v>
      </c>
      <c r="K628" t="s">
        <v>161</v>
      </c>
      <c r="L628" t="s">
        <v>55</v>
      </c>
      <c r="M628" t="s">
        <v>71</v>
      </c>
      <c r="N628">
        <v>12</v>
      </c>
      <c r="O628">
        <v>0</v>
      </c>
      <c r="P628">
        <v>0</v>
      </c>
      <c r="Q628">
        <v>0</v>
      </c>
      <c r="R628">
        <v>6</v>
      </c>
      <c r="S628">
        <v>12</v>
      </c>
      <c r="T628">
        <v>0</v>
      </c>
      <c r="U628">
        <v>0</v>
      </c>
      <c r="V628" t="s">
        <v>173</v>
      </c>
      <c r="W628" t="s">
        <v>173</v>
      </c>
      <c r="X628" t="s">
        <v>173</v>
      </c>
      <c r="Y628">
        <v>50</v>
      </c>
      <c r="Z628">
        <v>100</v>
      </c>
      <c r="AA628" t="s">
        <v>173</v>
      </c>
      <c r="AB628" t="s">
        <v>173</v>
      </c>
      <c r="AC628" s="25" t="s">
        <v>173</v>
      </c>
      <c r="AD628" s="25" t="s">
        <v>173</v>
      </c>
      <c r="AE628" s="25" t="s">
        <v>173</v>
      </c>
      <c r="AQ628" s="5" t="e">
        <f>VLOOKUP(AR628,'End KS4 denominations'!A:G,7,0)</f>
        <v>#N/A</v>
      </c>
      <c r="AR628" s="5" t="str">
        <f t="shared" si="9"/>
        <v>Boys.S4.All schools.Total.Total</v>
      </c>
    </row>
    <row r="629" spans="1:44" x14ac:dyDescent="0.25">
      <c r="A629">
        <v>201819</v>
      </c>
      <c r="B629" t="s">
        <v>19</v>
      </c>
      <c r="C629" t="s">
        <v>110</v>
      </c>
      <c r="D629" t="s">
        <v>20</v>
      </c>
      <c r="E629" t="s">
        <v>21</v>
      </c>
      <c r="F629" t="s">
        <v>22</v>
      </c>
      <c r="G629" t="s">
        <v>113</v>
      </c>
      <c r="H629" t="s">
        <v>115</v>
      </c>
      <c r="I629" t="s">
        <v>24</v>
      </c>
      <c r="J629" t="s">
        <v>161</v>
      </c>
      <c r="K629" t="s">
        <v>161</v>
      </c>
      <c r="L629" t="s">
        <v>55</v>
      </c>
      <c r="M629" t="s">
        <v>71</v>
      </c>
      <c r="N629">
        <v>13</v>
      </c>
      <c r="O629">
        <v>0</v>
      </c>
      <c r="P629">
        <v>0</v>
      </c>
      <c r="Q629">
        <v>0</v>
      </c>
      <c r="R629">
        <v>9</v>
      </c>
      <c r="S629">
        <v>13</v>
      </c>
      <c r="T629">
        <v>0</v>
      </c>
      <c r="U629">
        <v>0</v>
      </c>
      <c r="V629" t="s">
        <v>173</v>
      </c>
      <c r="W629" t="s">
        <v>173</v>
      </c>
      <c r="X629" t="s">
        <v>173</v>
      </c>
      <c r="Y629">
        <v>69</v>
      </c>
      <c r="Z629">
        <v>100</v>
      </c>
      <c r="AA629" t="s">
        <v>173</v>
      </c>
      <c r="AB629" t="s">
        <v>173</v>
      </c>
      <c r="AC629" s="25" t="s">
        <v>173</v>
      </c>
      <c r="AD629" s="25" t="s">
        <v>173</v>
      </c>
      <c r="AE629" s="25" t="s">
        <v>173</v>
      </c>
      <c r="AQ629" s="5" t="e">
        <f>VLOOKUP(AR629,'End KS4 denominations'!A:G,7,0)</f>
        <v>#N/A</v>
      </c>
      <c r="AR629" s="5" t="str">
        <f t="shared" si="9"/>
        <v>Girls.S4.All schools.Total.Total</v>
      </c>
    </row>
    <row r="630" spans="1:44" x14ac:dyDescent="0.25">
      <c r="A630">
        <v>201819</v>
      </c>
      <c r="B630" t="s">
        <v>19</v>
      </c>
      <c r="C630" t="s">
        <v>110</v>
      </c>
      <c r="D630" t="s">
        <v>20</v>
      </c>
      <c r="E630" t="s">
        <v>21</v>
      </c>
      <c r="F630" t="s">
        <v>22</v>
      </c>
      <c r="G630" t="s">
        <v>161</v>
      </c>
      <c r="H630" t="s">
        <v>115</v>
      </c>
      <c r="I630" t="s">
        <v>24</v>
      </c>
      <c r="J630" t="s">
        <v>161</v>
      </c>
      <c r="K630" t="s">
        <v>161</v>
      </c>
      <c r="L630" t="s">
        <v>55</v>
      </c>
      <c r="M630" t="s">
        <v>71</v>
      </c>
      <c r="N630">
        <v>25</v>
      </c>
      <c r="O630">
        <v>0</v>
      </c>
      <c r="P630">
        <v>0</v>
      </c>
      <c r="Q630">
        <v>0</v>
      </c>
      <c r="R630">
        <v>15</v>
      </c>
      <c r="S630">
        <v>25</v>
      </c>
      <c r="T630">
        <v>0</v>
      </c>
      <c r="U630">
        <v>0</v>
      </c>
      <c r="V630" t="s">
        <v>173</v>
      </c>
      <c r="W630" t="s">
        <v>173</v>
      </c>
      <c r="X630" t="s">
        <v>173</v>
      </c>
      <c r="Y630">
        <v>60</v>
      </c>
      <c r="Z630">
        <v>100</v>
      </c>
      <c r="AA630" t="s">
        <v>173</v>
      </c>
      <c r="AB630" t="s">
        <v>173</v>
      </c>
      <c r="AC630" s="25" t="s">
        <v>173</v>
      </c>
      <c r="AD630" s="25" t="s">
        <v>173</v>
      </c>
      <c r="AE630" s="25" t="s">
        <v>173</v>
      </c>
      <c r="AQ630" s="5" t="e">
        <f>VLOOKUP(AR630,'End KS4 denominations'!A:G,7,0)</f>
        <v>#N/A</v>
      </c>
      <c r="AR630" s="5" t="str">
        <f t="shared" si="9"/>
        <v>Total.S4.All schools.Total.Total</v>
      </c>
    </row>
    <row r="631" spans="1:44" x14ac:dyDescent="0.25">
      <c r="A631">
        <v>201819</v>
      </c>
      <c r="B631" t="s">
        <v>19</v>
      </c>
      <c r="C631" t="s">
        <v>110</v>
      </c>
      <c r="D631" t="s">
        <v>20</v>
      </c>
      <c r="E631" t="s">
        <v>21</v>
      </c>
      <c r="F631" t="s">
        <v>22</v>
      </c>
      <c r="G631" t="s">
        <v>111</v>
      </c>
      <c r="H631" t="s">
        <v>115</v>
      </c>
      <c r="I631" t="s">
        <v>24</v>
      </c>
      <c r="J631" t="s">
        <v>161</v>
      </c>
      <c r="K631" t="s">
        <v>161</v>
      </c>
      <c r="L631" t="s">
        <v>56</v>
      </c>
      <c r="M631" t="s">
        <v>71</v>
      </c>
      <c r="N631">
        <v>2</v>
      </c>
      <c r="O631">
        <v>0</v>
      </c>
      <c r="P631">
        <v>0</v>
      </c>
      <c r="Q631">
        <v>0</v>
      </c>
      <c r="R631">
        <v>0</v>
      </c>
      <c r="S631">
        <v>2</v>
      </c>
      <c r="T631">
        <v>0</v>
      </c>
      <c r="U631">
        <v>0</v>
      </c>
      <c r="V631" t="s">
        <v>173</v>
      </c>
      <c r="W631" t="s">
        <v>173</v>
      </c>
      <c r="X631" t="s">
        <v>173</v>
      </c>
      <c r="Y631">
        <v>0</v>
      </c>
      <c r="Z631">
        <v>100</v>
      </c>
      <c r="AA631" t="s">
        <v>173</v>
      </c>
      <c r="AB631" t="s">
        <v>173</v>
      </c>
      <c r="AC631" s="25" t="s">
        <v>173</v>
      </c>
      <c r="AD631" s="25" t="s">
        <v>173</v>
      </c>
      <c r="AE631" s="25" t="s">
        <v>173</v>
      </c>
      <c r="AQ631" s="5" t="e">
        <f>VLOOKUP(AR631,'End KS4 denominations'!A:G,7,0)</f>
        <v>#N/A</v>
      </c>
      <c r="AR631" s="5" t="str">
        <f t="shared" si="9"/>
        <v>Boys.S4.All schools.Total.Total</v>
      </c>
    </row>
    <row r="632" spans="1:44" x14ac:dyDescent="0.25">
      <c r="A632">
        <v>201819</v>
      </c>
      <c r="B632" t="s">
        <v>19</v>
      </c>
      <c r="C632" t="s">
        <v>110</v>
      </c>
      <c r="D632" t="s">
        <v>20</v>
      </c>
      <c r="E632" t="s">
        <v>21</v>
      </c>
      <c r="F632" t="s">
        <v>22</v>
      </c>
      <c r="G632" t="s">
        <v>113</v>
      </c>
      <c r="H632" t="s">
        <v>115</v>
      </c>
      <c r="I632" t="s">
        <v>24</v>
      </c>
      <c r="J632" t="s">
        <v>161</v>
      </c>
      <c r="K632" t="s">
        <v>161</v>
      </c>
      <c r="L632" t="s">
        <v>56</v>
      </c>
      <c r="M632" t="s">
        <v>71</v>
      </c>
      <c r="N632">
        <v>4</v>
      </c>
      <c r="O632">
        <v>0</v>
      </c>
      <c r="P632">
        <v>0</v>
      </c>
      <c r="Q632">
        <v>0</v>
      </c>
      <c r="R632">
        <v>3</v>
      </c>
      <c r="S632">
        <v>4</v>
      </c>
      <c r="T632">
        <v>0</v>
      </c>
      <c r="U632">
        <v>0</v>
      </c>
      <c r="V632" t="s">
        <v>173</v>
      </c>
      <c r="W632" t="s">
        <v>173</v>
      </c>
      <c r="X632" t="s">
        <v>173</v>
      </c>
      <c r="Y632">
        <v>75</v>
      </c>
      <c r="Z632">
        <v>100</v>
      </c>
      <c r="AA632" t="s">
        <v>173</v>
      </c>
      <c r="AB632" t="s">
        <v>173</v>
      </c>
      <c r="AC632" s="25" t="s">
        <v>173</v>
      </c>
      <c r="AD632" s="25" t="s">
        <v>173</v>
      </c>
      <c r="AE632" s="25" t="s">
        <v>173</v>
      </c>
      <c r="AQ632" s="5" t="e">
        <f>VLOOKUP(AR632,'End KS4 denominations'!A:G,7,0)</f>
        <v>#N/A</v>
      </c>
      <c r="AR632" s="5" t="str">
        <f t="shared" si="9"/>
        <v>Girls.S4.All schools.Total.Total</v>
      </c>
    </row>
    <row r="633" spans="1:44" x14ac:dyDescent="0.25">
      <c r="A633">
        <v>201819</v>
      </c>
      <c r="B633" t="s">
        <v>19</v>
      </c>
      <c r="C633" t="s">
        <v>110</v>
      </c>
      <c r="D633" t="s">
        <v>20</v>
      </c>
      <c r="E633" t="s">
        <v>21</v>
      </c>
      <c r="F633" t="s">
        <v>22</v>
      </c>
      <c r="G633" t="s">
        <v>161</v>
      </c>
      <c r="H633" t="s">
        <v>115</v>
      </c>
      <c r="I633" t="s">
        <v>24</v>
      </c>
      <c r="J633" t="s">
        <v>161</v>
      </c>
      <c r="K633" t="s">
        <v>161</v>
      </c>
      <c r="L633" t="s">
        <v>56</v>
      </c>
      <c r="M633" t="s">
        <v>71</v>
      </c>
      <c r="N633">
        <v>6</v>
      </c>
      <c r="O633">
        <v>0</v>
      </c>
      <c r="P633">
        <v>0</v>
      </c>
      <c r="Q633">
        <v>0</v>
      </c>
      <c r="R633">
        <v>3</v>
      </c>
      <c r="S633">
        <v>6</v>
      </c>
      <c r="T633">
        <v>0</v>
      </c>
      <c r="U633">
        <v>0</v>
      </c>
      <c r="V633" t="s">
        <v>173</v>
      </c>
      <c r="W633" t="s">
        <v>173</v>
      </c>
      <c r="X633" t="s">
        <v>173</v>
      </c>
      <c r="Y633">
        <v>50</v>
      </c>
      <c r="Z633">
        <v>100</v>
      </c>
      <c r="AA633" t="s">
        <v>173</v>
      </c>
      <c r="AB633" t="s">
        <v>173</v>
      </c>
      <c r="AC633" s="25" t="s">
        <v>173</v>
      </c>
      <c r="AD633" s="25" t="s">
        <v>173</v>
      </c>
      <c r="AE633" s="25" t="s">
        <v>173</v>
      </c>
      <c r="AQ633" s="5" t="e">
        <f>VLOOKUP(AR633,'End KS4 denominations'!A:G,7,0)</f>
        <v>#N/A</v>
      </c>
      <c r="AR633" s="5" t="str">
        <f t="shared" si="9"/>
        <v>Total.S4.All schools.Total.Total</v>
      </c>
    </row>
    <row r="634" spans="1:44" x14ac:dyDescent="0.25">
      <c r="A634">
        <v>201819</v>
      </c>
      <c r="B634" t="s">
        <v>19</v>
      </c>
      <c r="C634" t="s">
        <v>110</v>
      </c>
      <c r="D634" t="s">
        <v>20</v>
      </c>
      <c r="E634" t="s">
        <v>21</v>
      </c>
      <c r="F634" t="s">
        <v>22</v>
      </c>
      <c r="G634" t="s">
        <v>111</v>
      </c>
      <c r="H634" t="s">
        <v>115</v>
      </c>
      <c r="I634" t="s">
        <v>24</v>
      </c>
      <c r="J634" t="s">
        <v>161</v>
      </c>
      <c r="K634" t="s">
        <v>161</v>
      </c>
      <c r="L634" t="s">
        <v>57</v>
      </c>
      <c r="M634" t="s">
        <v>71</v>
      </c>
      <c r="N634">
        <v>2</v>
      </c>
      <c r="O634">
        <v>0</v>
      </c>
      <c r="P634">
        <v>0</v>
      </c>
      <c r="Q634">
        <v>0</v>
      </c>
      <c r="R634">
        <v>2</v>
      </c>
      <c r="S634">
        <v>2</v>
      </c>
      <c r="T634">
        <v>0</v>
      </c>
      <c r="U634">
        <v>0</v>
      </c>
      <c r="V634" t="s">
        <v>173</v>
      </c>
      <c r="W634" t="s">
        <v>173</v>
      </c>
      <c r="X634" t="s">
        <v>173</v>
      </c>
      <c r="Y634">
        <v>100</v>
      </c>
      <c r="Z634">
        <v>100</v>
      </c>
      <c r="AA634" t="s">
        <v>173</v>
      </c>
      <c r="AB634" t="s">
        <v>173</v>
      </c>
      <c r="AC634" s="25" t="s">
        <v>173</v>
      </c>
      <c r="AD634" s="25" t="s">
        <v>173</v>
      </c>
      <c r="AE634" s="25" t="s">
        <v>173</v>
      </c>
      <c r="AQ634" s="5" t="e">
        <f>VLOOKUP(AR634,'End KS4 denominations'!A:G,7,0)</f>
        <v>#N/A</v>
      </c>
      <c r="AR634" s="5" t="str">
        <f t="shared" si="9"/>
        <v>Boys.S4.All schools.Total.Total</v>
      </c>
    </row>
    <row r="635" spans="1:44" x14ac:dyDescent="0.25">
      <c r="A635">
        <v>201819</v>
      </c>
      <c r="B635" t="s">
        <v>19</v>
      </c>
      <c r="C635" t="s">
        <v>110</v>
      </c>
      <c r="D635" t="s">
        <v>20</v>
      </c>
      <c r="E635" t="s">
        <v>21</v>
      </c>
      <c r="F635" t="s">
        <v>22</v>
      </c>
      <c r="G635" t="s">
        <v>113</v>
      </c>
      <c r="H635" t="s">
        <v>115</v>
      </c>
      <c r="I635" t="s">
        <v>24</v>
      </c>
      <c r="J635" t="s">
        <v>161</v>
      </c>
      <c r="K635" t="s">
        <v>161</v>
      </c>
      <c r="L635" t="s">
        <v>57</v>
      </c>
      <c r="M635" t="s">
        <v>71</v>
      </c>
      <c r="N635">
        <v>2</v>
      </c>
      <c r="O635">
        <v>0</v>
      </c>
      <c r="P635">
        <v>0</v>
      </c>
      <c r="Q635">
        <v>0</v>
      </c>
      <c r="R635">
        <v>2</v>
      </c>
      <c r="S635">
        <v>2</v>
      </c>
      <c r="T635">
        <v>0</v>
      </c>
      <c r="U635">
        <v>0</v>
      </c>
      <c r="V635" t="s">
        <v>173</v>
      </c>
      <c r="W635" t="s">
        <v>173</v>
      </c>
      <c r="X635" t="s">
        <v>173</v>
      </c>
      <c r="Y635">
        <v>100</v>
      </c>
      <c r="Z635">
        <v>100</v>
      </c>
      <c r="AA635" t="s">
        <v>173</v>
      </c>
      <c r="AB635" t="s">
        <v>173</v>
      </c>
      <c r="AC635" s="25" t="s">
        <v>173</v>
      </c>
      <c r="AD635" s="25" t="s">
        <v>173</v>
      </c>
      <c r="AE635" s="25" t="s">
        <v>173</v>
      </c>
      <c r="AQ635" s="5" t="e">
        <f>VLOOKUP(AR635,'End KS4 denominations'!A:G,7,0)</f>
        <v>#N/A</v>
      </c>
      <c r="AR635" s="5" t="str">
        <f t="shared" si="9"/>
        <v>Girls.S4.All schools.Total.Total</v>
      </c>
    </row>
    <row r="636" spans="1:44" x14ac:dyDescent="0.25">
      <c r="A636">
        <v>201819</v>
      </c>
      <c r="B636" t="s">
        <v>19</v>
      </c>
      <c r="C636" t="s">
        <v>110</v>
      </c>
      <c r="D636" t="s">
        <v>20</v>
      </c>
      <c r="E636" t="s">
        <v>21</v>
      </c>
      <c r="F636" t="s">
        <v>22</v>
      </c>
      <c r="G636" t="s">
        <v>161</v>
      </c>
      <c r="H636" t="s">
        <v>115</v>
      </c>
      <c r="I636" t="s">
        <v>24</v>
      </c>
      <c r="J636" t="s">
        <v>161</v>
      </c>
      <c r="K636" t="s">
        <v>161</v>
      </c>
      <c r="L636" t="s">
        <v>57</v>
      </c>
      <c r="M636" t="s">
        <v>71</v>
      </c>
      <c r="N636">
        <v>4</v>
      </c>
      <c r="O636">
        <v>0</v>
      </c>
      <c r="P636">
        <v>0</v>
      </c>
      <c r="Q636">
        <v>0</v>
      </c>
      <c r="R636">
        <v>4</v>
      </c>
      <c r="S636">
        <v>4</v>
      </c>
      <c r="T636">
        <v>0</v>
      </c>
      <c r="U636">
        <v>0</v>
      </c>
      <c r="V636" t="s">
        <v>173</v>
      </c>
      <c r="W636" t="s">
        <v>173</v>
      </c>
      <c r="X636" t="s">
        <v>173</v>
      </c>
      <c r="Y636">
        <v>100</v>
      </c>
      <c r="Z636">
        <v>100</v>
      </c>
      <c r="AA636" t="s">
        <v>173</v>
      </c>
      <c r="AB636" t="s">
        <v>173</v>
      </c>
      <c r="AC636" s="25" t="s">
        <v>173</v>
      </c>
      <c r="AD636" s="25" t="s">
        <v>173</v>
      </c>
      <c r="AE636" s="25" t="s">
        <v>173</v>
      </c>
      <c r="AQ636" s="5" t="e">
        <f>VLOOKUP(AR636,'End KS4 denominations'!A:G,7,0)</f>
        <v>#N/A</v>
      </c>
      <c r="AR636" s="5" t="str">
        <f t="shared" si="9"/>
        <v>Total.S4.All schools.Total.Total</v>
      </c>
    </row>
    <row r="637" spans="1:44" x14ac:dyDescent="0.25">
      <c r="A637">
        <v>201819</v>
      </c>
      <c r="B637" t="s">
        <v>19</v>
      </c>
      <c r="C637" t="s">
        <v>110</v>
      </c>
      <c r="D637" t="s">
        <v>20</v>
      </c>
      <c r="E637" t="s">
        <v>21</v>
      </c>
      <c r="F637" t="s">
        <v>22</v>
      </c>
      <c r="G637" t="s">
        <v>111</v>
      </c>
      <c r="H637" t="s">
        <v>115</v>
      </c>
      <c r="I637" t="s">
        <v>24</v>
      </c>
      <c r="J637" t="s">
        <v>161</v>
      </c>
      <c r="K637" t="s">
        <v>161</v>
      </c>
      <c r="L637" t="s">
        <v>58</v>
      </c>
      <c r="M637" t="s">
        <v>72</v>
      </c>
      <c r="N637">
        <v>4520</v>
      </c>
      <c r="O637">
        <v>0</v>
      </c>
      <c r="P637">
        <v>0</v>
      </c>
      <c r="Q637">
        <v>0</v>
      </c>
      <c r="R637">
        <v>2839</v>
      </c>
      <c r="S637">
        <v>3979</v>
      </c>
      <c r="T637">
        <v>0</v>
      </c>
      <c r="U637">
        <v>0</v>
      </c>
      <c r="V637" t="s">
        <v>173</v>
      </c>
      <c r="W637" t="s">
        <v>173</v>
      </c>
      <c r="X637" t="s">
        <v>173</v>
      </c>
      <c r="Y637">
        <v>62</v>
      </c>
      <c r="Z637">
        <v>88</v>
      </c>
      <c r="AA637" t="s">
        <v>173</v>
      </c>
      <c r="AB637" t="s">
        <v>173</v>
      </c>
      <c r="AC637" s="25" t="s">
        <v>173</v>
      </c>
      <c r="AD637" s="25" t="s">
        <v>173</v>
      </c>
      <c r="AE637" s="25" t="s">
        <v>173</v>
      </c>
      <c r="AQ637" s="5" t="e">
        <f>VLOOKUP(AR637,'End KS4 denominations'!A:G,7,0)</f>
        <v>#N/A</v>
      </c>
      <c r="AR637" s="5" t="str">
        <f t="shared" si="9"/>
        <v>Boys.S4.All schools.Total.Total</v>
      </c>
    </row>
    <row r="638" spans="1:44" x14ac:dyDescent="0.25">
      <c r="A638">
        <v>201819</v>
      </c>
      <c r="B638" t="s">
        <v>19</v>
      </c>
      <c r="C638" t="s">
        <v>110</v>
      </c>
      <c r="D638" t="s">
        <v>20</v>
      </c>
      <c r="E638" t="s">
        <v>21</v>
      </c>
      <c r="F638" t="s">
        <v>22</v>
      </c>
      <c r="G638" t="s">
        <v>113</v>
      </c>
      <c r="H638" t="s">
        <v>115</v>
      </c>
      <c r="I638" t="s">
        <v>24</v>
      </c>
      <c r="J638" t="s">
        <v>161</v>
      </c>
      <c r="K638" t="s">
        <v>161</v>
      </c>
      <c r="L638" t="s">
        <v>58</v>
      </c>
      <c r="M638" t="s">
        <v>72</v>
      </c>
      <c r="N638">
        <v>3058</v>
      </c>
      <c r="O638">
        <v>0</v>
      </c>
      <c r="P638">
        <v>0</v>
      </c>
      <c r="Q638">
        <v>0</v>
      </c>
      <c r="R638">
        <v>1784</v>
      </c>
      <c r="S638">
        <v>2672</v>
      </c>
      <c r="T638">
        <v>0</v>
      </c>
      <c r="U638">
        <v>0</v>
      </c>
      <c r="V638" t="s">
        <v>173</v>
      </c>
      <c r="W638" t="s">
        <v>173</v>
      </c>
      <c r="X638" t="s">
        <v>173</v>
      </c>
      <c r="Y638">
        <v>58</v>
      </c>
      <c r="Z638">
        <v>87</v>
      </c>
      <c r="AA638" t="s">
        <v>173</v>
      </c>
      <c r="AB638" t="s">
        <v>173</v>
      </c>
      <c r="AC638" s="25" t="s">
        <v>173</v>
      </c>
      <c r="AD638" s="25" t="s">
        <v>173</v>
      </c>
      <c r="AE638" s="25" t="s">
        <v>173</v>
      </c>
      <c r="AQ638" s="5" t="e">
        <f>VLOOKUP(AR638,'End KS4 denominations'!A:G,7,0)</f>
        <v>#N/A</v>
      </c>
      <c r="AR638" s="5" t="str">
        <f t="shared" si="9"/>
        <v>Girls.S4.All schools.Total.Total</v>
      </c>
    </row>
    <row r="639" spans="1:44" x14ac:dyDescent="0.25">
      <c r="A639">
        <v>201819</v>
      </c>
      <c r="B639" t="s">
        <v>19</v>
      </c>
      <c r="C639" t="s">
        <v>110</v>
      </c>
      <c r="D639" t="s">
        <v>20</v>
      </c>
      <c r="E639" t="s">
        <v>21</v>
      </c>
      <c r="F639" t="s">
        <v>22</v>
      </c>
      <c r="G639" t="s">
        <v>161</v>
      </c>
      <c r="H639" t="s">
        <v>115</v>
      </c>
      <c r="I639" t="s">
        <v>24</v>
      </c>
      <c r="J639" t="s">
        <v>161</v>
      </c>
      <c r="K639" t="s">
        <v>161</v>
      </c>
      <c r="L639" t="s">
        <v>58</v>
      </c>
      <c r="M639" t="s">
        <v>72</v>
      </c>
      <c r="N639">
        <v>7578</v>
      </c>
      <c r="O639">
        <v>0</v>
      </c>
      <c r="P639">
        <v>0</v>
      </c>
      <c r="Q639">
        <v>0</v>
      </c>
      <c r="R639">
        <v>4623</v>
      </c>
      <c r="S639">
        <v>6651</v>
      </c>
      <c r="T639">
        <v>0</v>
      </c>
      <c r="U639">
        <v>0</v>
      </c>
      <c r="V639" t="s">
        <v>173</v>
      </c>
      <c r="W639" t="s">
        <v>173</v>
      </c>
      <c r="X639" t="s">
        <v>173</v>
      </c>
      <c r="Y639">
        <v>61</v>
      </c>
      <c r="Z639">
        <v>87</v>
      </c>
      <c r="AA639" t="s">
        <v>173</v>
      </c>
      <c r="AB639" t="s">
        <v>173</v>
      </c>
      <c r="AC639" s="25" t="s">
        <v>173</v>
      </c>
      <c r="AD639" s="25" t="s">
        <v>173</v>
      </c>
      <c r="AE639" s="25" t="s">
        <v>173</v>
      </c>
      <c r="AQ639" s="5" t="e">
        <f>VLOOKUP(AR639,'End KS4 denominations'!A:G,7,0)</f>
        <v>#N/A</v>
      </c>
      <c r="AR639" s="5" t="str">
        <f t="shared" si="9"/>
        <v>Total.S4.All schools.Total.Total</v>
      </c>
    </row>
    <row r="640" spans="1:44" x14ac:dyDescent="0.25">
      <c r="A640">
        <v>201819</v>
      </c>
      <c r="B640" t="s">
        <v>19</v>
      </c>
      <c r="C640" t="s">
        <v>110</v>
      </c>
      <c r="D640" t="s">
        <v>20</v>
      </c>
      <c r="E640" t="s">
        <v>21</v>
      </c>
      <c r="F640" t="s">
        <v>22</v>
      </c>
      <c r="G640" t="s">
        <v>111</v>
      </c>
      <c r="H640" t="s">
        <v>115</v>
      </c>
      <c r="I640" t="s">
        <v>24</v>
      </c>
      <c r="J640" t="s">
        <v>161</v>
      </c>
      <c r="K640" t="s">
        <v>161</v>
      </c>
      <c r="L640" t="s">
        <v>59</v>
      </c>
      <c r="M640" t="s">
        <v>71</v>
      </c>
      <c r="N640">
        <v>1</v>
      </c>
      <c r="O640">
        <v>0</v>
      </c>
      <c r="P640">
        <v>0</v>
      </c>
      <c r="Q640">
        <v>0</v>
      </c>
      <c r="R640">
        <v>0</v>
      </c>
      <c r="S640">
        <v>0</v>
      </c>
      <c r="T640">
        <v>0</v>
      </c>
      <c r="U640">
        <v>0</v>
      </c>
      <c r="V640" t="s">
        <v>173</v>
      </c>
      <c r="W640" t="s">
        <v>173</v>
      </c>
      <c r="X640" t="s">
        <v>173</v>
      </c>
      <c r="Y640">
        <v>0</v>
      </c>
      <c r="Z640">
        <v>0</v>
      </c>
      <c r="AA640" t="s">
        <v>173</v>
      </c>
      <c r="AB640" t="s">
        <v>173</v>
      </c>
      <c r="AC640" s="25" t="s">
        <v>173</v>
      </c>
      <c r="AD640" s="25" t="s">
        <v>173</v>
      </c>
      <c r="AE640" s="25" t="s">
        <v>173</v>
      </c>
      <c r="AQ640" s="5" t="e">
        <f>VLOOKUP(AR640,'End KS4 denominations'!A:G,7,0)</f>
        <v>#N/A</v>
      </c>
      <c r="AR640" s="5" t="str">
        <f t="shared" ref="AR640:AR703" si="10">CONCATENATE(G640,".",H640,".",I640,".",J640,".",K640)</f>
        <v>Boys.S4.All schools.Total.Total</v>
      </c>
    </row>
    <row r="641" spans="1:44" x14ac:dyDescent="0.25">
      <c r="A641">
        <v>201819</v>
      </c>
      <c r="B641" t="s">
        <v>19</v>
      </c>
      <c r="C641" t="s">
        <v>110</v>
      </c>
      <c r="D641" t="s">
        <v>20</v>
      </c>
      <c r="E641" t="s">
        <v>21</v>
      </c>
      <c r="F641" t="s">
        <v>22</v>
      </c>
      <c r="G641" t="s">
        <v>113</v>
      </c>
      <c r="H641" t="s">
        <v>115</v>
      </c>
      <c r="I641" t="s">
        <v>24</v>
      </c>
      <c r="J641" t="s">
        <v>161</v>
      </c>
      <c r="K641" t="s">
        <v>161</v>
      </c>
      <c r="L641" t="s">
        <v>59</v>
      </c>
      <c r="M641" t="s">
        <v>71</v>
      </c>
      <c r="N641">
        <v>5</v>
      </c>
      <c r="O641">
        <v>0</v>
      </c>
      <c r="P641">
        <v>0</v>
      </c>
      <c r="Q641">
        <v>0</v>
      </c>
      <c r="R641">
        <v>0</v>
      </c>
      <c r="S641">
        <v>0</v>
      </c>
      <c r="T641">
        <v>0</v>
      </c>
      <c r="U641">
        <v>0</v>
      </c>
      <c r="V641" t="s">
        <v>173</v>
      </c>
      <c r="W641" t="s">
        <v>173</v>
      </c>
      <c r="X641" t="s">
        <v>173</v>
      </c>
      <c r="Y641">
        <v>0</v>
      </c>
      <c r="Z641">
        <v>0</v>
      </c>
      <c r="AA641" t="s">
        <v>173</v>
      </c>
      <c r="AB641" t="s">
        <v>173</v>
      </c>
      <c r="AC641" s="25" t="s">
        <v>173</v>
      </c>
      <c r="AD641" s="25" t="s">
        <v>173</v>
      </c>
      <c r="AE641" s="25" t="s">
        <v>173</v>
      </c>
      <c r="AQ641" s="5" t="e">
        <f>VLOOKUP(AR641,'End KS4 denominations'!A:G,7,0)</f>
        <v>#N/A</v>
      </c>
      <c r="AR641" s="5" t="str">
        <f t="shared" si="10"/>
        <v>Girls.S4.All schools.Total.Total</v>
      </c>
    </row>
    <row r="642" spans="1:44" x14ac:dyDescent="0.25">
      <c r="A642">
        <v>201819</v>
      </c>
      <c r="B642" t="s">
        <v>19</v>
      </c>
      <c r="C642" t="s">
        <v>110</v>
      </c>
      <c r="D642" t="s">
        <v>20</v>
      </c>
      <c r="E642" t="s">
        <v>21</v>
      </c>
      <c r="F642" t="s">
        <v>22</v>
      </c>
      <c r="G642" t="s">
        <v>161</v>
      </c>
      <c r="H642" t="s">
        <v>115</v>
      </c>
      <c r="I642" t="s">
        <v>24</v>
      </c>
      <c r="J642" t="s">
        <v>161</v>
      </c>
      <c r="K642" t="s">
        <v>161</v>
      </c>
      <c r="L642" t="s">
        <v>59</v>
      </c>
      <c r="M642" t="s">
        <v>71</v>
      </c>
      <c r="N642">
        <v>6</v>
      </c>
      <c r="O642">
        <v>0</v>
      </c>
      <c r="P642">
        <v>0</v>
      </c>
      <c r="Q642">
        <v>0</v>
      </c>
      <c r="R642">
        <v>0</v>
      </c>
      <c r="S642">
        <v>0</v>
      </c>
      <c r="T642">
        <v>0</v>
      </c>
      <c r="U642">
        <v>0</v>
      </c>
      <c r="V642" t="s">
        <v>173</v>
      </c>
      <c r="W642" t="s">
        <v>173</v>
      </c>
      <c r="X642" t="s">
        <v>173</v>
      </c>
      <c r="Y642">
        <v>0</v>
      </c>
      <c r="Z642">
        <v>0</v>
      </c>
      <c r="AA642" t="s">
        <v>173</v>
      </c>
      <c r="AB642" t="s">
        <v>173</v>
      </c>
      <c r="AC642" s="25" t="s">
        <v>173</v>
      </c>
      <c r="AD642" s="25" t="s">
        <v>173</v>
      </c>
      <c r="AE642" s="25" t="s">
        <v>173</v>
      </c>
      <c r="AQ642" s="5" t="e">
        <f>VLOOKUP(AR642,'End KS4 denominations'!A:G,7,0)</f>
        <v>#N/A</v>
      </c>
      <c r="AR642" s="5" t="str">
        <f t="shared" si="10"/>
        <v>Total.S4.All schools.Total.Total</v>
      </c>
    </row>
    <row r="643" spans="1:44" x14ac:dyDescent="0.25">
      <c r="A643">
        <v>201819</v>
      </c>
      <c r="B643" t="s">
        <v>19</v>
      </c>
      <c r="C643" t="s">
        <v>110</v>
      </c>
      <c r="D643" t="s">
        <v>20</v>
      </c>
      <c r="E643" t="s">
        <v>21</v>
      </c>
      <c r="F643" t="s">
        <v>22</v>
      </c>
      <c r="G643" t="s">
        <v>111</v>
      </c>
      <c r="H643" t="s">
        <v>115</v>
      </c>
      <c r="I643" t="s">
        <v>24</v>
      </c>
      <c r="J643" t="s">
        <v>161</v>
      </c>
      <c r="K643" t="s">
        <v>161</v>
      </c>
      <c r="L643" t="s">
        <v>119</v>
      </c>
      <c r="M643" t="s">
        <v>71</v>
      </c>
      <c r="N643">
        <v>3</v>
      </c>
      <c r="O643">
        <v>0</v>
      </c>
      <c r="P643">
        <v>0</v>
      </c>
      <c r="Q643">
        <v>0</v>
      </c>
      <c r="R643">
        <v>2</v>
      </c>
      <c r="S643">
        <v>3</v>
      </c>
      <c r="T643">
        <v>0</v>
      </c>
      <c r="U643">
        <v>0</v>
      </c>
      <c r="V643" t="s">
        <v>173</v>
      </c>
      <c r="W643" t="s">
        <v>173</v>
      </c>
      <c r="X643" t="s">
        <v>173</v>
      </c>
      <c r="Y643">
        <v>66</v>
      </c>
      <c r="Z643">
        <v>100</v>
      </c>
      <c r="AA643" t="s">
        <v>173</v>
      </c>
      <c r="AB643" t="s">
        <v>173</v>
      </c>
      <c r="AC643" s="25" t="s">
        <v>173</v>
      </c>
      <c r="AD643" s="25" t="s">
        <v>173</v>
      </c>
      <c r="AE643" s="25" t="s">
        <v>173</v>
      </c>
      <c r="AQ643" s="5" t="e">
        <f>VLOOKUP(AR643,'End KS4 denominations'!A:G,7,0)</f>
        <v>#N/A</v>
      </c>
      <c r="AR643" s="5" t="str">
        <f t="shared" si="10"/>
        <v>Boys.S4.All schools.Total.Total</v>
      </c>
    </row>
    <row r="644" spans="1:44" x14ac:dyDescent="0.25">
      <c r="A644">
        <v>201819</v>
      </c>
      <c r="B644" t="s">
        <v>19</v>
      </c>
      <c r="C644" t="s">
        <v>110</v>
      </c>
      <c r="D644" t="s">
        <v>20</v>
      </c>
      <c r="E644" t="s">
        <v>21</v>
      </c>
      <c r="F644" t="s">
        <v>22</v>
      </c>
      <c r="G644" t="s">
        <v>113</v>
      </c>
      <c r="H644" t="s">
        <v>115</v>
      </c>
      <c r="I644" t="s">
        <v>24</v>
      </c>
      <c r="J644" t="s">
        <v>161</v>
      </c>
      <c r="K644" t="s">
        <v>161</v>
      </c>
      <c r="L644" t="s">
        <v>119</v>
      </c>
      <c r="M644" t="s">
        <v>71</v>
      </c>
      <c r="N644">
        <v>20</v>
      </c>
      <c r="O644">
        <v>0</v>
      </c>
      <c r="P644">
        <v>0</v>
      </c>
      <c r="Q644">
        <v>0</v>
      </c>
      <c r="R644">
        <v>13</v>
      </c>
      <c r="S644">
        <v>20</v>
      </c>
      <c r="T644">
        <v>0</v>
      </c>
      <c r="U644">
        <v>0</v>
      </c>
      <c r="V644" t="s">
        <v>173</v>
      </c>
      <c r="W644" t="s">
        <v>173</v>
      </c>
      <c r="X644" t="s">
        <v>173</v>
      </c>
      <c r="Y644">
        <v>65</v>
      </c>
      <c r="Z644">
        <v>100</v>
      </c>
      <c r="AA644" t="s">
        <v>173</v>
      </c>
      <c r="AB644" t="s">
        <v>173</v>
      </c>
      <c r="AC644" s="25" t="s">
        <v>173</v>
      </c>
      <c r="AD644" s="25" t="s">
        <v>173</v>
      </c>
      <c r="AE644" s="25" t="s">
        <v>173</v>
      </c>
      <c r="AQ644" s="5" t="e">
        <f>VLOOKUP(AR644,'End KS4 denominations'!A:G,7,0)</f>
        <v>#N/A</v>
      </c>
      <c r="AR644" s="5" t="str">
        <f t="shared" si="10"/>
        <v>Girls.S4.All schools.Total.Total</v>
      </c>
    </row>
    <row r="645" spans="1:44" x14ac:dyDescent="0.25">
      <c r="A645">
        <v>201819</v>
      </c>
      <c r="B645" t="s">
        <v>19</v>
      </c>
      <c r="C645" t="s">
        <v>110</v>
      </c>
      <c r="D645" t="s">
        <v>20</v>
      </c>
      <c r="E645" t="s">
        <v>21</v>
      </c>
      <c r="F645" t="s">
        <v>22</v>
      </c>
      <c r="G645" t="s">
        <v>161</v>
      </c>
      <c r="H645" t="s">
        <v>115</v>
      </c>
      <c r="I645" t="s">
        <v>24</v>
      </c>
      <c r="J645" t="s">
        <v>161</v>
      </c>
      <c r="K645" t="s">
        <v>161</v>
      </c>
      <c r="L645" t="s">
        <v>119</v>
      </c>
      <c r="M645" t="s">
        <v>71</v>
      </c>
      <c r="N645">
        <v>23</v>
      </c>
      <c r="O645">
        <v>0</v>
      </c>
      <c r="P645">
        <v>0</v>
      </c>
      <c r="Q645">
        <v>0</v>
      </c>
      <c r="R645">
        <v>15</v>
      </c>
      <c r="S645">
        <v>23</v>
      </c>
      <c r="T645">
        <v>0</v>
      </c>
      <c r="U645">
        <v>0</v>
      </c>
      <c r="V645" t="s">
        <v>173</v>
      </c>
      <c r="W645" t="s">
        <v>173</v>
      </c>
      <c r="X645" t="s">
        <v>173</v>
      </c>
      <c r="Y645">
        <v>65</v>
      </c>
      <c r="Z645">
        <v>100</v>
      </c>
      <c r="AA645" t="s">
        <v>173</v>
      </c>
      <c r="AB645" t="s">
        <v>173</v>
      </c>
      <c r="AC645" s="25" t="s">
        <v>173</v>
      </c>
      <c r="AD645" s="25" t="s">
        <v>173</v>
      </c>
      <c r="AE645" s="25" t="s">
        <v>173</v>
      </c>
      <c r="AQ645" s="5" t="e">
        <f>VLOOKUP(AR645,'End KS4 denominations'!A:G,7,0)</f>
        <v>#N/A</v>
      </c>
      <c r="AR645" s="5" t="str">
        <f t="shared" si="10"/>
        <v>Total.S4.All schools.Total.Total</v>
      </c>
    </row>
    <row r="646" spans="1:44" x14ac:dyDescent="0.25">
      <c r="A646">
        <v>201819</v>
      </c>
      <c r="B646" t="s">
        <v>19</v>
      </c>
      <c r="C646" t="s">
        <v>110</v>
      </c>
      <c r="D646" t="s">
        <v>20</v>
      </c>
      <c r="E646" t="s">
        <v>21</v>
      </c>
      <c r="F646" t="s">
        <v>22</v>
      </c>
      <c r="G646" t="s">
        <v>111</v>
      </c>
      <c r="H646" t="s">
        <v>115</v>
      </c>
      <c r="I646" t="s">
        <v>24</v>
      </c>
      <c r="J646" t="s">
        <v>161</v>
      </c>
      <c r="K646" t="s">
        <v>161</v>
      </c>
      <c r="L646" t="s">
        <v>61</v>
      </c>
      <c r="M646" t="s">
        <v>71</v>
      </c>
      <c r="N646">
        <v>5</v>
      </c>
      <c r="O646">
        <v>0</v>
      </c>
      <c r="P646">
        <v>0</v>
      </c>
      <c r="Q646">
        <v>0</v>
      </c>
      <c r="R646">
        <v>2</v>
      </c>
      <c r="S646">
        <v>5</v>
      </c>
      <c r="T646">
        <v>0</v>
      </c>
      <c r="U646">
        <v>0</v>
      </c>
      <c r="V646" t="s">
        <v>173</v>
      </c>
      <c r="W646" t="s">
        <v>173</v>
      </c>
      <c r="X646" t="s">
        <v>173</v>
      </c>
      <c r="Y646">
        <v>40</v>
      </c>
      <c r="Z646">
        <v>100</v>
      </c>
      <c r="AA646" t="s">
        <v>173</v>
      </c>
      <c r="AB646" t="s">
        <v>173</v>
      </c>
      <c r="AC646" s="25" t="s">
        <v>173</v>
      </c>
      <c r="AD646" s="25" t="s">
        <v>173</v>
      </c>
      <c r="AE646" s="25" t="s">
        <v>173</v>
      </c>
      <c r="AQ646" s="5" t="e">
        <f>VLOOKUP(AR646,'End KS4 denominations'!A:G,7,0)</f>
        <v>#N/A</v>
      </c>
      <c r="AR646" s="5" t="str">
        <f t="shared" si="10"/>
        <v>Boys.S4.All schools.Total.Total</v>
      </c>
    </row>
    <row r="647" spans="1:44" x14ac:dyDescent="0.25">
      <c r="A647">
        <v>201819</v>
      </c>
      <c r="B647" t="s">
        <v>19</v>
      </c>
      <c r="C647" t="s">
        <v>110</v>
      </c>
      <c r="D647" t="s">
        <v>20</v>
      </c>
      <c r="E647" t="s">
        <v>21</v>
      </c>
      <c r="F647" t="s">
        <v>22</v>
      </c>
      <c r="G647" t="s">
        <v>113</v>
      </c>
      <c r="H647" t="s">
        <v>115</v>
      </c>
      <c r="I647" t="s">
        <v>24</v>
      </c>
      <c r="J647" t="s">
        <v>161</v>
      </c>
      <c r="K647" t="s">
        <v>161</v>
      </c>
      <c r="L647" t="s">
        <v>61</v>
      </c>
      <c r="M647" t="s">
        <v>71</v>
      </c>
      <c r="N647">
        <v>12</v>
      </c>
      <c r="O647">
        <v>0</v>
      </c>
      <c r="P647">
        <v>0</v>
      </c>
      <c r="Q647">
        <v>0</v>
      </c>
      <c r="R647">
        <v>8</v>
      </c>
      <c r="S647">
        <v>12</v>
      </c>
      <c r="T647">
        <v>0</v>
      </c>
      <c r="U647">
        <v>0</v>
      </c>
      <c r="V647" t="s">
        <v>173</v>
      </c>
      <c r="W647" t="s">
        <v>173</v>
      </c>
      <c r="X647" t="s">
        <v>173</v>
      </c>
      <c r="Y647">
        <v>66</v>
      </c>
      <c r="Z647">
        <v>100</v>
      </c>
      <c r="AA647" t="s">
        <v>173</v>
      </c>
      <c r="AB647" t="s">
        <v>173</v>
      </c>
      <c r="AC647" s="25" t="s">
        <v>173</v>
      </c>
      <c r="AD647" s="25" t="s">
        <v>173</v>
      </c>
      <c r="AE647" s="25" t="s">
        <v>173</v>
      </c>
      <c r="AQ647" s="5" t="e">
        <f>VLOOKUP(AR647,'End KS4 denominations'!A:G,7,0)</f>
        <v>#N/A</v>
      </c>
      <c r="AR647" s="5" t="str">
        <f t="shared" si="10"/>
        <v>Girls.S4.All schools.Total.Total</v>
      </c>
    </row>
    <row r="648" spans="1:44" x14ac:dyDescent="0.25">
      <c r="A648">
        <v>201819</v>
      </c>
      <c r="B648" t="s">
        <v>19</v>
      </c>
      <c r="C648" t="s">
        <v>110</v>
      </c>
      <c r="D648" t="s">
        <v>20</v>
      </c>
      <c r="E648" t="s">
        <v>21</v>
      </c>
      <c r="F648" t="s">
        <v>22</v>
      </c>
      <c r="G648" t="s">
        <v>161</v>
      </c>
      <c r="H648" t="s">
        <v>115</v>
      </c>
      <c r="I648" t="s">
        <v>24</v>
      </c>
      <c r="J648" t="s">
        <v>161</v>
      </c>
      <c r="K648" t="s">
        <v>161</v>
      </c>
      <c r="L648" t="s">
        <v>61</v>
      </c>
      <c r="M648" t="s">
        <v>71</v>
      </c>
      <c r="N648">
        <v>17</v>
      </c>
      <c r="O648">
        <v>0</v>
      </c>
      <c r="P648">
        <v>0</v>
      </c>
      <c r="Q648">
        <v>0</v>
      </c>
      <c r="R648">
        <v>10</v>
      </c>
      <c r="S648">
        <v>17</v>
      </c>
      <c r="T648">
        <v>0</v>
      </c>
      <c r="U648">
        <v>0</v>
      </c>
      <c r="V648" t="s">
        <v>173</v>
      </c>
      <c r="W648" t="s">
        <v>173</v>
      </c>
      <c r="X648" t="s">
        <v>173</v>
      </c>
      <c r="Y648">
        <v>58</v>
      </c>
      <c r="Z648">
        <v>100</v>
      </c>
      <c r="AA648" t="s">
        <v>173</v>
      </c>
      <c r="AB648" t="s">
        <v>173</v>
      </c>
      <c r="AC648" s="25" t="s">
        <v>173</v>
      </c>
      <c r="AD648" s="25" t="s">
        <v>173</v>
      </c>
      <c r="AE648" s="25" t="s">
        <v>173</v>
      </c>
      <c r="AQ648" s="5" t="e">
        <f>VLOOKUP(AR648,'End KS4 denominations'!A:G,7,0)</f>
        <v>#N/A</v>
      </c>
      <c r="AR648" s="5" t="str">
        <f t="shared" si="10"/>
        <v>Total.S4.All schools.Total.Total</v>
      </c>
    </row>
    <row r="649" spans="1:44" x14ac:dyDescent="0.25">
      <c r="A649">
        <v>201819</v>
      </c>
      <c r="B649" t="s">
        <v>19</v>
      </c>
      <c r="C649" t="s">
        <v>110</v>
      </c>
      <c r="D649" t="s">
        <v>20</v>
      </c>
      <c r="E649" t="s">
        <v>21</v>
      </c>
      <c r="F649" t="s">
        <v>22</v>
      </c>
      <c r="G649" t="s">
        <v>111</v>
      </c>
      <c r="H649" t="s">
        <v>115</v>
      </c>
      <c r="I649" t="s">
        <v>24</v>
      </c>
      <c r="J649" t="s">
        <v>161</v>
      </c>
      <c r="K649" t="s">
        <v>161</v>
      </c>
      <c r="L649" t="s">
        <v>102</v>
      </c>
      <c r="M649" t="s">
        <v>71</v>
      </c>
      <c r="N649">
        <v>15</v>
      </c>
      <c r="O649">
        <v>0</v>
      </c>
      <c r="P649">
        <v>0</v>
      </c>
      <c r="Q649">
        <v>0</v>
      </c>
      <c r="R649">
        <v>7</v>
      </c>
      <c r="S649">
        <v>14</v>
      </c>
      <c r="T649">
        <v>0</v>
      </c>
      <c r="U649">
        <v>0</v>
      </c>
      <c r="V649" t="s">
        <v>173</v>
      </c>
      <c r="W649" t="s">
        <v>173</v>
      </c>
      <c r="X649" t="s">
        <v>173</v>
      </c>
      <c r="Y649">
        <v>46</v>
      </c>
      <c r="Z649">
        <v>93</v>
      </c>
      <c r="AA649" t="s">
        <v>173</v>
      </c>
      <c r="AB649" t="s">
        <v>173</v>
      </c>
      <c r="AC649" s="25" t="s">
        <v>173</v>
      </c>
      <c r="AD649" s="25" t="s">
        <v>173</v>
      </c>
      <c r="AE649" s="25" t="s">
        <v>173</v>
      </c>
      <c r="AQ649" s="5" t="e">
        <f>VLOOKUP(AR649,'End KS4 denominations'!A:G,7,0)</f>
        <v>#N/A</v>
      </c>
      <c r="AR649" s="5" t="str">
        <f t="shared" si="10"/>
        <v>Boys.S4.All schools.Total.Total</v>
      </c>
    </row>
    <row r="650" spans="1:44" x14ac:dyDescent="0.25">
      <c r="A650">
        <v>201819</v>
      </c>
      <c r="B650" t="s">
        <v>19</v>
      </c>
      <c r="C650" t="s">
        <v>110</v>
      </c>
      <c r="D650" t="s">
        <v>20</v>
      </c>
      <c r="E650" t="s">
        <v>21</v>
      </c>
      <c r="F650" t="s">
        <v>22</v>
      </c>
      <c r="G650" t="s">
        <v>113</v>
      </c>
      <c r="H650" t="s">
        <v>115</v>
      </c>
      <c r="I650" t="s">
        <v>24</v>
      </c>
      <c r="J650" t="s">
        <v>161</v>
      </c>
      <c r="K650" t="s">
        <v>161</v>
      </c>
      <c r="L650" t="s">
        <v>102</v>
      </c>
      <c r="M650" t="s">
        <v>71</v>
      </c>
      <c r="N650">
        <v>13</v>
      </c>
      <c r="O650">
        <v>0</v>
      </c>
      <c r="P650">
        <v>0</v>
      </c>
      <c r="Q650">
        <v>0</v>
      </c>
      <c r="R650">
        <v>7</v>
      </c>
      <c r="S650">
        <v>13</v>
      </c>
      <c r="T650">
        <v>0</v>
      </c>
      <c r="U650">
        <v>0</v>
      </c>
      <c r="V650" t="s">
        <v>173</v>
      </c>
      <c r="W650" t="s">
        <v>173</v>
      </c>
      <c r="X650" t="s">
        <v>173</v>
      </c>
      <c r="Y650">
        <v>53</v>
      </c>
      <c r="Z650">
        <v>100</v>
      </c>
      <c r="AA650" t="s">
        <v>173</v>
      </c>
      <c r="AB650" t="s">
        <v>173</v>
      </c>
      <c r="AC650" s="25" t="s">
        <v>173</v>
      </c>
      <c r="AD650" s="25" t="s">
        <v>173</v>
      </c>
      <c r="AE650" s="25" t="s">
        <v>173</v>
      </c>
      <c r="AQ650" s="5" t="e">
        <f>VLOOKUP(AR650,'End KS4 denominations'!A:G,7,0)</f>
        <v>#N/A</v>
      </c>
      <c r="AR650" s="5" t="str">
        <f t="shared" si="10"/>
        <v>Girls.S4.All schools.Total.Total</v>
      </c>
    </row>
    <row r="651" spans="1:44" x14ac:dyDescent="0.25">
      <c r="A651">
        <v>201819</v>
      </c>
      <c r="B651" t="s">
        <v>19</v>
      </c>
      <c r="C651" t="s">
        <v>110</v>
      </c>
      <c r="D651" t="s">
        <v>20</v>
      </c>
      <c r="E651" t="s">
        <v>21</v>
      </c>
      <c r="F651" t="s">
        <v>22</v>
      </c>
      <c r="G651" t="s">
        <v>161</v>
      </c>
      <c r="H651" t="s">
        <v>115</v>
      </c>
      <c r="I651" t="s">
        <v>24</v>
      </c>
      <c r="J651" t="s">
        <v>161</v>
      </c>
      <c r="K651" t="s">
        <v>161</v>
      </c>
      <c r="L651" t="s">
        <v>102</v>
      </c>
      <c r="M651" t="s">
        <v>71</v>
      </c>
      <c r="N651">
        <v>28</v>
      </c>
      <c r="O651">
        <v>0</v>
      </c>
      <c r="P651">
        <v>0</v>
      </c>
      <c r="Q651">
        <v>0</v>
      </c>
      <c r="R651">
        <v>14</v>
      </c>
      <c r="S651">
        <v>27</v>
      </c>
      <c r="T651">
        <v>0</v>
      </c>
      <c r="U651">
        <v>0</v>
      </c>
      <c r="V651" t="s">
        <v>173</v>
      </c>
      <c r="W651" t="s">
        <v>173</v>
      </c>
      <c r="X651" t="s">
        <v>173</v>
      </c>
      <c r="Y651">
        <v>50</v>
      </c>
      <c r="Z651">
        <v>96</v>
      </c>
      <c r="AA651" t="s">
        <v>173</v>
      </c>
      <c r="AB651" t="s">
        <v>173</v>
      </c>
      <c r="AC651" s="25" t="s">
        <v>173</v>
      </c>
      <c r="AD651" s="25" t="s">
        <v>173</v>
      </c>
      <c r="AE651" s="25" t="s">
        <v>173</v>
      </c>
      <c r="AQ651" s="5" t="e">
        <f>VLOOKUP(AR651,'End KS4 denominations'!A:G,7,0)</f>
        <v>#N/A</v>
      </c>
      <c r="AR651" s="5" t="str">
        <f t="shared" si="10"/>
        <v>Total.S4.All schools.Total.Total</v>
      </c>
    </row>
    <row r="652" spans="1:44" x14ac:dyDescent="0.25">
      <c r="A652">
        <v>201819</v>
      </c>
      <c r="B652" t="s">
        <v>19</v>
      </c>
      <c r="C652" t="s">
        <v>110</v>
      </c>
      <c r="D652" t="s">
        <v>20</v>
      </c>
      <c r="E652" t="s">
        <v>21</v>
      </c>
      <c r="F652" t="s">
        <v>22</v>
      </c>
      <c r="G652" t="s">
        <v>111</v>
      </c>
      <c r="H652" t="s">
        <v>115</v>
      </c>
      <c r="I652" t="s">
        <v>24</v>
      </c>
      <c r="J652" t="s">
        <v>161</v>
      </c>
      <c r="K652" t="s">
        <v>161</v>
      </c>
      <c r="L652" t="s">
        <v>62</v>
      </c>
      <c r="M652" t="s">
        <v>71</v>
      </c>
      <c r="N652">
        <v>9</v>
      </c>
      <c r="O652">
        <v>0</v>
      </c>
      <c r="P652">
        <v>0</v>
      </c>
      <c r="Q652">
        <v>0</v>
      </c>
      <c r="R652">
        <v>4</v>
      </c>
      <c r="S652">
        <v>9</v>
      </c>
      <c r="T652">
        <v>0</v>
      </c>
      <c r="U652">
        <v>0</v>
      </c>
      <c r="V652" t="s">
        <v>173</v>
      </c>
      <c r="W652" t="s">
        <v>173</v>
      </c>
      <c r="X652" t="s">
        <v>173</v>
      </c>
      <c r="Y652">
        <v>44</v>
      </c>
      <c r="Z652">
        <v>100</v>
      </c>
      <c r="AA652" t="s">
        <v>173</v>
      </c>
      <c r="AB652" t="s">
        <v>173</v>
      </c>
      <c r="AC652" s="25" t="s">
        <v>173</v>
      </c>
      <c r="AD652" s="25" t="s">
        <v>173</v>
      </c>
      <c r="AE652" s="25" t="s">
        <v>173</v>
      </c>
      <c r="AQ652" s="5" t="e">
        <f>VLOOKUP(AR652,'End KS4 denominations'!A:G,7,0)</f>
        <v>#N/A</v>
      </c>
      <c r="AR652" s="5" t="str">
        <f t="shared" si="10"/>
        <v>Boys.S4.All schools.Total.Total</v>
      </c>
    </row>
    <row r="653" spans="1:44" x14ac:dyDescent="0.25">
      <c r="A653">
        <v>201819</v>
      </c>
      <c r="B653" t="s">
        <v>19</v>
      </c>
      <c r="C653" t="s">
        <v>110</v>
      </c>
      <c r="D653" t="s">
        <v>20</v>
      </c>
      <c r="E653" t="s">
        <v>21</v>
      </c>
      <c r="F653" t="s">
        <v>22</v>
      </c>
      <c r="G653" t="s">
        <v>113</v>
      </c>
      <c r="H653" t="s">
        <v>115</v>
      </c>
      <c r="I653" t="s">
        <v>24</v>
      </c>
      <c r="J653" t="s">
        <v>161</v>
      </c>
      <c r="K653" t="s">
        <v>161</v>
      </c>
      <c r="L653" t="s">
        <v>62</v>
      </c>
      <c r="M653" t="s">
        <v>71</v>
      </c>
      <c r="N653">
        <v>1</v>
      </c>
      <c r="O653">
        <v>0</v>
      </c>
      <c r="P653">
        <v>0</v>
      </c>
      <c r="Q653">
        <v>0</v>
      </c>
      <c r="R653">
        <v>1</v>
      </c>
      <c r="S653">
        <v>1</v>
      </c>
      <c r="T653">
        <v>0</v>
      </c>
      <c r="U653">
        <v>0</v>
      </c>
      <c r="V653" t="s">
        <v>173</v>
      </c>
      <c r="W653" t="s">
        <v>173</v>
      </c>
      <c r="X653" t="s">
        <v>173</v>
      </c>
      <c r="Y653">
        <v>100</v>
      </c>
      <c r="Z653">
        <v>100</v>
      </c>
      <c r="AA653" t="s">
        <v>173</v>
      </c>
      <c r="AB653" t="s">
        <v>173</v>
      </c>
      <c r="AC653" s="25" t="s">
        <v>173</v>
      </c>
      <c r="AD653" s="25" t="s">
        <v>173</v>
      </c>
      <c r="AE653" s="25" t="s">
        <v>173</v>
      </c>
      <c r="AQ653" s="5" t="e">
        <f>VLOOKUP(AR653,'End KS4 denominations'!A:G,7,0)</f>
        <v>#N/A</v>
      </c>
      <c r="AR653" s="5" t="str">
        <f t="shared" si="10"/>
        <v>Girls.S4.All schools.Total.Total</v>
      </c>
    </row>
    <row r="654" spans="1:44" x14ac:dyDescent="0.25">
      <c r="A654">
        <v>201819</v>
      </c>
      <c r="B654" t="s">
        <v>19</v>
      </c>
      <c r="C654" t="s">
        <v>110</v>
      </c>
      <c r="D654" t="s">
        <v>20</v>
      </c>
      <c r="E654" t="s">
        <v>21</v>
      </c>
      <c r="F654" t="s">
        <v>22</v>
      </c>
      <c r="G654" t="s">
        <v>161</v>
      </c>
      <c r="H654" t="s">
        <v>115</v>
      </c>
      <c r="I654" t="s">
        <v>24</v>
      </c>
      <c r="J654" t="s">
        <v>161</v>
      </c>
      <c r="K654" t="s">
        <v>161</v>
      </c>
      <c r="L654" t="s">
        <v>62</v>
      </c>
      <c r="M654" t="s">
        <v>71</v>
      </c>
      <c r="N654">
        <v>10</v>
      </c>
      <c r="O654">
        <v>0</v>
      </c>
      <c r="P654">
        <v>0</v>
      </c>
      <c r="Q654">
        <v>0</v>
      </c>
      <c r="R654">
        <v>5</v>
      </c>
      <c r="S654">
        <v>10</v>
      </c>
      <c r="T654">
        <v>0</v>
      </c>
      <c r="U654">
        <v>0</v>
      </c>
      <c r="V654" t="s">
        <v>173</v>
      </c>
      <c r="W654" t="s">
        <v>173</v>
      </c>
      <c r="X654" t="s">
        <v>173</v>
      </c>
      <c r="Y654">
        <v>50</v>
      </c>
      <c r="Z654">
        <v>100</v>
      </c>
      <c r="AA654" t="s">
        <v>173</v>
      </c>
      <c r="AB654" t="s">
        <v>173</v>
      </c>
      <c r="AC654" s="25" t="s">
        <v>173</v>
      </c>
      <c r="AD654" s="25" t="s">
        <v>173</v>
      </c>
      <c r="AE654" s="25" t="s">
        <v>173</v>
      </c>
      <c r="AQ654" s="5" t="e">
        <f>VLOOKUP(AR654,'End KS4 denominations'!A:G,7,0)</f>
        <v>#N/A</v>
      </c>
      <c r="AR654" s="5" t="str">
        <f t="shared" si="10"/>
        <v>Total.S4.All schools.Total.Total</v>
      </c>
    </row>
    <row r="655" spans="1:44" x14ac:dyDescent="0.25">
      <c r="A655">
        <v>201819</v>
      </c>
      <c r="B655" t="s">
        <v>19</v>
      </c>
      <c r="C655" t="s">
        <v>110</v>
      </c>
      <c r="D655" t="s">
        <v>20</v>
      </c>
      <c r="E655" t="s">
        <v>21</v>
      </c>
      <c r="F655" t="s">
        <v>22</v>
      </c>
      <c r="G655" t="s">
        <v>111</v>
      </c>
      <c r="H655" t="s">
        <v>115</v>
      </c>
      <c r="I655" t="s">
        <v>24</v>
      </c>
      <c r="J655" t="s">
        <v>161</v>
      </c>
      <c r="K655" t="s">
        <v>161</v>
      </c>
      <c r="L655" t="s">
        <v>63</v>
      </c>
      <c r="M655" t="s">
        <v>71</v>
      </c>
      <c r="N655">
        <v>345</v>
      </c>
      <c r="O655">
        <v>0</v>
      </c>
      <c r="P655">
        <v>0</v>
      </c>
      <c r="Q655">
        <v>0</v>
      </c>
      <c r="R655">
        <v>270</v>
      </c>
      <c r="S655">
        <v>333</v>
      </c>
      <c r="T655">
        <v>0</v>
      </c>
      <c r="U655">
        <v>0</v>
      </c>
      <c r="V655" t="s">
        <v>173</v>
      </c>
      <c r="W655" t="s">
        <v>173</v>
      </c>
      <c r="X655" t="s">
        <v>173</v>
      </c>
      <c r="Y655">
        <v>78</v>
      </c>
      <c r="Z655">
        <v>96</v>
      </c>
      <c r="AA655" t="s">
        <v>173</v>
      </c>
      <c r="AB655" t="s">
        <v>173</v>
      </c>
      <c r="AC655" s="25" t="s">
        <v>173</v>
      </c>
      <c r="AD655" s="25" t="s">
        <v>173</v>
      </c>
      <c r="AE655" s="25" t="s">
        <v>173</v>
      </c>
      <c r="AQ655" s="5" t="e">
        <f>VLOOKUP(AR655,'End KS4 denominations'!A:G,7,0)</f>
        <v>#N/A</v>
      </c>
      <c r="AR655" s="5" t="str">
        <f t="shared" si="10"/>
        <v>Boys.S4.All schools.Total.Total</v>
      </c>
    </row>
    <row r="656" spans="1:44" x14ac:dyDescent="0.25">
      <c r="A656">
        <v>201819</v>
      </c>
      <c r="B656" t="s">
        <v>19</v>
      </c>
      <c r="C656" t="s">
        <v>110</v>
      </c>
      <c r="D656" t="s">
        <v>20</v>
      </c>
      <c r="E656" t="s">
        <v>21</v>
      </c>
      <c r="F656" t="s">
        <v>22</v>
      </c>
      <c r="G656" t="s">
        <v>113</v>
      </c>
      <c r="H656" t="s">
        <v>115</v>
      </c>
      <c r="I656" t="s">
        <v>24</v>
      </c>
      <c r="J656" t="s">
        <v>161</v>
      </c>
      <c r="K656" t="s">
        <v>161</v>
      </c>
      <c r="L656" t="s">
        <v>63</v>
      </c>
      <c r="M656" t="s">
        <v>71</v>
      </c>
      <c r="N656">
        <v>586</v>
      </c>
      <c r="O656">
        <v>0</v>
      </c>
      <c r="P656">
        <v>0</v>
      </c>
      <c r="Q656">
        <v>0</v>
      </c>
      <c r="R656">
        <v>470</v>
      </c>
      <c r="S656">
        <v>562</v>
      </c>
      <c r="T656">
        <v>0</v>
      </c>
      <c r="U656">
        <v>0</v>
      </c>
      <c r="V656" t="s">
        <v>173</v>
      </c>
      <c r="W656" t="s">
        <v>173</v>
      </c>
      <c r="X656" t="s">
        <v>173</v>
      </c>
      <c r="Y656">
        <v>80</v>
      </c>
      <c r="Z656">
        <v>95</v>
      </c>
      <c r="AA656" t="s">
        <v>173</v>
      </c>
      <c r="AB656" t="s">
        <v>173</v>
      </c>
      <c r="AC656" s="25" t="s">
        <v>173</v>
      </c>
      <c r="AD656" s="25" t="s">
        <v>173</v>
      </c>
      <c r="AE656" s="25" t="s">
        <v>173</v>
      </c>
      <c r="AQ656" s="5" t="e">
        <f>VLOOKUP(AR656,'End KS4 denominations'!A:G,7,0)</f>
        <v>#N/A</v>
      </c>
      <c r="AR656" s="5" t="str">
        <f t="shared" si="10"/>
        <v>Girls.S4.All schools.Total.Total</v>
      </c>
    </row>
    <row r="657" spans="1:44" x14ac:dyDescent="0.25">
      <c r="A657">
        <v>201819</v>
      </c>
      <c r="B657" t="s">
        <v>19</v>
      </c>
      <c r="C657" t="s">
        <v>110</v>
      </c>
      <c r="D657" t="s">
        <v>20</v>
      </c>
      <c r="E657" t="s">
        <v>21</v>
      </c>
      <c r="F657" t="s">
        <v>22</v>
      </c>
      <c r="G657" t="s">
        <v>161</v>
      </c>
      <c r="H657" t="s">
        <v>115</v>
      </c>
      <c r="I657" t="s">
        <v>24</v>
      </c>
      <c r="J657" t="s">
        <v>161</v>
      </c>
      <c r="K657" t="s">
        <v>161</v>
      </c>
      <c r="L657" t="s">
        <v>63</v>
      </c>
      <c r="M657" t="s">
        <v>71</v>
      </c>
      <c r="N657">
        <v>931</v>
      </c>
      <c r="O657">
        <v>0</v>
      </c>
      <c r="P657">
        <v>0</v>
      </c>
      <c r="Q657">
        <v>0</v>
      </c>
      <c r="R657">
        <v>740</v>
      </c>
      <c r="S657">
        <v>895</v>
      </c>
      <c r="T657">
        <v>0</v>
      </c>
      <c r="U657">
        <v>0</v>
      </c>
      <c r="V657" t="s">
        <v>173</v>
      </c>
      <c r="W657" t="s">
        <v>173</v>
      </c>
      <c r="X657" t="s">
        <v>173</v>
      </c>
      <c r="Y657">
        <v>79</v>
      </c>
      <c r="Z657">
        <v>96</v>
      </c>
      <c r="AA657" t="s">
        <v>173</v>
      </c>
      <c r="AB657" t="s">
        <v>173</v>
      </c>
      <c r="AC657" s="25" t="s">
        <v>173</v>
      </c>
      <c r="AD657" s="25" t="s">
        <v>173</v>
      </c>
      <c r="AE657" s="25" t="s">
        <v>173</v>
      </c>
      <c r="AQ657" s="5" t="e">
        <f>VLOOKUP(AR657,'End KS4 denominations'!A:G,7,0)</f>
        <v>#N/A</v>
      </c>
      <c r="AR657" s="5" t="str">
        <f t="shared" si="10"/>
        <v>Total.S4.All schools.Total.Total</v>
      </c>
    </row>
    <row r="658" spans="1:44" x14ac:dyDescent="0.25">
      <c r="A658">
        <v>201819</v>
      </c>
      <c r="B658" t="s">
        <v>19</v>
      </c>
      <c r="C658" t="s">
        <v>110</v>
      </c>
      <c r="D658" t="s">
        <v>20</v>
      </c>
      <c r="E658" t="s">
        <v>21</v>
      </c>
      <c r="F658" t="s">
        <v>22</v>
      </c>
      <c r="G658" t="s">
        <v>111</v>
      </c>
      <c r="H658" t="s">
        <v>115</v>
      </c>
      <c r="I658" t="s">
        <v>24</v>
      </c>
      <c r="J658" t="s">
        <v>161</v>
      </c>
      <c r="K658" t="s">
        <v>161</v>
      </c>
      <c r="L658" t="s">
        <v>64</v>
      </c>
      <c r="M658" t="s">
        <v>71</v>
      </c>
      <c r="N658">
        <v>3</v>
      </c>
      <c r="O658">
        <v>0</v>
      </c>
      <c r="P658">
        <v>0</v>
      </c>
      <c r="Q658">
        <v>0</v>
      </c>
      <c r="R658">
        <v>3</v>
      </c>
      <c r="S658">
        <v>3</v>
      </c>
      <c r="T658">
        <v>0</v>
      </c>
      <c r="U658">
        <v>0</v>
      </c>
      <c r="V658" t="s">
        <v>173</v>
      </c>
      <c r="W658" t="s">
        <v>173</v>
      </c>
      <c r="X658" t="s">
        <v>173</v>
      </c>
      <c r="Y658">
        <v>100</v>
      </c>
      <c r="Z658">
        <v>100</v>
      </c>
      <c r="AA658" t="s">
        <v>173</v>
      </c>
      <c r="AB658" t="s">
        <v>173</v>
      </c>
      <c r="AC658" s="25" t="s">
        <v>173</v>
      </c>
      <c r="AD658" s="25" t="s">
        <v>173</v>
      </c>
      <c r="AE658" s="25" t="s">
        <v>173</v>
      </c>
      <c r="AQ658" s="5" t="e">
        <f>VLOOKUP(AR658,'End KS4 denominations'!A:G,7,0)</f>
        <v>#N/A</v>
      </c>
      <c r="AR658" s="5" t="str">
        <f t="shared" si="10"/>
        <v>Boys.S4.All schools.Total.Total</v>
      </c>
    </row>
    <row r="659" spans="1:44" x14ac:dyDescent="0.25">
      <c r="A659">
        <v>201819</v>
      </c>
      <c r="B659" t="s">
        <v>19</v>
      </c>
      <c r="C659" t="s">
        <v>110</v>
      </c>
      <c r="D659" t="s">
        <v>20</v>
      </c>
      <c r="E659" t="s">
        <v>21</v>
      </c>
      <c r="F659" t="s">
        <v>22</v>
      </c>
      <c r="G659" t="s">
        <v>113</v>
      </c>
      <c r="H659" t="s">
        <v>115</v>
      </c>
      <c r="I659" t="s">
        <v>24</v>
      </c>
      <c r="J659" t="s">
        <v>161</v>
      </c>
      <c r="K659" t="s">
        <v>161</v>
      </c>
      <c r="L659" t="s">
        <v>64</v>
      </c>
      <c r="M659" t="s">
        <v>71</v>
      </c>
      <c r="N659">
        <v>28</v>
      </c>
      <c r="O659">
        <v>0</v>
      </c>
      <c r="P659">
        <v>0</v>
      </c>
      <c r="Q659">
        <v>0</v>
      </c>
      <c r="R659">
        <v>10</v>
      </c>
      <c r="S659">
        <v>26</v>
      </c>
      <c r="T659">
        <v>0</v>
      </c>
      <c r="U659">
        <v>0</v>
      </c>
      <c r="V659" t="s">
        <v>173</v>
      </c>
      <c r="W659" t="s">
        <v>173</v>
      </c>
      <c r="X659" t="s">
        <v>173</v>
      </c>
      <c r="Y659">
        <v>35</v>
      </c>
      <c r="Z659">
        <v>92</v>
      </c>
      <c r="AA659" t="s">
        <v>173</v>
      </c>
      <c r="AB659" t="s">
        <v>173</v>
      </c>
      <c r="AC659" s="25" t="s">
        <v>173</v>
      </c>
      <c r="AD659" s="25" t="s">
        <v>173</v>
      </c>
      <c r="AE659" s="25" t="s">
        <v>173</v>
      </c>
      <c r="AQ659" s="5" t="e">
        <f>VLOOKUP(AR659,'End KS4 denominations'!A:G,7,0)</f>
        <v>#N/A</v>
      </c>
      <c r="AR659" s="5" t="str">
        <f t="shared" si="10"/>
        <v>Girls.S4.All schools.Total.Total</v>
      </c>
    </row>
    <row r="660" spans="1:44" x14ac:dyDescent="0.25">
      <c r="A660">
        <v>201819</v>
      </c>
      <c r="B660" t="s">
        <v>19</v>
      </c>
      <c r="C660" t="s">
        <v>110</v>
      </c>
      <c r="D660" t="s">
        <v>20</v>
      </c>
      <c r="E660" t="s">
        <v>21</v>
      </c>
      <c r="F660" t="s">
        <v>22</v>
      </c>
      <c r="G660" t="s">
        <v>161</v>
      </c>
      <c r="H660" t="s">
        <v>115</v>
      </c>
      <c r="I660" t="s">
        <v>24</v>
      </c>
      <c r="J660" t="s">
        <v>161</v>
      </c>
      <c r="K660" t="s">
        <v>161</v>
      </c>
      <c r="L660" t="s">
        <v>64</v>
      </c>
      <c r="M660" t="s">
        <v>71</v>
      </c>
      <c r="N660">
        <v>31</v>
      </c>
      <c r="O660">
        <v>0</v>
      </c>
      <c r="P660">
        <v>0</v>
      </c>
      <c r="Q660">
        <v>0</v>
      </c>
      <c r="R660">
        <v>13</v>
      </c>
      <c r="S660">
        <v>29</v>
      </c>
      <c r="T660">
        <v>0</v>
      </c>
      <c r="U660">
        <v>0</v>
      </c>
      <c r="V660" t="s">
        <v>173</v>
      </c>
      <c r="W660" t="s">
        <v>173</v>
      </c>
      <c r="X660" t="s">
        <v>173</v>
      </c>
      <c r="Y660">
        <v>41</v>
      </c>
      <c r="Z660">
        <v>93</v>
      </c>
      <c r="AA660" t="s">
        <v>173</v>
      </c>
      <c r="AB660" t="s">
        <v>173</v>
      </c>
      <c r="AC660" s="25" t="s">
        <v>173</v>
      </c>
      <c r="AD660" s="25" t="s">
        <v>173</v>
      </c>
      <c r="AE660" s="25" t="s">
        <v>173</v>
      </c>
      <c r="AQ660" s="5" t="e">
        <f>VLOOKUP(AR660,'End KS4 denominations'!A:G,7,0)</f>
        <v>#N/A</v>
      </c>
      <c r="AR660" s="5" t="str">
        <f t="shared" si="10"/>
        <v>Total.S4.All schools.Total.Total</v>
      </c>
    </row>
    <row r="661" spans="1:44" x14ac:dyDescent="0.25">
      <c r="A661">
        <v>201819</v>
      </c>
      <c r="B661" t="s">
        <v>19</v>
      </c>
      <c r="C661" t="s">
        <v>110</v>
      </c>
      <c r="D661" t="s">
        <v>20</v>
      </c>
      <c r="E661" t="s">
        <v>21</v>
      </c>
      <c r="F661" t="s">
        <v>22</v>
      </c>
      <c r="G661" t="s">
        <v>111</v>
      </c>
      <c r="H661" t="s">
        <v>115</v>
      </c>
      <c r="I661" t="s">
        <v>24</v>
      </c>
      <c r="J661" t="s">
        <v>161</v>
      </c>
      <c r="K661" t="s">
        <v>161</v>
      </c>
      <c r="L661" t="s">
        <v>65</v>
      </c>
      <c r="M661" t="s">
        <v>71</v>
      </c>
      <c r="N661">
        <v>10</v>
      </c>
      <c r="O661">
        <v>0</v>
      </c>
      <c r="P661">
        <v>0</v>
      </c>
      <c r="Q661">
        <v>0</v>
      </c>
      <c r="R661">
        <v>2</v>
      </c>
      <c r="S661">
        <v>3</v>
      </c>
      <c r="T661">
        <v>0</v>
      </c>
      <c r="U661">
        <v>0</v>
      </c>
      <c r="V661" t="s">
        <v>173</v>
      </c>
      <c r="W661" t="s">
        <v>173</v>
      </c>
      <c r="X661" t="s">
        <v>173</v>
      </c>
      <c r="Y661">
        <v>20</v>
      </c>
      <c r="Z661">
        <v>30</v>
      </c>
      <c r="AA661" t="s">
        <v>173</v>
      </c>
      <c r="AB661" t="s">
        <v>173</v>
      </c>
      <c r="AC661" s="25" t="s">
        <v>173</v>
      </c>
      <c r="AD661" s="25" t="s">
        <v>173</v>
      </c>
      <c r="AE661" s="25" t="s">
        <v>173</v>
      </c>
      <c r="AQ661" s="5" t="e">
        <f>VLOOKUP(AR661,'End KS4 denominations'!A:G,7,0)</f>
        <v>#N/A</v>
      </c>
      <c r="AR661" s="5" t="str">
        <f t="shared" si="10"/>
        <v>Boys.S4.All schools.Total.Total</v>
      </c>
    </row>
    <row r="662" spans="1:44" x14ac:dyDescent="0.25">
      <c r="A662">
        <v>201819</v>
      </c>
      <c r="B662" t="s">
        <v>19</v>
      </c>
      <c r="C662" t="s">
        <v>110</v>
      </c>
      <c r="D662" t="s">
        <v>20</v>
      </c>
      <c r="E662" t="s">
        <v>21</v>
      </c>
      <c r="F662" t="s">
        <v>22</v>
      </c>
      <c r="G662" t="s">
        <v>113</v>
      </c>
      <c r="H662" t="s">
        <v>115</v>
      </c>
      <c r="I662" t="s">
        <v>24</v>
      </c>
      <c r="J662" t="s">
        <v>161</v>
      </c>
      <c r="K662" t="s">
        <v>161</v>
      </c>
      <c r="L662" t="s">
        <v>65</v>
      </c>
      <c r="M662" t="s">
        <v>71</v>
      </c>
      <c r="N662">
        <v>4</v>
      </c>
      <c r="O662">
        <v>0</v>
      </c>
      <c r="P662">
        <v>0</v>
      </c>
      <c r="Q662">
        <v>0</v>
      </c>
      <c r="R662">
        <v>0</v>
      </c>
      <c r="S662">
        <v>4</v>
      </c>
      <c r="T662">
        <v>0</v>
      </c>
      <c r="U662">
        <v>0</v>
      </c>
      <c r="V662" t="s">
        <v>173</v>
      </c>
      <c r="W662" t="s">
        <v>173</v>
      </c>
      <c r="X662" t="s">
        <v>173</v>
      </c>
      <c r="Y662">
        <v>0</v>
      </c>
      <c r="Z662">
        <v>100</v>
      </c>
      <c r="AA662" t="s">
        <v>173</v>
      </c>
      <c r="AB662" t="s">
        <v>173</v>
      </c>
      <c r="AC662" s="25" t="s">
        <v>173</v>
      </c>
      <c r="AD662" s="25" t="s">
        <v>173</v>
      </c>
      <c r="AE662" s="25" t="s">
        <v>173</v>
      </c>
      <c r="AQ662" s="5" t="e">
        <f>VLOOKUP(AR662,'End KS4 denominations'!A:G,7,0)</f>
        <v>#N/A</v>
      </c>
      <c r="AR662" s="5" t="str">
        <f t="shared" si="10"/>
        <v>Girls.S4.All schools.Total.Total</v>
      </c>
    </row>
    <row r="663" spans="1:44" x14ac:dyDescent="0.25">
      <c r="A663">
        <v>201819</v>
      </c>
      <c r="B663" t="s">
        <v>19</v>
      </c>
      <c r="C663" t="s">
        <v>110</v>
      </c>
      <c r="D663" t="s">
        <v>20</v>
      </c>
      <c r="E663" t="s">
        <v>21</v>
      </c>
      <c r="F663" t="s">
        <v>22</v>
      </c>
      <c r="G663" t="s">
        <v>161</v>
      </c>
      <c r="H663" t="s">
        <v>115</v>
      </c>
      <c r="I663" t="s">
        <v>24</v>
      </c>
      <c r="J663" t="s">
        <v>161</v>
      </c>
      <c r="K663" t="s">
        <v>161</v>
      </c>
      <c r="L663" t="s">
        <v>65</v>
      </c>
      <c r="M663" t="s">
        <v>71</v>
      </c>
      <c r="N663">
        <v>14</v>
      </c>
      <c r="O663">
        <v>0</v>
      </c>
      <c r="P663">
        <v>0</v>
      </c>
      <c r="Q663">
        <v>0</v>
      </c>
      <c r="R663">
        <v>2</v>
      </c>
      <c r="S663">
        <v>7</v>
      </c>
      <c r="T663">
        <v>0</v>
      </c>
      <c r="U663">
        <v>0</v>
      </c>
      <c r="V663" t="s">
        <v>173</v>
      </c>
      <c r="W663" t="s">
        <v>173</v>
      </c>
      <c r="X663" t="s">
        <v>173</v>
      </c>
      <c r="Y663">
        <v>14</v>
      </c>
      <c r="Z663">
        <v>50</v>
      </c>
      <c r="AA663" t="s">
        <v>173</v>
      </c>
      <c r="AB663" t="s">
        <v>173</v>
      </c>
      <c r="AC663" s="25" t="s">
        <v>173</v>
      </c>
      <c r="AD663" s="25" t="s">
        <v>173</v>
      </c>
      <c r="AE663" s="25" t="s">
        <v>173</v>
      </c>
      <c r="AQ663" s="5" t="e">
        <f>VLOOKUP(AR663,'End KS4 denominations'!A:G,7,0)</f>
        <v>#N/A</v>
      </c>
      <c r="AR663" s="5" t="str">
        <f t="shared" si="10"/>
        <v>Total.S4.All schools.Total.Total</v>
      </c>
    </row>
    <row r="664" spans="1:44" x14ac:dyDescent="0.25">
      <c r="A664">
        <v>201819</v>
      </c>
      <c r="B664" t="s">
        <v>19</v>
      </c>
      <c r="C664" t="s">
        <v>110</v>
      </c>
      <c r="D664" t="s">
        <v>20</v>
      </c>
      <c r="E664" t="s">
        <v>21</v>
      </c>
      <c r="F664" t="s">
        <v>22</v>
      </c>
      <c r="G664" t="s">
        <v>111</v>
      </c>
      <c r="H664" t="s">
        <v>115</v>
      </c>
      <c r="I664" t="s">
        <v>24</v>
      </c>
      <c r="J664" t="s">
        <v>161</v>
      </c>
      <c r="K664" t="s">
        <v>161</v>
      </c>
      <c r="L664" t="s">
        <v>66</v>
      </c>
      <c r="M664" t="s">
        <v>71</v>
      </c>
      <c r="N664">
        <v>12</v>
      </c>
      <c r="O664">
        <v>0</v>
      </c>
      <c r="P664">
        <v>0</v>
      </c>
      <c r="Q664">
        <v>0</v>
      </c>
      <c r="R664">
        <v>9</v>
      </c>
      <c r="S664">
        <v>11</v>
      </c>
      <c r="T664">
        <v>0</v>
      </c>
      <c r="U664">
        <v>0</v>
      </c>
      <c r="V664" t="s">
        <v>173</v>
      </c>
      <c r="W664" t="s">
        <v>173</v>
      </c>
      <c r="X664" t="s">
        <v>173</v>
      </c>
      <c r="Y664">
        <v>75</v>
      </c>
      <c r="Z664">
        <v>91</v>
      </c>
      <c r="AA664" t="s">
        <v>173</v>
      </c>
      <c r="AB664" t="s">
        <v>173</v>
      </c>
      <c r="AC664" s="25" t="s">
        <v>173</v>
      </c>
      <c r="AD664" s="25" t="s">
        <v>173</v>
      </c>
      <c r="AE664" s="25" t="s">
        <v>173</v>
      </c>
      <c r="AQ664" s="5" t="e">
        <f>VLOOKUP(AR664,'End KS4 denominations'!A:G,7,0)</f>
        <v>#N/A</v>
      </c>
      <c r="AR664" s="5" t="str">
        <f t="shared" si="10"/>
        <v>Boys.S4.All schools.Total.Total</v>
      </c>
    </row>
    <row r="665" spans="1:44" x14ac:dyDescent="0.25">
      <c r="A665">
        <v>201819</v>
      </c>
      <c r="B665" t="s">
        <v>19</v>
      </c>
      <c r="C665" t="s">
        <v>110</v>
      </c>
      <c r="D665" t="s">
        <v>20</v>
      </c>
      <c r="E665" t="s">
        <v>21</v>
      </c>
      <c r="F665" t="s">
        <v>22</v>
      </c>
      <c r="G665" t="s">
        <v>113</v>
      </c>
      <c r="H665" t="s">
        <v>115</v>
      </c>
      <c r="I665" t="s">
        <v>24</v>
      </c>
      <c r="J665" t="s">
        <v>161</v>
      </c>
      <c r="K665" t="s">
        <v>161</v>
      </c>
      <c r="L665" t="s">
        <v>66</v>
      </c>
      <c r="M665" t="s">
        <v>71</v>
      </c>
      <c r="N665">
        <v>5</v>
      </c>
      <c r="O665">
        <v>0</v>
      </c>
      <c r="P665">
        <v>0</v>
      </c>
      <c r="Q665">
        <v>0</v>
      </c>
      <c r="R665">
        <v>3</v>
      </c>
      <c r="S665">
        <v>4</v>
      </c>
      <c r="T665">
        <v>0</v>
      </c>
      <c r="U665">
        <v>0</v>
      </c>
      <c r="V665" t="s">
        <v>173</v>
      </c>
      <c r="W665" t="s">
        <v>173</v>
      </c>
      <c r="X665" t="s">
        <v>173</v>
      </c>
      <c r="Y665">
        <v>60</v>
      </c>
      <c r="Z665">
        <v>80</v>
      </c>
      <c r="AA665" t="s">
        <v>173</v>
      </c>
      <c r="AB665" t="s">
        <v>173</v>
      </c>
      <c r="AC665" s="25" t="s">
        <v>173</v>
      </c>
      <c r="AD665" s="25" t="s">
        <v>173</v>
      </c>
      <c r="AE665" s="25" t="s">
        <v>173</v>
      </c>
      <c r="AQ665" s="5" t="e">
        <f>VLOOKUP(AR665,'End KS4 denominations'!A:G,7,0)</f>
        <v>#N/A</v>
      </c>
      <c r="AR665" s="5" t="str">
        <f t="shared" si="10"/>
        <v>Girls.S4.All schools.Total.Total</v>
      </c>
    </row>
    <row r="666" spans="1:44" x14ac:dyDescent="0.25">
      <c r="A666">
        <v>201819</v>
      </c>
      <c r="B666" t="s">
        <v>19</v>
      </c>
      <c r="C666" t="s">
        <v>110</v>
      </c>
      <c r="D666" t="s">
        <v>20</v>
      </c>
      <c r="E666" t="s">
        <v>21</v>
      </c>
      <c r="F666" t="s">
        <v>22</v>
      </c>
      <c r="G666" t="s">
        <v>161</v>
      </c>
      <c r="H666" t="s">
        <v>115</v>
      </c>
      <c r="I666" t="s">
        <v>24</v>
      </c>
      <c r="J666" t="s">
        <v>161</v>
      </c>
      <c r="K666" t="s">
        <v>161</v>
      </c>
      <c r="L666" t="s">
        <v>66</v>
      </c>
      <c r="M666" t="s">
        <v>71</v>
      </c>
      <c r="N666">
        <v>17</v>
      </c>
      <c r="O666">
        <v>0</v>
      </c>
      <c r="P666">
        <v>0</v>
      </c>
      <c r="Q666">
        <v>0</v>
      </c>
      <c r="R666">
        <v>12</v>
      </c>
      <c r="S666">
        <v>15</v>
      </c>
      <c r="T666">
        <v>0</v>
      </c>
      <c r="U666">
        <v>0</v>
      </c>
      <c r="V666" t="s">
        <v>173</v>
      </c>
      <c r="W666" t="s">
        <v>173</v>
      </c>
      <c r="X666" t="s">
        <v>173</v>
      </c>
      <c r="Y666">
        <v>70</v>
      </c>
      <c r="Z666">
        <v>88</v>
      </c>
      <c r="AA666" t="s">
        <v>173</v>
      </c>
      <c r="AB666" t="s">
        <v>173</v>
      </c>
      <c r="AC666" s="25" t="s">
        <v>173</v>
      </c>
      <c r="AD666" s="25" t="s">
        <v>173</v>
      </c>
      <c r="AE666" s="25" t="s">
        <v>173</v>
      </c>
      <c r="AQ666" s="5" t="e">
        <f>VLOOKUP(AR666,'End KS4 denominations'!A:G,7,0)</f>
        <v>#N/A</v>
      </c>
      <c r="AR666" s="5" t="str">
        <f t="shared" si="10"/>
        <v>Total.S4.All schools.Total.Total</v>
      </c>
    </row>
    <row r="667" spans="1:44" x14ac:dyDescent="0.25">
      <c r="A667">
        <v>201819</v>
      </c>
      <c r="B667" t="s">
        <v>19</v>
      </c>
      <c r="C667" t="s">
        <v>110</v>
      </c>
      <c r="D667" t="s">
        <v>20</v>
      </c>
      <c r="E667" t="s">
        <v>21</v>
      </c>
      <c r="F667" t="s">
        <v>22</v>
      </c>
      <c r="G667" t="s">
        <v>111</v>
      </c>
      <c r="H667" t="s">
        <v>115</v>
      </c>
      <c r="I667" t="s">
        <v>24</v>
      </c>
      <c r="J667" t="s">
        <v>161</v>
      </c>
      <c r="K667" t="s">
        <v>161</v>
      </c>
      <c r="L667" t="s">
        <v>67</v>
      </c>
      <c r="M667" t="s">
        <v>71</v>
      </c>
      <c r="N667">
        <v>54</v>
      </c>
      <c r="O667">
        <v>0</v>
      </c>
      <c r="P667">
        <v>0</v>
      </c>
      <c r="Q667">
        <v>0</v>
      </c>
      <c r="R667">
        <v>19</v>
      </c>
      <c r="S667">
        <v>45</v>
      </c>
      <c r="T667">
        <v>0</v>
      </c>
      <c r="U667">
        <v>0</v>
      </c>
      <c r="V667" t="s">
        <v>173</v>
      </c>
      <c r="W667" t="s">
        <v>173</v>
      </c>
      <c r="X667" t="s">
        <v>173</v>
      </c>
      <c r="Y667">
        <v>35</v>
      </c>
      <c r="Z667">
        <v>83</v>
      </c>
      <c r="AA667" t="s">
        <v>173</v>
      </c>
      <c r="AB667" t="s">
        <v>173</v>
      </c>
      <c r="AC667" s="25" t="s">
        <v>173</v>
      </c>
      <c r="AD667" s="25" t="s">
        <v>173</v>
      </c>
      <c r="AE667" s="25" t="s">
        <v>173</v>
      </c>
      <c r="AQ667" s="5" t="e">
        <f>VLOOKUP(AR667,'End KS4 denominations'!A:G,7,0)</f>
        <v>#N/A</v>
      </c>
      <c r="AR667" s="5" t="str">
        <f t="shared" si="10"/>
        <v>Boys.S4.All schools.Total.Total</v>
      </c>
    </row>
    <row r="668" spans="1:44" x14ac:dyDescent="0.25">
      <c r="A668">
        <v>201819</v>
      </c>
      <c r="B668" t="s">
        <v>19</v>
      </c>
      <c r="C668" t="s">
        <v>110</v>
      </c>
      <c r="D668" t="s">
        <v>20</v>
      </c>
      <c r="E668" t="s">
        <v>21</v>
      </c>
      <c r="F668" t="s">
        <v>22</v>
      </c>
      <c r="G668" t="s">
        <v>113</v>
      </c>
      <c r="H668" t="s">
        <v>115</v>
      </c>
      <c r="I668" t="s">
        <v>24</v>
      </c>
      <c r="J668" t="s">
        <v>161</v>
      </c>
      <c r="K668" t="s">
        <v>161</v>
      </c>
      <c r="L668" t="s">
        <v>67</v>
      </c>
      <c r="M668" t="s">
        <v>71</v>
      </c>
      <c r="N668">
        <v>52</v>
      </c>
      <c r="O668">
        <v>0</v>
      </c>
      <c r="P668">
        <v>0</v>
      </c>
      <c r="Q668">
        <v>0</v>
      </c>
      <c r="R668">
        <v>16</v>
      </c>
      <c r="S668">
        <v>45</v>
      </c>
      <c r="T668">
        <v>0</v>
      </c>
      <c r="U668">
        <v>0</v>
      </c>
      <c r="V668" t="s">
        <v>173</v>
      </c>
      <c r="W668" t="s">
        <v>173</v>
      </c>
      <c r="X668" t="s">
        <v>173</v>
      </c>
      <c r="Y668">
        <v>30</v>
      </c>
      <c r="Z668">
        <v>86</v>
      </c>
      <c r="AA668" t="s">
        <v>173</v>
      </c>
      <c r="AB668" t="s">
        <v>173</v>
      </c>
      <c r="AC668" s="25" t="s">
        <v>173</v>
      </c>
      <c r="AD668" s="25" t="s">
        <v>173</v>
      </c>
      <c r="AE668" s="25" t="s">
        <v>173</v>
      </c>
      <c r="AQ668" s="5" t="e">
        <f>VLOOKUP(AR668,'End KS4 denominations'!A:G,7,0)</f>
        <v>#N/A</v>
      </c>
      <c r="AR668" s="5" t="str">
        <f t="shared" si="10"/>
        <v>Girls.S4.All schools.Total.Total</v>
      </c>
    </row>
    <row r="669" spans="1:44" x14ac:dyDescent="0.25">
      <c r="A669">
        <v>201819</v>
      </c>
      <c r="B669" t="s">
        <v>19</v>
      </c>
      <c r="C669" t="s">
        <v>110</v>
      </c>
      <c r="D669" t="s">
        <v>20</v>
      </c>
      <c r="E669" t="s">
        <v>21</v>
      </c>
      <c r="F669" t="s">
        <v>22</v>
      </c>
      <c r="G669" t="s">
        <v>161</v>
      </c>
      <c r="H669" t="s">
        <v>115</v>
      </c>
      <c r="I669" t="s">
        <v>24</v>
      </c>
      <c r="J669" t="s">
        <v>161</v>
      </c>
      <c r="K669" t="s">
        <v>161</v>
      </c>
      <c r="L669" t="s">
        <v>67</v>
      </c>
      <c r="M669" t="s">
        <v>71</v>
      </c>
      <c r="N669">
        <v>106</v>
      </c>
      <c r="O669">
        <v>0</v>
      </c>
      <c r="P669">
        <v>0</v>
      </c>
      <c r="Q669">
        <v>0</v>
      </c>
      <c r="R669">
        <v>35</v>
      </c>
      <c r="S669">
        <v>90</v>
      </c>
      <c r="T669">
        <v>0</v>
      </c>
      <c r="U669">
        <v>0</v>
      </c>
      <c r="V669" t="s">
        <v>173</v>
      </c>
      <c r="W669" t="s">
        <v>173</v>
      </c>
      <c r="X669" t="s">
        <v>173</v>
      </c>
      <c r="Y669">
        <v>33</v>
      </c>
      <c r="Z669">
        <v>84</v>
      </c>
      <c r="AA669" t="s">
        <v>173</v>
      </c>
      <c r="AB669" t="s">
        <v>173</v>
      </c>
      <c r="AC669" s="25" t="s">
        <v>173</v>
      </c>
      <c r="AD669" s="25" t="s">
        <v>173</v>
      </c>
      <c r="AE669" s="25" t="s">
        <v>173</v>
      </c>
      <c r="AQ669" s="5" t="e">
        <f>VLOOKUP(AR669,'End KS4 denominations'!A:G,7,0)</f>
        <v>#N/A</v>
      </c>
      <c r="AR669" s="5" t="str">
        <f t="shared" si="10"/>
        <v>Total.S4.All schools.Total.Total</v>
      </c>
    </row>
    <row r="670" spans="1:44" x14ac:dyDescent="0.25">
      <c r="A670">
        <v>201819</v>
      </c>
      <c r="B670" t="s">
        <v>19</v>
      </c>
      <c r="C670" t="s">
        <v>110</v>
      </c>
      <c r="D670" t="s">
        <v>20</v>
      </c>
      <c r="E670" t="s">
        <v>21</v>
      </c>
      <c r="F670" t="s">
        <v>22</v>
      </c>
      <c r="G670" t="s">
        <v>111</v>
      </c>
      <c r="H670" t="s">
        <v>115</v>
      </c>
      <c r="I670" t="s">
        <v>24</v>
      </c>
      <c r="J670" t="s">
        <v>161</v>
      </c>
      <c r="K670" t="s">
        <v>161</v>
      </c>
      <c r="L670" t="s">
        <v>68</v>
      </c>
      <c r="M670" t="s">
        <v>71</v>
      </c>
      <c r="N670">
        <v>89</v>
      </c>
      <c r="O670">
        <v>0</v>
      </c>
      <c r="P670">
        <v>0</v>
      </c>
      <c r="Q670">
        <v>0</v>
      </c>
      <c r="R670">
        <v>48</v>
      </c>
      <c r="S670">
        <v>81</v>
      </c>
      <c r="T670">
        <v>0</v>
      </c>
      <c r="U670">
        <v>0</v>
      </c>
      <c r="V670" t="s">
        <v>173</v>
      </c>
      <c r="W670" t="s">
        <v>173</v>
      </c>
      <c r="X670" t="s">
        <v>173</v>
      </c>
      <c r="Y670">
        <v>53</v>
      </c>
      <c r="Z670">
        <v>91</v>
      </c>
      <c r="AA670" t="s">
        <v>173</v>
      </c>
      <c r="AB670" t="s">
        <v>173</v>
      </c>
      <c r="AC670" s="25" t="s">
        <v>173</v>
      </c>
      <c r="AD670" s="25" t="s">
        <v>173</v>
      </c>
      <c r="AE670" s="25" t="s">
        <v>173</v>
      </c>
      <c r="AQ670" s="5" t="e">
        <f>VLOOKUP(AR670,'End KS4 denominations'!A:G,7,0)</f>
        <v>#N/A</v>
      </c>
      <c r="AR670" s="5" t="str">
        <f t="shared" si="10"/>
        <v>Boys.S4.All schools.Total.Total</v>
      </c>
    </row>
    <row r="671" spans="1:44" x14ac:dyDescent="0.25">
      <c r="A671">
        <v>201819</v>
      </c>
      <c r="B671" t="s">
        <v>19</v>
      </c>
      <c r="C671" t="s">
        <v>110</v>
      </c>
      <c r="D671" t="s">
        <v>20</v>
      </c>
      <c r="E671" t="s">
        <v>21</v>
      </c>
      <c r="F671" t="s">
        <v>22</v>
      </c>
      <c r="G671" t="s">
        <v>113</v>
      </c>
      <c r="H671" t="s">
        <v>115</v>
      </c>
      <c r="I671" t="s">
        <v>24</v>
      </c>
      <c r="J671" t="s">
        <v>161</v>
      </c>
      <c r="K671" t="s">
        <v>161</v>
      </c>
      <c r="L671" t="s">
        <v>68</v>
      </c>
      <c r="M671" t="s">
        <v>71</v>
      </c>
      <c r="N671">
        <v>104</v>
      </c>
      <c r="O671">
        <v>0</v>
      </c>
      <c r="P671">
        <v>0</v>
      </c>
      <c r="Q671">
        <v>0</v>
      </c>
      <c r="R671">
        <v>41</v>
      </c>
      <c r="S671">
        <v>98</v>
      </c>
      <c r="T671">
        <v>0</v>
      </c>
      <c r="U671">
        <v>0</v>
      </c>
      <c r="V671" t="s">
        <v>173</v>
      </c>
      <c r="W671" t="s">
        <v>173</v>
      </c>
      <c r="X671" t="s">
        <v>173</v>
      </c>
      <c r="Y671">
        <v>39</v>
      </c>
      <c r="Z671">
        <v>94</v>
      </c>
      <c r="AA671" t="s">
        <v>173</v>
      </c>
      <c r="AB671" t="s">
        <v>173</v>
      </c>
      <c r="AC671" s="25" t="s">
        <v>173</v>
      </c>
      <c r="AD671" s="25" t="s">
        <v>173</v>
      </c>
      <c r="AE671" s="25" t="s">
        <v>173</v>
      </c>
      <c r="AQ671" s="5" t="e">
        <f>VLOOKUP(AR671,'End KS4 denominations'!A:G,7,0)</f>
        <v>#N/A</v>
      </c>
      <c r="AR671" s="5" t="str">
        <f t="shared" si="10"/>
        <v>Girls.S4.All schools.Total.Total</v>
      </c>
    </row>
    <row r="672" spans="1:44" x14ac:dyDescent="0.25">
      <c r="A672">
        <v>201819</v>
      </c>
      <c r="B672" t="s">
        <v>19</v>
      </c>
      <c r="C672" t="s">
        <v>110</v>
      </c>
      <c r="D672" t="s">
        <v>20</v>
      </c>
      <c r="E672" t="s">
        <v>21</v>
      </c>
      <c r="F672" t="s">
        <v>22</v>
      </c>
      <c r="G672" t="s">
        <v>161</v>
      </c>
      <c r="H672" t="s">
        <v>115</v>
      </c>
      <c r="I672" t="s">
        <v>24</v>
      </c>
      <c r="J672" t="s">
        <v>161</v>
      </c>
      <c r="K672" t="s">
        <v>161</v>
      </c>
      <c r="L672" t="s">
        <v>68</v>
      </c>
      <c r="M672" t="s">
        <v>71</v>
      </c>
      <c r="N672">
        <v>193</v>
      </c>
      <c r="O672">
        <v>0</v>
      </c>
      <c r="P672">
        <v>0</v>
      </c>
      <c r="Q672">
        <v>0</v>
      </c>
      <c r="R672">
        <v>89</v>
      </c>
      <c r="S672">
        <v>179</v>
      </c>
      <c r="T672">
        <v>0</v>
      </c>
      <c r="U672">
        <v>0</v>
      </c>
      <c r="V672" t="s">
        <v>173</v>
      </c>
      <c r="W672" t="s">
        <v>173</v>
      </c>
      <c r="X672" t="s">
        <v>173</v>
      </c>
      <c r="Y672">
        <v>46</v>
      </c>
      <c r="Z672">
        <v>92</v>
      </c>
      <c r="AA672" t="s">
        <v>173</v>
      </c>
      <c r="AB672" t="s">
        <v>173</v>
      </c>
      <c r="AC672" s="25" t="s">
        <v>173</v>
      </c>
      <c r="AD672" s="25" t="s">
        <v>173</v>
      </c>
      <c r="AE672" s="25" t="s">
        <v>173</v>
      </c>
      <c r="AQ672" s="5" t="e">
        <f>VLOOKUP(AR672,'End KS4 denominations'!A:G,7,0)</f>
        <v>#N/A</v>
      </c>
      <c r="AR672" s="5" t="str">
        <f t="shared" si="10"/>
        <v>Total.S4.All schools.Total.Total</v>
      </c>
    </row>
    <row r="673" spans="1:44" x14ac:dyDescent="0.25">
      <c r="A673">
        <v>201819</v>
      </c>
      <c r="B673" t="s">
        <v>19</v>
      </c>
      <c r="C673" t="s">
        <v>110</v>
      </c>
      <c r="D673" t="s">
        <v>20</v>
      </c>
      <c r="E673" t="s">
        <v>21</v>
      </c>
      <c r="F673" t="s">
        <v>22</v>
      </c>
      <c r="G673" t="s">
        <v>111</v>
      </c>
      <c r="H673" t="s">
        <v>115</v>
      </c>
      <c r="I673" t="s">
        <v>24</v>
      </c>
      <c r="J673" t="s">
        <v>161</v>
      </c>
      <c r="K673" t="s">
        <v>161</v>
      </c>
      <c r="L673" t="s">
        <v>69</v>
      </c>
      <c r="M673" t="s">
        <v>71</v>
      </c>
      <c r="N673">
        <v>32</v>
      </c>
      <c r="O673">
        <v>0</v>
      </c>
      <c r="P673">
        <v>0</v>
      </c>
      <c r="Q673">
        <v>0</v>
      </c>
      <c r="R673">
        <v>19</v>
      </c>
      <c r="S673">
        <v>31</v>
      </c>
      <c r="T673">
        <v>0</v>
      </c>
      <c r="U673">
        <v>0</v>
      </c>
      <c r="V673" t="s">
        <v>173</v>
      </c>
      <c r="W673" t="s">
        <v>173</v>
      </c>
      <c r="X673" t="s">
        <v>173</v>
      </c>
      <c r="Y673">
        <v>59</v>
      </c>
      <c r="Z673">
        <v>96</v>
      </c>
      <c r="AA673" t="s">
        <v>173</v>
      </c>
      <c r="AB673" t="s">
        <v>173</v>
      </c>
      <c r="AC673" s="25" t="s">
        <v>173</v>
      </c>
      <c r="AD673" s="25" t="s">
        <v>173</v>
      </c>
      <c r="AE673" s="25" t="s">
        <v>173</v>
      </c>
      <c r="AQ673" s="5" t="e">
        <f>VLOOKUP(AR673,'End KS4 denominations'!A:G,7,0)</f>
        <v>#N/A</v>
      </c>
      <c r="AR673" s="5" t="str">
        <f t="shared" si="10"/>
        <v>Boys.S4.All schools.Total.Total</v>
      </c>
    </row>
    <row r="674" spans="1:44" x14ac:dyDescent="0.25">
      <c r="A674">
        <v>201819</v>
      </c>
      <c r="B674" t="s">
        <v>19</v>
      </c>
      <c r="C674" t="s">
        <v>110</v>
      </c>
      <c r="D674" t="s">
        <v>20</v>
      </c>
      <c r="E674" t="s">
        <v>21</v>
      </c>
      <c r="F674" t="s">
        <v>22</v>
      </c>
      <c r="G674" t="s">
        <v>113</v>
      </c>
      <c r="H674" t="s">
        <v>115</v>
      </c>
      <c r="I674" t="s">
        <v>24</v>
      </c>
      <c r="J674" t="s">
        <v>161</v>
      </c>
      <c r="K674" t="s">
        <v>161</v>
      </c>
      <c r="L674" t="s">
        <v>69</v>
      </c>
      <c r="M674" t="s">
        <v>71</v>
      </c>
      <c r="N674">
        <v>25</v>
      </c>
      <c r="O674">
        <v>0</v>
      </c>
      <c r="P674">
        <v>0</v>
      </c>
      <c r="Q674">
        <v>0</v>
      </c>
      <c r="R674">
        <v>16</v>
      </c>
      <c r="S674">
        <v>24</v>
      </c>
      <c r="T674">
        <v>0</v>
      </c>
      <c r="U674">
        <v>0</v>
      </c>
      <c r="V674" t="s">
        <v>173</v>
      </c>
      <c r="W674" t="s">
        <v>173</v>
      </c>
      <c r="X674" t="s">
        <v>173</v>
      </c>
      <c r="Y674">
        <v>64</v>
      </c>
      <c r="Z674">
        <v>96</v>
      </c>
      <c r="AA674" t="s">
        <v>173</v>
      </c>
      <c r="AB674" t="s">
        <v>173</v>
      </c>
      <c r="AC674" s="25" t="s">
        <v>173</v>
      </c>
      <c r="AD674" s="25" t="s">
        <v>173</v>
      </c>
      <c r="AE674" s="25" t="s">
        <v>173</v>
      </c>
      <c r="AQ674" s="5" t="e">
        <f>VLOOKUP(AR674,'End KS4 denominations'!A:G,7,0)</f>
        <v>#N/A</v>
      </c>
      <c r="AR674" s="5" t="str">
        <f t="shared" si="10"/>
        <v>Girls.S4.All schools.Total.Total</v>
      </c>
    </row>
    <row r="675" spans="1:44" x14ac:dyDescent="0.25">
      <c r="A675">
        <v>201819</v>
      </c>
      <c r="B675" t="s">
        <v>19</v>
      </c>
      <c r="C675" t="s">
        <v>110</v>
      </c>
      <c r="D675" t="s">
        <v>20</v>
      </c>
      <c r="E675" t="s">
        <v>21</v>
      </c>
      <c r="F675" t="s">
        <v>22</v>
      </c>
      <c r="G675" t="s">
        <v>161</v>
      </c>
      <c r="H675" t="s">
        <v>115</v>
      </c>
      <c r="I675" t="s">
        <v>24</v>
      </c>
      <c r="J675" t="s">
        <v>161</v>
      </c>
      <c r="K675" t="s">
        <v>161</v>
      </c>
      <c r="L675" t="s">
        <v>69</v>
      </c>
      <c r="M675" t="s">
        <v>71</v>
      </c>
      <c r="N675">
        <v>57</v>
      </c>
      <c r="O675">
        <v>0</v>
      </c>
      <c r="P675">
        <v>0</v>
      </c>
      <c r="Q675">
        <v>0</v>
      </c>
      <c r="R675">
        <v>35</v>
      </c>
      <c r="S675">
        <v>55</v>
      </c>
      <c r="T675">
        <v>0</v>
      </c>
      <c r="U675">
        <v>0</v>
      </c>
      <c r="V675" t="s">
        <v>173</v>
      </c>
      <c r="W675" t="s">
        <v>173</v>
      </c>
      <c r="X675" t="s">
        <v>173</v>
      </c>
      <c r="Y675">
        <v>61</v>
      </c>
      <c r="Z675">
        <v>96</v>
      </c>
      <c r="AA675" t="s">
        <v>173</v>
      </c>
      <c r="AB675" t="s">
        <v>173</v>
      </c>
      <c r="AC675" s="25" t="s">
        <v>173</v>
      </c>
      <c r="AD675" s="25" t="s">
        <v>173</v>
      </c>
      <c r="AE675" s="25" t="s">
        <v>173</v>
      </c>
      <c r="AQ675" s="5" t="e">
        <f>VLOOKUP(AR675,'End KS4 denominations'!A:G,7,0)</f>
        <v>#N/A</v>
      </c>
      <c r="AR675" s="5" t="str">
        <f t="shared" si="10"/>
        <v>Total.S4.All schools.Total.Total</v>
      </c>
    </row>
    <row r="676" spans="1:44" x14ac:dyDescent="0.25">
      <c r="A676">
        <v>201819</v>
      </c>
      <c r="B676" t="s">
        <v>19</v>
      </c>
      <c r="C676" t="s">
        <v>110</v>
      </c>
      <c r="D676" t="s">
        <v>20</v>
      </c>
      <c r="E676" t="s">
        <v>21</v>
      </c>
      <c r="F676" t="s">
        <v>22</v>
      </c>
      <c r="G676" t="s">
        <v>113</v>
      </c>
      <c r="H676" t="s">
        <v>115</v>
      </c>
      <c r="I676" t="s">
        <v>24</v>
      </c>
      <c r="J676" t="s">
        <v>161</v>
      </c>
      <c r="K676" t="s">
        <v>161</v>
      </c>
      <c r="L676" t="s">
        <v>120</v>
      </c>
      <c r="M676" t="s">
        <v>71</v>
      </c>
      <c r="N676">
        <v>1</v>
      </c>
      <c r="O676">
        <v>0</v>
      </c>
      <c r="P676">
        <v>0</v>
      </c>
      <c r="Q676">
        <v>0</v>
      </c>
      <c r="R676">
        <v>0</v>
      </c>
      <c r="S676">
        <v>1</v>
      </c>
      <c r="T676">
        <v>0</v>
      </c>
      <c r="U676">
        <v>0</v>
      </c>
      <c r="V676" t="s">
        <v>173</v>
      </c>
      <c r="W676" t="s">
        <v>173</v>
      </c>
      <c r="X676" t="s">
        <v>173</v>
      </c>
      <c r="Y676">
        <v>0</v>
      </c>
      <c r="Z676">
        <v>100</v>
      </c>
      <c r="AA676" t="s">
        <v>173</v>
      </c>
      <c r="AB676" t="s">
        <v>173</v>
      </c>
      <c r="AC676" s="25" t="s">
        <v>173</v>
      </c>
      <c r="AD676" s="25" t="s">
        <v>173</v>
      </c>
      <c r="AE676" s="25" t="s">
        <v>173</v>
      </c>
      <c r="AQ676" s="5" t="e">
        <f>VLOOKUP(AR676,'End KS4 denominations'!A:G,7,0)</f>
        <v>#N/A</v>
      </c>
      <c r="AR676" s="5" t="str">
        <f t="shared" si="10"/>
        <v>Girls.S4.All schools.Total.Total</v>
      </c>
    </row>
    <row r="677" spans="1:44" x14ac:dyDescent="0.25">
      <c r="A677">
        <v>201819</v>
      </c>
      <c r="B677" t="s">
        <v>19</v>
      </c>
      <c r="C677" t="s">
        <v>110</v>
      </c>
      <c r="D677" t="s">
        <v>20</v>
      </c>
      <c r="E677" t="s">
        <v>21</v>
      </c>
      <c r="F677" t="s">
        <v>22</v>
      </c>
      <c r="G677" t="s">
        <v>161</v>
      </c>
      <c r="H677" t="s">
        <v>115</v>
      </c>
      <c r="I677" t="s">
        <v>24</v>
      </c>
      <c r="J677" t="s">
        <v>161</v>
      </c>
      <c r="K677" t="s">
        <v>161</v>
      </c>
      <c r="L677" t="s">
        <v>120</v>
      </c>
      <c r="M677" t="s">
        <v>71</v>
      </c>
      <c r="N677">
        <v>1</v>
      </c>
      <c r="O677">
        <v>0</v>
      </c>
      <c r="P677">
        <v>0</v>
      </c>
      <c r="Q677">
        <v>0</v>
      </c>
      <c r="R677">
        <v>0</v>
      </c>
      <c r="S677">
        <v>1</v>
      </c>
      <c r="T677">
        <v>0</v>
      </c>
      <c r="U677">
        <v>0</v>
      </c>
      <c r="V677" t="s">
        <v>173</v>
      </c>
      <c r="W677" t="s">
        <v>173</v>
      </c>
      <c r="X677" t="s">
        <v>173</v>
      </c>
      <c r="Y677">
        <v>0</v>
      </c>
      <c r="Z677">
        <v>100</v>
      </c>
      <c r="AA677" t="s">
        <v>173</v>
      </c>
      <c r="AB677" t="s">
        <v>173</v>
      </c>
      <c r="AC677" s="25" t="s">
        <v>173</v>
      </c>
      <c r="AD677" s="25" t="s">
        <v>173</v>
      </c>
      <c r="AE677" s="25" t="s">
        <v>173</v>
      </c>
      <c r="AQ677" s="5" t="e">
        <f>VLOOKUP(AR677,'End KS4 denominations'!A:G,7,0)</f>
        <v>#N/A</v>
      </c>
      <c r="AR677" s="5" t="str">
        <f t="shared" si="10"/>
        <v>Total.S4.All schools.Total.Total</v>
      </c>
    </row>
    <row r="678" spans="1:44" x14ac:dyDescent="0.25">
      <c r="A678">
        <v>201819</v>
      </c>
      <c r="B678" t="s">
        <v>19</v>
      </c>
      <c r="C678" t="s">
        <v>110</v>
      </c>
      <c r="D678" t="s">
        <v>20</v>
      </c>
      <c r="E678" t="s">
        <v>21</v>
      </c>
      <c r="F678" t="s">
        <v>22</v>
      </c>
      <c r="G678" t="s">
        <v>111</v>
      </c>
      <c r="H678" t="s">
        <v>121</v>
      </c>
      <c r="I678" t="s">
        <v>24</v>
      </c>
      <c r="J678" t="s">
        <v>161</v>
      </c>
      <c r="K678" t="s">
        <v>161</v>
      </c>
      <c r="L678" t="s">
        <v>74</v>
      </c>
      <c r="M678" t="s">
        <v>75</v>
      </c>
      <c r="N678">
        <v>547</v>
      </c>
      <c r="O678">
        <v>0</v>
      </c>
      <c r="P678">
        <v>0</v>
      </c>
      <c r="Q678">
        <v>0</v>
      </c>
      <c r="R678">
        <v>0</v>
      </c>
      <c r="S678">
        <v>0</v>
      </c>
      <c r="T678">
        <v>533</v>
      </c>
      <c r="U678">
        <v>407</v>
      </c>
      <c r="V678" t="s">
        <v>173</v>
      </c>
      <c r="W678" t="s">
        <v>173</v>
      </c>
      <c r="X678" t="s">
        <v>173</v>
      </c>
      <c r="Y678" t="s">
        <v>173</v>
      </c>
      <c r="Z678" t="s">
        <v>173</v>
      </c>
      <c r="AA678">
        <v>97</v>
      </c>
      <c r="AB678">
        <v>74</v>
      </c>
      <c r="AC678" s="25" t="s">
        <v>173</v>
      </c>
      <c r="AD678" s="25" t="s">
        <v>173</v>
      </c>
      <c r="AE678" s="25" t="s">
        <v>173</v>
      </c>
      <c r="AQ678" s="5" t="e">
        <f>VLOOKUP(AR678,'End KS4 denominations'!A:G,7,0)</f>
        <v>#N/A</v>
      </c>
      <c r="AR678" s="5" t="str">
        <f t="shared" si="10"/>
        <v>Boys.S5.All schools.Total.Total</v>
      </c>
    </row>
    <row r="679" spans="1:44" x14ac:dyDescent="0.25">
      <c r="A679">
        <v>201819</v>
      </c>
      <c r="B679" t="s">
        <v>19</v>
      </c>
      <c r="C679" t="s">
        <v>110</v>
      </c>
      <c r="D679" t="s">
        <v>20</v>
      </c>
      <c r="E679" t="s">
        <v>21</v>
      </c>
      <c r="F679" t="s">
        <v>22</v>
      </c>
      <c r="G679" t="s">
        <v>113</v>
      </c>
      <c r="H679" t="s">
        <v>121</v>
      </c>
      <c r="I679" t="s">
        <v>24</v>
      </c>
      <c r="J679" t="s">
        <v>161</v>
      </c>
      <c r="K679" t="s">
        <v>161</v>
      </c>
      <c r="L679" t="s">
        <v>74</v>
      </c>
      <c r="M679" t="s">
        <v>75</v>
      </c>
      <c r="N679">
        <v>726</v>
      </c>
      <c r="O679">
        <v>0</v>
      </c>
      <c r="P679">
        <v>0</v>
      </c>
      <c r="Q679">
        <v>0</v>
      </c>
      <c r="R679">
        <v>0</v>
      </c>
      <c r="S679">
        <v>0</v>
      </c>
      <c r="T679">
        <v>720</v>
      </c>
      <c r="U679">
        <v>633</v>
      </c>
      <c r="V679" t="s">
        <v>173</v>
      </c>
      <c r="W679" t="s">
        <v>173</v>
      </c>
      <c r="X679" t="s">
        <v>173</v>
      </c>
      <c r="Y679" t="s">
        <v>173</v>
      </c>
      <c r="Z679" t="s">
        <v>173</v>
      </c>
      <c r="AA679">
        <v>99</v>
      </c>
      <c r="AB679">
        <v>87</v>
      </c>
      <c r="AC679" s="25" t="s">
        <v>173</v>
      </c>
      <c r="AD679" s="25" t="s">
        <v>173</v>
      </c>
      <c r="AE679" s="25" t="s">
        <v>173</v>
      </c>
      <c r="AQ679" s="5" t="e">
        <f>VLOOKUP(AR679,'End KS4 denominations'!A:G,7,0)</f>
        <v>#N/A</v>
      </c>
      <c r="AR679" s="5" t="str">
        <f t="shared" si="10"/>
        <v>Girls.S5.All schools.Total.Total</v>
      </c>
    </row>
    <row r="680" spans="1:44" x14ac:dyDescent="0.25">
      <c r="A680">
        <v>201819</v>
      </c>
      <c r="B680" t="s">
        <v>19</v>
      </c>
      <c r="C680" t="s">
        <v>110</v>
      </c>
      <c r="D680" t="s">
        <v>20</v>
      </c>
      <c r="E680" t="s">
        <v>21</v>
      </c>
      <c r="F680" t="s">
        <v>22</v>
      </c>
      <c r="G680" t="s">
        <v>161</v>
      </c>
      <c r="H680" t="s">
        <v>121</v>
      </c>
      <c r="I680" t="s">
        <v>24</v>
      </c>
      <c r="J680" t="s">
        <v>161</v>
      </c>
      <c r="K680" t="s">
        <v>161</v>
      </c>
      <c r="L680" t="s">
        <v>74</v>
      </c>
      <c r="M680" t="s">
        <v>75</v>
      </c>
      <c r="N680">
        <v>1273</v>
      </c>
      <c r="O680">
        <v>0</v>
      </c>
      <c r="P680">
        <v>0</v>
      </c>
      <c r="Q680">
        <v>0</v>
      </c>
      <c r="R680">
        <v>0</v>
      </c>
      <c r="S680">
        <v>0</v>
      </c>
      <c r="T680">
        <v>1253</v>
      </c>
      <c r="U680">
        <v>1040</v>
      </c>
      <c r="V680" t="s">
        <v>173</v>
      </c>
      <c r="W680" t="s">
        <v>173</v>
      </c>
      <c r="X680" t="s">
        <v>173</v>
      </c>
      <c r="Y680" t="s">
        <v>173</v>
      </c>
      <c r="Z680" t="s">
        <v>173</v>
      </c>
      <c r="AA680">
        <v>98</v>
      </c>
      <c r="AB680">
        <v>81</v>
      </c>
      <c r="AC680" s="25" t="s">
        <v>173</v>
      </c>
      <c r="AD680" s="25" t="s">
        <v>173</v>
      </c>
      <c r="AE680" s="25" t="s">
        <v>173</v>
      </c>
      <c r="AQ680" s="5" t="e">
        <f>VLOOKUP(AR680,'End KS4 denominations'!A:G,7,0)</f>
        <v>#N/A</v>
      </c>
      <c r="AR680" s="5" t="str">
        <f t="shared" si="10"/>
        <v>Total.S5.All schools.Total.Total</v>
      </c>
    </row>
    <row r="681" spans="1:44" x14ac:dyDescent="0.25">
      <c r="A681">
        <v>201819</v>
      </c>
      <c r="B681" t="s">
        <v>19</v>
      </c>
      <c r="C681" t="s">
        <v>110</v>
      </c>
      <c r="D681" t="s">
        <v>20</v>
      </c>
      <c r="E681" t="s">
        <v>21</v>
      </c>
      <c r="F681" t="s">
        <v>22</v>
      </c>
      <c r="G681" t="s">
        <v>111</v>
      </c>
      <c r="H681" t="s">
        <v>121</v>
      </c>
      <c r="I681" t="s">
        <v>24</v>
      </c>
      <c r="J681" t="s">
        <v>161</v>
      </c>
      <c r="K681" t="s">
        <v>161</v>
      </c>
      <c r="L681" t="s">
        <v>32</v>
      </c>
      <c r="M681" t="s">
        <v>75</v>
      </c>
      <c r="N681">
        <v>327</v>
      </c>
      <c r="O681">
        <v>0</v>
      </c>
      <c r="P681">
        <v>0</v>
      </c>
      <c r="Q681">
        <v>0</v>
      </c>
      <c r="R681">
        <v>0</v>
      </c>
      <c r="S681">
        <v>0</v>
      </c>
      <c r="T681">
        <v>327</v>
      </c>
      <c r="U681">
        <v>327</v>
      </c>
      <c r="V681" t="s">
        <v>173</v>
      </c>
      <c r="W681" t="s">
        <v>173</v>
      </c>
      <c r="X681" t="s">
        <v>173</v>
      </c>
      <c r="Y681" t="s">
        <v>173</v>
      </c>
      <c r="Z681" t="s">
        <v>173</v>
      </c>
      <c r="AA681">
        <v>100</v>
      </c>
      <c r="AB681">
        <v>100</v>
      </c>
      <c r="AC681" s="25" t="s">
        <v>173</v>
      </c>
      <c r="AD681" s="25" t="s">
        <v>173</v>
      </c>
      <c r="AE681" s="25" t="s">
        <v>173</v>
      </c>
      <c r="AQ681" s="5" t="e">
        <f>VLOOKUP(AR681,'End KS4 denominations'!A:G,7,0)</f>
        <v>#N/A</v>
      </c>
      <c r="AR681" s="5" t="str">
        <f t="shared" si="10"/>
        <v>Boys.S5.All schools.Total.Total</v>
      </c>
    </row>
    <row r="682" spans="1:44" x14ac:dyDescent="0.25">
      <c r="A682">
        <v>201819</v>
      </c>
      <c r="B682" t="s">
        <v>19</v>
      </c>
      <c r="C682" t="s">
        <v>110</v>
      </c>
      <c r="D682" t="s">
        <v>20</v>
      </c>
      <c r="E682" t="s">
        <v>21</v>
      </c>
      <c r="F682" t="s">
        <v>22</v>
      </c>
      <c r="G682" t="s">
        <v>113</v>
      </c>
      <c r="H682" t="s">
        <v>121</v>
      </c>
      <c r="I682" t="s">
        <v>24</v>
      </c>
      <c r="J682" t="s">
        <v>161</v>
      </c>
      <c r="K682" t="s">
        <v>161</v>
      </c>
      <c r="L682" t="s">
        <v>32</v>
      </c>
      <c r="M682" t="s">
        <v>75</v>
      </c>
      <c r="N682">
        <v>210</v>
      </c>
      <c r="O682">
        <v>0</v>
      </c>
      <c r="P682">
        <v>0</v>
      </c>
      <c r="Q682">
        <v>0</v>
      </c>
      <c r="R682">
        <v>0</v>
      </c>
      <c r="S682">
        <v>0</v>
      </c>
      <c r="T682">
        <v>210</v>
      </c>
      <c r="U682">
        <v>210</v>
      </c>
      <c r="V682" t="s">
        <v>173</v>
      </c>
      <c r="W682" t="s">
        <v>173</v>
      </c>
      <c r="X682" t="s">
        <v>173</v>
      </c>
      <c r="Y682" t="s">
        <v>173</v>
      </c>
      <c r="Z682" t="s">
        <v>173</v>
      </c>
      <c r="AA682">
        <v>100</v>
      </c>
      <c r="AB682">
        <v>100</v>
      </c>
      <c r="AC682" s="25" t="s">
        <v>173</v>
      </c>
      <c r="AD682" s="25" t="s">
        <v>173</v>
      </c>
      <c r="AE682" s="25" t="s">
        <v>173</v>
      </c>
      <c r="AQ682" s="5" t="e">
        <f>VLOOKUP(AR682,'End KS4 denominations'!A:G,7,0)</f>
        <v>#N/A</v>
      </c>
      <c r="AR682" s="5" t="str">
        <f t="shared" si="10"/>
        <v>Girls.S5.All schools.Total.Total</v>
      </c>
    </row>
    <row r="683" spans="1:44" x14ac:dyDescent="0.25">
      <c r="A683">
        <v>201819</v>
      </c>
      <c r="B683" t="s">
        <v>19</v>
      </c>
      <c r="C683" t="s">
        <v>110</v>
      </c>
      <c r="D683" t="s">
        <v>20</v>
      </c>
      <c r="E683" t="s">
        <v>21</v>
      </c>
      <c r="F683" t="s">
        <v>22</v>
      </c>
      <c r="G683" t="s">
        <v>161</v>
      </c>
      <c r="H683" t="s">
        <v>121</v>
      </c>
      <c r="I683" t="s">
        <v>24</v>
      </c>
      <c r="J683" t="s">
        <v>161</v>
      </c>
      <c r="K683" t="s">
        <v>161</v>
      </c>
      <c r="L683" t="s">
        <v>32</v>
      </c>
      <c r="M683" t="s">
        <v>75</v>
      </c>
      <c r="N683">
        <v>537</v>
      </c>
      <c r="O683">
        <v>0</v>
      </c>
      <c r="P683">
        <v>0</v>
      </c>
      <c r="Q683">
        <v>0</v>
      </c>
      <c r="R683">
        <v>0</v>
      </c>
      <c r="S683">
        <v>0</v>
      </c>
      <c r="T683">
        <v>537</v>
      </c>
      <c r="U683">
        <v>537</v>
      </c>
      <c r="V683" t="s">
        <v>173</v>
      </c>
      <c r="W683" t="s">
        <v>173</v>
      </c>
      <c r="X683" t="s">
        <v>173</v>
      </c>
      <c r="Y683" t="s">
        <v>173</v>
      </c>
      <c r="Z683" t="s">
        <v>173</v>
      </c>
      <c r="AA683">
        <v>100</v>
      </c>
      <c r="AB683">
        <v>100</v>
      </c>
      <c r="AC683" s="25" t="s">
        <v>173</v>
      </c>
      <c r="AD683" s="25" t="s">
        <v>173</v>
      </c>
      <c r="AE683" s="25" t="s">
        <v>173</v>
      </c>
      <c r="AQ683" s="5" t="e">
        <f>VLOOKUP(AR683,'End KS4 denominations'!A:G,7,0)</f>
        <v>#N/A</v>
      </c>
      <c r="AR683" s="5" t="str">
        <f t="shared" si="10"/>
        <v>Total.S5.All schools.Total.Total</v>
      </c>
    </row>
    <row r="684" spans="1:44" x14ac:dyDescent="0.25">
      <c r="A684">
        <v>201819</v>
      </c>
      <c r="B684" t="s">
        <v>19</v>
      </c>
      <c r="C684" t="s">
        <v>110</v>
      </c>
      <c r="D684" t="s">
        <v>20</v>
      </c>
      <c r="E684" t="s">
        <v>21</v>
      </c>
      <c r="F684" t="s">
        <v>22</v>
      </c>
      <c r="G684" t="s">
        <v>111</v>
      </c>
      <c r="H684" t="s">
        <v>121</v>
      </c>
      <c r="I684" t="s">
        <v>24</v>
      </c>
      <c r="J684" t="s">
        <v>161</v>
      </c>
      <c r="K684" t="s">
        <v>161</v>
      </c>
      <c r="L684" t="s">
        <v>34</v>
      </c>
      <c r="M684" t="s">
        <v>75</v>
      </c>
      <c r="N684">
        <v>132432</v>
      </c>
      <c r="O684">
        <v>0</v>
      </c>
      <c r="P684">
        <v>0</v>
      </c>
      <c r="Q684">
        <v>0</v>
      </c>
      <c r="R684">
        <v>0</v>
      </c>
      <c r="S684">
        <v>0</v>
      </c>
      <c r="T684">
        <v>122077</v>
      </c>
      <c r="U684">
        <v>102983</v>
      </c>
      <c r="V684" t="s">
        <v>173</v>
      </c>
      <c r="W684" t="s">
        <v>173</v>
      </c>
      <c r="X684" t="s">
        <v>173</v>
      </c>
      <c r="Y684" t="s">
        <v>173</v>
      </c>
      <c r="Z684" t="s">
        <v>173</v>
      </c>
      <c r="AA684">
        <v>92</v>
      </c>
      <c r="AB684">
        <v>77</v>
      </c>
      <c r="AC684" s="25" t="s">
        <v>173</v>
      </c>
      <c r="AD684" s="25" t="s">
        <v>173</v>
      </c>
      <c r="AE684" s="25" t="s">
        <v>173</v>
      </c>
      <c r="AQ684" s="5" t="e">
        <f>VLOOKUP(AR684,'End KS4 denominations'!A:G,7,0)</f>
        <v>#N/A</v>
      </c>
      <c r="AR684" s="5" t="str">
        <f t="shared" si="10"/>
        <v>Boys.S5.All schools.Total.Total</v>
      </c>
    </row>
    <row r="685" spans="1:44" x14ac:dyDescent="0.25">
      <c r="A685">
        <v>201819</v>
      </c>
      <c r="B685" t="s">
        <v>19</v>
      </c>
      <c r="C685" t="s">
        <v>110</v>
      </c>
      <c r="D685" t="s">
        <v>20</v>
      </c>
      <c r="E685" t="s">
        <v>21</v>
      </c>
      <c r="F685" t="s">
        <v>22</v>
      </c>
      <c r="G685" t="s">
        <v>113</v>
      </c>
      <c r="H685" t="s">
        <v>121</v>
      </c>
      <c r="I685" t="s">
        <v>24</v>
      </c>
      <c r="J685" t="s">
        <v>161</v>
      </c>
      <c r="K685" t="s">
        <v>161</v>
      </c>
      <c r="L685" t="s">
        <v>34</v>
      </c>
      <c r="M685" t="s">
        <v>75</v>
      </c>
      <c r="N685">
        <v>118448</v>
      </c>
      <c r="O685">
        <v>0</v>
      </c>
      <c r="P685">
        <v>0</v>
      </c>
      <c r="Q685">
        <v>0</v>
      </c>
      <c r="R685">
        <v>0</v>
      </c>
      <c r="S685">
        <v>0</v>
      </c>
      <c r="T685">
        <v>112911</v>
      </c>
      <c r="U685">
        <v>98410</v>
      </c>
      <c r="V685" t="s">
        <v>173</v>
      </c>
      <c r="W685" t="s">
        <v>173</v>
      </c>
      <c r="X685" t="s">
        <v>173</v>
      </c>
      <c r="Y685" t="s">
        <v>173</v>
      </c>
      <c r="Z685" t="s">
        <v>173</v>
      </c>
      <c r="AA685">
        <v>95</v>
      </c>
      <c r="AB685">
        <v>83</v>
      </c>
      <c r="AC685" s="25" t="s">
        <v>173</v>
      </c>
      <c r="AD685" s="25" t="s">
        <v>173</v>
      </c>
      <c r="AE685" s="25" t="s">
        <v>173</v>
      </c>
      <c r="AQ685" s="5" t="e">
        <f>VLOOKUP(AR685,'End KS4 denominations'!A:G,7,0)</f>
        <v>#N/A</v>
      </c>
      <c r="AR685" s="5" t="str">
        <f t="shared" si="10"/>
        <v>Girls.S5.All schools.Total.Total</v>
      </c>
    </row>
    <row r="686" spans="1:44" x14ac:dyDescent="0.25">
      <c r="A686">
        <v>201819</v>
      </c>
      <c r="B686" t="s">
        <v>19</v>
      </c>
      <c r="C686" t="s">
        <v>110</v>
      </c>
      <c r="D686" t="s">
        <v>20</v>
      </c>
      <c r="E686" t="s">
        <v>21</v>
      </c>
      <c r="F686" t="s">
        <v>22</v>
      </c>
      <c r="G686" t="s">
        <v>161</v>
      </c>
      <c r="H686" t="s">
        <v>121</v>
      </c>
      <c r="I686" t="s">
        <v>24</v>
      </c>
      <c r="J686" t="s">
        <v>161</v>
      </c>
      <c r="K686" t="s">
        <v>161</v>
      </c>
      <c r="L686" t="s">
        <v>34</v>
      </c>
      <c r="M686" t="s">
        <v>75</v>
      </c>
      <c r="N686">
        <v>250880</v>
      </c>
      <c r="O686">
        <v>0</v>
      </c>
      <c r="P686">
        <v>0</v>
      </c>
      <c r="Q686">
        <v>0</v>
      </c>
      <c r="R686">
        <v>0</v>
      </c>
      <c r="S686">
        <v>0</v>
      </c>
      <c r="T686">
        <v>234988</v>
      </c>
      <c r="U686">
        <v>201393</v>
      </c>
      <c r="V686" t="s">
        <v>173</v>
      </c>
      <c r="W686" t="s">
        <v>173</v>
      </c>
      <c r="X686" t="s">
        <v>173</v>
      </c>
      <c r="Y686" t="s">
        <v>173</v>
      </c>
      <c r="Z686" t="s">
        <v>173</v>
      </c>
      <c r="AA686">
        <v>93</v>
      </c>
      <c r="AB686">
        <v>80</v>
      </c>
      <c r="AC686" s="25" t="s">
        <v>173</v>
      </c>
      <c r="AD686" s="25" t="s">
        <v>173</v>
      </c>
      <c r="AE686" s="25" t="s">
        <v>173</v>
      </c>
      <c r="AQ686" s="5" t="e">
        <f>VLOOKUP(AR686,'End KS4 denominations'!A:G,7,0)</f>
        <v>#N/A</v>
      </c>
      <c r="AR686" s="5" t="str">
        <f t="shared" si="10"/>
        <v>Total.S5.All schools.Total.Total</v>
      </c>
    </row>
    <row r="687" spans="1:44" x14ac:dyDescent="0.25">
      <c r="A687">
        <v>201819</v>
      </c>
      <c r="B687" t="s">
        <v>19</v>
      </c>
      <c r="C687" t="s">
        <v>110</v>
      </c>
      <c r="D687" t="s">
        <v>20</v>
      </c>
      <c r="E687" t="s">
        <v>21</v>
      </c>
      <c r="F687" t="s">
        <v>22</v>
      </c>
      <c r="G687" t="s">
        <v>111</v>
      </c>
      <c r="H687" t="s">
        <v>121</v>
      </c>
      <c r="I687" t="s">
        <v>24</v>
      </c>
      <c r="J687" t="s">
        <v>161</v>
      </c>
      <c r="K687" t="s">
        <v>161</v>
      </c>
      <c r="L687" t="s">
        <v>76</v>
      </c>
      <c r="M687" t="s">
        <v>75</v>
      </c>
      <c r="N687">
        <v>4026</v>
      </c>
      <c r="O687">
        <v>0</v>
      </c>
      <c r="P687">
        <v>0</v>
      </c>
      <c r="Q687">
        <v>0</v>
      </c>
      <c r="R687">
        <v>0</v>
      </c>
      <c r="S687">
        <v>0</v>
      </c>
      <c r="T687">
        <v>3944</v>
      </c>
      <c r="U687">
        <v>3447</v>
      </c>
      <c r="V687" t="s">
        <v>173</v>
      </c>
      <c r="W687" t="s">
        <v>173</v>
      </c>
      <c r="X687" t="s">
        <v>173</v>
      </c>
      <c r="Y687" t="s">
        <v>173</v>
      </c>
      <c r="Z687" t="s">
        <v>173</v>
      </c>
      <c r="AA687">
        <v>97</v>
      </c>
      <c r="AB687">
        <v>85</v>
      </c>
      <c r="AC687" s="25" t="s">
        <v>173</v>
      </c>
      <c r="AD687" s="25" t="s">
        <v>173</v>
      </c>
      <c r="AE687" s="25" t="s">
        <v>173</v>
      </c>
      <c r="AQ687" s="5" t="e">
        <f>VLOOKUP(AR687,'End KS4 denominations'!A:G,7,0)</f>
        <v>#N/A</v>
      </c>
      <c r="AR687" s="5" t="str">
        <f t="shared" si="10"/>
        <v>Boys.S5.All schools.Total.Total</v>
      </c>
    </row>
    <row r="688" spans="1:44" x14ac:dyDescent="0.25">
      <c r="A688">
        <v>201819</v>
      </c>
      <c r="B688" t="s">
        <v>19</v>
      </c>
      <c r="C688" t="s">
        <v>110</v>
      </c>
      <c r="D688" t="s">
        <v>20</v>
      </c>
      <c r="E688" t="s">
        <v>21</v>
      </c>
      <c r="F688" t="s">
        <v>22</v>
      </c>
      <c r="G688" t="s">
        <v>113</v>
      </c>
      <c r="H688" t="s">
        <v>121</v>
      </c>
      <c r="I688" t="s">
        <v>24</v>
      </c>
      <c r="J688" t="s">
        <v>161</v>
      </c>
      <c r="K688" t="s">
        <v>161</v>
      </c>
      <c r="L688" t="s">
        <v>76</v>
      </c>
      <c r="M688" t="s">
        <v>75</v>
      </c>
      <c r="N688">
        <v>3468</v>
      </c>
      <c r="O688">
        <v>0</v>
      </c>
      <c r="P688">
        <v>0</v>
      </c>
      <c r="Q688">
        <v>0</v>
      </c>
      <c r="R688">
        <v>0</v>
      </c>
      <c r="S688">
        <v>0</v>
      </c>
      <c r="T688">
        <v>3437</v>
      </c>
      <c r="U688">
        <v>3152</v>
      </c>
      <c r="V688" t="s">
        <v>173</v>
      </c>
      <c r="W688" t="s">
        <v>173</v>
      </c>
      <c r="X688" t="s">
        <v>173</v>
      </c>
      <c r="Y688" t="s">
        <v>173</v>
      </c>
      <c r="Z688" t="s">
        <v>173</v>
      </c>
      <c r="AA688">
        <v>99</v>
      </c>
      <c r="AB688">
        <v>90</v>
      </c>
      <c r="AC688" s="25" t="s">
        <v>173</v>
      </c>
      <c r="AD688" s="25" t="s">
        <v>173</v>
      </c>
      <c r="AE688" s="25" t="s">
        <v>173</v>
      </c>
      <c r="AQ688" s="5" t="e">
        <f>VLOOKUP(AR688,'End KS4 denominations'!A:G,7,0)</f>
        <v>#N/A</v>
      </c>
      <c r="AR688" s="5" t="str">
        <f t="shared" si="10"/>
        <v>Girls.S5.All schools.Total.Total</v>
      </c>
    </row>
    <row r="689" spans="1:44" x14ac:dyDescent="0.25">
      <c r="A689">
        <v>201819</v>
      </c>
      <c r="B689" t="s">
        <v>19</v>
      </c>
      <c r="C689" t="s">
        <v>110</v>
      </c>
      <c r="D689" t="s">
        <v>20</v>
      </c>
      <c r="E689" t="s">
        <v>21</v>
      </c>
      <c r="F689" t="s">
        <v>22</v>
      </c>
      <c r="G689" t="s">
        <v>161</v>
      </c>
      <c r="H689" t="s">
        <v>121</v>
      </c>
      <c r="I689" t="s">
        <v>24</v>
      </c>
      <c r="J689" t="s">
        <v>161</v>
      </c>
      <c r="K689" t="s">
        <v>161</v>
      </c>
      <c r="L689" t="s">
        <v>76</v>
      </c>
      <c r="M689" t="s">
        <v>75</v>
      </c>
      <c r="N689">
        <v>7494</v>
      </c>
      <c r="O689">
        <v>0</v>
      </c>
      <c r="P689">
        <v>0</v>
      </c>
      <c r="Q689">
        <v>0</v>
      </c>
      <c r="R689">
        <v>0</v>
      </c>
      <c r="S689">
        <v>0</v>
      </c>
      <c r="T689">
        <v>7381</v>
      </c>
      <c r="U689">
        <v>6599</v>
      </c>
      <c r="V689" t="s">
        <v>173</v>
      </c>
      <c r="W689" t="s">
        <v>173</v>
      </c>
      <c r="X689" t="s">
        <v>173</v>
      </c>
      <c r="Y689" t="s">
        <v>173</v>
      </c>
      <c r="Z689" t="s">
        <v>173</v>
      </c>
      <c r="AA689">
        <v>98</v>
      </c>
      <c r="AB689">
        <v>88</v>
      </c>
      <c r="AC689" s="25" t="s">
        <v>173</v>
      </c>
      <c r="AD689" s="25" t="s">
        <v>173</v>
      </c>
      <c r="AE689" s="25" t="s">
        <v>173</v>
      </c>
      <c r="AQ689" s="5" t="e">
        <f>VLOOKUP(AR689,'End KS4 denominations'!A:G,7,0)</f>
        <v>#N/A</v>
      </c>
      <c r="AR689" s="5" t="str">
        <f t="shared" si="10"/>
        <v>Total.S5.All schools.Total.Total</v>
      </c>
    </row>
    <row r="690" spans="1:44" x14ac:dyDescent="0.25">
      <c r="A690">
        <v>201819</v>
      </c>
      <c r="B690" t="s">
        <v>19</v>
      </c>
      <c r="C690" t="s">
        <v>110</v>
      </c>
      <c r="D690" t="s">
        <v>20</v>
      </c>
      <c r="E690" t="s">
        <v>21</v>
      </c>
      <c r="F690" t="s">
        <v>22</v>
      </c>
      <c r="G690" t="s">
        <v>111</v>
      </c>
      <c r="H690" t="s">
        <v>121</v>
      </c>
      <c r="I690" t="s">
        <v>24</v>
      </c>
      <c r="J690" t="s">
        <v>161</v>
      </c>
      <c r="K690" t="s">
        <v>161</v>
      </c>
      <c r="L690" t="s">
        <v>37</v>
      </c>
      <c r="M690" t="s">
        <v>75</v>
      </c>
      <c r="N690">
        <v>23721</v>
      </c>
      <c r="O690">
        <v>0</v>
      </c>
      <c r="P690">
        <v>0</v>
      </c>
      <c r="Q690">
        <v>0</v>
      </c>
      <c r="R690">
        <v>0</v>
      </c>
      <c r="S690">
        <v>0</v>
      </c>
      <c r="T690">
        <v>22978</v>
      </c>
      <c r="U690">
        <v>19325</v>
      </c>
      <c r="V690" t="s">
        <v>173</v>
      </c>
      <c r="W690" t="s">
        <v>173</v>
      </c>
      <c r="X690" t="s">
        <v>173</v>
      </c>
      <c r="Y690" t="s">
        <v>173</v>
      </c>
      <c r="Z690" t="s">
        <v>173</v>
      </c>
      <c r="AA690">
        <v>96</v>
      </c>
      <c r="AB690">
        <v>81</v>
      </c>
      <c r="AC690" s="25" t="s">
        <v>173</v>
      </c>
      <c r="AD690" s="25" t="s">
        <v>173</v>
      </c>
      <c r="AE690" s="25" t="s">
        <v>173</v>
      </c>
      <c r="AQ690" s="5" t="e">
        <f>VLOOKUP(AR690,'End KS4 denominations'!A:G,7,0)</f>
        <v>#N/A</v>
      </c>
      <c r="AR690" s="5" t="str">
        <f t="shared" si="10"/>
        <v>Boys.S5.All schools.Total.Total</v>
      </c>
    </row>
    <row r="691" spans="1:44" x14ac:dyDescent="0.25">
      <c r="A691">
        <v>201819</v>
      </c>
      <c r="B691" t="s">
        <v>19</v>
      </c>
      <c r="C691" t="s">
        <v>110</v>
      </c>
      <c r="D691" t="s">
        <v>20</v>
      </c>
      <c r="E691" t="s">
        <v>21</v>
      </c>
      <c r="F691" t="s">
        <v>22</v>
      </c>
      <c r="G691" t="s">
        <v>113</v>
      </c>
      <c r="H691" t="s">
        <v>121</v>
      </c>
      <c r="I691" t="s">
        <v>24</v>
      </c>
      <c r="J691" t="s">
        <v>161</v>
      </c>
      <c r="K691" t="s">
        <v>161</v>
      </c>
      <c r="L691" t="s">
        <v>37</v>
      </c>
      <c r="M691" t="s">
        <v>75</v>
      </c>
      <c r="N691">
        <v>15511</v>
      </c>
      <c r="O691">
        <v>0</v>
      </c>
      <c r="P691">
        <v>0</v>
      </c>
      <c r="Q691">
        <v>0</v>
      </c>
      <c r="R691">
        <v>0</v>
      </c>
      <c r="S691">
        <v>0</v>
      </c>
      <c r="T691">
        <v>15113</v>
      </c>
      <c r="U691">
        <v>13221</v>
      </c>
      <c r="V691" t="s">
        <v>173</v>
      </c>
      <c r="W691" t="s">
        <v>173</v>
      </c>
      <c r="X691" t="s">
        <v>173</v>
      </c>
      <c r="Y691" t="s">
        <v>173</v>
      </c>
      <c r="Z691" t="s">
        <v>173</v>
      </c>
      <c r="AA691">
        <v>97</v>
      </c>
      <c r="AB691">
        <v>85</v>
      </c>
      <c r="AC691" s="25" t="s">
        <v>173</v>
      </c>
      <c r="AD691" s="25" t="s">
        <v>173</v>
      </c>
      <c r="AE691" s="25" t="s">
        <v>173</v>
      </c>
      <c r="AQ691" s="5" t="e">
        <f>VLOOKUP(AR691,'End KS4 denominations'!A:G,7,0)</f>
        <v>#N/A</v>
      </c>
      <c r="AR691" s="5" t="str">
        <f t="shared" si="10"/>
        <v>Girls.S5.All schools.Total.Total</v>
      </c>
    </row>
    <row r="692" spans="1:44" x14ac:dyDescent="0.25">
      <c r="A692">
        <v>201819</v>
      </c>
      <c r="B692" t="s">
        <v>19</v>
      </c>
      <c r="C692" t="s">
        <v>110</v>
      </c>
      <c r="D692" t="s">
        <v>20</v>
      </c>
      <c r="E692" t="s">
        <v>21</v>
      </c>
      <c r="F692" t="s">
        <v>22</v>
      </c>
      <c r="G692" t="s">
        <v>161</v>
      </c>
      <c r="H692" t="s">
        <v>121</v>
      </c>
      <c r="I692" t="s">
        <v>24</v>
      </c>
      <c r="J692" t="s">
        <v>161</v>
      </c>
      <c r="K692" t="s">
        <v>161</v>
      </c>
      <c r="L692" t="s">
        <v>37</v>
      </c>
      <c r="M692" t="s">
        <v>75</v>
      </c>
      <c r="N692">
        <v>39232</v>
      </c>
      <c r="O692">
        <v>0</v>
      </c>
      <c r="P692">
        <v>0</v>
      </c>
      <c r="Q692">
        <v>0</v>
      </c>
      <c r="R692">
        <v>0</v>
      </c>
      <c r="S692">
        <v>0</v>
      </c>
      <c r="T692">
        <v>38091</v>
      </c>
      <c r="U692">
        <v>32546</v>
      </c>
      <c r="V692" t="s">
        <v>173</v>
      </c>
      <c r="W692" t="s">
        <v>173</v>
      </c>
      <c r="X692" t="s">
        <v>173</v>
      </c>
      <c r="Y692" t="s">
        <v>173</v>
      </c>
      <c r="Z692" t="s">
        <v>173</v>
      </c>
      <c r="AA692">
        <v>97</v>
      </c>
      <c r="AB692">
        <v>82</v>
      </c>
      <c r="AC692" s="25" t="s">
        <v>173</v>
      </c>
      <c r="AD692" s="25" t="s">
        <v>173</v>
      </c>
      <c r="AE692" s="25" t="s">
        <v>173</v>
      </c>
      <c r="AQ692" s="5" t="e">
        <f>VLOOKUP(AR692,'End KS4 denominations'!A:G,7,0)</f>
        <v>#N/A</v>
      </c>
      <c r="AR692" s="5" t="str">
        <f t="shared" si="10"/>
        <v>Total.S5.All schools.Total.Total</v>
      </c>
    </row>
    <row r="693" spans="1:44" x14ac:dyDescent="0.25">
      <c r="A693">
        <v>201819</v>
      </c>
      <c r="B693" t="s">
        <v>19</v>
      </c>
      <c r="C693" t="s">
        <v>110</v>
      </c>
      <c r="D693" t="s">
        <v>20</v>
      </c>
      <c r="E693" t="s">
        <v>21</v>
      </c>
      <c r="F693" t="s">
        <v>22</v>
      </c>
      <c r="G693" t="s">
        <v>111</v>
      </c>
      <c r="H693" t="s">
        <v>121</v>
      </c>
      <c r="I693" t="s">
        <v>24</v>
      </c>
      <c r="J693" t="s">
        <v>161</v>
      </c>
      <c r="K693" t="s">
        <v>161</v>
      </c>
      <c r="L693" t="s">
        <v>77</v>
      </c>
      <c r="M693" t="s">
        <v>75</v>
      </c>
      <c r="N693">
        <v>472</v>
      </c>
      <c r="O693">
        <v>0</v>
      </c>
      <c r="P693">
        <v>0</v>
      </c>
      <c r="Q693">
        <v>0</v>
      </c>
      <c r="R693">
        <v>0</v>
      </c>
      <c r="S693">
        <v>0</v>
      </c>
      <c r="T693">
        <v>439</v>
      </c>
      <c r="U693">
        <v>318</v>
      </c>
      <c r="V693" t="s">
        <v>173</v>
      </c>
      <c r="W693" t="s">
        <v>173</v>
      </c>
      <c r="X693" t="s">
        <v>173</v>
      </c>
      <c r="Y693" t="s">
        <v>173</v>
      </c>
      <c r="Z693" t="s">
        <v>173</v>
      </c>
      <c r="AA693">
        <v>93</v>
      </c>
      <c r="AB693">
        <v>67</v>
      </c>
      <c r="AC693" s="25" t="s">
        <v>173</v>
      </c>
      <c r="AD693" s="25" t="s">
        <v>173</v>
      </c>
      <c r="AE693" s="25" t="s">
        <v>173</v>
      </c>
      <c r="AQ693" s="5" t="e">
        <f>VLOOKUP(AR693,'End KS4 denominations'!A:G,7,0)</f>
        <v>#N/A</v>
      </c>
      <c r="AR693" s="5" t="str">
        <f t="shared" si="10"/>
        <v>Boys.S5.All schools.Total.Total</v>
      </c>
    </row>
    <row r="694" spans="1:44" x14ac:dyDescent="0.25">
      <c r="A694">
        <v>201819</v>
      </c>
      <c r="B694" t="s">
        <v>19</v>
      </c>
      <c r="C694" t="s">
        <v>110</v>
      </c>
      <c r="D694" t="s">
        <v>20</v>
      </c>
      <c r="E694" t="s">
        <v>21</v>
      </c>
      <c r="F694" t="s">
        <v>22</v>
      </c>
      <c r="G694" t="s">
        <v>113</v>
      </c>
      <c r="H694" t="s">
        <v>121</v>
      </c>
      <c r="I694" t="s">
        <v>24</v>
      </c>
      <c r="J694" t="s">
        <v>161</v>
      </c>
      <c r="K694" t="s">
        <v>161</v>
      </c>
      <c r="L694" t="s">
        <v>77</v>
      </c>
      <c r="M694" t="s">
        <v>75</v>
      </c>
      <c r="N694">
        <v>13776</v>
      </c>
      <c r="O694">
        <v>0</v>
      </c>
      <c r="P694">
        <v>0</v>
      </c>
      <c r="Q694">
        <v>0</v>
      </c>
      <c r="R694">
        <v>0</v>
      </c>
      <c r="S694">
        <v>0</v>
      </c>
      <c r="T694">
        <v>13192</v>
      </c>
      <c r="U694">
        <v>9589</v>
      </c>
      <c r="V694" t="s">
        <v>173</v>
      </c>
      <c r="W694" t="s">
        <v>173</v>
      </c>
      <c r="X694" t="s">
        <v>173</v>
      </c>
      <c r="Y694" t="s">
        <v>173</v>
      </c>
      <c r="Z694" t="s">
        <v>173</v>
      </c>
      <c r="AA694">
        <v>95</v>
      </c>
      <c r="AB694">
        <v>69</v>
      </c>
      <c r="AC694" s="25" t="s">
        <v>173</v>
      </c>
      <c r="AD694" s="25" t="s">
        <v>173</v>
      </c>
      <c r="AE694" s="25" t="s">
        <v>173</v>
      </c>
      <c r="AQ694" s="5" t="e">
        <f>VLOOKUP(AR694,'End KS4 denominations'!A:G,7,0)</f>
        <v>#N/A</v>
      </c>
      <c r="AR694" s="5" t="str">
        <f t="shared" si="10"/>
        <v>Girls.S5.All schools.Total.Total</v>
      </c>
    </row>
    <row r="695" spans="1:44" x14ac:dyDescent="0.25">
      <c r="A695">
        <v>201819</v>
      </c>
      <c r="B695" t="s">
        <v>19</v>
      </c>
      <c r="C695" t="s">
        <v>110</v>
      </c>
      <c r="D695" t="s">
        <v>20</v>
      </c>
      <c r="E695" t="s">
        <v>21</v>
      </c>
      <c r="F695" t="s">
        <v>22</v>
      </c>
      <c r="G695" t="s">
        <v>161</v>
      </c>
      <c r="H695" t="s">
        <v>121</v>
      </c>
      <c r="I695" t="s">
        <v>24</v>
      </c>
      <c r="J695" t="s">
        <v>161</v>
      </c>
      <c r="K695" t="s">
        <v>161</v>
      </c>
      <c r="L695" t="s">
        <v>77</v>
      </c>
      <c r="M695" t="s">
        <v>75</v>
      </c>
      <c r="N695">
        <v>14248</v>
      </c>
      <c r="O695">
        <v>0</v>
      </c>
      <c r="P695">
        <v>0</v>
      </c>
      <c r="Q695">
        <v>0</v>
      </c>
      <c r="R695">
        <v>0</v>
      </c>
      <c r="S695">
        <v>0</v>
      </c>
      <c r="T695">
        <v>13631</v>
      </c>
      <c r="U695">
        <v>9907</v>
      </c>
      <c r="V695" t="s">
        <v>173</v>
      </c>
      <c r="W695" t="s">
        <v>173</v>
      </c>
      <c r="X695" t="s">
        <v>173</v>
      </c>
      <c r="Y695" t="s">
        <v>173</v>
      </c>
      <c r="Z695" t="s">
        <v>173</v>
      </c>
      <c r="AA695">
        <v>95</v>
      </c>
      <c r="AB695">
        <v>69</v>
      </c>
      <c r="AC695" s="25" t="s">
        <v>173</v>
      </c>
      <c r="AD695" s="25" t="s">
        <v>173</v>
      </c>
      <c r="AE695" s="25" t="s">
        <v>173</v>
      </c>
      <c r="AQ695" s="5" t="e">
        <f>VLOOKUP(AR695,'End KS4 denominations'!A:G,7,0)</f>
        <v>#N/A</v>
      </c>
      <c r="AR695" s="5" t="str">
        <f t="shared" si="10"/>
        <v>Total.S5.All schools.Total.Total</v>
      </c>
    </row>
    <row r="696" spans="1:44" x14ac:dyDescent="0.25">
      <c r="A696">
        <v>201819</v>
      </c>
      <c r="B696" t="s">
        <v>19</v>
      </c>
      <c r="C696" t="s">
        <v>110</v>
      </c>
      <c r="D696" t="s">
        <v>20</v>
      </c>
      <c r="E696" t="s">
        <v>21</v>
      </c>
      <c r="F696" t="s">
        <v>22</v>
      </c>
      <c r="G696" t="s">
        <v>111</v>
      </c>
      <c r="H696" t="s">
        <v>121</v>
      </c>
      <c r="I696" t="s">
        <v>24</v>
      </c>
      <c r="J696" t="s">
        <v>161</v>
      </c>
      <c r="K696" t="s">
        <v>161</v>
      </c>
      <c r="L696" t="s">
        <v>78</v>
      </c>
      <c r="M696" t="s">
        <v>75</v>
      </c>
      <c r="N696">
        <v>5950</v>
      </c>
      <c r="O696">
        <v>0</v>
      </c>
      <c r="P696">
        <v>0</v>
      </c>
      <c r="Q696">
        <v>0</v>
      </c>
      <c r="R696">
        <v>0</v>
      </c>
      <c r="S696">
        <v>0</v>
      </c>
      <c r="T696">
        <v>5681</v>
      </c>
      <c r="U696">
        <v>4694</v>
      </c>
      <c r="V696" t="s">
        <v>173</v>
      </c>
      <c r="W696" t="s">
        <v>173</v>
      </c>
      <c r="X696" t="s">
        <v>173</v>
      </c>
      <c r="Y696" t="s">
        <v>173</v>
      </c>
      <c r="Z696" t="s">
        <v>173</v>
      </c>
      <c r="AA696">
        <v>95</v>
      </c>
      <c r="AB696">
        <v>78</v>
      </c>
      <c r="AC696" s="25" t="s">
        <v>173</v>
      </c>
      <c r="AD696" s="25" t="s">
        <v>173</v>
      </c>
      <c r="AE696" s="25" t="s">
        <v>173</v>
      </c>
      <c r="AQ696" s="5" t="e">
        <f>VLOOKUP(AR696,'End KS4 denominations'!A:G,7,0)</f>
        <v>#N/A</v>
      </c>
      <c r="AR696" s="5" t="str">
        <f t="shared" si="10"/>
        <v>Boys.S5.All schools.Total.Total</v>
      </c>
    </row>
    <row r="697" spans="1:44" x14ac:dyDescent="0.25">
      <c r="A697">
        <v>201819</v>
      </c>
      <c r="B697" t="s">
        <v>19</v>
      </c>
      <c r="C697" t="s">
        <v>110</v>
      </c>
      <c r="D697" t="s">
        <v>20</v>
      </c>
      <c r="E697" t="s">
        <v>21</v>
      </c>
      <c r="F697" t="s">
        <v>22</v>
      </c>
      <c r="G697" t="s">
        <v>113</v>
      </c>
      <c r="H697" t="s">
        <v>121</v>
      </c>
      <c r="I697" t="s">
        <v>24</v>
      </c>
      <c r="J697" t="s">
        <v>161</v>
      </c>
      <c r="K697" t="s">
        <v>161</v>
      </c>
      <c r="L697" t="s">
        <v>78</v>
      </c>
      <c r="M697" t="s">
        <v>75</v>
      </c>
      <c r="N697">
        <v>512</v>
      </c>
      <c r="O697">
        <v>0</v>
      </c>
      <c r="P697">
        <v>0</v>
      </c>
      <c r="Q697">
        <v>0</v>
      </c>
      <c r="R697">
        <v>0</v>
      </c>
      <c r="S697">
        <v>0</v>
      </c>
      <c r="T697">
        <v>464</v>
      </c>
      <c r="U697">
        <v>417</v>
      </c>
      <c r="V697" t="s">
        <v>173</v>
      </c>
      <c r="W697" t="s">
        <v>173</v>
      </c>
      <c r="X697" t="s">
        <v>173</v>
      </c>
      <c r="Y697" t="s">
        <v>173</v>
      </c>
      <c r="Z697" t="s">
        <v>173</v>
      </c>
      <c r="AA697">
        <v>90</v>
      </c>
      <c r="AB697">
        <v>81</v>
      </c>
      <c r="AC697" s="25" t="s">
        <v>173</v>
      </c>
      <c r="AD697" s="25" t="s">
        <v>173</v>
      </c>
      <c r="AE697" s="25" t="s">
        <v>173</v>
      </c>
      <c r="AQ697" s="5" t="e">
        <f>VLOOKUP(AR697,'End KS4 denominations'!A:G,7,0)</f>
        <v>#N/A</v>
      </c>
      <c r="AR697" s="5" t="str">
        <f t="shared" si="10"/>
        <v>Girls.S5.All schools.Total.Total</v>
      </c>
    </row>
    <row r="698" spans="1:44" x14ac:dyDescent="0.25">
      <c r="A698">
        <v>201819</v>
      </c>
      <c r="B698" t="s">
        <v>19</v>
      </c>
      <c r="C698" t="s">
        <v>110</v>
      </c>
      <c r="D698" t="s">
        <v>20</v>
      </c>
      <c r="E698" t="s">
        <v>21</v>
      </c>
      <c r="F698" t="s">
        <v>22</v>
      </c>
      <c r="G698" t="s">
        <v>161</v>
      </c>
      <c r="H698" t="s">
        <v>121</v>
      </c>
      <c r="I698" t="s">
        <v>24</v>
      </c>
      <c r="J698" t="s">
        <v>161</v>
      </c>
      <c r="K698" t="s">
        <v>161</v>
      </c>
      <c r="L698" t="s">
        <v>78</v>
      </c>
      <c r="M698" t="s">
        <v>75</v>
      </c>
      <c r="N698">
        <v>6462</v>
      </c>
      <c r="O698">
        <v>0</v>
      </c>
      <c r="P698">
        <v>0</v>
      </c>
      <c r="Q698">
        <v>0</v>
      </c>
      <c r="R698">
        <v>0</v>
      </c>
      <c r="S698">
        <v>0</v>
      </c>
      <c r="T698">
        <v>6145</v>
      </c>
      <c r="U698">
        <v>5111</v>
      </c>
      <c r="V698" t="s">
        <v>173</v>
      </c>
      <c r="W698" t="s">
        <v>173</v>
      </c>
      <c r="X698" t="s">
        <v>173</v>
      </c>
      <c r="Y698" t="s">
        <v>173</v>
      </c>
      <c r="Z698" t="s">
        <v>173</v>
      </c>
      <c r="AA698">
        <v>95</v>
      </c>
      <c r="AB698">
        <v>79</v>
      </c>
      <c r="AC698" s="25" t="s">
        <v>173</v>
      </c>
      <c r="AD698" s="25" t="s">
        <v>173</v>
      </c>
      <c r="AE698" s="25" t="s">
        <v>173</v>
      </c>
      <c r="AQ698" s="5" t="e">
        <f>VLOOKUP(AR698,'End KS4 denominations'!A:G,7,0)</f>
        <v>#N/A</v>
      </c>
      <c r="AR698" s="5" t="str">
        <f t="shared" si="10"/>
        <v>Total.S5.All schools.Total.Total</v>
      </c>
    </row>
    <row r="699" spans="1:44" x14ac:dyDescent="0.25">
      <c r="A699">
        <v>201819</v>
      </c>
      <c r="B699" t="s">
        <v>19</v>
      </c>
      <c r="C699" t="s">
        <v>110</v>
      </c>
      <c r="D699" t="s">
        <v>20</v>
      </c>
      <c r="E699" t="s">
        <v>21</v>
      </c>
      <c r="F699" t="s">
        <v>22</v>
      </c>
      <c r="G699" t="s">
        <v>111</v>
      </c>
      <c r="H699" t="s">
        <v>121</v>
      </c>
      <c r="I699" t="s">
        <v>24</v>
      </c>
      <c r="J699" t="s">
        <v>161</v>
      </c>
      <c r="K699" t="s">
        <v>161</v>
      </c>
      <c r="L699" t="s">
        <v>47</v>
      </c>
      <c r="M699" t="s">
        <v>75</v>
      </c>
      <c r="N699">
        <v>16012</v>
      </c>
      <c r="O699">
        <v>0</v>
      </c>
      <c r="P699">
        <v>0</v>
      </c>
      <c r="Q699">
        <v>0</v>
      </c>
      <c r="R699">
        <v>0</v>
      </c>
      <c r="S699">
        <v>0</v>
      </c>
      <c r="T699">
        <v>15598</v>
      </c>
      <c r="U699">
        <v>12602</v>
      </c>
      <c r="V699" t="s">
        <v>173</v>
      </c>
      <c r="W699" t="s">
        <v>173</v>
      </c>
      <c r="X699" t="s">
        <v>173</v>
      </c>
      <c r="Y699" t="s">
        <v>173</v>
      </c>
      <c r="Z699" t="s">
        <v>173</v>
      </c>
      <c r="AA699">
        <v>97</v>
      </c>
      <c r="AB699">
        <v>78</v>
      </c>
      <c r="AC699" s="25" t="s">
        <v>173</v>
      </c>
      <c r="AD699" s="25" t="s">
        <v>173</v>
      </c>
      <c r="AE699" s="25" t="s">
        <v>173</v>
      </c>
      <c r="AQ699" s="5" t="e">
        <f>VLOOKUP(AR699,'End KS4 denominations'!A:G,7,0)</f>
        <v>#N/A</v>
      </c>
      <c r="AR699" s="5" t="str">
        <f t="shared" si="10"/>
        <v>Boys.S5.All schools.Total.Total</v>
      </c>
    </row>
    <row r="700" spans="1:44" x14ac:dyDescent="0.25">
      <c r="A700">
        <v>201819</v>
      </c>
      <c r="B700" t="s">
        <v>19</v>
      </c>
      <c r="C700" t="s">
        <v>110</v>
      </c>
      <c r="D700" t="s">
        <v>20</v>
      </c>
      <c r="E700" t="s">
        <v>21</v>
      </c>
      <c r="F700" t="s">
        <v>22</v>
      </c>
      <c r="G700" t="s">
        <v>113</v>
      </c>
      <c r="H700" t="s">
        <v>121</v>
      </c>
      <c r="I700" t="s">
        <v>24</v>
      </c>
      <c r="J700" t="s">
        <v>161</v>
      </c>
      <c r="K700" t="s">
        <v>161</v>
      </c>
      <c r="L700" t="s">
        <v>47</v>
      </c>
      <c r="M700" t="s">
        <v>75</v>
      </c>
      <c r="N700">
        <v>2013</v>
      </c>
      <c r="O700">
        <v>0</v>
      </c>
      <c r="P700">
        <v>0</v>
      </c>
      <c r="Q700">
        <v>0</v>
      </c>
      <c r="R700">
        <v>0</v>
      </c>
      <c r="S700">
        <v>0</v>
      </c>
      <c r="T700">
        <v>1968</v>
      </c>
      <c r="U700">
        <v>1615</v>
      </c>
      <c r="V700" t="s">
        <v>173</v>
      </c>
      <c r="W700" t="s">
        <v>173</v>
      </c>
      <c r="X700" t="s">
        <v>173</v>
      </c>
      <c r="Y700" t="s">
        <v>173</v>
      </c>
      <c r="Z700" t="s">
        <v>173</v>
      </c>
      <c r="AA700">
        <v>97</v>
      </c>
      <c r="AB700">
        <v>80</v>
      </c>
      <c r="AC700" s="25" t="s">
        <v>173</v>
      </c>
      <c r="AD700" s="25" t="s">
        <v>173</v>
      </c>
      <c r="AE700" s="25" t="s">
        <v>173</v>
      </c>
      <c r="AQ700" s="5" t="e">
        <f>VLOOKUP(AR700,'End KS4 denominations'!A:G,7,0)</f>
        <v>#N/A</v>
      </c>
      <c r="AR700" s="5" t="str">
        <f t="shared" si="10"/>
        <v>Girls.S5.All schools.Total.Total</v>
      </c>
    </row>
    <row r="701" spans="1:44" x14ac:dyDescent="0.25">
      <c r="A701">
        <v>201819</v>
      </c>
      <c r="B701" t="s">
        <v>19</v>
      </c>
      <c r="C701" t="s">
        <v>110</v>
      </c>
      <c r="D701" t="s">
        <v>20</v>
      </c>
      <c r="E701" t="s">
        <v>21</v>
      </c>
      <c r="F701" t="s">
        <v>22</v>
      </c>
      <c r="G701" t="s">
        <v>161</v>
      </c>
      <c r="H701" t="s">
        <v>121</v>
      </c>
      <c r="I701" t="s">
        <v>24</v>
      </c>
      <c r="J701" t="s">
        <v>161</v>
      </c>
      <c r="K701" t="s">
        <v>161</v>
      </c>
      <c r="L701" t="s">
        <v>47</v>
      </c>
      <c r="M701" t="s">
        <v>75</v>
      </c>
      <c r="N701">
        <v>18025</v>
      </c>
      <c r="O701">
        <v>0</v>
      </c>
      <c r="P701">
        <v>0</v>
      </c>
      <c r="Q701">
        <v>0</v>
      </c>
      <c r="R701">
        <v>0</v>
      </c>
      <c r="S701">
        <v>0</v>
      </c>
      <c r="T701">
        <v>17566</v>
      </c>
      <c r="U701">
        <v>14217</v>
      </c>
      <c r="V701" t="s">
        <v>173</v>
      </c>
      <c r="W701" t="s">
        <v>173</v>
      </c>
      <c r="X701" t="s">
        <v>173</v>
      </c>
      <c r="Y701" t="s">
        <v>173</v>
      </c>
      <c r="Z701" t="s">
        <v>173</v>
      </c>
      <c r="AA701">
        <v>97</v>
      </c>
      <c r="AB701">
        <v>78</v>
      </c>
      <c r="AC701" s="25" t="s">
        <v>173</v>
      </c>
      <c r="AD701" s="25" t="s">
        <v>173</v>
      </c>
      <c r="AE701" s="25" t="s">
        <v>173</v>
      </c>
      <c r="AQ701" s="5" t="e">
        <f>VLOOKUP(AR701,'End KS4 denominations'!A:G,7,0)</f>
        <v>#N/A</v>
      </c>
      <c r="AR701" s="5" t="str">
        <f t="shared" si="10"/>
        <v>Total.S5.All schools.Total.Total</v>
      </c>
    </row>
    <row r="702" spans="1:44" x14ac:dyDescent="0.25">
      <c r="A702">
        <v>201819</v>
      </c>
      <c r="B702" t="s">
        <v>19</v>
      </c>
      <c r="C702" t="s">
        <v>110</v>
      </c>
      <c r="D702" t="s">
        <v>20</v>
      </c>
      <c r="E702" t="s">
        <v>21</v>
      </c>
      <c r="F702" t="s">
        <v>22</v>
      </c>
      <c r="G702" t="s">
        <v>111</v>
      </c>
      <c r="H702" t="s">
        <v>121</v>
      </c>
      <c r="I702" t="s">
        <v>24</v>
      </c>
      <c r="J702" t="s">
        <v>161</v>
      </c>
      <c r="K702" t="s">
        <v>161</v>
      </c>
      <c r="L702" t="s">
        <v>52</v>
      </c>
      <c r="M702" t="s">
        <v>75</v>
      </c>
      <c r="N702">
        <v>3349</v>
      </c>
      <c r="O702">
        <v>0</v>
      </c>
      <c r="P702">
        <v>0</v>
      </c>
      <c r="Q702">
        <v>0</v>
      </c>
      <c r="R702">
        <v>0</v>
      </c>
      <c r="S702">
        <v>0</v>
      </c>
      <c r="T702">
        <v>3349</v>
      </c>
      <c r="U702">
        <v>2877</v>
      </c>
      <c r="V702" t="s">
        <v>173</v>
      </c>
      <c r="W702" t="s">
        <v>173</v>
      </c>
      <c r="X702" t="s">
        <v>173</v>
      </c>
      <c r="Y702" t="s">
        <v>173</v>
      </c>
      <c r="Z702" t="s">
        <v>173</v>
      </c>
      <c r="AA702">
        <v>100</v>
      </c>
      <c r="AB702">
        <v>85</v>
      </c>
      <c r="AC702" s="25" t="s">
        <v>173</v>
      </c>
      <c r="AD702" s="25" t="s">
        <v>173</v>
      </c>
      <c r="AE702" s="25" t="s">
        <v>173</v>
      </c>
      <c r="AQ702" s="5" t="e">
        <f>VLOOKUP(AR702,'End KS4 denominations'!A:G,7,0)</f>
        <v>#N/A</v>
      </c>
      <c r="AR702" s="5" t="str">
        <f t="shared" si="10"/>
        <v>Boys.S5.All schools.Total.Total</v>
      </c>
    </row>
    <row r="703" spans="1:44" x14ac:dyDescent="0.25">
      <c r="A703">
        <v>201819</v>
      </c>
      <c r="B703" t="s">
        <v>19</v>
      </c>
      <c r="C703" t="s">
        <v>110</v>
      </c>
      <c r="D703" t="s">
        <v>20</v>
      </c>
      <c r="E703" t="s">
        <v>21</v>
      </c>
      <c r="F703" t="s">
        <v>22</v>
      </c>
      <c r="G703" t="s">
        <v>113</v>
      </c>
      <c r="H703" t="s">
        <v>121</v>
      </c>
      <c r="I703" t="s">
        <v>24</v>
      </c>
      <c r="J703" t="s">
        <v>161</v>
      </c>
      <c r="K703" t="s">
        <v>161</v>
      </c>
      <c r="L703" t="s">
        <v>52</v>
      </c>
      <c r="M703" t="s">
        <v>75</v>
      </c>
      <c r="N703">
        <v>4376</v>
      </c>
      <c r="O703">
        <v>0</v>
      </c>
      <c r="P703">
        <v>0</v>
      </c>
      <c r="Q703">
        <v>0</v>
      </c>
      <c r="R703">
        <v>0</v>
      </c>
      <c r="S703">
        <v>0</v>
      </c>
      <c r="T703">
        <v>4376</v>
      </c>
      <c r="U703">
        <v>4021</v>
      </c>
      <c r="V703" t="s">
        <v>173</v>
      </c>
      <c r="W703" t="s">
        <v>173</v>
      </c>
      <c r="X703" t="s">
        <v>173</v>
      </c>
      <c r="Y703" t="s">
        <v>173</v>
      </c>
      <c r="Z703" t="s">
        <v>173</v>
      </c>
      <c r="AA703">
        <v>100</v>
      </c>
      <c r="AB703">
        <v>91</v>
      </c>
      <c r="AC703" s="25" t="s">
        <v>173</v>
      </c>
      <c r="AD703" s="25" t="s">
        <v>173</v>
      </c>
      <c r="AE703" s="25" t="s">
        <v>173</v>
      </c>
      <c r="AQ703" s="5" t="e">
        <f>VLOOKUP(AR703,'End KS4 denominations'!A:G,7,0)</f>
        <v>#N/A</v>
      </c>
      <c r="AR703" s="5" t="str">
        <f t="shared" si="10"/>
        <v>Girls.S5.All schools.Total.Total</v>
      </c>
    </row>
    <row r="704" spans="1:44" x14ac:dyDescent="0.25">
      <c r="A704">
        <v>201819</v>
      </c>
      <c r="B704" t="s">
        <v>19</v>
      </c>
      <c r="C704" t="s">
        <v>110</v>
      </c>
      <c r="D704" t="s">
        <v>20</v>
      </c>
      <c r="E704" t="s">
        <v>21</v>
      </c>
      <c r="F704" t="s">
        <v>22</v>
      </c>
      <c r="G704" t="s">
        <v>161</v>
      </c>
      <c r="H704" t="s">
        <v>121</v>
      </c>
      <c r="I704" t="s">
        <v>24</v>
      </c>
      <c r="J704" t="s">
        <v>161</v>
      </c>
      <c r="K704" t="s">
        <v>161</v>
      </c>
      <c r="L704" t="s">
        <v>52</v>
      </c>
      <c r="M704" t="s">
        <v>75</v>
      </c>
      <c r="N704">
        <v>7725</v>
      </c>
      <c r="O704">
        <v>0</v>
      </c>
      <c r="P704">
        <v>0</v>
      </c>
      <c r="Q704">
        <v>0</v>
      </c>
      <c r="R704">
        <v>0</v>
      </c>
      <c r="S704">
        <v>0</v>
      </c>
      <c r="T704">
        <v>7725</v>
      </c>
      <c r="U704">
        <v>6898</v>
      </c>
      <c r="V704" t="s">
        <v>173</v>
      </c>
      <c r="W704" t="s">
        <v>173</v>
      </c>
      <c r="X704" t="s">
        <v>173</v>
      </c>
      <c r="Y704" t="s">
        <v>173</v>
      </c>
      <c r="Z704" t="s">
        <v>173</v>
      </c>
      <c r="AA704">
        <v>100</v>
      </c>
      <c r="AB704">
        <v>89</v>
      </c>
      <c r="AC704" s="25" t="s">
        <v>173</v>
      </c>
      <c r="AD704" s="25" t="s">
        <v>173</v>
      </c>
      <c r="AE704" s="25" t="s">
        <v>173</v>
      </c>
      <c r="AQ704" s="5" t="e">
        <f>VLOOKUP(AR704,'End KS4 denominations'!A:G,7,0)</f>
        <v>#N/A</v>
      </c>
      <c r="AR704" s="5" t="str">
        <f t="shared" ref="AR704:AR767" si="11">CONCATENATE(G704,".",H704,".",I704,".",J704,".",K704)</f>
        <v>Total.S5.All schools.Total.Total</v>
      </c>
    </row>
    <row r="705" spans="1:44" x14ac:dyDescent="0.25">
      <c r="A705">
        <v>201819</v>
      </c>
      <c r="B705" t="s">
        <v>19</v>
      </c>
      <c r="C705" t="s">
        <v>110</v>
      </c>
      <c r="D705" t="s">
        <v>20</v>
      </c>
      <c r="E705" t="s">
        <v>21</v>
      </c>
      <c r="F705" t="s">
        <v>22</v>
      </c>
      <c r="G705" t="s">
        <v>111</v>
      </c>
      <c r="H705" t="s">
        <v>121</v>
      </c>
      <c r="I705" t="s">
        <v>24</v>
      </c>
      <c r="J705" t="s">
        <v>161</v>
      </c>
      <c r="K705" t="s">
        <v>161</v>
      </c>
      <c r="L705" t="s">
        <v>122</v>
      </c>
      <c r="M705" t="s">
        <v>75</v>
      </c>
      <c r="N705">
        <v>22</v>
      </c>
      <c r="O705">
        <v>0</v>
      </c>
      <c r="P705">
        <v>0</v>
      </c>
      <c r="Q705">
        <v>0</v>
      </c>
      <c r="R705">
        <v>0</v>
      </c>
      <c r="S705">
        <v>0</v>
      </c>
      <c r="T705">
        <v>22</v>
      </c>
      <c r="U705">
        <v>22</v>
      </c>
      <c r="V705" t="s">
        <v>173</v>
      </c>
      <c r="W705" t="s">
        <v>173</v>
      </c>
      <c r="X705" t="s">
        <v>173</v>
      </c>
      <c r="Y705" t="s">
        <v>173</v>
      </c>
      <c r="Z705" t="s">
        <v>173</v>
      </c>
      <c r="AA705">
        <v>100</v>
      </c>
      <c r="AB705">
        <v>100</v>
      </c>
      <c r="AC705" s="25" t="s">
        <v>173</v>
      </c>
      <c r="AD705" s="25" t="s">
        <v>173</v>
      </c>
      <c r="AE705" s="25" t="s">
        <v>173</v>
      </c>
      <c r="AQ705" s="5" t="e">
        <f>VLOOKUP(AR705,'End KS4 denominations'!A:G,7,0)</f>
        <v>#N/A</v>
      </c>
      <c r="AR705" s="5" t="str">
        <f t="shared" si="11"/>
        <v>Boys.S5.All schools.Total.Total</v>
      </c>
    </row>
    <row r="706" spans="1:44" x14ac:dyDescent="0.25">
      <c r="A706">
        <v>201819</v>
      </c>
      <c r="B706" t="s">
        <v>19</v>
      </c>
      <c r="C706" t="s">
        <v>110</v>
      </c>
      <c r="D706" t="s">
        <v>20</v>
      </c>
      <c r="E706" t="s">
        <v>21</v>
      </c>
      <c r="F706" t="s">
        <v>22</v>
      </c>
      <c r="G706" t="s">
        <v>113</v>
      </c>
      <c r="H706" t="s">
        <v>121</v>
      </c>
      <c r="I706" t="s">
        <v>24</v>
      </c>
      <c r="J706" t="s">
        <v>161</v>
      </c>
      <c r="K706" t="s">
        <v>161</v>
      </c>
      <c r="L706" t="s">
        <v>122</v>
      </c>
      <c r="M706" t="s">
        <v>75</v>
      </c>
      <c r="N706">
        <v>1327</v>
      </c>
      <c r="O706">
        <v>0</v>
      </c>
      <c r="P706">
        <v>0</v>
      </c>
      <c r="Q706">
        <v>0</v>
      </c>
      <c r="R706">
        <v>0</v>
      </c>
      <c r="S706">
        <v>0</v>
      </c>
      <c r="T706">
        <v>1327</v>
      </c>
      <c r="U706">
        <v>1327</v>
      </c>
      <c r="V706" t="s">
        <v>173</v>
      </c>
      <c r="W706" t="s">
        <v>173</v>
      </c>
      <c r="X706" t="s">
        <v>173</v>
      </c>
      <c r="Y706" t="s">
        <v>173</v>
      </c>
      <c r="Z706" t="s">
        <v>173</v>
      </c>
      <c r="AA706">
        <v>100</v>
      </c>
      <c r="AB706">
        <v>100</v>
      </c>
      <c r="AC706" s="25" t="s">
        <v>173</v>
      </c>
      <c r="AD706" s="25" t="s">
        <v>173</v>
      </c>
      <c r="AE706" s="25" t="s">
        <v>173</v>
      </c>
      <c r="AQ706" s="5" t="e">
        <f>VLOOKUP(AR706,'End KS4 denominations'!A:G,7,0)</f>
        <v>#N/A</v>
      </c>
      <c r="AR706" s="5" t="str">
        <f t="shared" si="11"/>
        <v>Girls.S5.All schools.Total.Total</v>
      </c>
    </row>
    <row r="707" spans="1:44" x14ac:dyDescent="0.25">
      <c r="A707">
        <v>201819</v>
      </c>
      <c r="B707" t="s">
        <v>19</v>
      </c>
      <c r="C707" t="s">
        <v>110</v>
      </c>
      <c r="D707" t="s">
        <v>20</v>
      </c>
      <c r="E707" t="s">
        <v>21</v>
      </c>
      <c r="F707" t="s">
        <v>22</v>
      </c>
      <c r="G707" t="s">
        <v>161</v>
      </c>
      <c r="H707" t="s">
        <v>121</v>
      </c>
      <c r="I707" t="s">
        <v>24</v>
      </c>
      <c r="J707" t="s">
        <v>161</v>
      </c>
      <c r="K707" t="s">
        <v>161</v>
      </c>
      <c r="L707" t="s">
        <v>122</v>
      </c>
      <c r="M707" t="s">
        <v>75</v>
      </c>
      <c r="N707">
        <v>1349</v>
      </c>
      <c r="O707">
        <v>0</v>
      </c>
      <c r="P707">
        <v>0</v>
      </c>
      <c r="Q707">
        <v>0</v>
      </c>
      <c r="R707">
        <v>0</v>
      </c>
      <c r="S707">
        <v>0</v>
      </c>
      <c r="T707">
        <v>1349</v>
      </c>
      <c r="U707">
        <v>1349</v>
      </c>
      <c r="V707" t="s">
        <v>173</v>
      </c>
      <c r="W707" t="s">
        <v>173</v>
      </c>
      <c r="X707" t="s">
        <v>173</v>
      </c>
      <c r="Y707" t="s">
        <v>173</v>
      </c>
      <c r="Z707" t="s">
        <v>173</v>
      </c>
      <c r="AA707">
        <v>100</v>
      </c>
      <c r="AB707">
        <v>100</v>
      </c>
      <c r="AC707" s="25" t="s">
        <v>173</v>
      </c>
      <c r="AD707" s="25" t="s">
        <v>173</v>
      </c>
      <c r="AE707" s="25" t="s">
        <v>173</v>
      </c>
      <c r="AQ707" s="5" t="e">
        <f>VLOOKUP(AR707,'End KS4 denominations'!A:G,7,0)</f>
        <v>#N/A</v>
      </c>
      <c r="AR707" s="5" t="str">
        <f t="shared" si="11"/>
        <v>Total.S5.All schools.Total.Total</v>
      </c>
    </row>
    <row r="708" spans="1:44" x14ac:dyDescent="0.25">
      <c r="A708">
        <v>201819</v>
      </c>
      <c r="B708" t="s">
        <v>19</v>
      </c>
      <c r="C708" t="s">
        <v>110</v>
      </c>
      <c r="D708" t="s">
        <v>20</v>
      </c>
      <c r="E708" t="s">
        <v>21</v>
      </c>
      <c r="F708" t="s">
        <v>22</v>
      </c>
      <c r="G708" t="s">
        <v>111</v>
      </c>
      <c r="H708" t="s">
        <v>121</v>
      </c>
      <c r="I708" t="s">
        <v>24</v>
      </c>
      <c r="J708" t="s">
        <v>161</v>
      </c>
      <c r="K708" t="s">
        <v>161</v>
      </c>
      <c r="L708" t="s">
        <v>167</v>
      </c>
      <c r="M708" t="s">
        <v>75</v>
      </c>
      <c r="N708">
        <v>3429</v>
      </c>
      <c r="O708">
        <v>0</v>
      </c>
      <c r="P708">
        <v>0</v>
      </c>
      <c r="Q708">
        <v>0</v>
      </c>
      <c r="R708">
        <v>0</v>
      </c>
      <c r="S708">
        <v>0</v>
      </c>
      <c r="T708">
        <v>3149</v>
      </c>
      <c r="U708">
        <v>1989</v>
      </c>
      <c r="V708" t="s">
        <v>173</v>
      </c>
      <c r="W708" t="s">
        <v>173</v>
      </c>
      <c r="X708" t="s">
        <v>173</v>
      </c>
      <c r="Y708" t="s">
        <v>173</v>
      </c>
      <c r="Z708" t="s">
        <v>173</v>
      </c>
      <c r="AA708">
        <v>91</v>
      </c>
      <c r="AB708">
        <v>58</v>
      </c>
      <c r="AC708" s="25" t="s">
        <v>173</v>
      </c>
      <c r="AD708" s="25" t="s">
        <v>173</v>
      </c>
      <c r="AE708" s="25" t="s">
        <v>173</v>
      </c>
      <c r="AQ708" s="5" t="e">
        <f>VLOOKUP(AR708,'End KS4 denominations'!A:G,7,0)</f>
        <v>#N/A</v>
      </c>
      <c r="AR708" s="5" t="str">
        <f t="shared" si="11"/>
        <v>Boys.S5.All schools.Total.Total</v>
      </c>
    </row>
    <row r="709" spans="1:44" x14ac:dyDescent="0.25">
      <c r="A709">
        <v>201819</v>
      </c>
      <c r="B709" t="s">
        <v>19</v>
      </c>
      <c r="C709" t="s">
        <v>110</v>
      </c>
      <c r="D709" t="s">
        <v>20</v>
      </c>
      <c r="E709" t="s">
        <v>21</v>
      </c>
      <c r="F709" t="s">
        <v>22</v>
      </c>
      <c r="G709" t="s">
        <v>113</v>
      </c>
      <c r="H709" t="s">
        <v>121</v>
      </c>
      <c r="I709" t="s">
        <v>24</v>
      </c>
      <c r="J709" t="s">
        <v>161</v>
      </c>
      <c r="K709" t="s">
        <v>161</v>
      </c>
      <c r="L709" t="s">
        <v>167</v>
      </c>
      <c r="M709" t="s">
        <v>75</v>
      </c>
      <c r="N709">
        <v>33611</v>
      </c>
      <c r="O709">
        <v>0</v>
      </c>
      <c r="P709">
        <v>0</v>
      </c>
      <c r="Q709">
        <v>0</v>
      </c>
      <c r="R709">
        <v>0</v>
      </c>
      <c r="S709">
        <v>0</v>
      </c>
      <c r="T709">
        <v>32664</v>
      </c>
      <c r="U709">
        <v>25888</v>
      </c>
      <c r="V709" t="s">
        <v>173</v>
      </c>
      <c r="W709" t="s">
        <v>173</v>
      </c>
      <c r="X709" t="s">
        <v>173</v>
      </c>
      <c r="Y709" t="s">
        <v>173</v>
      </c>
      <c r="Z709" t="s">
        <v>173</v>
      </c>
      <c r="AA709">
        <v>97</v>
      </c>
      <c r="AB709">
        <v>77</v>
      </c>
      <c r="AC709" s="25" t="s">
        <v>173</v>
      </c>
      <c r="AD709" s="25" t="s">
        <v>173</v>
      </c>
      <c r="AE709" s="25" t="s">
        <v>173</v>
      </c>
      <c r="AQ709" s="5" t="e">
        <f>VLOOKUP(AR709,'End KS4 denominations'!A:G,7,0)</f>
        <v>#N/A</v>
      </c>
      <c r="AR709" s="5" t="str">
        <f t="shared" si="11"/>
        <v>Girls.S5.All schools.Total.Total</v>
      </c>
    </row>
    <row r="710" spans="1:44" x14ac:dyDescent="0.25">
      <c r="A710">
        <v>201819</v>
      </c>
      <c r="B710" t="s">
        <v>19</v>
      </c>
      <c r="C710" t="s">
        <v>110</v>
      </c>
      <c r="D710" t="s">
        <v>20</v>
      </c>
      <c r="E710" t="s">
        <v>21</v>
      </c>
      <c r="F710" t="s">
        <v>22</v>
      </c>
      <c r="G710" t="s">
        <v>161</v>
      </c>
      <c r="H710" t="s">
        <v>121</v>
      </c>
      <c r="I710" t="s">
        <v>24</v>
      </c>
      <c r="J710" t="s">
        <v>161</v>
      </c>
      <c r="K710" t="s">
        <v>161</v>
      </c>
      <c r="L710" t="s">
        <v>167</v>
      </c>
      <c r="M710" t="s">
        <v>75</v>
      </c>
      <c r="N710">
        <v>37040</v>
      </c>
      <c r="O710">
        <v>0</v>
      </c>
      <c r="P710">
        <v>0</v>
      </c>
      <c r="Q710">
        <v>0</v>
      </c>
      <c r="R710">
        <v>0</v>
      </c>
      <c r="S710">
        <v>0</v>
      </c>
      <c r="T710">
        <v>35813</v>
      </c>
      <c r="U710">
        <v>27877</v>
      </c>
      <c r="V710" t="s">
        <v>173</v>
      </c>
      <c r="W710" t="s">
        <v>173</v>
      </c>
      <c r="X710" t="s">
        <v>173</v>
      </c>
      <c r="Y710" t="s">
        <v>173</v>
      </c>
      <c r="Z710" t="s">
        <v>173</v>
      </c>
      <c r="AA710">
        <v>96</v>
      </c>
      <c r="AB710">
        <v>75</v>
      </c>
      <c r="AC710" s="25" t="s">
        <v>173</v>
      </c>
      <c r="AD710" s="25" t="s">
        <v>173</v>
      </c>
      <c r="AE710" s="25" t="s">
        <v>173</v>
      </c>
      <c r="AQ710" s="5" t="e">
        <f>VLOOKUP(AR710,'End KS4 denominations'!A:G,7,0)</f>
        <v>#N/A</v>
      </c>
      <c r="AR710" s="5" t="str">
        <f t="shared" si="11"/>
        <v>Total.S5.All schools.Total.Total</v>
      </c>
    </row>
    <row r="711" spans="1:44" x14ac:dyDescent="0.25">
      <c r="A711">
        <v>201819</v>
      </c>
      <c r="B711" t="s">
        <v>19</v>
      </c>
      <c r="C711" t="s">
        <v>110</v>
      </c>
      <c r="D711" t="s">
        <v>20</v>
      </c>
      <c r="E711" t="s">
        <v>21</v>
      </c>
      <c r="F711" t="s">
        <v>22</v>
      </c>
      <c r="G711" t="s">
        <v>111</v>
      </c>
      <c r="H711" t="s">
        <v>121</v>
      </c>
      <c r="I711" t="s">
        <v>24</v>
      </c>
      <c r="J711" t="s">
        <v>161</v>
      </c>
      <c r="K711" t="s">
        <v>161</v>
      </c>
      <c r="L711" t="s">
        <v>79</v>
      </c>
      <c r="M711" t="s">
        <v>75</v>
      </c>
      <c r="N711">
        <v>5596</v>
      </c>
      <c r="O711">
        <v>0</v>
      </c>
      <c r="P711">
        <v>0</v>
      </c>
      <c r="Q711">
        <v>0</v>
      </c>
      <c r="R711">
        <v>0</v>
      </c>
      <c r="S711">
        <v>0</v>
      </c>
      <c r="T711">
        <v>4911</v>
      </c>
      <c r="U711">
        <v>3239</v>
      </c>
      <c r="V711" t="s">
        <v>173</v>
      </c>
      <c r="W711" t="s">
        <v>173</v>
      </c>
      <c r="X711" t="s">
        <v>173</v>
      </c>
      <c r="Y711" t="s">
        <v>173</v>
      </c>
      <c r="Z711" t="s">
        <v>173</v>
      </c>
      <c r="AA711">
        <v>87</v>
      </c>
      <c r="AB711">
        <v>57</v>
      </c>
      <c r="AC711" s="25" t="s">
        <v>173</v>
      </c>
      <c r="AD711" s="25" t="s">
        <v>173</v>
      </c>
      <c r="AE711" s="25" t="s">
        <v>173</v>
      </c>
      <c r="AQ711" s="5" t="e">
        <f>VLOOKUP(AR711,'End KS4 denominations'!A:G,7,0)</f>
        <v>#N/A</v>
      </c>
      <c r="AR711" s="5" t="str">
        <f t="shared" si="11"/>
        <v>Boys.S5.All schools.Total.Total</v>
      </c>
    </row>
    <row r="712" spans="1:44" x14ac:dyDescent="0.25">
      <c r="A712">
        <v>201819</v>
      </c>
      <c r="B712" t="s">
        <v>19</v>
      </c>
      <c r="C712" t="s">
        <v>110</v>
      </c>
      <c r="D712" t="s">
        <v>20</v>
      </c>
      <c r="E712" t="s">
        <v>21</v>
      </c>
      <c r="F712" t="s">
        <v>22</v>
      </c>
      <c r="G712" t="s">
        <v>113</v>
      </c>
      <c r="H712" t="s">
        <v>121</v>
      </c>
      <c r="I712" t="s">
        <v>24</v>
      </c>
      <c r="J712" t="s">
        <v>161</v>
      </c>
      <c r="K712" t="s">
        <v>161</v>
      </c>
      <c r="L712" t="s">
        <v>79</v>
      </c>
      <c r="M712" t="s">
        <v>75</v>
      </c>
      <c r="N712">
        <v>7136</v>
      </c>
      <c r="O712">
        <v>0</v>
      </c>
      <c r="P712">
        <v>0</v>
      </c>
      <c r="Q712">
        <v>0</v>
      </c>
      <c r="R712">
        <v>0</v>
      </c>
      <c r="S712">
        <v>0</v>
      </c>
      <c r="T712">
        <v>6633</v>
      </c>
      <c r="U712">
        <v>5304</v>
      </c>
      <c r="V712" t="s">
        <v>173</v>
      </c>
      <c r="W712" t="s">
        <v>173</v>
      </c>
      <c r="X712" t="s">
        <v>173</v>
      </c>
      <c r="Y712" t="s">
        <v>173</v>
      </c>
      <c r="Z712" t="s">
        <v>173</v>
      </c>
      <c r="AA712">
        <v>92</v>
      </c>
      <c r="AB712">
        <v>74</v>
      </c>
      <c r="AC712" s="25" t="s">
        <v>173</v>
      </c>
      <c r="AD712" s="25" t="s">
        <v>173</v>
      </c>
      <c r="AE712" s="25" t="s">
        <v>173</v>
      </c>
      <c r="AQ712" s="5" t="e">
        <f>VLOOKUP(AR712,'End KS4 denominations'!A:G,7,0)</f>
        <v>#N/A</v>
      </c>
      <c r="AR712" s="5" t="str">
        <f t="shared" si="11"/>
        <v>Girls.S5.All schools.Total.Total</v>
      </c>
    </row>
    <row r="713" spans="1:44" x14ac:dyDescent="0.25">
      <c r="A713">
        <v>201819</v>
      </c>
      <c r="B713" t="s">
        <v>19</v>
      </c>
      <c r="C713" t="s">
        <v>110</v>
      </c>
      <c r="D713" t="s">
        <v>20</v>
      </c>
      <c r="E713" t="s">
        <v>21</v>
      </c>
      <c r="F713" t="s">
        <v>22</v>
      </c>
      <c r="G713" t="s">
        <v>161</v>
      </c>
      <c r="H713" t="s">
        <v>121</v>
      </c>
      <c r="I713" t="s">
        <v>24</v>
      </c>
      <c r="J713" t="s">
        <v>161</v>
      </c>
      <c r="K713" t="s">
        <v>161</v>
      </c>
      <c r="L713" t="s">
        <v>79</v>
      </c>
      <c r="M713" t="s">
        <v>75</v>
      </c>
      <c r="N713">
        <v>12732</v>
      </c>
      <c r="O713">
        <v>0</v>
      </c>
      <c r="P713">
        <v>0</v>
      </c>
      <c r="Q713">
        <v>0</v>
      </c>
      <c r="R713">
        <v>0</v>
      </c>
      <c r="S713">
        <v>0</v>
      </c>
      <c r="T713">
        <v>11544</v>
      </c>
      <c r="U713">
        <v>8543</v>
      </c>
      <c r="V713" t="s">
        <v>173</v>
      </c>
      <c r="W713" t="s">
        <v>173</v>
      </c>
      <c r="X713" t="s">
        <v>173</v>
      </c>
      <c r="Y713" t="s">
        <v>173</v>
      </c>
      <c r="Z713" t="s">
        <v>173</v>
      </c>
      <c r="AA713">
        <v>90</v>
      </c>
      <c r="AB713">
        <v>67</v>
      </c>
      <c r="AC713" s="25" t="s">
        <v>173</v>
      </c>
      <c r="AD713" s="25" t="s">
        <v>173</v>
      </c>
      <c r="AE713" s="25" t="s">
        <v>173</v>
      </c>
      <c r="AQ713" s="5" t="e">
        <f>VLOOKUP(AR713,'End KS4 denominations'!A:G,7,0)</f>
        <v>#N/A</v>
      </c>
      <c r="AR713" s="5" t="str">
        <f t="shared" si="11"/>
        <v>Total.S5.All schools.Total.Total</v>
      </c>
    </row>
    <row r="714" spans="1:44" x14ac:dyDescent="0.25">
      <c r="A714">
        <v>201819</v>
      </c>
      <c r="B714" t="s">
        <v>19</v>
      </c>
      <c r="C714" t="s">
        <v>110</v>
      </c>
      <c r="D714" t="s">
        <v>20</v>
      </c>
      <c r="E714" t="s">
        <v>21</v>
      </c>
      <c r="F714" t="s">
        <v>22</v>
      </c>
      <c r="G714" t="s">
        <v>111</v>
      </c>
      <c r="H714" t="s">
        <v>121</v>
      </c>
      <c r="I714" t="s">
        <v>24</v>
      </c>
      <c r="J714" t="s">
        <v>161</v>
      </c>
      <c r="K714" t="s">
        <v>161</v>
      </c>
      <c r="L714" t="s">
        <v>80</v>
      </c>
      <c r="M714" t="s">
        <v>75</v>
      </c>
      <c r="N714">
        <v>32062</v>
      </c>
      <c r="O714">
        <v>0</v>
      </c>
      <c r="P714">
        <v>0</v>
      </c>
      <c r="Q714">
        <v>0</v>
      </c>
      <c r="R714">
        <v>0</v>
      </c>
      <c r="S714">
        <v>0</v>
      </c>
      <c r="T714">
        <v>23801</v>
      </c>
      <c r="U714">
        <v>18621</v>
      </c>
      <c r="V714" t="s">
        <v>173</v>
      </c>
      <c r="W714" t="s">
        <v>173</v>
      </c>
      <c r="X714" t="s">
        <v>173</v>
      </c>
      <c r="Y714" t="s">
        <v>173</v>
      </c>
      <c r="Z714" t="s">
        <v>173</v>
      </c>
      <c r="AA714">
        <v>74</v>
      </c>
      <c r="AB714">
        <v>58</v>
      </c>
      <c r="AC714" s="25" t="s">
        <v>173</v>
      </c>
      <c r="AD714" s="25" t="s">
        <v>173</v>
      </c>
      <c r="AE714" s="25" t="s">
        <v>173</v>
      </c>
      <c r="AQ714" s="5" t="e">
        <f>VLOOKUP(AR714,'End KS4 denominations'!A:G,7,0)</f>
        <v>#N/A</v>
      </c>
      <c r="AR714" s="5" t="str">
        <f t="shared" si="11"/>
        <v>Boys.S5.All schools.Total.Total</v>
      </c>
    </row>
    <row r="715" spans="1:44" x14ac:dyDescent="0.25">
      <c r="A715">
        <v>201819</v>
      </c>
      <c r="B715" t="s">
        <v>19</v>
      </c>
      <c r="C715" t="s">
        <v>110</v>
      </c>
      <c r="D715" t="s">
        <v>20</v>
      </c>
      <c r="E715" t="s">
        <v>21</v>
      </c>
      <c r="F715" t="s">
        <v>22</v>
      </c>
      <c r="G715" t="s">
        <v>113</v>
      </c>
      <c r="H715" t="s">
        <v>121</v>
      </c>
      <c r="I715" t="s">
        <v>24</v>
      </c>
      <c r="J715" t="s">
        <v>161</v>
      </c>
      <c r="K715" t="s">
        <v>161</v>
      </c>
      <c r="L715" t="s">
        <v>80</v>
      </c>
      <c r="M715" t="s">
        <v>75</v>
      </c>
      <c r="N715">
        <v>15905</v>
      </c>
      <c r="O715">
        <v>0</v>
      </c>
      <c r="P715">
        <v>0</v>
      </c>
      <c r="Q715">
        <v>0</v>
      </c>
      <c r="R715">
        <v>0</v>
      </c>
      <c r="S715">
        <v>0</v>
      </c>
      <c r="T715">
        <v>12830</v>
      </c>
      <c r="U715">
        <v>10310</v>
      </c>
      <c r="V715" t="s">
        <v>173</v>
      </c>
      <c r="W715" t="s">
        <v>173</v>
      </c>
      <c r="X715" t="s">
        <v>173</v>
      </c>
      <c r="Y715" t="s">
        <v>173</v>
      </c>
      <c r="Z715" t="s">
        <v>173</v>
      </c>
      <c r="AA715">
        <v>80</v>
      </c>
      <c r="AB715">
        <v>64</v>
      </c>
      <c r="AC715" s="25" t="s">
        <v>173</v>
      </c>
      <c r="AD715" s="25" t="s">
        <v>173</v>
      </c>
      <c r="AE715" s="25" t="s">
        <v>173</v>
      </c>
      <c r="AQ715" s="5" t="e">
        <f>VLOOKUP(AR715,'End KS4 denominations'!A:G,7,0)</f>
        <v>#N/A</v>
      </c>
      <c r="AR715" s="5" t="str">
        <f t="shared" si="11"/>
        <v>Girls.S5.All schools.Total.Total</v>
      </c>
    </row>
    <row r="716" spans="1:44" x14ac:dyDescent="0.25">
      <c r="A716">
        <v>201819</v>
      </c>
      <c r="B716" t="s">
        <v>19</v>
      </c>
      <c r="C716" t="s">
        <v>110</v>
      </c>
      <c r="D716" t="s">
        <v>20</v>
      </c>
      <c r="E716" t="s">
        <v>21</v>
      </c>
      <c r="F716" t="s">
        <v>22</v>
      </c>
      <c r="G716" t="s">
        <v>161</v>
      </c>
      <c r="H716" t="s">
        <v>121</v>
      </c>
      <c r="I716" t="s">
        <v>24</v>
      </c>
      <c r="J716" t="s">
        <v>161</v>
      </c>
      <c r="K716" t="s">
        <v>161</v>
      </c>
      <c r="L716" t="s">
        <v>80</v>
      </c>
      <c r="M716" t="s">
        <v>75</v>
      </c>
      <c r="N716">
        <v>47967</v>
      </c>
      <c r="O716">
        <v>0</v>
      </c>
      <c r="P716">
        <v>0</v>
      </c>
      <c r="Q716">
        <v>0</v>
      </c>
      <c r="R716">
        <v>0</v>
      </c>
      <c r="S716">
        <v>0</v>
      </c>
      <c r="T716">
        <v>36631</v>
      </c>
      <c r="U716">
        <v>28931</v>
      </c>
      <c r="V716" t="s">
        <v>173</v>
      </c>
      <c r="W716" t="s">
        <v>173</v>
      </c>
      <c r="X716" t="s">
        <v>173</v>
      </c>
      <c r="Y716" t="s">
        <v>173</v>
      </c>
      <c r="Z716" t="s">
        <v>173</v>
      </c>
      <c r="AA716">
        <v>76</v>
      </c>
      <c r="AB716">
        <v>60</v>
      </c>
      <c r="AC716" s="25" t="s">
        <v>173</v>
      </c>
      <c r="AD716" s="25" t="s">
        <v>173</v>
      </c>
      <c r="AE716" s="25" t="s">
        <v>173</v>
      </c>
      <c r="AQ716" s="5" t="e">
        <f>VLOOKUP(AR716,'End KS4 denominations'!A:G,7,0)</f>
        <v>#N/A</v>
      </c>
      <c r="AR716" s="5" t="str">
        <f t="shared" si="11"/>
        <v>Total.S5.All schools.Total.Total</v>
      </c>
    </row>
    <row r="717" spans="1:44" x14ac:dyDescent="0.25">
      <c r="A717">
        <v>201819</v>
      </c>
      <c r="B717" t="s">
        <v>19</v>
      </c>
      <c r="C717" t="s">
        <v>110</v>
      </c>
      <c r="D717" t="s">
        <v>20</v>
      </c>
      <c r="E717" t="s">
        <v>21</v>
      </c>
      <c r="F717" t="s">
        <v>22</v>
      </c>
      <c r="G717" t="s">
        <v>111</v>
      </c>
      <c r="H717" t="s">
        <v>121</v>
      </c>
      <c r="I717" t="s">
        <v>24</v>
      </c>
      <c r="J717" t="s">
        <v>161</v>
      </c>
      <c r="K717" t="s">
        <v>161</v>
      </c>
      <c r="L717" t="s">
        <v>123</v>
      </c>
      <c r="M717" t="s">
        <v>75</v>
      </c>
      <c r="N717">
        <v>68</v>
      </c>
      <c r="O717">
        <v>0</v>
      </c>
      <c r="P717">
        <v>0</v>
      </c>
      <c r="Q717">
        <v>0</v>
      </c>
      <c r="R717">
        <v>0</v>
      </c>
      <c r="S717">
        <v>0</v>
      </c>
      <c r="T717">
        <v>68</v>
      </c>
      <c r="U717">
        <v>68</v>
      </c>
      <c r="V717" t="s">
        <v>173</v>
      </c>
      <c r="W717" t="s">
        <v>173</v>
      </c>
      <c r="X717" t="s">
        <v>173</v>
      </c>
      <c r="Y717" t="s">
        <v>173</v>
      </c>
      <c r="Z717" t="s">
        <v>173</v>
      </c>
      <c r="AA717">
        <v>100</v>
      </c>
      <c r="AB717">
        <v>100</v>
      </c>
      <c r="AC717" s="25" t="s">
        <v>173</v>
      </c>
      <c r="AD717" s="25" t="s">
        <v>173</v>
      </c>
      <c r="AE717" s="25" t="s">
        <v>173</v>
      </c>
      <c r="AQ717" s="5" t="e">
        <f>VLOOKUP(AR717,'End KS4 denominations'!A:G,7,0)</f>
        <v>#N/A</v>
      </c>
      <c r="AR717" s="5" t="str">
        <f t="shared" si="11"/>
        <v>Boys.S5.All schools.Total.Total</v>
      </c>
    </row>
    <row r="718" spans="1:44" x14ac:dyDescent="0.25">
      <c r="A718">
        <v>201819</v>
      </c>
      <c r="B718" t="s">
        <v>19</v>
      </c>
      <c r="C718" t="s">
        <v>110</v>
      </c>
      <c r="D718" t="s">
        <v>20</v>
      </c>
      <c r="E718" t="s">
        <v>21</v>
      </c>
      <c r="F718" t="s">
        <v>22</v>
      </c>
      <c r="G718" t="s">
        <v>113</v>
      </c>
      <c r="H718" t="s">
        <v>121</v>
      </c>
      <c r="I718" t="s">
        <v>24</v>
      </c>
      <c r="J718" t="s">
        <v>161</v>
      </c>
      <c r="K718" t="s">
        <v>161</v>
      </c>
      <c r="L718" t="s">
        <v>123</v>
      </c>
      <c r="M718" t="s">
        <v>75</v>
      </c>
      <c r="N718">
        <v>33</v>
      </c>
      <c r="O718">
        <v>0</v>
      </c>
      <c r="P718">
        <v>0</v>
      </c>
      <c r="Q718">
        <v>0</v>
      </c>
      <c r="R718">
        <v>0</v>
      </c>
      <c r="S718">
        <v>0</v>
      </c>
      <c r="T718">
        <v>33</v>
      </c>
      <c r="U718">
        <v>33</v>
      </c>
      <c r="V718" t="s">
        <v>173</v>
      </c>
      <c r="W718" t="s">
        <v>173</v>
      </c>
      <c r="X718" t="s">
        <v>173</v>
      </c>
      <c r="Y718" t="s">
        <v>173</v>
      </c>
      <c r="Z718" t="s">
        <v>173</v>
      </c>
      <c r="AA718">
        <v>100</v>
      </c>
      <c r="AB718">
        <v>100</v>
      </c>
      <c r="AC718" s="25" t="s">
        <v>173</v>
      </c>
      <c r="AD718" s="25" t="s">
        <v>173</v>
      </c>
      <c r="AE718" s="25" t="s">
        <v>173</v>
      </c>
      <c r="AQ718" s="5" t="e">
        <f>VLOOKUP(AR718,'End KS4 denominations'!A:G,7,0)</f>
        <v>#N/A</v>
      </c>
      <c r="AR718" s="5" t="str">
        <f t="shared" si="11"/>
        <v>Girls.S5.All schools.Total.Total</v>
      </c>
    </row>
    <row r="719" spans="1:44" x14ac:dyDescent="0.25">
      <c r="A719">
        <v>201819</v>
      </c>
      <c r="B719" t="s">
        <v>19</v>
      </c>
      <c r="C719" t="s">
        <v>110</v>
      </c>
      <c r="D719" t="s">
        <v>20</v>
      </c>
      <c r="E719" t="s">
        <v>21</v>
      </c>
      <c r="F719" t="s">
        <v>22</v>
      </c>
      <c r="G719" t="s">
        <v>161</v>
      </c>
      <c r="H719" t="s">
        <v>121</v>
      </c>
      <c r="I719" t="s">
        <v>24</v>
      </c>
      <c r="J719" t="s">
        <v>161</v>
      </c>
      <c r="K719" t="s">
        <v>161</v>
      </c>
      <c r="L719" t="s">
        <v>123</v>
      </c>
      <c r="M719" t="s">
        <v>75</v>
      </c>
      <c r="N719">
        <v>101</v>
      </c>
      <c r="O719">
        <v>0</v>
      </c>
      <c r="P719">
        <v>0</v>
      </c>
      <c r="Q719">
        <v>0</v>
      </c>
      <c r="R719">
        <v>0</v>
      </c>
      <c r="S719">
        <v>0</v>
      </c>
      <c r="T719">
        <v>101</v>
      </c>
      <c r="U719">
        <v>101</v>
      </c>
      <c r="V719" t="s">
        <v>173</v>
      </c>
      <c r="W719" t="s">
        <v>173</v>
      </c>
      <c r="X719" t="s">
        <v>173</v>
      </c>
      <c r="Y719" t="s">
        <v>173</v>
      </c>
      <c r="Z719" t="s">
        <v>173</v>
      </c>
      <c r="AA719">
        <v>100</v>
      </c>
      <c r="AB719">
        <v>100</v>
      </c>
      <c r="AC719" s="25" t="s">
        <v>173</v>
      </c>
      <c r="AD719" s="25" t="s">
        <v>173</v>
      </c>
      <c r="AE719" s="25" t="s">
        <v>173</v>
      </c>
      <c r="AQ719" s="5" t="e">
        <f>VLOOKUP(AR719,'End KS4 denominations'!A:G,7,0)</f>
        <v>#N/A</v>
      </c>
      <c r="AR719" s="5" t="str">
        <f t="shared" si="11"/>
        <v>Total.S5.All schools.Total.Total</v>
      </c>
    </row>
    <row r="720" spans="1:44" x14ac:dyDescent="0.25">
      <c r="A720">
        <v>201819</v>
      </c>
      <c r="B720" t="s">
        <v>19</v>
      </c>
      <c r="C720" t="s">
        <v>110</v>
      </c>
      <c r="D720" t="s">
        <v>20</v>
      </c>
      <c r="E720" t="s">
        <v>21</v>
      </c>
      <c r="F720" t="s">
        <v>22</v>
      </c>
      <c r="G720" t="s">
        <v>111</v>
      </c>
      <c r="H720" t="s">
        <v>121</v>
      </c>
      <c r="I720" t="s">
        <v>24</v>
      </c>
      <c r="J720" t="s">
        <v>161</v>
      </c>
      <c r="K720" t="s">
        <v>161</v>
      </c>
      <c r="L720" t="s">
        <v>124</v>
      </c>
      <c r="M720" t="s">
        <v>75</v>
      </c>
      <c r="N720">
        <v>502</v>
      </c>
      <c r="O720">
        <v>0</v>
      </c>
      <c r="P720">
        <v>0</v>
      </c>
      <c r="Q720">
        <v>0</v>
      </c>
      <c r="R720">
        <v>0</v>
      </c>
      <c r="S720">
        <v>0</v>
      </c>
      <c r="T720">
        <v>476</v>
      </c>
      <c r="U720">
        <v>266</v>
      </c>
      <c r="V720" t="s">
        <v>173</v>
      </c>
      <c r="W720" t="s">
        <v>173</v>
      </c>
      <c r="X720" t="s">
        <v>173</v>
      </c>
      <c r="Y720" t="s">
        <v>173</v>
      </c>
      <c r="Z720" t="s">
        <v>173</v>
      </c>
      <c r="AA720">
        <v>94</v>
      </c>
      <c r="AB720">
        <v>52</v>
      </c>
      <c r="AC720" s="25" t="s">
        <v>173</v>
      </c>
      <c r="AD720" s="25" t="s">
        <v>173</v>
      </c>
      <c r="AE720" s="25" t="s">
        <v>173</v>
      </c>
      <c r="AQ720" s="5" t="e">
        <f>VLOOKUP(AR720,'End KS4 denominations'!A:G,7,0)</f>
        <v>#N/A</v>
      </c>
      <c r="AR720" s="5" t="str">
        <f t="shared" si="11"/>
        <v>Boys.S5.All schools.Total.Total</v>
      </c>
    </row>
    <row r="721" spans="1:44" x14ac:dyDescent="0.25">
      <c r="A721">
        <v>201819</v>
      </c>
      <c r="B721" t="s">
        <v>19</v>
      </c>
      <c r="C721" t="s">
        <v>110</v>
      </c>
      <c r="D721" t="s">
        <v>20</v>
      </c>
      <c r="E721" t="s">
        <v>21</v>
      </c>
      <c r="F721" t="s">
        <v>22</v>
      </c>
      <c r="G721" t="s">
        <v>113</v>
      </c>
      <c r="H721" t="s">
        <v>121</v>
      </c>
      <c r="I721" t="s">
        <v>24</v>
      </c>
      <c r="J721" t="s">
        <v>161</v>
      </c>
      <c r="K721" t="s">
        <v>161</v>
      </c>
      <c r="L721" t="s">
        <v>124</v>
      </c>
      <c r="M721" t="s">
        <v>75</v>
      </c>
      <c r="N721">
        <v>731</v>
      </c>
      <c r="O721">
        <v>0</v>
      </c>
      <c r="P721">
        <v>0</v>
      </c>
      <c r="Q721">
        <v>0</v>
      </c>
      <c r="R721">
        <v>0</v>
      </c>
      <c r="S721">
        <v>0</v>
      </c>
      <c r="T721">
        <v>707</v>
      </c>
      <c r="U721">
        <v>534</v>
      </c>
      <c r="V721" t="s">
        <v>173</v>
      </c>
      <c r="W721" t="s">
        <v>173</v>
      </c>
      <c r="X721" t="s">
        <v>173</v>
      </c>
      <c r="Y721" t="s">
        <v>173</v>
      </c>
      <c r="Z721" t="s">
        <v>173</v>
      </c>
      <c r="AA721">
        <v>96</v>
      </c>
      <c r="AB721">
        <v>73</v>
      </c>
      <c r="AC721" s="25" t="s">
        <v>173</v>
      </c>
      <c r="AD721" s="25" t="s">
        <v>173</v>
      </c>
      <c r="AE721" s="25" t="s">
        <v>173</v>
      </c>
      <c r="AQ721" s="5" t="e">
        <f>VLOOKUP(AR721,'End KS4 denominations'!A:G,7,0)</f>
        <v>#N/A</v>
      </c>
      <c r="AR721" s="5" t="str">
        <f t="shared" si="11"/>
        <v>Girls.S5.All schools.Total.Total</v>
      </c>
    </row>
    <row r="722" spans="1:44" x14ac:dyDescent="0.25">
      <c r="A722">
        <v>201819</v>
      </c>
      <c r="B722" t="s">
        <v>19</v>
      </c>
      <c r="C722" t="s">
        <v>110</v>
      </c>
      <c r="D722" t="s">
        <v>20</v>
      </c>
      <c r="E722" t="s">
        <v>21</v>
      </c>
      <c r="F722" t="s">
        <v>22</v>
      </c>
      <c r="G722" t="s">
        <v>161</v>
      </c>
      <c r="H722" t="s">
        <v>121</v>
      </c>
      <c r="I722" t="s">
        <v>24</v>
      </c>
      <c r="J722" t="s">
        <v>161</v>
      </c>
      <c r="K722" t="s">
        <v>161</v>
      </c>
      <c r="L722" t="s">
        <v>124</v>
      </c>
      <c r="M722" t="s">
        <v>75</v>
      </c>
      <c r="N722">
        <v>1233</v>
      </c>
      <c r="O722">
        <v>0</v>
      </c>
      <c r="P722">
        <v>0</v>
      </c>
      <c r="Q722">
        <v>0</v>
      </c>
      <c r="R722">
        <v>0</v>
      </c>
      <c r="S722">
        <v>0</v>
      </c>
      <c r="T722">
        <v>1183</v>
      </c>
      <c r="U722">
        <v>800</v>
      </c>
      <c r="V722" t="s">
        <v>173</v>
      </c>
      <c r="W722" t="s">
        <v>173</v>
      </c>
      <c r="X722" t="s">
        <v>173</v>
      </c>
      <c r="Y722" t="s">
        <v>173</v>
      </c>
      <c r="Z722" t="s">
        <v>173</v>
      </c>
      <c r="AA722">
        <v>95</v>
      </c>
      <c r="AB722">
        <v>64</v>
      </c>
      <c r="AC722" s="25" t="s">
        <v>173</v>
      </c>
      <c r="AD722" s="25" t="s">
        <v>173</v>
      </c>
      <c r="AE722" s="25" t="s">
        <v>173</v>
      </c>
      <c r="AQ722" s="5" t="e">
        <f>VLOOKUP(AR722,'End KS4 denominations'!A:G,7,0)</f>
        <v>#N/A</v>
      </c>
      <c r="AR722" s="5" t="str">
        <f t="shared" si="11"/>
        <v>Total.S5.All schools.Total.Total</v>
      </c>
    </row>
    <row r="723" spans="1:44" x14ac:dyDescent="0.25">
      <c r="A723">
        <v>201819</v>
      </c>
      <c r="B723" t="s">
        <v>19</v>
      </c>
      <c r="C723" t="s">
        <v>110</v>
      </c>
      <c r="D723" t="s">
        <v>20</v>
      </c>
      <c r="E723" t="s">
        <v>21</v>
      </c>
      <c r="F723" t="s">
        <v>22</v>
      </c>
      <c r="G723" t="s">
        <v>111</v>
      </c>
      <c r="H723" t="s">
        <v>121</v>
      </c>
      <c r="I723" t="s">
        <v>24</v>
      </c>
      <c r="J723" t="s">
        <v>161</v>
      </c>
      <c r="K723" t="s">
        <v>161</v>
      </c>
      <c r="L723" t="s">
        <v>81</v>
      </c>
      <c r="M723" t="s">
        <v>75</v>
      </c>
      <c r="N723">
        <v>20758</v>
      </c>
      <c r="O723">
        <v>0</v>
      </c>
      <c r="P723">
        <v>0</v>
      </c>
      <c r="Q723">
        <v>0</v>
      </c>
      <c r="R723">
        <v>0</v>
      </c>
      <c r="S723">
        <v>0</v>
      </c>
      <c r="T723">
        <v>17959</v>
      </c>
      <c r="U723">
        <v>11063</v>
      </c>
      <c r="V723" t="s">
        <v>173</v>
      </c>
      <c r="W723" t="s">
        <v>173</v>
      </c>
      <c r="X723" t="s">
        <v>173</v>
      </c>
      <c r="Y723" t="s">
        <v>173</v>
      </c>
      <c r="Z723" t="s">
        <v>173</v>
      </c>
      <c r="AA723">
        <v>86</v>
      </c>
      <c r="AB723">
        <v>53</v>
      </c>
      <c r="AC723" s="25" t="s">
        <v>173</v>
      </c>
      <c r="AD723" s="25" t="s">
        <v>173</v>
      </c>
      <c r="AE723" s="25" t="s">
        <v>173</v>
      </c>
      <c r="AQ723" s="5" t="e">
        <f>VLOOKUP(AR723,'End KS4 denominations'!A:G,7,0)</f>
        <v>#N/A</v>
      </c>
      <c r="AR723" s="5" t="str">
        <f t="shared" si="11"/>
        <v>Boys.S5.All schools.Total.Total</v>
      </c>
    </row>
    <row r="724" spans="1:44" x14ac:dyDescent="0.25">
      <c r="A724">
        <v>201819</v>
      </c>
      <c r="B724" t="s">
        <v>19</v>
      </c>
      <c r="C724" t="s">
        <v>110</v>
      </c>
      <c r="D724" t="s">
        <v>20</v>
      </c>
      <c r="E724" t="s">
        <v>21</v>
      </c>
      <c r="F724" t="s">
        <v>22</v>
      </c>
      <c r="G724" t="s">
        <v>113</v>
      </c>
      <c r="H724" t="s">
        <v>121</v>
      </c>
      <c r="I724" t="s">
        <v>24</v>
      </c>
      <c r="J724" t="s">
        <v>161</v>
      </c>
      <c r="K724" t="s">
        <v>161</v>
      </c>
      <c r="L724" t="s">
        <v>81</v>
      </c>
      <c r="M724" t="s">
        <v>75</v>
      </c>
      <c r="N724">
        <v>10942</v>
      </c>
      <c r="O724">
        <v>0</v>
      </c>
      <c r="P724">
        <v>0</v>
      </c>
      <c r="Q724">
        <v>0</v>
      </c>
      <c r="R724">
        <v>0</v>
      </c>
      <c r="S724">
        <v>0</v>
      </c>
      <c r="T724">
        <v>9809</v>
      </c>
      <c r="U724">
        <v>7375</v>
      </c>
      <c r="V724" t="s">
        <v>173</v>
      </c>
      <c r="W724" t="s">
        <v>173</v>
      </c>
      <c r="X724" t="s">
        <v>173</v>
      </c>
      <c r="Y724" t="s">
        <v>173</v>
      </c>
      <c r="Z724" t="s">
        <v>173</v>
      </c>
      <c r="AA724">
        <v>89</v>
      </c>
      <c r="AB724">
        <v>67</v>
      </c>
      <c r="AC724" s="25" t="s">
        <v>173</v>
      </c>
      <c r="AD724" s="25" t="s">
        <v>173</v>
      </c>
      <c r="AE724" s="25" t="s">
        <v>173</v>
      </c>
      <c r="AQ724" s="5" t="e">
        <f>VLOOKUP(AR724,'End KS4 denominations'!A:G,7,0)</f>
        <v>#N/A</v>
      </c>
      <c r="AR724" s="5" t="str">
        <f t="shared" si="11"/>
        <v>Girls.S5.All schools.Total.Total</v>
      </c>
    </row>
    <row r="725" spans="1:44" x14ac:dyDescent="0.25">
      <c r="A725">
        <v>201819</v>
      </c>
      <c r="B725" t="s">
        <v>19</v>
      </c>
      <c r="C725" t="s">
        <v>110</v>
      </c>
      <c r="D725" t="s">
        <v>20</v>
      </c>
      <c r="E725" t="s">
        <v>21</v>
      </c>
      <c r="F725" t="s">
        <v>22</v>
      </c>
      <c r="G725" t="s">
        <v>161</v>
      </c>
      <c r="H725" t="s">
        <v>121</v>
      </c>
      <c r="I725" t="s">
        <v>24</v>
      </c>
      <c r="J725" t="s">
        <v>161</v>
      </c>
      <c r="K725" t="s">
        <v>161</v>
      </c>
      <c r="L725" t="s">
        <v>81</v>
      </c>
      <c r="M725" t="s">
        <v>75</v>
      </c>
      <c r="N725">
        <v>31700</v>
      </c>
      <c r="O725">
        <v>0</v>
      </c>
      <c r="P725">
        <v>0</v>
      </c>
      <c r="Q725">
        <v>0</v>
      </c>
      <c r="R725">
        <v>0</v>
      </c>
      <c r="S725">
        <v>0</v>
      </c>
      <c r="T725">
        <v>27768</v>
      </c>
      <c r="U725">
        <v>18438</v>
      </c>
      <c r="V725" t="s">
        <v>173</v>
      </c>
      <c r="W725" t="s">
        <v>173</v>
      </c>
      <c r="X725" t="s">
        <v>173</v>
      </c>
      <c r="Y725" t="s">
        <v>173</v>
      </c>
      <c r="Z725" t="s">
        <v>173</v>
      </c>
      <c r="AA725">
        <v>87</v>
      </c>
      <c r="AB725">
        <v>58</v>
      </c>
      <c r="AC725" s="25" t="s">
        <v>173</v>
      </c>
      <c r="AD725" s="25" t="s">
        <v>173</v>
      </c>
      <c r="AE725" s="25" t="s">
        <v>173</v>
      </c>
      <c r="AQ725" s="5" t="e">
        <f>VLOOKUP(AR725,'End KS4 denominations'!A:G,7,0)</f>
        <v>#N/A</v>
      </c>
      <c r="AR725" s="5" t="str">
        <f t="shared" si="11"/>
        <v>Total.S5.All schools.Total.Total</v>
      </c>
    </row>
    <row r="726" spans="1:44" x14ac:dyDescent="0.25">
      <c r="A726">
        <v>201819</v>
      </c>
      <c r="B726" t="s">
        <v>19</v>
      </c>
      <c r="C726" t="s">
        <v>110</v>
      </c>
      <c r="D726" t="s">
        <v>20</v>
      </c>
      <c r="E726" t="s">
        <v>21</v>
      </c>
      <c r="F726" t="s">
        <v>22</v>
      </c>
      <c r="G726" t="s">
        <v>111</v>
      </c>
      <c r="H726" t="s">
        <v>121</v>
      </c>
      <c r="I726" t="s">
        <v>24</v>
      </c>
      <c r="J726" t="s">
        <v>161</v>
      </c>
      <c r="K726" t="s">
        <v>161</v>
      </c>
      <c r="L726" t="s">
        <v>61</v>
      </c>
      <c r="M726" t="s">
        <v>75</v>
      </c>
      <c r="N726">
        <v>6208</v>
      </c>
      <c r="O726">
        <v>0</v>
      </c>
      <c r="P726">
        <v>0</v>
      </c>
      <c r="Q726">
        <v>0</v>
      </c>
      <c r="R726">
        <v>0</v>
      </c>
      <c r="S726">
        <v>0</v>
      </c>
      <c r="T726">
        <v>6010</v>
      </c>
      <c r="U726">
        <v>5367</v>
      </c>
      <c r="V726" t="s">
        <v>173</v>
      </c>
      <c r="W726" t="s">
        <v>173</v>
      </c>
      <c r="X726" t="s">
        <v>173</v>
      </c>
      <c r="Y726" t="s">
        <v>173</v>
      </c>
      <c r="Z726" t="s">
        <v>173</v>
      </c>
      <c r="AA726">
        <v>96</v>
      </c>
      <c r="AB726">
        <v>86</v>
      </c>
      <c r="AC726" s="25" t="s">
        <v>173</v>
      </c>
      <c r="AD726" s="25" t="s">
        <v>173</v>
      </c>
      <c r="AE726" s="25" t="s">
        <v>173</v>
      </c>
      <c r="AQ726" s="5" t="e">
        <f>VLOOKUP(AR726,'End KS4 denominations'!A:G,7,0)</f>
        <v>#N/A</v>
      </c>
      <c r="AR726" s="5" t="str">
        <f t="shared" si="11"/>
        <v>Boys.S5.All schools.Total.Total</v>
      </c>
    </row>
    <row r="727" spans="1:44" x14ac:dyDescent="0.25">
      <c r="A727">
        <v>201819</v>
      </c>
      <c r="B727" t="s">
        <v>19</v>
      </c>
      <c r="C727" t="s">
        <v>110</v>
      </c>
      <c r="D727" t="s">
        <v>20</v>
      </c>
      <c r="E727" t="s">
        <v>21</v>
      </c>
      <c r="F727" t="s">
        <v>22</v>
      </c>
      <c r="G727" t="s">
        <v>113</v>
      </c>
      <c r="H727" t="s">
        <v>121</v>
      </c>
      <c r="I727" t="s">
        <v>24</v>
      </c>
      <c r="J727" t="s">
        <v>161</v>
      </c>
      <c r="K727" t="s">
        <v>161</v>
      </c>
      <c r="L727" t="s">
        <v>61</v>
      </c>
      <c r="M727" t="s">
        <v>75</v>
      </c>
      <c r="N727">
        <v>5201</v>
      </c>
      <c r="O727">
        <v>0</v>
      </c>
      <c r="P727">
        <v>0</v>
      </c>
      <c r="Q727">
        <v>0</v>
      </c>
      <c r="R727">
        <v>0</v>
      </c>
      <c r="S727">
        <v>0</v>
      </c>
      <c r="T727">
        <v>5102</v>
      </c>
      <c r="U727">
        <v>4743</v>
      </c>
      <c r="V727" t="s">
        <v>173</v>
      </c>
      <c r="W727" t="s">
        <v>173</v>
      </c>
      <c r="X727" t="s">
        <v>173</v>
      </c>
      <c r="Y727" t="s">
        <v>173</v>
      </c>
      <c r="Z727" t="s">
        <v>173</v>
      </c>
      <c r="AA727">
        <v>98</v>
      </c>
      <c r="AB727">
        <v>91</v>
      </c>
      <c r="AC727" s="25" t="s">
        <v>173</v>
      </c>
      <c r="AD727" s="25" t="s">
        <v>173</v>
      </c>
      <c r="AE727" s="25" t="s">
        <v>173</v>
      </c>
      <c r="AQ727" s="5" t="e">
        <f>VLOOKUP(AR727,'End KS4 denominations'!A:G,7,0)</f>
        <v>#N/A</v>
      </c>
      <c r="AR727" s="5" t="str">
        <f t="shared" si="11"/>
        <v>Girls.S5.All schools.Total.Total</v>
      </c>
    </row>
    <row r="728" spans="1:44" x14ac:dyDescent="0.25">
      <c r="A728">
        <v>201819</v>
      </c>
      <c r="B728" t="s">
        <v>19</v>
      </c>
      <c r="C728" t="s">
        <v>110</v>
      </c>
      <c r="D728" t="s">
        <v>20</v>
      </c>
      <c r="E728" t="s">
        <v>21</v>
      </c>
      <c r="F728" t="s">
        <v>22</v>
      </c>
      <c r="G728" t="s">
        <v>161</v>
      </c>
      <c r="H728" t="s">
        <v>121</v>
      </c>
      <c r="I728" t="s">
        <v>24</v>
      </c>
      <c r="J728" t="s">
        <v>161</v>
      </c>
      <c r="K728" t="s">
        <v>161</v>
      </c>
      <c r="L728" t="s">
        <v>61</v>
      </c>
      <c r="M728" t="s">
        <v>75</v>
      </c>
      <c r="N728">
        <v>11409</v>
      </c>
      <c r="O728">
        <v>0</v>
      </c>
      <c r="P728">
        <v>0</v>
      </c>
      <c r="Q728">
        <v>0</v>
      </c>
      <c r="R728">
        <v>0</v>
      </c>
      <c r="S728">
        <v>0</v>
      </c>
      <c r="T728">
        <v>11112</v>
      </c>
      <c r="U728">
        <v>10110</v>
      </c>
      <c r="V728" t="s">
        <v>173</v>
      </c>
      <c r="W728" t="s">
        <v>173</v>
      </c>
      <c r="X728" t="s">
        <v>173</v>
      </c>
      <c r="Y728" t="s">
        <v>173</v>
      </c>
      <c r="Z728" t="s">
        <v>173</v>
      </c>
      <c r="AA728">
        <v>97</v>
      </c>
      <c r="AB728">
        <v>88</v>
      </c>
      <c r="AC728" s="25" t="s">
        <v>173</v>
      </c>
      <c r="AD728" s="25" t="s">
        <v>173</v>
      </c>
      <c r="AE728" s="25" t="s">
        <v>173</v>
      </c>
      <c r="AQ728" s="5" t="e">
        <f>VLOOKUP(AR728,'End KS4 denominations'!A:G,7,0)</f>
        <v>#N/A</v>
      </c>
      <c r="AR728" s="5" t="str">
        <f t="shared" si="11"/>
        <v>Total.S5.All schools.Total.Total</v>
      </c>
    </row>
    <row r="729" spans="1:44" x14ac:dyDescent="0.25">
      <c r="A729">
        <v>201819</v>
      </c>
      <c r="B729" t="s">
        <v>19</v>
      </c>
      <c r="C729" t="s">
        <v>110</v>
      </c>
      <c r="D729" t="s">
        <v>20</v>
      </c>
      <c r="E729" t="s">
        <v>21</v>
      </c>
      <c r="F729" t="s">
        <v>22</v>
      </c>
      <c r="G729" t="s">
        <v>111</v>
      </c>
      <c r="H729" t="s">
        <v>121</v>
      </c>
      <c r="I729" t="s">
        <v>24</v>
      </c>
      <c r="J729" t="s">
        <v>161</v>
      </c>
      <c r="K729" t="s">
        <v>161</v>
      </c>
      <c r="L729" t="s">
        <v>62</v>
      </c>
      <c r="M729" t="s">
        <v>75</v>
      </c>
      <c r="N729">
        <v>811</v>
      </c>
      <c r="O729">
        <v>0</v>
      </c>
      <c r="P729">
        <v>0</v>
      </c>
      <c r="Q729">
        <v>0</v>
      </c>
      <c r="R729">
        <v>0</v>
      </c>
      <c r="S729">
        <v>0</v>
      </c>
      <c r="T729">
        <v>811</v>
      </c>
      <c r="U729">
        <v>736</v>
      </c>
      <c r="V729" t="s">
        <v>173</v>
      </c>
      <c r="W729" t="s">
        <v>173</v>
      </c>
      <c r="X729" t="s">
        <v>173</v>
      </c>
      <c r="Y729" t="s">
        <v>173</v>
      </c>
      <c r="Z729" t="s">
        <v>173</v>
      </c>
      <c r="AA729">
        <v>100</v>
      </c>
      <c r="AB729">
        <v>90</v>
      </c>
      <c r="AC729" s="25" t="s">
        <v>173</v>
      </c>
      <c r="AD729" s="25" t="s">
        <v>173</v>
      </c>
      <c r="AE729" s="25" t="s">
        <v>173</v>
      </c>
      <c r="AQ729" s="5" t="e">
        <f>VLOOKUP(AR729,'End KS4 denominations'!A:G,7,0)</f>
        <v>#N/A</v>
      </c>
      <c r="AR729" s="5" t="str">
        <f t="shared" si="11"/>
        <v>Boys.S5.All schools.Total.Total</v>
      </c>
    </row>
    <row r="730" spans="1:44" x14ac:dyDescent="0.25">
      <c r="A730">
        <v>201819</v>
      </c>
      <c r="B730" t="s">
        <v>19</v>
      </c>
      <c r="C730" t="s">
        <v>110</v>
      </c>
      <c r="D730" t="s">
        <v>20</v>
      </c>
      <c r="E730" t="s">
        <v>21</v>
      </c>
      <c r="F730" t="s">
        <v>22</v>
      </c>
      <c r="G730" t="s">
        <v>113</v>
      </c>
      <c r="H730" t="s">
        <v>121</v>
      </c>
      <c r="I730" t="s">
        <v>24</v>
      </c>
      <c r="J730" t="s">
        <v>161</v>
      </c>
      <c r="K730" t="s">
        <v>161</v>
      </c>
      <c r="L730" t="s">
        <v>62</v>
      </c>
      <c r="M730" t="s">
        <v>75</v>
      </c>
      <c r="N730">
        <v>188</v>
      </c>
      <c r="O730">
        <v>0</v>
      </c>
      <c r="P730">
        <v>0</v>
      </c>
      <c r="Q730">
        <v>0</v>
      </c>
      <c r="R730">
        <v>0</v>
      </c>
      <c r="S730">
        <v>0</v>
      </c>
      <c r="T730">
        <v>188</v>
      </c>
      <c r="U730">
        <v>164</v>
      </c>
      <c r="V730" t="s">
        <v>173</v>
      </c>
      <c r="W730" t="s">
        <v>173</v>
      </c>
      <c r="X730" t="s">
        <v>173</v>
      </c>
      <c r="Y730" t="s">
        <v>173</v>
      </c>
      <c r="Z730" t="s">
        <v>173</v>
      </c>
      <c r="AA730">
        <v>100</v>
      </c>
      <c r="AB730">
        <v>87</v>
      </c>
      <c r="AC730" s="25" t="s">
        <v>173</v>
      </c>
      <c r="AD730" s="25" t="s">
        <v>173</v>
      </c>
      <c r="AE730" s="25" t="s">
        <v>173</v>
      </c>
      <c r="AQ730" s="5" t="e">
        <f>VLOOKUP(AR730,'End KS4 denominations'!A:G,7,0)</f>
        <v>#N/A</v>
      </c>
      <c r="AR730" s="5" t="str">
        <f t="shared" si="11"/>
        <v>Girls.S5.All schools.Total.Total</v>
      </c>
    </row>
    <row r="731" spans="1:44" x14ac:dyDescent="0.25">
      <c r="A731">
        <v>201819</v>
      </c>
      <c r="B731" t="s">
        <v>19</v>
      </c>
      <c r="C731" t="s">
        <v>110</v>
      </c>
      <c r="D731" t="s">
        <v>20</v>
      </c>
      <c r="E731" t="s">
        <v>21</v>
      </c>
      <c r="F731" t="s">
        <v>22</v>
      </c>
      <c r="G731" t="s">
        <v>161</v>
      </c>
      <c r="H731" t="s">
        <v>121</v>
      </c>
      <c r="I731" t="s">
        <v>24</v>
      </c>
      <c r="J731" t="s">
        <v>161</v>
      </c>
      <c r="K731" t="s">
        <v>161</v>
      </c>
      <c r="L731" t="s">
        <v>62</v>
      </c>
      <c r="M731" t="s">
        <v>75</v>
      </c>
      <c r="N731">
        <v>999</v>
      </c>
      <c r="O731">
        <v>0</v>
      </c>
      <c r="P731">
        <v>0</v>
      </c>
      <c r="Q731">
        <v>0</v>
      </c>
      <c r="R731">
        <v>0</v>
      </c>
      <c r="S731">
        <v>0</v>
      </c>
      <c r="T731">
        <v>999</v>
      </c>
      <c r="U731">
        <v>900</v>
      </c>
      <c r="V731" t="s">
        <v>173</v>
      </c>
      <c r="W731" t="s">
        <v>173</v>
      </c>
      <c r="X731" t="s">
        <v>173</v>
      </c>
      <c r="Y731" t="s">
        <v>173</v>
      </c>
      <c r="Z731" t="s">
        <v>173</v>
      </c>
      <c r="AA731">
        <v>100</v>
      </c>
      <c r="AB731">
        <v>90</v>
      </c>
      <c r="AC731" s="25" t="s">
        <v>173</v>
      </c>
      <c r="AD731" s="25" t="s">
        <v>173</v>
      </c>
      <c r="AE731" s="25" t="s">
        <v>173</v>
      </c>
      <c r="AQ731" s="5" t="e">
        <f>VLOOKUP(AR731,'End KS4 denominations'!A:G,7,0)</f>
        <v>#N/A</v>
      </c>
      <c r="AR731" s="5" t="str">
        <f t="shared" si="11"/>
        <v>Total.S5.All schools.Total.Total</v>
      </c>
    </row>
    <row r="732" spans="1:44" x14ac:dyDescent="0.25">
      <c r="A732">
        <v>201819</v>
      </c>
      <c r="B732" t="s">
        <v>19</v>
      </c>
      <c r="C732" t="s">
        <v>110</v>
      </c>
      <c r="D732" t="s">
        <v>20</v>
      </c>
      <c r="E732" t="s">
        <v>21</v>
      </c>
      <c r="F732" t="s">
        <v>22</v>
      </c>
      <c r="G732" t="s">
        <v>111</v>
      </c>
      <c r="H732" t="s">
        <v>121</v>
      </c>
      <c r="I732" t="s">
        <v>24</v>
      </c>
      <c r="J732" t="s">
        <v>161</v>
      </c>
      <c r="K732" t="s">
        <v>161</v>
      </c>
      <c r="L732" t="s">
        <v>82</v>
      </c>
      <c r="M732" t="s">
        <v>75</v>
      </c>
      <c r="N732">
        <v>16091</v>
      </c>
      <c r="O732">
        <v>0</v>
      </c>
      <c r="P732">
        <v>0</v>
      </c>
      <c r="Q732">
        <v>0</v>
      </c>
      <c r="R732">
        <v>0</v>
      </c>
      <c r="S732">
        <v>0</v>
      </c>
      <c r="T732">
        <v>10379</v>
      </c>
      <c r="U732">
        <v>10379</v>
      </c>
      <c r="V732" t="s">
        <v>173</v>
      </c>
      <c r="W732" t="s">
        <v>173</v>
      </c>
      <c r="X732" t="s">
        <v>173</v>
      </c>
      <c r="Y732" t="s">
        <v>173</v>
      </c>
      <c r="Z732" t="s">
        <v>173</v>
      </c>
      <c r="AA732">
        <v>64</v>
      </c>
      <c r="AB732">
        <v>64</v>
      </c>
      <c r="AC732" s="25" t="s">
        <v>173</v>
      </c>
      <c r="AD732" s="25" t="s">
        <v>173</v>
      </c>
      <c r="AE732" s="25" t="s">
        <v>173</v>
      </c>
      <c r="AQ732" s="5" t="e">
        <f>VLOOKUP(AR732,'End KS4 denominations'!A:G,7,0)</f>
        <v>#N/A</v>
      </c>
      <c r="AR732" s="5" t="str">
        <f t="shared" si="11"/>
        <v>Boys.S5.All schools.Total.Total</v>
      </c>
    </row>
    <row r="733" spans="1:44" x14ac:dyDescent="0.25">
      <c r="A733">
        <v>201819</v>
      </c>
      <c r="B733" t="s">
        <v>19</v>
      </c>
      <c r="C733" t="s">
        <v>110</v>
      </c>
      <c r="D733" t="s">
        <v>20</v>
      </c>
      <c r="E733" t="s">
        <v>21</v>
      </c>
      <c r="F733" t="s">
        <v>22</v>
      </c>
      <c r="G733" t="s">
        <v>113</v>
      </c>
      <c r="H733" t="s">
        <v>121</v>
      </c>
      <c r="I733" t="s">
        <v>24</v>
      </c>
      <c r="J733" t="s">
        <v>161</v>
      </c>
      <c r="K733" t="s">
        <v>161</v>
      </c>
      <c r="L733" t="s">
        <v>82</v>
      </c>
      <c r="M733" t="s">
        <v>75</v>
      </c>
      <c r="N733">
        <v>13248</v>
      </c>
      <c r="O733">
        <v>0</v>
      </c>
      <c r="P733">
        <v>0</v>
      </c>
      <c r="Q733">
        <v>0</v>
      </c>
      <c r="R733">
        <v>0</v>
      </c>
      <c r="S733">
        <v>0</v>
      </c>
      <c r="T733">
        <v>8790</v>
      </c>
      <c r="U733">
        <v>8790</v>
      </c>
      <c r="V733" t="s">
        <v>173</v>
      </c>
      <c r="W733" t="s">
        <v>173</v>
      </c>
      <c r="X733" t="s">
        <v>173</v>
      </c>
      <c r="Y733" t="s">
        <v>173</v>
      </c>
      <c r="Z733" t="s">
        <v>173</v>
      </c>
      <c r="AA733">
        <v>66</v>
      </c>
      <c r="AB733">
        <v>66</v>
      </c>
      <c r="AC733" s="25" t="s">
        <v>173</v>
      </c>
      <c r="AD733" s="25" t="s">
        <v>173</v>
      </c>
      <c r="AE733" s="25" t="s">
        <v>173</v>
      </c>
      <c r="AQ733" s="5" t="e">
        <f>VLOOKUP(AR733,'End KS4 denominations'!A:G,7,0)</f>
        <v>#N/A</v>
      </c>
      <c r="AR733" s="5" t="str">
        <f t="shared" si="11"/>
        <v>Girls.S5.All schools.Total.Total</v>
      </c>
    </row>
    <row r="734" spans="1:44" x14ac:dyDescent="0.25">
      <c r="A734">
        <v>201819</v>
      </c>
      <c r="B734" t="s">
        <v>19</v>
      </c>
      <c r="C734" t="s">
        <v>110</v>
      </c>
      <c r="D734" t="s">
        <v>20</v>
      </c>
      <c r="E734" t="s">
        <v>21</v>
      </c>
      <c r="F734" t="s">
        <v>22</v>
      </c>
      <c r="G734" t="s">
        <v>161</v>
      </c>
      <c r="H734" t="s">
        <v>121</v>
      </c>
      <c r="I734" t="s">
        <v>24</v>
      </c>
      <c r="J734" t="s">
        <v>161</v>
      </c>
      <c r="K734" t="s">
        <v>161</v>
      </c>
      <c r="L734" t="s">
        <v>82</v>
      </c>
      <c r="M734" t="s">
        <v>75</v>
      </c>
      <c r="N734">
        <v>29339</v>
      </c>
      <c r="O734">
        <v>0</v>
      </c>
      <c r="P734">
        <v>0</v>
      </c>
      <c r="Q734">
        <v>0</v>
      </c>
      <c r="R734">
        <v>0</v>
      </c>
      <c r="S734">
        <v>0</v>
      </c>
      <c r="T734">
        <v>19169</v>
      </c>
      <c r="U734">
        <v>19169</v>
      </c>
      <c r="V734" t="s">
        <v>173</v>
      </c>
      <c r="W734" t="s">
        <v>173</v>
      </c>
      <c r="X734" t="s">
        <v>173</v>
      </c>
      <c r="Y734" t="s">
        <v>173</v>
      </c>
      <c r="Z734" t="s">
        <v>173</v>
      </c>
      <c r="AA734">
        <v>65</v>
      </c>
      <c r="AB734">
        <v>65</v>
      </c>
      <c r="AC734" s="25" t="s">
        <v>173</v>
      </c>
      <c r="AD734" s="25" t="s">
        <v>173</v>
      </c>
      <c r="AE734" s="25" t="s">
        <v>173</v>
      </c>
      <c r="AQ734" s="5" t="e">
        <f>VLOOKUP(AR734,'End KS4 denominations'!A:G,7,0)</f>
        <v>#N/A</v>
      </c>
      <c r="AR734" s="5" t="str">
        <f t="shared" si="11"/>
        <v>Total.S5.All schools.Total.Total</v>
      </c>
    </row>
    <row r="735" spans="1:44" x14ac:dyDescent="0.25">
      <c r="A735">
        <v>201819</v>
      </c>
      <c r="B735" t="s">
        <v>19</v>
      </c>
      <c r="C735" t="s">
        <v>110</v>
      </c>
      <c r="D735" t="s">
        <v>20</v>
      </c>
      <c r="E735" t="s">
        <v>21</v>
      </c>
      <c r="F735" t="s">
        <v>22</v>
      </c>
      <c r="G735" t="s">
        <v>111</v>
      </c>
      <c r="H735" t="s">
        <v>121</v>
      </c>
      <c r="I735" t="s">
        <v>24</v>
      </c>
      <c r="J735" t="s">
        <v>161</v>
      </c>
      <c r="K735" t="s">
        <v>161</v>
      </c>
      <c r="L735" t="s">
        <v>83</v>
      </c>
      <c r="M735" t="s">
        <v>75</v>
      </c>
      <c r="N735">
        <v>4915</v>
      </c>
      <c r="O735">
        <v>0</v>
      </c>
      <c r="P735">
        <v>0</v>
      </c>
      <c r="Q735">
        <v>0</v>
      </c>
      <c r="R735">
        <v>0</v>
      </c>
      <c r="S735">
        <v>0</v>
      </c>
      <c r="T735">
        <v>4749</v>
      </c>
      <c r="U735">
        <v>3947</v>
      </c>
      <c r="V735" t="s">
        <v>173</v>
      </c>
      <c r="W735" t="s">
        <v>173</v>
      </c>
      <c r="X735" t="s">
        <v>173</v>
      </c>
      <c r="Y735" t="s">
        <v>173</v>
      </c>
      <c r="Z735" t="s">
        <v>173</v>
      </c>
      <c r="AA735">
        <v>96</v>
      </c>
      <c r="AB735">
        <v>80</v>
      </c>
      <c r="AC735" s="25" t="s">
        <v>173</v>
      </c>
      <c r="AD735" s="25" t="s">
        <v>173</v>
      </c>
      <c r="AE735" s="25" t="s">
        <v>173</v>
      </c>
      <c r="AQ735" s="5" t="e">
        <f>VLOOKUP(AR735,'End KS4 denominations'!A:G,7,0)</f>
        <v>#N/A</v>
      </c>
      <c r="AR735" s="5" t="str">
        <f t="shared" si="11"/>
        <v>Boys.S5.All schools.Total.Total</v>
      </c>
    </row>
    <row r="736" spans="1:44" x14ac:dyDescent="0.25">
      <c r="A736">
        <v>201819</v>
      </c>
      <c r="B736" t="s">
        <v>19</v>
      </c>
      <c r="C736" t="s">
        <v>110</v>
      </c>
      <c r="D736" t="s">
        <v>20</v>
      </c>
      <c r="E736" t="s">
        <v>21</v>
      </c>
      <c r="F736" t="s">
        <v>22</v>
      </c>
      <c r="G736" t="s">
        <v>113</v>
      </c>
      <c r="H736" t="s">
        <v>121</v>
      </c>
      <c r="I736" t="s">
        <v>24</v>
      </c>
      <c r="J736" t="s">
        <v>161</v>
      </c>
      <c r="K736" t="s">
        <v>161</v>
      </c>
      <c r="L736" t="s">
        <v>83</v>
      </c>
      <c r="M736" t="s">
        <v>75</v>
      </c>
      <c r="N736">
        <v>12115</v>
      </c>
      <c r="O736">
        <v>0</v>
      </c>
      <c r="P736">
        <v>0</v>
      </c>
      <c r="Q736">
        <v>0</v>
      </c>
      <c r="R736">
        <v>0</v>
      </c>
      <c r="S736">
        <v>0</v>
      </c>
      <c r="T736">
        <v>11914</v>
      </c>
      <c r="U736">
        <v>10791</v>
      </c>
      <c r="V736" t="s">
        <v>173</v>
      </c>
      <c r="W736" t="s">
        <v>173</v>
      </c>
      <c r="X736" t="s">
        <v>173</v>
      </c>
      <c r="Y736" t="s">
        <v>173</v>
      </c>
      <c r="Z736" t="s">
        <v>173</v>
      </c>
      <c r="AA736">
        <v>98</v>
      </c>
      <c r="AB736">
        <v>89</v>
      </c>
      <c r="AC736" s="25" t="s">
        <v>173</v>
      </c>
      <c r="AD736" s="25" t="s">
        <v>173</v>
      </c>
      <c r="AE736" s="25" t="s">
        <v>173</v>
      </c>
      <c r="AQ736" s="5" t="e">
        <f>VLOOKUP(AR736,'End KS4 denominations'!A:G,7,0)</f>
        <v>#N/A</v>
      </c>
      <c r="AR736" s="5" t="str">
        <f t="shared" si="11"/>
        <v>Girls.S5.All schools.Total.Total</v>
      </c>
    </row>
    <row r="737" spans="1:44" x14ac:dyDescent="0.25">
      <c r="A737">
        <v>201819</v>
      </c>
      <c r="B737" t="s">
        <v>19</v>
      </c>
      <c r="C737" t="s">
        <v>110</v>
      </c>
      <c r="D737" t="s">
        <v>20</v>
      </c>
      <c r="E737" t="s">
        <v>21</v>
      </c>
      <c r="F737" t="s">
        <v>22</v>
      </c>
      <c r="G737" t="s">
        <v>161</v>
      </c>
      <c r="H737" t="s">
        <v>121</v>
      </c>
      <c r="I737" t="s">
        <v>24</v>
      </c>
      <c r="J737" t="s">
        <v>161</v>
      </c>
      <c r="K737" t="s">
        <v>161</v>
      </c>
      <c r="L737" t="s">
        <v>83</v>
      </c>
      <c r="M737" t="s">
        <v>75</v>
      </c>
      <c r="N737">
        <v>17030</v>
      </c>
      <c r="O737">
        <v>0</v>
      </c>
      <c r="P737">
        <v>0</v>
      </c>
      <c r="Q737">
        <v>0</v>
      </c>
      <c r="R737">
        <v>0</v>
      </c>
      <c r="S737">
        <v>0</v>
      </c>
      <c r="T737">
        <v>16663</v>
      </c>
      <c r="U737">
        <v>14738</v>
      </c>
      <c r="V737" t="s">
        <v>173</v>
      </c>
      <c r="W737" t="s">
        <v>173</v>
      </c>
      <c r="X737" t="s">
        <v>173</v>
      </c>
      <c r="Y737" t="s">
        <v>173</v>
      </c>
      <c r="Z737" t="s">
        <v>173</v>
      </c>
      <c r="AA737">
        <v>97</v>
      </c>
      <c r="AB737">
        <v>86</v>
      </c>
      <c r="AC737" s="25" t="s">
        <v>173</v>
      </c>
      <c r="AD737" s="25" t="s">
        <v>173</v>
      </c>
      <c r="AE737" s="25" t="s">
        <v>173</v>
      </c>
      <c r="AQ737" s="5" t="e">
        <f>VLOOKUP(AR737,'End KS4 denominations'!A:G,7,0)</f>
        <v>#N/A</v>
      </c>
      <c r="AR737" s="5" t="str">
        <f t="shared" si="11"/>
        <v>Total.S5.All schools.Total.Total</v>
      </c>
    </row>
    <row r="738" spans="1:44" x14ac:dyDescent="0.25">
      <c r="A738">
        <v>201819</v>
      </c>
      <c r="B738" t="s">
        <v>19</v>
      </c>
      <c r="C738" t="s">
        <v>110</v>
      </c>
      <c r="D738" t="s">
        <v>20</v>
      </c>
      <c r="E738" t="s">
        <v>21</v>
      </c>
      <c r="F738" t="s">
        <v>22</v>
      </c>
      <c r="G738" t="s">
        <v>111</v>
      </c>
      <c r="H738" t="s">
        <v>121</v>
      </c>
      <c r="I738" t="s">
        <v>24</v>
      </c>
      <c r="J738" t="s">
        <v>161</v>
      </c>
      <c r="K738" t="s">
        <v>161</v>
      </c>
      <c r="L738" t="s">
        <v>84</v>
      </c>
      <c r="M738" t="s">
        <v>75</v>
      </c>
      <c r="N738">
        <v>44752</v>
      </c>
      <c r="O738">
        <v>0</v>
      </c>
      <c r="P738">
        <v>0</v>
      </c>
      <c r="Q738">
        <v>0</v>
      </c>
      <c r="R738">
        <v>0</v>
      </c>
      <c r="S738">
        <v>0</v>
      </c>
      <c r="T738">
        <v>43826</v>
      </c>
      <c r="U738">
        <v>37147</v>
      </c>
      <c r="V738" t="s">
        <v>173</v>
      </c>
      <c r="W738" t="s">
        <v>173</v>
      </c>
      <c r="X738" t="s">
        <v>173</v>
      </c>
      <c r="Y738" t="s">
        <v>173</v>
      </c>
      <c r="Z738" t="s">
        <v>173</v>
      </c>
      <c r="AA738">
        <v>97</v>
      </c>
      <c r="AB738">
        <v>83</v>
      </c>
      <c r="AC738" s="25" t="s">
        <v>173</v>
      </c>
      <c r="AD738" s="25" t="s">
        <v>173</v>
      </c>
      <c r="AE738" s="25" t="s">
        <v>173</v>
      </c>
      <c r="AQ738" s="5" t="e">
        <f>VLOOKUP(AR738,'End KS4 denominations'!A:G,7,0)</f>
        <v>#N/A</v>
      </c>
      <c r="AR738" s="5" t="str">
        <f t="shared" si="11"/>
        <v>Boys.S5.All schools.Total.Total</v>
      </c>
    </row>
    <row r="739" spans="1:44" x14ac:dyDescent="0.25">
      <c r="A739">
        <v>201819</v>
      </c>
      <c r="B739" t="s">
        <v>19</v>
      </c>
      <c r="C739" t="s">
        <v>110</v>
      </c>
      <c r="D739" t="s">
        <v>20</v>
      </c>
      <c r="E739" t="s">
        <v>21</v>
      </c>
      <c r="F739" t="s">
        <v>22</v>
      </c>
      <c r="G739" t="s">
        <v>113</v>
      </c>
      <c r="H739" t="s">
        <v>121</v>
      </c>
      <c r="I739" t="s">
        <v>24</v>
      </c>
      <c r="J739" t="s">
        <v>161</v>
      </c>
      <c r="K739" t="s">
        <v>161</v>
      </c>
      <c r="L739" t="s">
        <v>84</v>
      </c>
      <c r="M739" t="s">
        <v>75</v>
      </c>
      <c r="N739">
        <v>23642</v>
      </c>
      <c r="O739">
        <v>0</v>
      </c>
      <c r="P739">
        <v>0</v>
      </c>
      <c r="Q739">
        <v>0</v>
      </c>
      <c r="R739">
        <v>0</v>
      </c>
      <c r="S739">
        <v>0</v>
      </c>
      <c r="T739">
        <v>23380</v>
      </c>
      <c r="U739">
        <v>21169</v>
      </c>
      <c r="V739" t="s">
        <v>173</v>
      </c>
      <c r="W739" t="s">
        <v>173</v>
      </c>
      <c r="X739" t="s">
        <v>173</v>
      </c>
      <c r="Y739" t="s">
        <v>173</v>
      </c>
      <c r="Z739" t="s">
        <v>173</v>
      </c>
      <c r="AA739">
        <v>98</v>
      </c>
      <c r="AB739">
        <v>89</v>
      </c>
      <c r="AC739" s="25" t="s">
        <v>173</v>
      </c>
      <c r="AD739" s="25" t="s">
        <v>173</v>
      </c>
      <c r="AE739" s="25" t="s">
        <v>173</v>
      </c>
      <c r="AQ739" s="5" t="e">
        <f>VLOOKUP(AR739,'End KS4 denominations'!A:G,7,0)</f>
        <v>#N/A</v>
      </c>
      <c r="AR739" s="5" t="str">
        <f t="shared" si="11"/>
        <v>Girls.S5.All schools.Total.Total</v>
      </c>
    </row>
    <row r="740" spans="1:44" x14ac:dyDescent="0.25">
      <c r="A740">
        <v>201819</v>
      </c>
      <c r="B740" t="s">
        <v>19</v>
      </c>
      <c r="C740" t="s">
        <v>110</v>
      </c>
      <c r="D740" t="s">
        <v>20</v>
      </c>
      <c r="E740" t="s">
        <v>21</v>
      </c>
      <c r="F740" t="s">
        <v>22</v>
      </c>
      <c r="G740" t="s">
        <v>161</v>
      </c>
      <c r="H740" t="s">
        <v>121</v>
      </c>
      <c r="I740" t="s">
        <v>24</v>
      </c>
      <c r="J740" t="s">
        <v>161</v>
      </c>
      <c r="K740" t="s">
        <v>161</v>
      </c>
      <c r="L740" t="s">
        <v>84</v>
      </c>
      <c r="M740" t="s">
        <v>75</v>
      </c>
      <c r="N740">
        <v>68394</v>
      </c>
      <c r="O740">
        <v>0</v>
      </c>
      <c r="P740">
        <v>0</v>
      </c>
      <c r="Q740">
        <v>0</v>
      </c>
      <c r="R740">
        <v>0</v>
      </c>
      <c r="S740">
        <v>0</v>
      </c>
      <c r="T740">
        <v>67206</v>
      </c>
      <c r="U740">
        <v>58316</v>
      </c>
      <c r="V740" t="s">
        <v>173</v>
      </c>
      <c r="W740" t="s">
        <v>173</v>
      </c>
      <c r="X740" t="s">
        <v>173</v>
      </c>
      <c r="Y740" t="s">
        <v>173</v>
      </c>
      <c r="Z740" t="s">
        <v>173</v>
      </c>
      <c r="AA740">
        <v>98</v>
      </c>
      <c r="AB740">
        <v>85</v>
      </c>
      <c r="AC740" s="25" t="s">
        <v>173</v>
      </c>
      <c r="AD740" s="25" t="s">
        <v>173</v>
      </c>
      <c r="AE740" s="25" t="s">
        <v>173</v>
      </c>
      <c r="AQ740" s="5" t="e">
        <f>VLOOKUP(AR740,'End KS4 denominations'!A:G,7,0)</f>
        <v>#N/A</v>
      </c>
      <c r="AR740" s="5" t="str">
        <f t="shared" si="11"/>
        <v>Total.S5.All schools.Total.Total</v>
      </c>
    </row>
    <row r="741" spans="1:44" x14ac:dyDescent="0.25">
      <c r="A741">
        <v>201819</v>
      </c>
      <c r="B741" t="s">
        <v>19</v>
      </c>
      <c r="C741" t="s">
        <v>110</v>
      </c>
      <c r="D741" t="s">
        <v>20</v>
      </c>
      <c r="E741" t="s">
        <v>21</v>
      </c>
      <c r="F741" t="s">
        <v>22</v>
      </c>
      <c r="G741" t="s">
        <v>111</v>
      </c>
      <c r="H741" t="s">
        <v>121</v>
      </c>
      <c r="I741" t="s">
        <v>24</v>
      </c>
      <c r="J741" t="s">
        <v>161</v>
      </c>
      <c r="K741" t="s">
        <v>161</v>
      </c>
      <c r="L741" t="s">
        <v>85</v>
      </c>
      <c r="M741" t="s">
        <v>75</v>
      </c>
      <c r="N741">
        <v>3315</v>
      </c>
      <c r="O741">
        <v>0</v>
      </c>
      <c r="P741">
        <v>0</v>
      </c>
      <c r="Q741">
        <v>0</v>
      </c>
      <c r="R741">
        <v>0</v>
      </c>
      <c r="S741">
        <v>0</v>
      </c>
      <c r="T741">
        <v>3180</v>
      </c>
      <c r="U741">
        <v>2453</v>
      </c>
      <c r="V741" t="s">
        <v>173</v>
      </c>
      <c r="W741" t="s">
        <v>173</v>
      </c>
      <c r="X741" t="s">
        <v>173</v>
      </c>
      <c r="Y741" t="s">
        <v>173</v>
      </c>
      <c r="Z741" t="s">
        <v>173</v>
      </c>
      <c r="AA741">
        <v>95</v>
      </c>
      <c r="AB741">
        <v>73</v>
      </c>
      <c r="AC741" s="25" t="s">
        <v>173</v>
      </c>
      <c r="AD741" s="25" t="s">
        <v>173</v>
      </c>
      <c r="AE741" s="25" t="s">
        <v>173</v>
      </c>
      <c r="AQ741" s="5" t="e">
        <f>VLOOKUP(AR741,'End KS4 denominations'!A:G,7,0)</f>
        <v>#N/A</v>
      </c>
      <c r="AR741" s="5" t="str">
        <f t="shared" si="11"/>
        <v>Boys.S5.All schools.Total.Total</v>
      </c>
    </row>
    <row r="742" spans="1:44" x14ac:dyDescent="0.25">
      <c r="A742">
        <v>201819</v>
      </c>
      <c r="B742" t="s">
        <v>19</v>
      </c>
      <c r="C742" t="s">
        <v>110</v>
      </c>
      <c r="D742" t="s">
        <v>20</v>
      </c>
      <c r="E742" t="s">
        <v>21</v>
      </c>
      <c r="F742" t="s">
        <v>22</v>
      </c>
      <c r="G742" t="s">
        <v>113</v>
      </c>
      <c r="H742" t="s">
        <v>121</v>
      </c>
      <c r="I742" t="s">
        <v>24</v>
      </c>
      <c r="J742" t="s">
        <v>161</v>
      </c>
      <c r="K742" t="s">
        <v>161</v>
      </c>
      <c r="L742" t="s">
        <v>85</v>
      </c>
      <c r="M742" t="s">
        <v>75</v>
      </c>
      <c r="N742">
        <v>3356</v>
      </c>
      <c r="O742">
        <v>0</v>
      </c>
      <c r="P742">
        <v>0</v>
      </c>
      <c r="Q742">
        <v>0</v>
      </c>
      <c r="R742">
        <v>0</v>
      </c>
      <c r="S742">
        <v>0</v>
      </c>
      <c r="T742">
        <v>3294</v>
      </c>
      <c r="U742">
        <v>2766</v>
      </c>
      <c r="V742" t="s">
        <v>173</v>
      </c>
      <c r="W742" t="s">
        <v>173</v>
      </c>
      <c r="X742" t="s">
        <v>173</v>
      </c>
      <c r="Y742" t="s">
        <v>173</v>
      </c>
      <c r="Z742" t="s">
        <v>173</v>
      </c>
      <c r="AA742">
        <v>98</v>
      </c>
      <c r="AB742">
        <v>82</v>
      </c>
      <c r="AC742" s="25" t="s">
        <v>173</v>
      </c>
      <c r="AD742" s="25" t="s">
        <v>173</v>
      </c>
      <c r="AE742" s="25" t="s">
        <v>173</v>
      </c>
      <c r="AQ742" s="5" t="e">
        <f>VLOOKUP(AR742,'End KS4 denominations'!A:G,7,0)</f>
        <v>#N/A</v>
      </c>
      <c r="AR742" s="5" t="str">
        <f t="shared" si="11"/>
        <v>Girls.S5.All schools.Total.Total</v>
      </c>
    </row>
    <row r="743" spans="1:44" x14ac:dyDescent="0.25">
      <c r="A743">
        <v>201819</v>
      </c>
      <c r="B743" t="s">
        <v>19</v>
      </c>
      <c r="C743" t="s">
        <v>110</v>
      </c>
      <c r="D743" t="s">
        <v>20</v>
      </c>
      <c r="E743" t="s">
        <v>21</v>
      </c>
      <c r="F743" t="s">
        <v>22</v>
      </c>
      <c r="G743" t="s">
        <v>161</v>
      </c>
      <c r="H743" t="s">
        <v>121</v>
      </c>
      <c r="I743" t="s">
        <v>24</v>
      </c>
      <c r="J743" t="s">
        <v>161</v>
      </c>
      <c r="K743" t="s">
        <v>161</v>
      </c>
      <c r="L743" t="s">
        <v>85</v>
      </c>
      <c r="M743" t="s">
        <v>75</v>
      </c>
      <c r="N743">
        <v>6671</v>
      </c>
      <c r="O743">
        <v>0</v>
      </c>
      <c r="P743">
        <v>0</v>
      </c>
      <c r="Q743">
        <v>0</v>
      </c>
      <c r="R743">
        <v>0</v>
      </c>
      <c r="S743">
        <v>0</v>
      </c>
      <c r="T743">
        <v>6474</v>
      </c>
      <c r="U743">
        <v>5219</v>
      </c>
      <c r="V743" t="s">
        <v>173</v>
      </c>
      <c r="W743" t="s">
        <v>173</v>
      </c>
      <c r="X743" t="s">
        <v>173</v>
      </c>
      <c r="Y743" t="s">
        <v>173</v>
      </c>
      <c r="Z743" t="s">
        <v>173</v>
      </c>
      <c r="AA743">
        <v>97</v>
      </c>
      <c r="AB743">
        <v>78</v>
      </c>
      <c r="AC743" s="25" t="s">
        <v>173</v>
      </c>
      <c r="AD743" s="25" t="s">
        <v>173</v>
      </c>
      <c r="AE743" s="25" t="s">
        <v>173</v>
      </c>
      <c r="AQ743" s="5" t="e">
        <f>VLOOKUP(AR743,'End KS4 denominations'!A:G,7,0)</f>
        <v>#N/A</v>
      </c>
      <c r="AR743" s="5" t="str">
        <f t="shared" si="11"/>
        <v>Total.S5.All schools.Total.Total</v>
      </c>
    </row>
    <row r="744" spans="1:44" x14ac:dyDescent="0.25">
      <c r="A744">
        <v>201819</v>
      </c>
      <c r="B744" t="s">
        <v>19</v>
      </c>
      <c r="C744" t="s">
        <v>110</v>
      </c>
      <c r="D744" t="s">
        <v>20</v>
      </c>
      <c r="E744" t="s">
        <v>21</v>
      </c>
      <c r="F744" t="s">
        <v>22</v>
      </c>
      <c r="G744" t="s">
        <v>111</v>
      </c>
      <c r="H744" t="s">
        <v>125</v>
      </c>
      <c r="I744" t="s">
        <v>86</v>
      </c>
      <c r="J744" t="s">
        <v>161</v>
      </c>
      <c r="K744" t="s">
        <v>161</v>
      </c>
      <c r="L744" t="s">
        <v>70</v>
      </c>
      <c r="M744" t="s">
        <v>26</v>
      </c>
      <c r="N744">
        <v>195</v>
      </c>
      <c r="O744">
        <v>173</v>
      </c>
      <c r="P744">
        <v>133</v>
      </c>
      <c r="Q744">
        <v>117</v>
      </c>
      <c r="R744">
        <v>0</v>
      </c>
      <c r="S744">
        <v>0</v>
      </c>
      <c r="T744">
        <v>0</v>
      </c>
      <c r="U744">
        <v>0</v>
      </c>
      <c r="V744">
        <v>88</v>
      </c>
      <c r="W744">
        <v>68</v>
      </c>
      <c r="X744">
        <v>60</v>
      </c>
      <c r="Y744" t="s">
        <v>173</v>
      </c>
      <c r="Z744" t="s">
        <v>173</v>
      </c>
      <c r="AA744" t="s">
        <v>173</v>
      </c>
      <c r="AB744" t="s">
        <v>173</v>
      </c>
      <c r="AC744" s="25" t="s">
        <v>173</v>
      </c>
      <c r="AD744" s="25" t="s">
        <v>173</v>
      </c>
      <c r="AE744" s="25" t="s">
        <v>173</v>
      </c>
      <c r="AQ744" s="5" t="e">
        <f>VLOOKUP(AR744,'End KS4 denominations'!A:G,7,0)</f>
        <v>#N/A</v>
      </c>
      <c r="AR744" s="5" t="str">
        <f t="shared" si="11"/>
        <v>Boys.S7.Converter Academies.Total.Total</v>
      </c>
    </row>
    <row r="745" spans="1:44" x14ac:dyDescent="0.25">
      <c r="A745">
        <v>201819</v>
      </c>
      <c r="B745" t="s">
        <v>19</v>
      </c>
      <c r="C745" t="s">
        <v>110</v>
      </c>
      <c r="D745" t="s">
        <v>20</v>
      </c>
      <c r="E745" t="s">
        <v>21</v>
      </c>
      <c r="F745" t="s">
        <v>22</v>
      </c>
      <c r="G745" t="s">
        <v>113</v>
      </c>
      <c r="H745" t="s">
        <v>125</v>
      </c>
      <c r="I745" t="s">
        <v>86</v>
      </c>
      <c r="J745" t="s">
        <v>161</v>
      </c>
      <c r="K745" t="s">
        <v>161</v>
      </c>
      <c r="L745" t="s">
        <v>70</v>
      </c>
      <c r="M745" t="s">
        <v>26</v>
      </c>
      <c r="N745">
        <v>240</v>
      </c>
      <c r="O745">
        <v>228</v>
      </c>
      <c r="P745">
        <v>166</v>
      </c>
      <c r="Q745">
        <v>144</v>
      </c>
      <c r="R745">
        <v>0</v>
      </c>
      <c r="S745">
        <v>0</v>
      </c>
      <c r="T745">
        <v>0</v>
      </c>
      <c r="U745">
        <v>0</v>
      </c>
      <c r="V745">
        <v>95</v>
      </c>
      <c r="W745">
        <v>69</v>
      </c>
      <c r="X745">
        <v>60</v>
      </c>
      <c r="Y745" t="s">
        <v>173</v>
      </c>
      <c r="Z745" t="s">
        <v>173</v>
      </c>
      <c r="AA745" t="s">
        <v>173</v>
      </c>
      <c r="AB745" t="s">
        <v>173</v>
      </c>
      <c r="AC745" s="25" t="s">
        <v>173</v>
      </c>
      <c r="AD745" s="25" t="s">
        <v>173</v>
      </c>
      <c r="AE745" s="25" t="s">
        <v>173</v>
      </c>
      <c r="AQ745" s="5" t="e">
        <f>VLOOKUP(AR745,'End KS4 denominations'!A:G,7,0)</f>
        <v>#N/A</v>
      </c>
      <c r="AR745" s="5" t="str">
        <f t="shared" si="11"/>
        <v>Girls.S7.Converter Academies.Total.Total</v>
      </c>
    </row>
    <row r="746" spans="1:44" x14ac:dyDescent="0.25">
      <c r="A746">
        <v>201819</v>
      </c>
      <c r="B746" t="s">
        <v>19</v>
      </c>
      <c r="C746" t="s">
        <v>110</v>
      </c>
      <c r="D746" t="s">
        <v>20</v>
      </c>
      <c r="E746" t="s">
        <v>21</v>
      </c>
      <c r="F746" t="s">
        <v>22</v>
      </c>
      <c r="G746" t="s">
        <v>161</v>
      </c>
      <c r="H746" t="s">
        <v>125</v>
      </c>
      <c r="I746" t="s">
        <v>86</v>
      </c>
      <c r="J746" t="s">
        <v>161</v>
      </c>
      <c r="K746" t="s">
        <v>161</v>
      </c>
      <c r="L746" t="s">
        <v>70</v>
      </c>
      <c r="M746" t="s">
        <v>26</v>
      </c>
      <c r="N746">
        <v>435</v>
      </c>
      <c r="O746">
        <v>401</v>
      </c>
      <c r="P746">
        <v>299</v>
      </c>
      <c r="Q746">
        <v>261</v>
      </c>
      <c r="R746">
        <v>0</v>
      </c>
      <c r="S746">
        <v>0</v>
      </c>
      <c r="T746">
        <v>0</v>
      </c>
      <c r="U746">
        <v>0</v>
      </c>
      <c r="V746">
        <v>92</v>
      </c>
      <c r="W746">
        <v>68</v>
      </c>
      <c r="X746">
        <v>60</v>
      </c>
      <c r="Y746" t="s">
        <v>173</v>
      </c>
      <c r="Z746" t="s">
        <v>173</v>
      </c>
      <c r="AA746" t="s">
        <v>173</v>
      </c>
      <c r="AB746" t="s">
        <v>173</v>
      </c>
      <c r="AC746" s="25" t="s">
        <v>173</v>
      </c>
      <c r="AD746" s="25" t="s">
        <v>173</v>
      </c>
      <c r="AE746" s="25" t="s">
        <v>173</v>
      </c>
      <c r="AQ746" s="5" t="e">
        <f>VLOOKUP(AR746,'End KS4 denominations'!A:G,7,0)</f>
        <v>#N/A</v>
      </c>
      <c r="AR746" s="5" t="str">
        <f t="shared" si="11"/>
        <v>Total.S7.Converter Academies.Total.Total</v>
      </c>
    </row>
    <row r="747" spans="1:44" x14ac:dyDescent="0.25">
      <c r="A747">
        <v>201819</v>
      </c>
      <c r="B747" t="s">
        <v>19</v>
      </c>
      <c r="C747" t="s">
        <v>110</v>
      </c>
      <c r="D747" t="s">
        <v>20</v>
      </c>
      <c r="E747" t="s">
        <v>21</v>
      </c>
      <c r="F747" t="s">
        <v>22</v>
      </c>
      <c r="G747" t="s">
        <v>111</v>
      </c>
      <c r="H747" t="s">
        <v>125</v>
      </c>
      <c r="I747" t="s">
        <v>87</v>
      </c>
      <c r="J747" t="s">
        <v>161</v>
      </c>
      <c r="K747" t="s">
        <v>161</v>
      </c>
      <c r="L747" t="s">
        <v>70</v>
      </c>
      <c r="M747" t="s">
        <v>26</v>
      </c>
      <c r="N747">
        <v>117</v>
      </c>
      <c r="O747">
        <v>116</v>
      </c>
      <c r="P747">
        <v>112</v>
      </c>
      <c r="Q747">
        <v>106</v>
      </c>
      <c r="R747">
        <v>0</v>
      </c>
      <c r="S747">
        <v>0</v>
      </c>
      <c r="T747">
        <v>0</v>
      </c>
      <c r="U747">
        <v>0</v>
      </c>
      <c r="V747">
        <v>99</v>
      </c>
      <c r="W747">
        <v>95</v>
      </c>
      <c r="X747">
        <v>90</v>
      </c>
      <c r="Y747" t="s">
        <v>173</v>
      </c>
      <c r="Z747" t="s">
        <v>173</v>
      </c>
      <c r="AA747" t="s">
        <v>173</v>
      </c>
      <c r="AB747" t="s">
        <v>173</v>
      </c>
      <c r="AC747" s="25" t="s">
        <v>173</v>
      </c>
      <c r="AD747" s="25" t="s">
        <v>173</v>
      </c>
      <c r="AE747" s="25" t="s">
        <v>173</v>
      </c>
      <c r="AQ747" s="5" t="e">
        <f>VLOOKUP(AR747,'End KS4 denominations'!A:G,7,0)</f>
        <v>#N/A</v>
      </c>
      <c r="AR747" s="5" t="str">
        <f t="shared" si="11"/>
        <v>Boys.S7.Independent Schools.Total.Total</v>
      </c>
    </row>
    <row r="748" spans="1:44" x14ac:dyDescent="0.25">
      <c r="A748">
        <v>201819</v>
      </c>
      <c r="B748" t="s">
        <v>19</v>
      </c>
      <c r="C748" t="s">
        <v>110</v>
      </c>
      <c r="D748" t="s">
        <v>20</v>
      </c>
      <c r="E748" t="s">
        <v>21</v>
      </c>
      <c r="F748" t="s">
        <v>22</v>
      </c>
      <c r="G748" t="s">
        <v>113</v>
      </c>
      <c r="H748" t="s">
        <v>125</v>
      </c>
      <c r="I748" t="s">
        <v>87</v>
      </c>
      <c r="J748" t="s">
        <v>161</v>
      </c>
      <c r="K748" t="s">
        <v>161</v>
      </c>
      <c r="L748" t="s">
        <v>70</v>
      </c>
      <c r="M748" t="s">
        <v>26</v>
      </c>
      <c r="N748">
        <v>18</v>
      </c>
      <c r="O748">
        <v>18</v>
      </c>
      <c r="P748">
        <v>18</v>
      </c>
      <c r="Q748">
        <v>16</v>
      </c>
      <c r="R748">
        <v>0</v>
      </c>
      <c r="S748">
        <v>0</v>
      </c>
      <c r="T748">
        <v>0</v>
      </c>
      <c r="U748">
        <v>0</v>
      </c>
      <c r="V748">
        <v>100</v>
      </c>
      <c r="W748">
        <v>100</v>
      </c>
      <c r="X748">
        <v>88</v>
      </c>
      <c r="Y748" t="s">
        <v>173</v>
      </c>
      <c r="Z748" t="s">
        <v>173</v>
      </c>
      <c r="AA748" t="s">
        <v>173</v>
      </c>
      <c r="AB748" t="s">
        <v>173</v>
      </c>
      <c r="AC748" s="25" t="s">
        <v>173</v>
      </c>
      <c r="AD748" s="25" t="s">
        <v>173</v>
      </c>
      <c r="AE748" s="25" t="s">
        <v>173</v>
      </c>
      <c r="AQ748" s="5" t="e">
        <f>VLOOKUP(AR748,'End KS4 denominations'!A:G,7,0)</f>
        <v>#N/A</v>
      </c>
      <c r="AR748" s="5" t="str">
        <f t="shared" si="11"/>
        <v>Girls.S7.Independent Schools.Total.Total</v>
      </c>
    </row>
    <row r="749" spans="1:44" x14ac:dyDescent="0.25">
      <c r="A749">
        <v>201819</v>
      </c>
      <c r="B749" t="s">
        <v>19</v>
      </c>
      <c r="C749" t="s">
        <v>110</v>
      </c>
      <c r="D749" t="s">
        <v>20</v>
      </c>
      <c r="E749" t="s">
        <v>21</v>
      </c>
      <c r="F749" t="s">
        <v>22</v>
      </c>
      <c r="G749" t="s">
        <v>161</v>
      </c>
      <c r="H749" t="s">
        <v>125</v>
      </c>
      <c r="I749" t="s">
        <v>87</v>
      </c>
      <c r="J749" t="s">
        <v>161</v>
      </c>
      <c r="K749" t="s">
        <v>161</v>
      </c>
      <c r="L749" t="s">
        <v>70</v>
      </c>
      <c r="M749" t="s">
        <v>26</v>
      </c>
      <c r="N749">
        <v>135</v>
      </c>
      <c r="O749">
        <v>134</v>
      </c>
      <c r="P749">
        <v>130</v>
      </c>
      <c r="Q749">
        <v>122</v>
      </c>
      <c r="R749">
        <v>0</v>
      </c>
      <c r="S749">
        <v>0</v>
      </c>
      <c r="T749">
        <v>0</v>
      </c>
      <c r="U749">
        <v>0</v>
      </c>
      <c r="V749">
        <v>99</v>
      </c>
      <c r="W749">
        <v>96</v>
      </c>
      <c r="X749">
        <v>90</v>
      </c>
      <c r="Y749" t="s">
        <v>173</v>
      </c>
      <c r="Z749" t="s">
        <v>173</v>
      </c>
      <c r="AA749" t="s">
        <v>173</v>
      </c>
      <c r="AB749" t="s">
        <v>173</v>
      </c>
      <c r="AC749" s="25" t="s">
        <v>173</v>
      </c>
      <c r="AD749" s="25" t="s">
        <v>173</v>
      </c>
      <c r="AE749" s="25" t="s">
        <v>173</v>
      </c>
      <c r="AQ749" s="5" t="e">
        <f>VLOOKUP(AR749,'End KS4 denominations'!A:G,7,0)</f>
        <v>#N/A</v>
      </c>
      <c r="AR749" s="5" t="str">
        <f t="shared" si="11"/>
        <v>Total.S7.Independent Schools.Total.Total</v>
      </c>
    </row>
    <row r="750" spans="1:44" x14ac:dyDescent="0.25">
      <c r="A750">
        <v>201819</v>
      </c>
      <c r="B750" t="s">
        <v>19</v>
      </c>
      <c r="C750" t="s">
        <v>110</v>
      </c>
      <c r="D750" t="s">
        <v>20</v>
      </c>
      <c r="E750" t="s">
        <v>21</v>
      </c>
      <c r="F750" t="s">
        <v>22</v>
      </c>
      <c r="G750" t="s">
        <v>111</v>
      </c>
      <c r="H750" t="s">
        <v>125</v>
      </c>
      <c r="I750" t="s">
        <v>88</v>
      </c>
      <c r="J750" t="s">
        <v>161</v>
      </c>
      <c r="K750" t="s">
        <v>161</v>
      </c>
      <c r="L750" t="s">
        <v>70</v>
      </c>
      <c r="M750" t="s">
        <v>26</v>
      </c>
      <c r="N750">
        <v>71</v>
      </c>
      <c r="O750">
        <v>51</v>
      </c>
      <c r="P750">
        <v>27</v>
      </c>
      <c r="Q750">
        <v>18</v>
      </c>
      <c r="R750">
        <v>0</v>
      </c>
      <c r="S750">
        <v>0</v>
      </c>
      <c r="T750">
        <v>0</v>
      </c>
      <c r="U750">
        <v>0</v>
      </c>
      <c r="V750">
        <v>71</v>
      </c>
      <c r="W750">
        <v>38</v>
      </c>
      <c r="X750">
        <v>25</v>
      </c>
      <c r="Y750" t="s">
        <v>173</v>
      </c>
      <c r="Z750" t="s">
        <v>173</v>
      </c>
      <c r="AA750" t="s">
        <v>173</v>
      </c>
      <c r="AB750" t="s">
        <v>173</v>
      </c>
      <c r="AC750" s="25" t="s">
        <v>173</v>
      </c>
      <c r="AD750" s="25" t="s">
        <v>173</v>
      </c>
      <c r="AE750" s="25" t="s">
        <v>173</v>
      </c>
      <c r="AQ750" s="5" t="e">
        <f>VLOOKUP(AR750,'End KS4 denominations'!A:G,7,0)</f>
        <v>#N/A</v>
      </c>
      <c r="AR750" s="5" t="str">
        <f t="shared" si="11"/>
        <v>Boys.S7.Sponsored Academies.Total.Total</v>
      </c>
    </row>
    <row r="751" spans="1:44" x14ac:dyDescent="0.25">
      <c r="A751">
        <v>201819</v>
      </c>
      <c r="B751" t="s">
        <v>19</v>
      </c>
      <c r="C751" t="s">
        <v>110</v>
      </c>
      <c r="D751" t="s">
        <v>20</v>
      </c>
      <c r="E751" t="s">
        <v>21</v>
      </c>
      <c r="F751" t="s">
        <v>22</v>
      </c>
      <c r="G751" t="s">
        <v>113</v>
      </c>
      <c r="H751" t="s">
        <v>125</v>
      </c>
      <c r="I751" t="s">
        <v>88</v>
      </c>
      <c r="J751" t="s">
        <v>161</v>
      </c>
      <c r="K751" t="s">
        <v>161</v>
      </c>
      <c r="L751" t="s">
        <v>70</v>
      </c>
      <c r="M751" t="s">
        <v>26</v>
      </c>
      <c r="N751">
        <v>43</v>
      </c>
      <c r="O751">
        <v>34</v>
      </c>
      <c r="P751">
        <v>20</v>
      </c>
      <c r="Q751">
        <v>15</v>
      </c>
      <c r="R751">
        <v>0</v>
      </c>
      <c r="S751">
        <v>0</v>
      </c>
      <c r="T751">
        <v>0</v>
      </c>
      <c r="U751">
        <v>0</v>
      </c>
      <c r="V751">
        <v>79</v>
      </c>
      <c r="W751">
        <v>46</v>
      </c>
      <c r="X751">
        <v>34</v>
      </c>
      <c r="Y751" t="s">
        <v>173</v>
      </c>
      <c r="Z751" t="s">
        <v>173</v>
      </c>
      <c r="AA751" t="s">
        <v>173</v>
      </c>
      <c r="AB751" t="s">
        <v>173</v>
      </c>
      <c r="AC751" s="25" t="s">
        <v>173</v>
      </c>
      <c r="AD751" s="25" t="s">
        <v>173</v>
      </c>
      <c r="AE751" s="25" t="s">
        <v>173</v>
      </c>
      <c r="AQ751" s="5" t="e">
        <f>VLOOKUP(AR751,'End KS4 denominations'!A:G,7,0)</f>
        <v>#N/A</v>
      </c>
      <c r="AR751" s="5" t="str">
        <f t="shared" si="11"/>
        <v>Girls.S7.Sponsored Academies.Total.Total</v>
      </c>
    </row>
    <row r="752" spans="1:44" x14ac:dyDescent="0.25">
      <c r="A752">
        <v>201819</v>
      </c>
      <c r="B752" t="s">
        <v>19</v>
      </c>
      <c r="C752" t="s">
        <v>110</v>
      </c>
      <c r="D752" t="s">
        <v>20</v>
      </c>
      <c r="E752" t="s">
        <v>21</v>
      </c>
      <c r="F752" t="s">
        <v>22</v>
      </c>
      <c r="G752" t="s">
        <v>161</v>
      </c>
      <c r="H752" t="s">
        <v>125</v>
      </c>
      <c r="I752" t="s">
        <v>88</v>
      </c>
      <c r="J752" t="s">
        <v>161</v>
      </c>
      <c r="K752" t="s">
        <v>161</v>
      </c>
      <c r="L752" t="s">
        <v>70</v>
      </c>
      <c r="M752" t="s">
        <v>26</v>
      </c>
      <c r="N752">
        <v>114</v>
      </c>
      <c r="O752">
        <v>85</v>
      </c>
      <c r="P752">
        <v>47</v>
      </c>
      <c r="Q752">
        <v>33</v>
      </c>
      <c r="R752">
        <v>0</v>
      </c>
      <c r="S752">
        <v>0</v>
      </c>
      <c r="T752">
        <v>0</v>
      </c>
      <c r="U752">
        <v>0</v>
      </c>
      <c r="V752">
        <v>74</v>
      </c>
      <c r="W752">
        <v>41</v>
      </c>
      <c r="X752">
        <v>28</v>
      </c>
      <c r="Y752" t="s">
        <v>173</v>
      </c>
      <c r="Z752" t="s">
        <v>173</v>
      </c>
      <c r="AA752" t="s">
        <v>173</v>
      </c>
      <c r="AB752" t="s">
        <v>173</v>
      </c>
      <c r="AC752" s="25" t="s">
        <v>173</v>
      </c>
      <c r="AD752" s="25" t="s">
        <v>173</v>
      </c>
      <c r="AE752" s="25" t="s">
        <v>173</v>
      </c>
      <c r="AQ752" s="5" t="e">
        <f>VLOOKUP(AR752,'End KS4 denominations'!A:G,7,0)</f>
        <v>#N/A</v>
      </c>
      <c r="AR752" s="5" t="str">
        <f t="shared" si="11"/>
        <v>Total.S7.Sponsored Academies.Total.Total</v>
      </c>
    </row>
    <row r="753" spans="1:44" x14ac:dyDescent="0.25">
      <c r="A753">
        <v>201819</v>
      </c>
      <c r="B753" t="s">
        <v>19</v>
      </c>
      <c r="C753" t="s">
        <v>110</v>
      </c>
      <c r="D753" t="s">
        <v>20</v>
      </c>
      <c r="E753" t="s">
        <v>21</v>
      </c>
      <c r="F753" t="s">
        <v>22</v>
      </c>
      <c r="G753" t="s">
        <v>111</v>
      </c>
      <c r="H753" t="s">
        <v>125</v>
      </c>
      <c r="I753" t="s">
        <v>126</v>
      </c>
      <c r="J753" t="s">
        <v>161</v>
      </c>
      <c r="K753" t="s">
        <v>161</v>
      </c>
      <c r="L753" t="s">
        <v>70</v>
      </c>
      <c r="M753" t="s">
        <v>26</v>
      </c>
      <c r="N753">
        <v>8</v>
      </c>
      <c r="O753">
        <v>7</v>
      </c>
      <c r="P753">
        <v>4</v>
      </c>
      <c r="Q753">
        <v>1</v>
      </c>
      <c r="R753">
        <v>0</v>
      </c>
      <c r="S753">
        <v>0</v>
      </c>
      <c r="T753">
        <v>0</v>
      </c>
      <c r="U753">
        <v>0</v>
      </c>
      <c r="V753">
        <v>87</v>
      </c>
      <c r="W753">
        <v>50</v>
      </c>
      <c r="X753">
        <v>12</v>
      </c>
      <c r="Y753" t="s">
        <v>173</v>
      </c>
      <c r="Z753" t="s">
        <v>173</v>
      </c>
      <c r="AA753" t="s">
        <v>173</v>
      </c>
      <c r="AB753" t="s">
        <v>173</v>
      </c>
      <c r="AC753" s="25" t="s">
        <v>173</v>
      </c>
      <c r="AD753" s="25" t="s">
        <v>173</v>
      </c>
      <c r="AE753" s="25" t="s">
        <v>173</v>
      </c>
      <c r="AQ753" s="5" t="e">
        <f>VLOOKUP(AR753,'End KS4 denominations'!A:G,7,0)</f>
        <v>#N/A</v>
      </c>
      <c r="AR753" s="5" t="str">
        <f t="shared" si="11"/>
        <v>Boys.S7.Studio Schools.Total.Total</v>
      </c>
    </row>
    <row r="754" spans="1:44" x14ac:dyDescent="0.25">
      <c r="A754">
        <v>201819</v>
      </c>
      <c r="B754" t="s">
        <v>19</v>
      </c>
      <c r="C754" t="s">
        <v>110</v>
      </c>
      <c r="D754" t="s">
        <v>20</v>
      </c>
      <c r="E754" t="s">
        <v>21</v>
      </c>
      <c r="F754" t="s">
        <v>22</v>
      </c>
      <c r="G754" t="s">
        <v>113</v>
      </c>
      <c r="H754" t="s">
        <v>125</v>
      </c>
      <c r="I754" t="s">
        <v>126</v>
      </c>
      <c r="J754" t="s">
        <v>161</v>
      </c>
      <c r="K754" t="s">
        <v>161</v>
      </c>
      <c r="L754" t="s">
        <v>70</v>
      </c>
      <c r="M754" t="s">
        <v>26</v>
      </c>
      <c r="N754">
        <v>1</v>
      </c>
      <c r="O754">
        <v>1</v>
      </c>
      <c r="P754">
        <v>1</v>
      </c>
      <c r="Q754">
        <v>1</v>
      </c>
      <c r="R754">
        <v>0</v>
      </c>
      <c r="S754">
        <v>0</v>
      </c>
      <c r="T754">
        <v>0</v>
      </c>
      <c r="U754">
        <v>0</v>
      </c>
      <c r="V754">
        <v>100</v>
      </c>
      <c r="W754">
        <v>100</v>
      </c>
      <c r="X754">
        <v>100</v>
      </c>
      <c r="Y754" t="s">
        <v>173</v>
      </c>
      <c r="Z754" t="s">
        <v>173</v>
      </c>
      <c r="AA754" t="s">
        <v>173</v>
      </c>
      <c r="AB754" t="s">
        <v>173</v>
      </c>
      <c r="AC754" s="25" t="s">
        <v>173</v>
      </c>
      <c r="AD754" s="25" t="s">
        <v>173</v>
      </c>
      <c r="AE754" s="25" t="s">
        <v>173</v>
      </c>
      <c r="AQ754" s="5" t="e">
        <f>VLOOKUP(AR754,'End KS4 denominations'!A:G,7,0)</f>
        <v>#N/A</v>
      </c>
      <c r="AR754" s="5" t="str">
        <f t="shared" si="11"/>
        <v>Girls.S7.Studio Schools.Total.Total</v>
      </c>
    </row>
    <row r="755" spans="1:44" x14ac:dyDescent="0.25">
      <c r="A755">
        <v>201819</v>
      </c>
      <c r="B755" t="s">
        <v>19</v>
      </c>
      <c r="C755" t="s">
        <v>110</v>
      </c>
      <c r="D755" t="s">
        <v>20</v>
      </c>
      <c r="E755" t="s">
        <v>21</v>
      </c>
      <c r="F755" t="s">
        <v>22</v>
      </c>
      <c r="G755" t="s">
        <v>161</v>
      </c>
      <c r="H755" t="s">
        <v>125</v>
      </c>
      <c r="I755" t="s">
        <v>126</v>
      </c>
      <c r="J755" t="s">
        <v>161</v>
      </c>
      <c r="K755" t="s">
        <v>161</v>
      </c>
      <c r="L755" t="s">
        <v>70</v>
      </c>
      <c r="M755" t="s">
        <v>26</v>
      </c>
      <c r="N755">
        <v>9</v>
      </c>
      <c r="O755">
        <v>8</v>
      </c>
      <c r="P755">
        <v>5</v>
      </c>
      <c r="Q755">
        <v>2</v>
      </c>
      <c r="R755">
        <v>0</v>
      </c>
      <c r="S755">
        <v>0</v>
      </c>
      <c r="T755">
        <v>0</v>
      </c>
      <c r="U755">
        <v>0</v>
      </c>
      <c r="V755">
        <v>88</v>
      </c>
      <c r="W755">
        <v>55</v>
      </c>
      <c r="X755">
        <v>22</v>
      </c>
      <c r="Y755" t="s">
        <v>173</v>
      </c>
      <c r="Z755" t="s">
        <v>173</v>
      </c>
      <c r="AA755" t="s">
        <v>173</v>
      </c>
      <c r="AB755" t="s">
        <v>173</v>
      </c>
      <c r="AC755" s="25" t="s">
        <v>173</v>
      </c>
      <c r="AD755" s="25" t="s">
        <v>173</v>
      </c>
      <c r="AE755" s="25" t="s">
        <v>173</v>
      </c>
      <c r="AQ755" s="5" t="e">
        <f>VLOOKUP(AR755,'End KS4 denominations'!A:G,7,0)</f>
        <v>#N/A</v>
      </c>
      <c r="AR755" s="5" t="str">
        <f t="shared" si="11"/>
        <v>Total.S7.Studio Schools.Total.Total</v>
      </c>
    </row>
    <row r="756" spans="1:44" x14ac:dyDescent="0.25">
      <c r="A756">
        <v>201819</v>
      </c>
      <c r="B756" t="s">
        <v>19</v>
      </c>
      <c r="C756" t="s">
        <v>110</v>
      </c>
      <c r="D756" t="s">
        <v>20</v>
      </c>
      <c r="E756" t="s">
        <v>21</v>
      </c>
      <c r="F756" t="s">
        <v>22</v>
      </c>
      <c r="G756" t="s">
        <v>111</v>
      </c>
      <c r="H756" t="s">
        <v>125</v>
      </c>
      <c r="I756" t="s">
        <v>86</v>
      </c>
      <c r="J756" t="s">
        <v>161</v>
      </c>
      <c r="K756" t="s">
        <v>161</v>
      </c>
      <c r="L756" t="s">
        <v>25</v>
      </c>
      <c r="M756" t="s">
        <v>26</v>
      </c>
      <c r="N756">
        <v>1364</v>
      </c>
      <c r="O756">
        <v>1352</v>
      </c>
      <c r="P756">
        <v>1192</v>
      </c>
      <c r="Q756">
        <v>1084</v>
      </c>
      <c r="R756">
        <v>0</v>
      </c>
      <c r="S756">
        <v>0</v>
      </c>
      <c r="T756">
        <v>0</v>
      </c>
      <c r="U756">
        <v>0</v>
      </c>
      <c r="V756">
        <v>99</v>
      </c>
      <c r="W756">
        <v>87</v>
      </c>
      <c r="X756">
        <v>79</v>
      </c>
      <c r="Y756" t="s">
        <v>173</v>
      </c>
      <c r="Z756" t="s">
        <v>173</v>
      </c>
      <c r="AA756" t="s">
        <v>173</v>
      </c>
      <c r="AB756" t="s">
        <v>173</v>
      </c>
      <c r="AC756" s="25" t="s">
        <v>173</v>
      </c>
      <c r="AD756" s="25" t="s">
        <v>173</v>
      </c>
      <c r="AE756" s="25" t="s">
        <v>173</v>
      </c>
      <c r="AQ756" s="5" t="e">
        <f>VLOOKUP(AR756,'End KS4 denominations'!A:G,7,0)</f>
        <v>#N/A</v>
      </c>
      <c r="AR756" s="5" t="str">
        <f t="shared" si="11"/>
        <v>Boys.S7.Converter Academies.Total.Total</v>
      </c>
    </row>
    <row r="757" spans="1:44" x14ac:dyDescent="0.25">
      <c r="A757">
        <v>201819</v>
      </c>
      <c r="B757" t="s">
        <v>19</v>
      </c>
      <c r="C757" t="s">
        <v>110</v>
      </c>
      <c r="D757" t="s">
        <v>20</v>
      </c>
      <c r="E757" t="s">
        <v>21</v>
      </c>
      <c r="F757" t="s">
        <v>22</v>
      </c>
      <c r="G757" t="s">
        <v>113</v>
      </c>
      <c r="H757" t="s">
        <v>125</v>
      </c>
      <c r="I757" t="s">
        <v>86</v>
      </c>
      <c r="J757" t="s">
        <v>161</v>
      </c>
      <c r="K757" t="s">
        <v>161</v>
      </c>
      <c r="L757" t="s">
        <v>25</v>
      </c>
      <c r="M757" t="s">
        <v>26</v>
      </c>
      <c r="N757">
        <v>2105</v>
      </c>
      <c r="O757">
        <v>2085</v>
      </c>
      <c r="P757">
        <v>1894</v>
      </c>
      <c r="Q757">
        <v>1665</v>
      </c>
      <c r="R757">
        <v>0</v>
      </c>
      <c r="S757">
        <v>0</v>
      </c>
      <c r="T757">
        <v>0</v>
      </c>
      <c r="U757">
        <v>0</v>
      </c>
      <c r="V757">
        <v>99</v>
      </c>
      <c r="W757">
        <v>89</v>
      </c>
      <c r="X757">
        <v>79</v>
      </c>
      <c r="Y757" t="s">
        <v>173</v>
      </c>
      <c r="Z757" t="s">
        <v>173</v>
      </c>
      <c r="AA757" t="s">
        <v>173</v>
      </c>
      <c r="AB757" t="s">
        <v>173</v>
      </c>
      <c r="AC757" s="25" t="s">
        <v>173</v>
      </c>
      <c r="AD757" s="25" t="s">
        <v>173</v>
      </c>
      <c r="AE757" s="25" t="s">
        <v>173</v>
      </c>
      <c r="AQ757" s="5" t="e">
        <f>VLOOKUP(AR757,'End KS4 denominations'!A:G,7,0)</f>
        <v>#N/A</v>
      </c>
      <c r="AR757" s="5" t="str">
        <f t="shared" si="11"/>
        <v>Girls.S7.Converter Academies.Total.Total</v>
      </c>
    </row>
    <row r="758" spans="1:44" x14ac:dyDescent="0.25">
      <c r="A758">
        <v>201819</v>
      </c>
      <c r="B758" t="s">
        <v>19</v>
      </c>
      <c r="C758" t="s">
        <v>110</v>
      </c>
      <c r="D758" t="s">
        <v>20</v>
      </c>
      <c r="E758" t="s">
        <v>21</v>
      </c>
      <c r="F758" t="s">
        <v>22</v>
      </c>
      <c r="G758" t="s">
        <v>161</v>
      </c>
      <c r="H758" t="s">
        <v>125</v>
      </c>
      <c r="I758" t="s">
        <v>86</v>
      </c>
      <c r="J758" t="s">
        <v>161</v>
      </c>
      <c r="K758" t="s">
        <v>161</v>
      </c>
      <c r="L758" t="s">
        <v>25</v>
      </c>
      <c r="M758" t="s">
        <v>26</v>
      </c>
      <c r="N758">
        <v>3469</v>
      </c>
      <c r="O758">
        <v>3437</v>
      </c>
      <c r="P758">
        <v>3086</v>
      </c>
      <c r="Q758">
        <v>2749</v>
      </c>
      <c r="R758">
        <v>0</v>
      </c>
      <c r="S758">
        <v>0</v>
      </c>
      <c r="T758">
        <v>0</v>
      </c>
      <c r="U758">
        <v>0</v>
      </c>
      <c r="V758">
        <v>99</v>
      </c>
      <c r="W758">
        <v>88</v>
      </c>
      <c r="X758">
        <v>79</v>
      </c>
      <c r="Y758" t="s">
        <v>173</v>
      </c>
      <c r="Z758" t="s">
        <v>173</v>
      </c>
      <c r="AA758" t="s">
        <v>173</v>
      </c>
      <c r="AB758" t="s">
        <v>173</v>
      </c>
      <c r="AC758" s="25" t="s">
        <v>173</v>
      </c>
      <c r="AD758" s="25" t="s">
        <v>173</v>
      </c>
      <c r="AE758" s="25" t="s">
        <v>173</v>
      </c>
      <c r="AQ758" s="5" t="e">
        <f>VLOOKUP(AR758,'End KS4 denominations'!A:G,7,0)</f>
        <v>#N/A</v>
      </c>
      <c r="AR758" s="5" t="str">
        <f t="shared" si="11"/>
        <v>Total.S7.Converter Academies.Total.Total</v>
      </c>
    </row>
    <row r="759" spans="1:44" x14ac:dyDescent="0.25">
      <c r="A759">
        <v>201819</v>
      </c>
      <c r="B759" t="s">
        <v>19</v>
      </c>
      <c r="C759" t="s">
        <v>110</v>
      </c>
      <c r="D759" t="s">
        <v>20</v>
      </c>
      <c r="E759" t="s">
        <v>21</v>
      </c>
      <c r="F759" t="s">
        <v>22</v>
      </c>
      <c r="G759" t="s">
        <v>111</v>
      </c>
      <c r="H759" t="s">
        <v>125</v>
      </c>
      <c r="I759" t="s">
        <v>89</v>
      </c>
      <c r="J759" t="s">
        <v>161</v>
      </c>
      <c r="K759" t="s">
        <v>161</v>
      </c>
      <c r="L759" t="s">
        <v>25</v>
      </c>
      <c r="M759" t="s">
        <v>26</v>
      </c>
      <c r="N759">
        <v>130</v>
      </c>
      <c r="O759">
        <v>127</v>
      </c>
      <c r="P759">
        <v>75</v>
      </c>
      <c r="Q759">
        <v>58</v>
      </c>
      <c r="R759">
        <v>0</v>
      </c>
      <c r="S759">
        <v>0</v>
      </c>
      <c r="T759">
        <v>0</v>
      </c>
      <c r="U759">
        <v>0</v>
      </c>
      <c r="V759">
        <v>97</v>
      </c>
      <c r="W759">
        <v>57</v>
      </c>
      <c r="X759">
        <v>44</v>
      </c>
      <c r="Y759" t="s">
        <v>173</v>
      </c>
      <c r="Z759" t="s">
        <v>173</v>
      </c>
      <c r="AA759" t="s">
        <v>173</v>
      </c>
      <c r="AB759" t="s">
        <v>173</v>
      </c>
      <c r="AC759" s="25" t="s">
        <v>173</v>
      </c>
      <c r="AD759" s="25" t="s">
        <v>173</v>
      </c>
      <c r="AE759" s="25" t="s">
        <v>173</v>
      </c>
      <c r="AQ759" s="5" t="e">
        <f>VLOOKUP(AR759,'End KS4 denominations'!A:G,7,0)</f>
        <v>#N/A</v>
      </c>
      <c r="AR759" s="5" t="str">
        <f t="shared" si="11"/>
        <v>Boys.S7.Free Schools.Total.Total</v>
      </c>
    </row>
    <row r="760" spans="1:44" x14ac:dyDescent="0.25">
      <c r="A760">
        <v>201819</v>
      </c>
      <c r="B760" t="s">
        <v>19</v>
      </c>
      <c r="C760" t="s">
        <v>110</v>
      </c>
      <c r="D760" t="s">
        <v>20</v>
      </c>
      <c r="E760" t="s">
        <v>21</v>
      </c>
      <c r="F760" t="s">
        <v>22</v>
      </c>
      <c r="G760" t="s">
        <v>113</v>
      </c>
      <c r="H760" t="s">
        <v>125</v>
      </c>
      <c r="I760" t="s">
        <v>89</v>
      </c>
      <c r="J760" t="s">
        <v>161</v>
      </c>
      <c r="K760" t="s">
        <v>161</v>
      </c>
      <c r="L760" t="s">
        <v>25</v>
      </c>
      <c r="M760" t="s">
        <v>26</v>
      </c>
      <c r="N760">
        <v>179</v>
      </c>
      <c r="O760">
        <v>177</v>
      </c>
      <c r="P760">
        <v>133</v>
      </c>
      <c r="Q760">
        <v>111</v>
      </c>
      <c r="R760">
        <v>0</v>
      </c>
      <c r="S760">
        <v>0</v>
      </c>
      <c r="T760">
        <v>0</v>
      </c>
      <c r="U760">
        <v>0</v>
      </c>
      <c r="V760">
        <v>98</v>
      </c>
      <c r="W760">
        <v>74</v>
      </c>
      <c r="X760">
        <v>62</v>
      </c>
      <c r="Y760" t="s">
        <v>173</v>
      </c>
      <c r="Z760" t="s">
        <v>173</v>
      </c>
      <c r="AA760" t="s">
        <v>173</v>
      </c>
      <c r="AB760" t="s">
        <v>173</v>
      </c>
      <c r="AC760" s="25" t="s">
        <v>173</v>
      </c>
      <c r="AD760" s="25" t="s">
        <v>173</v>
      </c>
      <c r="AE760" s="25" t="s">
        <v>173</v>
      </c>
      <c r="AQ760" s="5" t="e">
        <f>VLOOKUP(AR760,'End KS4 denominations'!A:G,7,0)</f>
        <v>#N/A</v>
      </c>
      <c r="AR760" s="5" t="str">
        <f t="shared" si="11"/>
        <v>Girls.S7.Free Schools.Total.Total</v>
      </c>
    </row>
    <row r="761" spans="1:44" x14ac:dyDescent="0.25">
      <c r="A761">
        <v>201819</v>
      </c>
      <c r="B761" t="s">
        <v>19</v>
      </c>
      <c r="C761" t="s">
        <v>110</v>
      </c>
      <c r="D761" t="s">
        <v>20</v>
      </c>
      <c r="E761" t="s">
        <v>21</v>
      </c>
      <c r="F761" t="s">
        <v>22</v>
      </c>
      <c r="G761" t="s">
        <v>161</v>
      </c>
      <c r="H761" t="s">
        <v>125</v>
      </c>
      <c r="I761" t="s">
        <v>89</v>
      </c>
      <c r="J761" t="s">
        <v>161</v>
      </c>
      <c r="K761" t="s">
        <v>161</v>
      </c>
      <c r="L761" t="s">
        <v>25</v>
      </c>
      <c r="M761" t="s">
        <v>26</v>
      </c>
      <c r="N761">
        <v>309</v>
      </c>
      <c r="O761">
        <v>304</v>
      </c>
      <c r="P761">
        <v>208</v>
      </c>
      <c r="Q761">
        <v>169</v>
      </c>
      <c r="R761">
        <v>0</v>
      </c>
      <c r="S761">
        <v>0</v>
      </c>
      <c r="T761">
        <v>0</v>
      </c>
      <c r="U761">
        <v>0</v>
      </c>
      <c r="V761">
        <v>98</v>
      </c>
      <c r="W761">
        <v>67</v>
      </c>
      <c r="X761">
        <v>54</v>
      </c>
      <c r="Y761" t="s">
        <v>173</v>
      </c>
      <c r="Z761" t="s">
        <v>173</v>
      </c>
      <c r="AA761" t="s">
        <v>173</v>
      </c>
      <c r="AB761" t="s">
        <v>173</v>
      </c>
      <c r="AC761" s="25" t="s">
        <v>173</v>
      </c>
      <c r="AD761" s="25" t="s">
        <v>173</v>
      </c>
      <c r="AE761" s="25" t="s">
        <v>173</v>
      </c>
      <c r="AQ761" s="5" t="e">
        <f>VLOOKUP(AR761,'End KS4 denominations'!A:G,7,0)</f>
        <v>#N/A</v>
      </c>
      <c r="AR761" s="5" t="str">
        <f t="shared" si="11"/>
        <v>Total.S7.Free Schools.Total.Total</v>
      </c>
    </row>
    <row r="762" spans="1:44" x14ac:dyDescent="0.25">
      <c r="A762">
        <v>201819</v>
      </c>
      <c r="B762" t="s">
        <v>19</v>
      </c>
      <c r="C762" t="s">
        <v>110</v>
      </c>
      <c r="D762" t="s">
        <v>20</v>
      </c>
      <c r="E762" t="s">
        <v>21</v>
      </c>
      <c r="F762" t="s">
        <v>22</v>
      </c>
      <c r="G762" t="s">
        <v>111</v>
      </c>
      <c r="H762" t="s">
        <v>125</v>
      </c>
      <c r="I762" t="s">
        <v>87</v>
      </c>
      <c r="J762" t="s">
        <v>161</v>
      </c>
      <c r="K762" t="s">
        <v>161</v>
      </c>
      <c r="L762" t="s">
        <v>25</v>
      </c>
      <c r="M762" t="s">
        <v>26</v>
      </c>
      <c r="N762">
        <v>4095</v>
      </c>
      <c r="O762">
        <v>4081</v>
      </c>
      <c r="P762">
        <v>3860</v>
      </c>
      <c r="Q762">
        <v>3539</v>
      </c>
      <c r="R762">
        <v>0</v>
      </c>
      <c r="S762">
        <v>0</v>
      </c>
      <c r="T762">
        <v>0</v>
      </c>
      <c r="U762">
        <v>0</v>
      </c>
      <c r="V762">
        <v>99</v>
      </c>
      <c r="W762">
        <v>94</v>
      </c>
      <c r="X762">
        <v>86</v>
      </c>
      <c r="Y762" t="s">
        <v>173</v>
      </c>
      <c r="Z762" t="s">
        <v>173</v>
      </c>
      <c r="AA762" t="s">
        <v>173</v>
      </c>
      <c r="AB762" t="s">
        <v>173</v>
      </c>
      <c r="AC762" s="25" t="s">
        <v>173</v>
      </c>
      <c r="AD762" s="25" t="s">
        <v>173</v>
      </c>
      <c r="AE762" s="25" t="s">
        <v>173</v>
      </c>
      <c r="AQ762" s="5" t="e">
        <f>VLOOKUP(AR762,'End KS4 denominations'!A:G,7,0)</f>
        <v>#N/A</v>
      </c>
      <c r="AR762" s="5" t="str">
        <f t="shared" si="11"/>
        <v>Boys.S7.Independent Schools.Total.Total</v>
      </c>
    </row>
    <row r="763" spans="1:44" x14ac:dyDescent="0.25">
      <c r="A763">
        <v>201819</v>
      </c>
      <c r="B763" t="s">
        <v>19</v>
      </c>
      <c r="C763" t="s">
        <v>110</v>
      </c>
      <c r="D763" t="s">
        <v>20</v>
      </c>
      <c r="E763" t="s">
        <v>21</v>
      </c>
      <c r="F763" t="s">
        <v>22</v>
      </c>
      <c r="G763" t="s">
        <v>113</v>
      </c>
      <c r="H763" t="s">
        <v>125</v>
      </c>
      <c r="I763" t="s">
        <v>87</v>
      </c>
      <c r="J763" t="s">
        <v>161</v>
      </c>
      <c r="K763" t="s">
        <v>161</v>
      </c>
      <c r="L763" t="s">
        <v>25</v>
      </c>
      <c r="M763" t="s">
        <v>26</v>
      </c>
      <c r="N763">
        <v>3945</v>
      </c>
      <c r="O763">
        <v>3941</v>
      </c>
      <c r="P763">
        <v>3820</v>
      </c>
      <c r="Q763">
        <v>3483</v>
      </c>
      <c r="R763">
        <v>0</v>
      </c>
      <c r="S763">
        <v>0</v>
      </c>
      <c r="T763">
        <v>0</v>
      </c>
      <c r="U763">
        <v>0</v>
      </c>
      <c r="V763">
        <v>99</v>
      </c>
      <c r="W763">
        <v>96</v>
      </c>
      <c r="X763">
        <v>88</v>
      </c>
      <c r="Y763" t="s">
        <v>173</v>
      </c>
      <c r="Z763" t="s">
        <v>173</v>
      </c>
      <c r="AA763" t="s">
        <v>173</v>
      </c>
      <c r="AB763" t="s">
        <v>173</v>
      </c>
      <c r="AC763" s="25" t="s">
        <v>173</v>
      </c>
      <c r="AD763" s="25" t="s">
        <v>173</v>
      </c>
      <c r="AE763" s="25" t="s">
        <v>173</v>
      </c>
      <c r="AQ763" s="5" t="e">
        <f>VLOOKUP(AR763,'End KS4 denominations'!A:G,7,0)</f>
        <v>#N/A</v>
      </c>
      <c r="AR763" s="5" t="str">
        <f t="shared" si="11"/>
        <v>Girls.S7.Independent Schools.Total.Total</v>
      </c>
    </row>
    <row r="764" spans="1:44" x14ac:dyDescent="0.25">
      <c r="A764">
        <v>201819</v>
      </c>
      <c r="B764" t="s">
        <v>19</v>
      </c>
      <c r="C764" t="s">
        <v>110</v>
      </c>
      <c r="D764" t="s">
        <v>20</v>
      </c>
      <c r="E764" t="s">
        <v>21</v>
      </c>
      <c r="F764" t="s">
        <v>22</v>
      </c>
      <c r="G764" t="s">
        <v>161</v>
      </c>
      <c r="H764" t="s">
        <v>125</v>
      </c>
      <c r="I764" t="s">
        <v>87</v>
      </c>
      <c r="J764" t="s">
        <v>161</v>
      </c>
      <c r="K764" t="s">
        <v>161</v>
      </c>
      <c r="L764" t="s">
        <v>25</v>
      </c>
      <c r="M764" t="s">
        <v>26</v>
      </c>
      <c r="N764">
        <v>8040</v>
      </c>
      <c r="O764">
        <v>8022</v>
      </c>
      <c r="P764">
        <v>7680</v>
      </c>
      <c r="Q764">
        <v>7022</v>
      </c>
      <c r="R764">
        <v>0</v>
      </c>
      <c r="S764">
        <v>0</v>
      </c>
      <c r="T764">
        <v>0</v>
      </c>
      <c r="U764">
        <v>0</v>
      </c>
      <c r="V764">
        <v>99</v>
      </c>
      <c r="W764">
        <v>95</v>
      </c>
      <c r="X764">
        <v>87</v>
      </c>
      <c r="Y764" t="s">
        <v>173</v>
      </c>
      <c r="Z764" t="s">
        <v>173</v>
      </c>
      <c r="AA764" t="s">
        <v>173</v>
      </c>
      <c r="AB764" t="s">
        <v>173</v>
      </c>
      <c r="AC764" s="25" t="s">
        <v>173</v>
      </c>
      <c r="AD764" s="25" t="s">
        <v>173</v>
      </c>
      <c r="AE764" s="25" t="s">
        <v>173</v>
      </c>
      <c r="AQ764" s="5" t="e">
        <f>VLOOKUP(AR764,'End KS4 denominations'!A:G,7,0)</f>
        <v>#N/A</v>
      </c>
      <c r="AR764" s="5" t="str">
        <f t="shared" si="11"/>
        <v>Total.S7.Independent Schools.Total.Total</v>
      </c>
    </row>
    <row r="765" spans="1:44" x14ac:dyDescent="0.25">
      <c r="A765">
        <v>201819</v>
      </c>
      <c r="B765" t="s">
        <v>19</v>
      </c>
      <c r="C765" t="s">
        <v>110</v>
      </c>
      <c r="D765" t="s">
        <v>20</v>
      </c>
      <c r="E765" t="s">
        <v>21</v>
      </c>
      <c r="F765" t="s">
        <v>22</v>
      </c>
      <c r="G765" t="s">
        <v>111</v>
      </c>
      <c r="H765" t="s">
        <v>125</v>
      </c>
      <c r="I765" t="s">
        <v>127</v>
      </c>
      <c r="J765" t="s">
        <v>161</v>
      </c>
      <c r="K765" t="s">
        <v>161</v>
      </c>
      <c r="L765" t="s">
        <v>25</v>
      </c>
      <c r="M765" t="s">
        <v>26</v>
      </c>
      <c r="N765">
        <v>4</v>
      </c>
      <c r="O765">
        <v>4</v>
      </c>
      <c r="P765">
        <v>2</v>
      </c>
      <c r="Q765">
        <v>2</v>
      </c>
      <c r="R765">
        <v>0</v>
      </c>
      <c r="S765">
        <v>0</v>
      </c>
      <c r="T765">
        <v>0</v>
      </c>
      <c r="U765">
        <v>0</v>
      </c>
      <c r="V765">
        <v>100</v>
      </c>
      <c r="W765">
        <v>50</v>
      </c>
      <c r="X765">
        <v>50</v>
      </c>
      <c r="Y765" t="s">
        <v>173</v>
      </c>
      <c r="Z765" t="s">
        <v>173</v>
      </c>
      <c r="AA765" t="s">
        <v>173</v>
      </c>
      <c r="AB765" t="s">
        <v>173</v>
      </c>
      <c r="AC765" s="25" t="s">
        <v>173</v>
      </c>
      <c r="AD765" s="25" t="s">
        <v>173</v>
      </c>
      <c r="AE765" s="25" t="s">
        <v>173</v>
      </c>
      <c r="AQ765" s="5" t="e">
        <f>VLOOKUP(AR765,'End KS4 denominations'!A:G,7,0)</f>
        <v>#N/A</v>
      </c>
      <c r="AR765" s="5" t="str">
        <f t="shared" si="11"/>
        <v>Boys.S7.Non-Maintained Special Schools.Total.Total</v>
      </c>
    </row>
    <row r="766" spans="1:44" x14ac:dyDescent="0.25">
      <c r="A766">
        <v>201819</v>
      </c>
      <c r="B766" t="s">
        <v>19</v>
      </c>
      <c r="C766" t="s">
        <v>110</v>
      </c>
      <c r="D766" t="s">
        <v>20</v>
      </c>
      <c r="E766" t="s">
        <v>21</v>
      </c>
      <c r="F766" t="s">
        <v>22</v>
      </c>
      <c r="G766" t="s">
        <v>161</v>
      </c>
      <c r="H766" t="s">
        <v>125</v>
      </c>
      <c r="I766" t="s">
        <v>127</v>
      </c>
      <c r="J766" t="s">
        <v>161</v>
      </c>
      <c r="K766" t="s">
        <v>161</v>
      </c>
      <c r="L766" t="s">
        <v>25</v>
      </c>
      <c r="M766" t="s">
        <v>26</v>
      </c>
      <c r="N766">
        <v>4</v>
      </c>
      <c r="O766">
        <v>4</v>
      </c>
      <c r="P766">
        <v>2</v>
      </c>
      <c r="Q766">
        <v>2</v>
      </c>
      <c r="R766">
        <v>0</v>
      </c>
      <c r="S766">
        <v>0</v>
      </c>
      <c r="T766">
        <v>0</v>
      </c>
      <c r="U766">
        <v>0</v>
      </c>
      <c r="V766">
        <v>100</v>
      </c>
      <c r="W766">
        <v>50</v>
      </c>
      <c r="X766">
        <v>50</v>
      </c>
      <c r="Y766" t="s">
        <v>173</v>
      </c>
      <c r="Z766" t="s">
        <v>173</v>
      </c>
      <c r="AA766" t="s">
        <v>173</v>
      </c>
      <c r="AB766" t="s">
        <v>173</v>
      </c>
      <c r="AC766" s="25" t="s">
        <v>173</v>
      </c>
      <c r="AD766" s="25" t="s">
        <v>173</v>
      </c>
      <c r="AE766" s="25" t="s">
        <v>173</v>
      </c>
      <c r="AQ766" s="5" t="e">
        <f>VLOOKUP(AR766,'End KS4 denominations'!A:G,7,0)</f>
        <v>#N/A</v>
      </c>
      <c r="AR766" s="5" t="str">
        <f t="shared" si="11"/>
        <v>Total.S7.Non-Maintained Special Schools.Total.Total</v>
      </c>
    </row>
    <row r="767" spans="1:44" x14ac:dyDescent="0.25">
      <c r="A767">
        <v>201819</v>
      </c>
      <c r="B767" t="s">
        <v>19</v>
      </c>
      <c r="C767" t="s">
        <v>110</v>
      </c>
      <c r="D767" t="s">
        <v>20</v>
      </c>
      <c r="E767" t="s">
        <v>21</v>
      </c>
      <c r="F767" t="s">
        <v>22</v>
      </c>
      <c r="G767" t="s">
        <v>111</v>
      </c>
      <c r="H767" t="s">
        <v>125</v>
      </c>
      <c r="I767" t="s">
        <v>88</v>
      </c>
      <c r="J767" t="s">
        <v>161</v>
      </c>
      <c r="K767" t="s">
        <v>161</v>
      </c>
      <c r="L767" t="s">
        <v>25</v>
      </c>
      <c r="M767" t="s">
        <v>26</v>
      </c>
      <c r="N767">
        <v>106</v>
      </c>
      <c r="O767">
        <v>93</v>
      </c>
      <c r="P767">
        <v>66</v>
      </c>
      <c r="Q767">
        <v>59</v>
      </c>
      <c r="R767">
        <v>0</v>
      </c>
      <c r="S767">
        <v>0</v>
      </c>
      <c r="T767">
        <v>0</v>
      </c>
      <c r="U767">
        <v>0</v>
      </c>
      <c r="V767">
        <v>87</v>
      </c>
      <c r="W767">
        <v>62</v>
      </c>
      <c r="X767">
        <v>55</v>
      </c>
      <c r="Y767" t="s">
        <v>173</v>
      </c>
      <c r="Z767" t="s">
        <v>173</v>
      </c>
      <c r="AA767" t="s">
        <v>173</v>
      </c>
      <c r="AB767" t="s">
        <v>173</v>
      </c>
      <c r="AC767" s="25" t="s">
        <v>173</v>
      </c>
      <c r="AD767" s="25" t="s">
        <v>173</v>
      </c>
      <c r="AE767" s="25" t="s">
        <v>173</v>
      </c>
      <c r="AQ767" s="5" t="e">
        <f>VLOOKUP(AR767,'End KS4 denominations'!A:G,7,0)</f>
        <v>#N/A</v>
      </c>
      <c r="AR767" s="5" t="str">
        <f t="shared" si="11"/>
        <v>Boys.S7.Sponsored Academies.Total.Total</v>
      </c>
    </row>
    <row r="768" spans="1:44" x14ac:dyDescent="0.25">
      <c r="A768">
        <v>201819</v>
      </c>
      <c r="B768" t="s">
        <v>19</v>
      </c>
      <c r="C768" t="s">
        <v>110</v>
      </c>
      <c r="D768" t="s">
        <v>20</v>
      </c>
      <c r="E768" t="s">
        <v>21</v>
      </c>
      <c r="F768" t="s">
        <v>22</v>
      </c>
      <c r="G768" t="s">
        <v>113</v>
      </c>
      <c r="H768" t="s">
        <v>125</v>
      </c>
      <c r="I768" t="s">
        <v>88</v>
      </c>
      <c r="J768" t="s">
        <v>161</v>
      </c>
      <c r="K768" t="s">
        <v>161</v>
      </c>
      <c r="L768" t="s">
        <v>25</v>
      </c>
      <c r="M768" t="s">
        <v>26</v>
      </c>
      <c r="N768">
        <v>171</v>
      </c>
      <c r="O768">
        <v>153</v>
      </c>
      <c r="P768">
        <v>112</v>
      </c>
      <c r="Q768">
        <v>97</v>
      </c>
      <c r="R768">
        <v>0</v>
      </c>
      <c r="S768">
        <v>0</v>
      </c>
      <c r="T768">
        <v>0</v>
      </c>
      <c r="U768">
        <v>0</v>
      </c>
      <c r="V768">
        <v>89</v>
      </c>
      <c r="W768">
        <v>65</v>
      </c>
      <c r="X768">
        <v>56</v>
      </c>
      <c r="Y768" t="s">
        <v>173</v>
      </c>
      <c r="Z768" t="s">
        <v>173</v>
      </c>
      <c r="AA768" t="s">
        <v>173</v>
      </c>
      <c r="AB768" t="s">
        <v>173</v>
      </c>
      <c r="AC768" s="25" t="s">
        <v>173</v>
      </c>
      <c r="AD768" s="25" t="s">
        <v>173</v>
      </c>
      <c r="AE768" s="25" t="s">
        <v>173</v>
      </c>
      <c r="AQ768" s="5" t="e">
        <f>VLOOKUP(AR768,'End KS4 denominations'!A:G,7,0)</f>
        <v>#N/A</v>
      </c>
      <c r="AR768" s="5" t="str">
        <f t="shared" ref="AR768:AR831" si="12">CONCATENATE(G768,".",H768,".",I768,".",J768,".",K768)</f>
        <v>Girls.S7.Sponsored Academies.Total.Total</v>
      </c>
    </row>
    <row r="769" spans="1:44" x14ac:dyDescent="0.25">
      <c r="A769">
        <v>201819</v>
      </c>
      <c r="B769" t="s">
        <v>19</v>
      </c>
      <c r="C769" t="s">
        <v>110</v>
      </c>
      <c r="D769" t="s">
        <v>20</v>
      </c>
      <c r="E769" t="s">
        <v>21</v>
      </c>
      <c r="F769" t="s">
        <v>22</v>
      </c>
      <c r="G769" t="s">
        <v>161</v>
      </c>
      <c r="H769" t="s">
        <v>125</v>
      </c>
      <c r="I769" t="s">
        <v>88</v>
      </c>
      <c r="J769" t="s">
        <v>161</v>
      </c>
      <c r="K769" t="s">
        <v>161</v>
      </c>
      <c r="L769" t="s">
        <v>25</v>
      </c>
      <c r="M769" t="s">
        <v>26</v>
      </c>
      <c r="N769">
        <v>277</v>
      </c>
      <c r="O769">
        <v>246</v>
      </c>
      <c r="P769">
        <v>178</v>
      </c>
      <c r="Q769">
        <v>156</v>
      </c>
      <c r="R769">
        <v>0</v>
      </c>
      <c r="S769">
        <v>0</v>
      </c>
      <c r="T769">
        <v>0</v>
      </c>
      <c r="U769">
        <v>0</v>
      </c>
      <c r="V769">
        <v>88</v>
      </c>
      <c r="W769">
        <v>64</v>
      </c>
      <c r="X769">
        <v>56</v>
      </c>
      <c r="Y769" t="s">
        <v>173</v>
      </c>
      <c r="Z769" t="s">
        <v>173</v>
      </c>
      <c r="AA769" t="s">
        <v>173</v>
      </c>
      <c r="AB769" t="s">
        <v>173</v>
      </c>
      <c r="AC769" s="25" t="s">
        <v>173</v>
      </c>
      <c r="AD769" s="25" t="s">
        <v>173</v>
      </c>
      <c r="AE769" s="25" t="s">
        <v>173</v>
      </c>
      <c r="AQ769" s="5" t="e">
        <f>VLOOKUP(AR769,'End KS4 denominations'!A:G,7,0)</f>
        <v>#N/A</v>
      </c>
      <c r="AR769" s="5" t="str">
        <f t="shared" si="12"/>
        <v>Total.S7.Sponsored Academies.Total.Total</v>
      </c>
    </row>
    <row r="770" spans="1:44" x14ac:dyDescent="0.25">
      <c r="A770">
        <v>201819</v>
      </c>
      <c r="B770" t="s">
        <v>19</v>
      </c>
      <c r="C770" t="s">
        <v>110</v>
      </c>
      <c r="D770" t="s">
        <v>20</v>
      </c>
      <c r="E770" t="s">
        <v>21</v>
      </c>
      <c r="F770" t="s">
        <v>22</v>
      </c>
      <c r="G770" t="s">
        <v>113</v>
      </c>
      <c r="H770" t="s">
        <v>125</v>
      </c>
      <c r="I770" t="s">
        <v>126</v>
      </c>
      <c r="J770" t="s">
        <v>161</v>
      </c>
      <c r="K770" t="s">
        <v>161</v>
      </c>
      <c r="L770" t="s">
        <v>25</v>
      </c>
      <c r="M770" t="s">
        <v>26</v>
      </c>
      <c r="N770">
        <v>1</v>
      </c>
      <c r="O770">
        <v>1</v>
      </c>
      <c r="P770">
        <v>1</v>
      </c>
      <c r="Q770">
        <v>0</v>
      </c>
      <c r="R770">
        <v>0</v>
      </c>
      <c r="S770">
        <v>0</v>
      </c>
      <c r="T770">
        <v>0</v>
      </c>
      <c r="U770">
        <v>0</v>
      </c>
      <c r="V770">
        <v>100</v>
      </c>
      <c r="W770">
        <v>100</v>
      </c>
      <c r="X770">
        <v>0</v>
      </c>
      <c r="Y770" t="s">
        <v>173</v>
      </c>
      <c r="Z770" t="s">
        <v>173</v>
      </c>
      <c r="AA770" t="s">
        <v>173</v>
      </c>
      <c r="AB770" t="s">
        <v>173</v>
      </c>
      <c r="AC770" s="25" t="s">
        <v>173</v>
      </c>
      <c r="AD770" s="25" t="s">
        <v>173</v>
      </c>
      <c r="AE770" s="25" t="s">
        <v>173</v>
      </c>
      <c r="AQ770" s="5" t="e">
        <f>VLOOKUP(AR770,'End KS4 denominations'!A:G,7,0)</f>
        <v>#N/A</v>
      </c>
      <c r="AR770" s="5" t="str">
        <f t="shared" si="12"/>
        <v>Girls.S7.Studio Schools.Total.Total</v>
      </c>
    </row>
    <row r="771" spans="1:44" x14ac:dyDescent="0.25">
      <c r="A771">
        <v>201819</v>
      </c>
      <c r="B771" t="s">
        <v>19</v>
      </c>
      <c r="C771" t="s">
        <v>110</v>
      </c>
      <c r="D771" t="s">
        <v>20</v>
      </c>
      <c r="E771" t="s">
        <v>21</v>
      </c>
      <c r="F771" t="s">
        <v>22</v>
      </c>
      <c r="G771" t="s">
        <v>161</v>
      </c>
      <c r="H771" t="s">
        <v>125</v>
      </c>
      <c r="I771" t="s">
        <v>126</v>
      </c>
      <c r="J771" t="s">
        <v>161</v>
      </c>
      <c r="K771" t="s">
        <v>161</v>
      </c>
      <c r="L771" t="s">
        <v>25</v>
      </c>
      <c r="M771" t="s">
        <v>26</v>
      </c>
      <c r="N771">
        <v>1</v>
      </c>
      <c r="O771">
        <v>1</v>
      </c>
      <c r="P771">
        <v>1</v>
      </c>
      <c r="Q771">
        <v>0</v>
      </c>
      <c r="R771">
        <v>0</v>
      </c>
      <c r="S771">
        <v>0</v>
      </c>
      <c r="T771">
        <v>0</v>
      </c>
      <c r="U771">
        <v>0</v>
      </c>
      <c r="V771">
        <v>100</v>
      </c>
      <c r="W771">
        <v>100</v>
      </c>
      <c r="X771">
        <v>0</v>
      </c>
      <c r="Y771" t="s">
        <v>173</v>
      </c>
      <c r="Z771" t="s">
        <v>173</v>
      </c>
      <c r="AA771" t="s">
        <v>173</v>
      </c>
      <c r="AB771" t="s">
        <v>173</v>
      </c>
      <c r="AC771" s="25" t="s">
        <v>173</v>
      </c>
      <c r="AD771" s="25" t="s">
        <v>173</v>
      </c>
      <c r="AE771" s="25" t="s">
        <v>173</v>
      </c>
      <c r="AQ771" s="5" t="e">
        <f>VLOOKUP(AR771,'End KS4 denominations'!A:G,7,0)</f>
        <v>#N/A</v>
      </c>
      <c r="AR771" s="5" t="str">
        <f t="shared" si="12"/>
        <v>Total.S7.Studio Schools.Total.Total</v>
      </c>
    </row>
    <row r="772" spans="1:44" x14ac:dyDescent="0.25">
      <c r="A772">
        <v>201819</v>
      </c>
      <c r="B772" t="s">
        <v>19</v>
      </c>
      <c r="C772" t="s">
        <v>110</v>
      </c>
      <c r="D772" t="s">
        <v>20</v>
      </c>
      <c r="E772" t="s">
        <v>21</v>
      </c>
      <c r="F772" t="s">
        <v>22</v>
      </c>
      <c r="G772" t="s">
        <v>111</v>
      </c>
      <c r="H772" t="s">
        <v>125</v>
      </c>
      <c r="I772" t="s">
        <v>86</v>
      </c>
      <c r="J772" t="s">
        <v>161</v>
      </c>
      <c r="K772" t="s">
        <v>161</v>
      </c>
      <c r="L772" t="s">
        <v>28</v>
      </c>
      <c r="M772" t="s">
        <v>26</v>
      </c>
      <c r="N772">
        <v>31027</v>
      </c>
      <c r="O772">
        <v>30555</v>
      </c>
      <c r="P772">
        <v>18850</v>
      </c>
      <c r="Q772">
        <v>13902</v>
      </c>
      <c r="R772">
        <v>0</v>
      </c>
      <c r="S772">
        <v>0</v>
      </c>
      <c r="T772">
        <v>0</v>
      </c>
      <c r="U772">
        <v>0</v>
      </c>
      <c r="V772">
        <v>98</v>
      </c>
      <c r="W772">
        <v>60</v>
      </c>
      <c r="X772">
        <v>44</v>
      </c>
      <c r="Y772" t="s">
        <v>173</v>
      </c>
      <c r="Z772" t="s">
        <v>173</v>
      </c>
      <c r="AA772" t="s">
        <v>173</v>
      </c>
      <c r="AB772" t="s">
        <v>173</v>
      </c>
      <c r="AC772" s="25" t="s">
        <v>173</v>
      </c>
      <c r="AD772" s="25" t="s">
        <v>173</v>
      </c>
      <c r="AE772" s="25" t="s">
        <v>173</v>
      </c>
      <c r="AQ772" s="5" t="e">
        <f>VLOOKUP(AR772,'End KS4 denominations'!A:G,7,0)</f>
        <v>#N/A</v>
      </c>
      <c r="AR772" s="5" t="str">
        <f t="shared" si="12"/>
        <v>Boys.S7.Converter Academies.Total.Total</v>
      </c>
    </row>
    <row r="773" spans="1:44" x14ac:dyDescent="0.25">
      <c r="A773">
        <v>201819</v>
      </c>
      <c r="B773" t="s">
        <v>19</v>
      </c>
      <c r="C773" t="s">
        <v>110</v>
      </c>
      <c r="D773" t="s">
        <v>20</v>
      </c>
      <c r="E773" t="s">
        <v>21</v>
      </c>
      <c r="F773" t="s">
        <v>22</v>
      </c>
      <c r="G773" t="s">
        <v>113</v>
      </c>
      <c r="H773" t="s">
        <v>125</v>
      </c>
      <c r="I773" t="s">
        <v>86</v>
      </c>
      <c r="J773" t="s">
        <v>161</v>
      </c>
      <c r="K773" t="s">
        <v>161</v>
      </c>
      <c r="L773" t="s">
        <v>28</v>
      </c>
      <c r="M773" t="s">
        <v>26</v>
      </c>
      <c r="N773">
        <v>13737</v>
      </c>
      <c r="O773">
        <v>13654</v>
      </c>
      <c r="P773">
        <v>10647</v>
      </c>
      <c r="Q773">
        <v>8893</v>
      </c>
      <c r="R773">
        <v>0</v>
      </c>
      <c r="S773">
        <v>0</v>
      </c>
      <c r="T773">
        <v>0</v>
      </c>
      <c r="U773">
        <v>0</v>
      </c>
      <c r="V773">
        <v>99</v>
      </c>
      <c r="W773">
        <v>77</v>
      </c>
      <c r="X773">
        <v>64</v>
      </c>
      <c r="Y773" t="s">
        <v>173</v>
      </c>
      <c r="Z773" t="s">
        <v>173</v>
      </c>
      <c r="AA773" t="s">
        <v>173</v>
      </c>
      <c r="AB773" t="s">
        <v>173</v>
      </c>
      <c r="AC773" s="25" t="s">
        <v>173</v>
      </c>
      <c r="AD773" s="25" t="s">
        <v>173</v>
      </c>
      <c r="AE773" s="25" t="s">
        <v>173</v>
      </c>
      <c r="AQ773" s="5" t="e">
        <f>VLOOKUP(AR773,'End KS4 denominations'!A:G,7,0)</f>
        <v>#N/A</v>
      </c>
      <c r="AR773" s="5" t="str">
        <f t="shared" si="12"/>
        <v>Girls.S7.Converter Academies.Total.Total</v>
      </c>
    </row>
    <row r="774" spans="1:44" x14ac:dyDescent="0.25">
      <c r="A774">
        <v>201819</v>
      </c>
      <c r="B774" t="s">
        <v>19</v>
      </c>
      <c r="C774" t="s">
        <v>110</v>
      </c>
      <c r="D774" t="s">
        <v>20</v>
      </c>
      <c r="E774" t="s">
        <v>21</v>
      </c>
      <c r="F774" t="s">
        <v>22</v>
      </c>
      <c r="G774" t="s">
        <v>161</v>
      </c>
      <c r="H774" t="s">
        <v>125</v>
      </c>
      <c r="I774" t="s">
        <v>86</v>
      </c>
      <c r="J774" t="s">
        <v>161</v>
      </c>
      <c r="K774" t="s">
        <v>161</v>
      </c>
      <c r="L774" t="s">
        <v>28</v>
      </c>
      <c r="M774" t="s">
        <v>26</v>
      </c>
      <c r="N774">
        <v>44764</v>
      </c>
      <c r="O774">
        <v>44209</v>
      </c>
      <c r="P774">
        <v>29497</v>
      </c>
      <c r="Q774">
        <v>22795</v>
      </c>
      <c r="R774">
        <v>0</v>
      </c>
      <c r="S774">
        <v>0</v>
      </c>
      <c r="T774">
        <v>0</v>
      </c>
      <c r="U774">
        <v>0</v>
      </c>
      <c r="V774">
        <v>98</v>
      </c>
      <c r="W774">
        <v>65</v>
      </c>
      <c r="X774">
        <v>50</v>
      </c>
      <c r="Y774" t="s">
        <v>173</v>
      </c>
      <c r="Z774" t="s">
        <v>173</v>
      </c>
      <c r="AA774" t="s">
        <v>173</v>
      </c>
      <c r="AB774" t="s">
        <v>173</v>
      </c>
      <c r="AC774" s="25" t="s">
        <v>173</v>
      </c>
      <c r="AD774" s="25" t="s">
        <v>173</v>
      </c>
      <c r="AE774" s="25" t="s">
        <v>173</v>
      </c>
      <c r="AQ774" s="5" t="e">
        <f>VLOOKUP(AR774,'End KS4 denominations'!A:G,7,0)</f>
        <v>#N/A</v>
      </c>
      <c r="AR774" s="5" t="str">
        <f t="shared" si="12"/>
        <v>Total.S7.Converter Academies.Total.Total</v>
      </c>
    </row>
    <row r="775" spans="1:44" x14ac:dyDescent="0.25">
      <c r="A775">
        <v>201819</v>
      </c>
      <c r="B775" t="s">
        <v>19</v>
      </c>
      <c r="C775" t="s">
        <v>110</v>
      </c>
      <c r="D775" t="s">
        <v>20</v>
      </c>
      <c r="E775" t="s">
        <v>21</v>
      </c>
      <c r="F775" t="s">
        <v>22</v>
      </c>
      <c r="G775" t="s">
        <v>111</v>
      </c>
      <c r="H775" t="s">
        <v>125</v>
      </c>
      <c r="I775" t="s">
        <v>89</v>
      </c>
      <c r="J775" t="s">
        <v>161</v>
      </c>
      <c r="K775" t="s">
        <v>161</v>
      </c>
      <c r="L775" t="s">
        <v>28</v>
      </c>
      <c r="M775" t="s">
        <v>26</v>
      </c>
      <c r="N775">
        <v>662</v>
      </c>
      <c r="O775">
        <v>649</v>
      </c>
      <c r="P775">
        <v>350</v>
      </c>
      <c r="Q775">
        <v>235</v>
      </c>
      <c r="R775">
        <v>0</v>
      </c>
      <c r="S775">
        <v>0</v>
      </c>
      <c r="T775">
        <v>0</v>
      </c>
      <c r="U775">
        <v>0</v>
      </c>
      <c r="V775">
        <v>98</v>
      </c>
      <c r="W775">
        <v>52</v>
      </c>
      <c r="X775">
        <v>35</v>
      </c>
      <c r="Y775" t="s">
        <v>173</v>
      </c>
      <c r="Z775" t="s">
        <v>173</v>
      </c>
      <c r="AA775" t="s">
        <v>173</v>
      </c>
      <c r="AB775" t="s">
        <v>173</v>
      </c>
      <c r="AC775" s="25" t="s">
        <v>173</v>
      </c>
      <c r="AD775" s="25" t="s">
        <v>173</v>
      </c>
      <c r="AE775" s="25" t="s">
        <v>173</v>
      </c>
      <c r="AQ775" s="5" t="e">
        <f>VLOOKUP(AR775,'End KS4 denominations'!A:G,7,0)</f>
        <v>#N/A</v>
      </c>
      <c r="AR775" s="5" t="str">
        <f t="shared" si="12"/>
        <v>Boys.S7.Free Schools.Total.Total</v>
      </c>
    </row>
    <row r="776" spans="1:44" x14ac:dyDescent="0.25">
      <c r="A776">
        <v>201819</v>
      </c>
      <c r="B776" t="s">
        <v>19</v>
      </c>
      <c r="C776" t="s">
        <v>110</v>
      </c>
      <c r="D776" t="s">
        <v>20</v>
      </c>
      <c r="E776" t="s">
        <v>21</v>
      </c>
      <c r="F776" t="s">
        <v>22</v>
      </c>
      <c r="G776" t="s">
        <v>113</v>
      </c>
      <c r="H776" t="s">
        <v>125</v>
      </c>
      <c r="I776" t="s">
        <v>89</v>
      </c>
      <c r="J776" t="s">
        <v>161</v>
      </c>
      <c r="K776" t="s">
        <v>161</v>
      </c>
      <c r="L776" t="s">
        <v>28</v>
      </c>
      <c r="M776" t="s">
        <v>26</v>
      </c>
      <c r="N776">
        <v>251</v>
      </c>
      <c r="O776">
        <v>251</v>
      </c>
      <c r="P776">
        <v>157</v>
      </c>
      <c r="Q776">
        <v>119</v>
      </c>
      <c r="R776">
        <v>0</v>
      </c>
      <c r="S776">
        <v>0</v>
      </c>
      <c r="T776">
        <v>0</v>
      </c>
      <c r="U776">
        <v>0</v>
      </c>
      <c r="V776">
        <v>100</v>
      </c>
      <c r="W776">
        <v>62</v>
      </c>
      <c r="X776">
        <v>47</v>
      </c>
      <c r="Y776" t="s">
        <v>173</v>
      </c>
      <c r="Z776" t="s">
        <v>173</v>
      </c>
      <c r="AA776" t="s">
        <v>173</v>
      </c>
      <c r="AB776" t="s">
        <v>173</v>
      </c>
      <c r="AC776" s="25" t="s">
        <v>173</v>
      </c>
      <c r="AD776" s="25" t="s">
        <v>173</v>
      </c>
      <c r="AE776" s="25" t="s">
        <v>173</v>
      </c>
      <c r="AQ776" s="5" t="e">
        <f>VLOOKUP(AR776,'End KS4 denominations'!A:G,7,0)</f>
        <v>#N/A</v>
      </c>
      <c r="AR776" s="5" t="str">
        <f t="shared" si="12"/>
        <v>Girls.S7.Free Schools.Total.Total</v>
      </c>
    </row>
    <row r="777" spans="1:44" x14ac:dyDescent="0.25">
      <c r="A777">
        <v>201819</v>
      </c>
      <c r="B777" t="s">
        <v>19</v>
      </c>
      <c r="C777" t="s">
        <v>110</v>
      </c>
      <c r="D777" t="s">
        <v>20</v>
      </c>
      <c r="E777" t="s">
        <v>21</v>
      </c>
      <c r="F777" t="s">
        <v>22</v>
      </c>
      <c r="G777" t="s">
        <v>161</v>
      </c>
      <c r="H777" t="s">
        <v>125</v>
      </c>
      <c r="I777" t="s">
        <v>89</v>
      </c>
      <c r="J777" t="s">
        <v>161</v>
      </c>
      <c r="K777" t="s">
        <v>161</v>
      </c>
      <c r="L777" t="s">
        <v>28</v>
      </c>
      <c r="M777" t="s">
        <v>26</v>
      </c>
      <c r="N777">
        <v>913</v>
      </c>
      <c r="O777">
        <v>900</v>
      </c>
      <c r="P777">
        <v>507</v>
      </c>
      <c r="Q777">
        <v>354</v>
      </c>
      <c r="R777">
        <v>0</v>
      </c>
      <c r="S777">
        <v>0</v>
      </c>
      <c r="T777">
        <v>0</v>
      </c>
      <c r="U777">
        <v>0</v>
      </c>
      <c r="V777">
        <v>98</v>
      </c>
      <c r="W777">
        <v>55</v>
      </c>
      <c r="X777">
        <v>38</v>
      </c>
      <c r="Y777" t="s">
        <v>173</v>
      </c>
      <c r="Z777" t="s">
        <v>173</v>
      </c>
      <c r="AA777" t="s">
        <v>173</v>
      </c>
      <c r="AB777" t="s">
        <v>173</v>
      </c>
      <c r="AC777" s="25" t="s">
        <v>173</v>
      </c>
      <c r="AD777" s="25" t="s">
        <v>173</v>
      </c>
      <c r="AE777" s="25" t="s">
        <v>173</v>
      </c>
      <c r="AQ777" s="5" t="e">
        <f>VLOOKUP(AR777,'End KS4 denominations'!A:G,7,0)</f>
        <v>#N/A</v>
      </c>
      <c r="AR777" s="5" t="str">
        <f t="shared" si="12"/>
        <v>Total.S7.Free Schools.Total.Total</v>
      </c>
    </row>
    <row r="778" spans="1:44" x14ac:dyDescent="0.25">
      <c r="A778">
        <v>201819</v>
      </c>
      <c r="B778" t="s">
        <v>19</v>
      </c>
      <c r="C778" t="s">
        <v>110</v>
      </c>
      <c r="D778" t="s">
        <v>20</v>
      </c>
      <c r="E778" t="s">
        <v>21</v>
      </c>
      <c r="F778" t="s">
        <v>22</v>
      </c>
      <c r="G778" t="s">
        <v>111</v>
      </c>
      <c r="H778" t="s">
        <v>125</v>
      </c>
      <c r="I778" t="s">
        <v>87</v>
      </c>
      <c r="J778" t="s">
        <v>161</v>
      </c>
      <c r="K778" t="s">
        <v>161</v>
      </c>
      <c r="L778" t="s">
        <v>28</v>
      </c>
      <c r="M778" t="s">
        <v>26</v>
      </c>
      <c r="N778">
        <v>4564</v>
      </c>
      <c r="O778">
        <v>4555</v>
      </c>
      <c r="P778">
        <v>4215</v>
      </c>
      <c r="Q778">
        <v>3767</v>
      </c>
      <c r="R778">
        <v>0</v>
      </c>
      <c r="S778">
        <v>0</v>
      </c>
      <c r="T778">
        <v>0</v>
      </c>
      <c r="U778">
        <v>0</v>
      </c>
      <c r="V778">
        <v>99</v>
      </c>
      <c r="W778">
        <v>92</v>
      </c>
      <c r="X778">
        <v>82</v>
      </c>
      <c r="Y778" t="s">
        <v>173</v>
      </c>
      <c r="Z778" t="s">
        <v>173</v>
      </c>
      <c r="AA778" t="s">
        <v>173</v>
      </c>
      <c r="AB778" t="s">
        <v>173</v>
      </c>
      <c r="AC778" s="25" t="s">
        <v>173</v>
      </c>
      <c r="AD778" s="25" t="s">
        <v>173</v>
      </c>
      <c r="AE778" s="25" t="s">
        <v>173</v>
      </c>
      <c r="AQ778" s="5" t="e">
        <f>VLOOKUP(AR778,'End KS4 denominations'!A:G,7,0)</f>
        <v>#N/A</v>
      </c>
      <c r="AR778" s="5" t="str">
        <f t="shared" si="12"/>
        <v>Boys.S7.Independent Schools.Total.Total</v>
      </c>
    </row>
    <row r="779" spans="1:44" x14ac:dyDescent="0.25">
      <c r="A779">
        <v>201819</v>
      </c>
      <c r="B779" t="s">
        <v>19</v>
      </c>
      <c r="C779" t="s">
        <v>110</v>
      </c>
      <c r="D779" t="s">
        <v>20</v>
      </c>
      <c r="E779" t="s">
        <v>21</v>
      </c>
      <c r="F779" t="s">
        <v>22</v>
      </c>
      <c r="G779" t="s">
        <v>113</v>
      </c>
      <c r="H779" t="s">
        <v>125</v>
      </c>
      <c r="I779" t="s">
        <v>87</v>
      </c>
      <c r="J779" t="s">
        <v>161</v>
      </c>
      <c r="K779" t="s">
        <v>161</v>
      </c>
      <c r="L779" t="s">
        <v>28</v>
      </c>
      <c r="M779" t="s">
        <v>26</v>
      </c>
      <c r="N779">
        <v>2039</v>
      </c>
      <c r="O779">
        <v>2037</v>
      </c>
      <c r="P779">
        <v>1953</v>
      </c>
      <c r="Q779">
        <v>1826</v>
      </c>
      <c r="R779">
        <v>0</v>
      </c>
      <c r="S779">
        <v>0</v>
      </c>
      <c r="T779">
        <v>0</v>
      </c>
      <c r="U779">
        <v>0</v>
      </c>
      <c r="V779">
        <v>99</v>
      </c>
      <c r="W779">
        <v>95</v>
      </c>
      <c r="X779">
        <v>89</v>
      </c>
      <c r="Y779" t="s">
        <v>173</v>
      </c>
      <c r="Z779" t="s">
        <v>173</v>
      </c>
      <c r="AA779" t="s">
        <v>173</v>
      </c>
      <c r="AB779" t="s">
        <v>173</v>
      </c>
      <c r="AC779" s="25" t="s">
        <v>173</v>
      </c>
      <c r="AD779" s="25" t="s">
        <v>173</v>
      </c>
      <c r="AE779" s="25" t="s">
        <v>173</v>
      </c>
      <c r="AQ779" s="5" t="e">
        <f>VLOOKUP(AR779,'End KS4 denominations'!A:G,7,0)</f>
        <v>#N/A</v>
      </c>
      <c r="AR779" s="5" t="str">
        <f t="shared" si="12"/>
        <v>Girls.S7.Independent Schools.Total.Total</v>
      </c>
    </row>
    <row r="780" spans="1:44" x14ac:dyDescent="0.25">
      <c r="A780">
        <v>201819</v>
      </c>
      <c r="B780" t="s">
        <v>19</v>
      </c>
      <c r="C780" t="s">
        <v>110</v>
      </c>
      <c r="D780" t="s">
        <v>20</v>
      </c>
      <c r="E780" t="s">
        <v>21</v>
      </c>
      <c r="F780" t="s">
        <v>22</v>
      </c>
      <c r="G780" t="s">
        <v>161</v>
      </c>
      <c r="H780" t="s">
        <v>125</v>
      </c>
      <c r="I780" t="s">
        <v>87</v>
      </c>
      <c r="J780" t="s">
        <v>161</v>
      </c>
      <c r="K780" t="s">
        <v>161</v>
      </c>
      <c r="L780" t="s">
        <v>28</v>
      </c>
      <c r="M780" t="s">
        <v>26</v>
      </c>
      <c r="N780">
        <v>6603</v>
      </c>
      <c r="O780">
        <v>6592</v>
      </c>
      <c r="P780">
        <v>6168</v>
      </c>
      <c r="Q780">
        <v>5593</v>
      </c>
      <c r="R780">
        <v>0</v>
      </c>
      <c r="S780">
        <v>0</v>
      </c>
      <c r="T780">
        <v>0</v>
      </c>
      <c r="U780">
        <v>0</v>
      </c>
      <c r="V780">
        <v>99</v>
      </c>
      <c r="W780">
        <v>93</v>
      </c>
      <c r="X780">
        <v>84</v>
      </c>
      <c r="Y780" t="s">
        <v>173</v>
      </c>
      <c r="Z780" t="s">
        <v>173</v>
      </c>
      <c r="AA780" t="s">
        <v>173</v>
      </c>
      <c r="AB780" t="s">
        <v>173</v>
      </c>
      <c r="AC780" s="25" t="s">
        <v>173</v>
      </c>
      <c r="AD780" s="25" t="s">
        <v>173</v>
      </c>
      <c r="AE780" s="25" t="s">
        <v>173</v>
      </c>
      <c r="AQ780" s="5" t="e">
        <f>VLOOKUP(AR780,'End KS4 denominations'!A:G,7,0)</f>
        <v>#N/A</v>
      </c>
      <c r="AR780" s="5" t="str">
        <f t="shared" si="12"/>
        <v>Total.S7.Independent Schools.Total.Total</v>
      </c>
    </row>
    <row r="781" spans="1:44" x14ac:dyDescent="0.25">
      <c r="A781">
        <v>201819</v>
      </c>
      <c r="B781" t="s">
        <v>19</v>
      </c>
      <c r="C781" t="s">
        <v>110</v>
      </c>
      <c r="D781" t="s">
        <v>20</v>
      </c>
      <c r="E781" t="s">
        <v>21</v>
      </c>
      <c r="F781" t="s">
        <v>22</v>
      </c>
      <c r="G781" t="s">
        <v>111</v>
      </c>
      <c r="H781" t="s">
        <v>125</v>
      </c>
      <c r="I781" t="s">
        <v>162</v>
      </c>
      <c r="J781" t="s">
        <v>161</v>
      </c>
      <c r="K781" t="s">
        <v>161</v>
      </c>
      <c r="L781" t="s">
        <v>28</v>
      </c>
      <c r="M781" t="s">
        <v>26</v>
      </c>
      <c r="N781">
        <v>47</v>
      </c>
      <c r="O781">
        <v>46</v>
      </c>
      <c r="P781">
        <v>22</v>
      </c>
      <c r="Q781">
        <v>12</v>
      </c>
      <c r="R781">
        <v>0</v>
      </c>
      <c r="S781">
        <v>0</v>
      </c>
      <c r="T781">
        <v>0</v>
      </c>
      <c r="U781">
        <v>0</v>
      </c>
      <c r="V781">
        <v>97</v>
      </c>
      <c r="W781">
        <v>46</v>
      </c>
      <c r="X781">
        <v>25</v>
      </c>
      <c r="Y781" t="s">
        <v>173</v>
      </c>
      <c r="Z781" t="s">
        <v>173</v>
      </c>
      <c r="AA781" t="s">
        <v>173</v>
      </c>
      <c r="AB781" t="s">
        <v>173</v>
      </c>
      <c r="AC781" s="25" t="s">
        <v>173</v>
      </c>
      <c r="AD781" s="25" t="s">
        <v>173</v>
      </c>
      <c r="AE781" s="25" t="s">
        <v>173</v>
      </c>
      <c r="AQ781" s="5" t="e">
        <f>VLOOKUP(AR781,'End KS4 denominations'!A:G,7,0)</f>
        <v>#N/A</v>
      </c>
      <c r="AR781" s="5" t="str">
        <f t="shared" si="12"/>
        <v>Boys.S7.Independent Special Schools.Total.Total</v>
      </c>
    </row>
    <row r="782" spans="1:44" x14ac:dyDescent="0.25">
      <c r="A782">
        <v>201819</v>
      </c>
      <c r="B782" t="s">
        <v>19</v>
      </c>
      <c r="C782" t="s">
        <v>110</v>
      </c>
      <c r="D782" t="s">
        <v>20</v>
      </c>
      <c r="E782" t="s">
        <v>21</v>
      </c>
      <c r="F782" t="s">
        <v>22</v>
      </c>
      <c r="G782" t="s">
        <v>113</v>
      </c>
      <c r="H782" t="s">
        <v>125</v>
      </c>
      <c r="I782" t="s">
        <v>162</v>
      </c>
      <c r="J782" t="s">
        <v>161</v>
      </c>
      <c r="K782" t="s">
        <v>161</v>
      </c>
      <c r="L782" t="s">
        <v>28</v>
      </c>
      <c r="M782" t="s">
        <v>26</v>
      </c>
      <c r="N782">
        <v>9</v>
      </c>
      <c r="O782">
        <v>9</v>
      </c>
      <c r="P782">
        <v>2</v>
      </c>
      <c r="Q782">
        <v>1</v>
      </c>
      <c r="R782">
        <v>0</v>
      </c>
      <c r="S782">
        <v>0</v>
      </c>
      <c r="T782">
        <v>0</v>
      </c>
      <c r="U782">
        <v>0</v>
      </c>
      <c r="V782">
        <v>100</v>
      </c>
      <c r="W782">
        <v>22</v>
      </c>
      <c r="X782">
        <v>11</v>
      </c>
      <c r="Y782" t="s">
        <v>173</v>
      </c>
      <c r="Z782" t="s">
        <v>173</v>
      </c>
      <c r="AA782" t="s">
        <v>173</v>
      </c>
      <c r="AB782" t="s">
        <v>173</v>
      </c>
      <c r="AC782" s="25" t="s">
        <v>173</v>
      </c>
      <c r="AD782" s="25" t="s">
        <v>173</v>
      </c>
      <c r="AE782" s="25" t="s">
        <v>173</v>
      </c>
      <c r="AQ782" s="5" t="e">
        <f>VLOOKUP(AR782,'End KS4 denominations'!A:G,7,0)</f>
        <v>#N/A</v>
      </c>
      <c r="AR782" s="5" t="str">
        <f t="shared" si="12"/>
        <v>Girls.S7.Independent Special Schools.Total.Total</v>
      </c>
    </row>
    <row r="783" spans="1:44" x14ac:dyDescent="0.25">
      <c r="A783">
        <v>201819</v>
      </c>
      <c r="B783" t="s">
        <v>19</v>
      </c>
      <c r="C783" t="s">
        <v>110</v>
      </c>
      <c r="D783" t="s">
        <v>20</v>
      </c>
      <c r="E783" t="s">
        <v>21</v>
      </c>
      <c r="F783" t="s">
        <v>22</v>
      </c>
      <c r="G783" t="s">
        <v>161</v>
      </c>
      <c r="H783" t="s">
        <v>125</v>
      </c>
      <c r="I783" t="s">
        <v>162</v>
      </c>
      <c r="J783" t="s">
        <v>161</v>
      </c>
      <c r="K783" t="s">
        <v>161</v>
      </c>
      <c r="L783" t="s">
        <v>28</v>
      </c>
      <c r="M783" t="s">
        <v>26</v>
      </c>
      <c r="N783">
        <v>56</v>
      </c>
      <c r="O783">
        <v>55</v>
      </c>
      <c r="P783">
        <v>24</v>
      </c>
      <c r="Q783">
        <v>13</v>
      </c>
      <c r="R783">
        <v>0</v>
      </c>
      <c r="S783">
        <v>0</v>
      </c>
      <c r="T783">
        <v>0</v>
      </c>
      <c r="U783">
        <v>0</v>
      </c>
      <c r="V783">
        <v>98</v>
      </c>
      <c r="W783">
        <v>42</v>
      </c>
      <c r="X783">
        <v>23</v>
      </c>
      <c r="Y783" t="s">
        <v>173</v>
      </c>
      <c r="Z783" t="s">
        <v>173</v>
      </c>
      <c r="AA783" t="s">
        <v>173</v>
      </c>
      <c r="AB783" t="s">
        <v>173</v>
      </c>
      <c r="AC783" s="25" t="s">
        <v>173</v>
      </c>
      <c r="AD783" s="25" t="s">
        <v>173</v>
      </c>
      <c r="AE783" s="25" t="s">
        <v>173</v>
      </c>
      <c r="AQ783" s="5" t="e">
        <f>VLOOKUP(AR783,'End KS4 denominations'!A:G,7,0)</f>
        <v>#N/A</v>
      </c>
      <c r="AR783" s="5" t="str">
        <f t="shared" si="12"/>
        <v>Total.S7.Independent Special Schools.Total.Total</v>
      </c>
    </row>
    <row r="784" spans="1:44" x14ac:dyDescent="0.25">
      <c r="A784">
        <v>201819</v>
      </c>
      <c r="B784" t="s">
        <v>19</v>
      </c>
      <c r="C784" t="s">
        <v>110</v>
      </c>
      <c r="D784" t="s">
        <v>20</v>
      </c>
      <c r="E784" t="s">
        <v>21</v>
      </c>
      <c r="F784" t="s">
        <v>22</v>
      </c>
      <c r="G784" t="s">
        <v>111</v>
      </c>
      <c r="H784" t="s">
        <v>125</v>
      </c>
      <c r="I784" t="s">
        <v>127</v>
      </c>
      <c r="J784" t="s">
        <v>161</v>
      </c>
      <c r="K784" t="s">
        <v>161</v>
      </c>
      <c r="L784" t="s">
        <v>28</v>
      </c>
      <c r="M784" t="s">
        <v>26</v>
      </c>
      <c r="N784">
        <v>12</v>
      </c>
      <c r="O784">
        <v>12</v>
      </c>
      <c r="P784">
        <v>1</v>
      </c>
      <c r="Q784">
        <v>1</v>
      </c>
      <c r="R784">
        <v>0</v>
      </c>
      <c r="S784">
        <v>0</v>
      </c>
      <c r="T784">
        <v>0</v>
      </c>
      <c r="U784">
        <v>0</v>
      </c>
      <c r="V784">
        <v>100</v>
      </c>
      <c r="W784">
        <v>8</v>
      </c>
      <c r="X784">
        <v>8</v>
      </c>
      <c r="Y784" t="s">
        <v>173</v>
      </c>
      <c r="Z784" t="s">
        <v>173</v>
      </c>
      <c r="AA784" t="s">
        <v>173</v>
      </c>
      <c r="AB784" t="s">
        <v>173</v>
      </c>
      <c r="AC784" s="25" t="s">
        <v>173</v>
      </c>
      <c r="AD784" s="25" t="s">
        <v>173</v>
      </c>
      <c r="AE784" s="25" t="s">
        <v>173</v>
      </c>
      <c r="AQ784" s="5" t="e">
        <f>VLOOKUP(AR784,'End KS4 denominations'!A:G,7,0)</f>
        <v>#N/A</v>
      </c>
      <c r="AR784" s="5" t="str">
        <f t="shared" si="12"/>
        <v>Boys.S7.Non-Maintained Special Schools.Total.Total</v>
      </c>
    </row>
    <row r="785" spans="1:44" x14ac:dyDescent="0.25">
      <c r="A785">
        <v>201819</v>
      </c>
      <c r="B785" t="s">
        <v>19</v>
      </c>
      <c r="C785" t="s">
        <v>110</v>
      </c>
      <c r="D785" t="s">
        <v>20</v>
      </c>
      <c r="E785" t="s">
        <v>21</v>
      </c>
      <c r="F785" t="s">
        <v>22</v>
      </c>
      <c r="G785" t="s">
        <v>161</v>
      </c>
      <c r="H785" t="s">
        <v>125</v>
      </c>
      <c r="I785" t="s">
        <v>127</v>
      </c>
      <c r="J785" t="s">
        <v>161</v>
      </c>
      <c r="K785" t="s">
        <v>161</v>
      </c>
      <c r="L785" t="s">
        <v>28</v>
      </c>
      <c r="M785" t="s">
        <v>26</v>
      </c>
      <c r="N785">
        <v>12</v>
      </c>
      <c r="O785">
        <v>12</v>
      </c>
      <c r="P785">
        <v>1</v>
      </c>
      <c r="Q785">
        <v>1</v>
      </c>
      <c r="R785">
        <v>0</v>
      </c>
      <c r="S785">
        <v>0</v>
      </c>
      <c r="T785">
        <v>0</v>
      </c>
      <c r="U785">
        <v>0</v>
      </c>
      <c r="V785">
        <v>100</v>
      </c>
      <c r="W785">
        <v>8</v>
      </c>
      <c r="X785">
        <v>8</v>
      </c>
      <c r="Y785" t="s">
        <v>173</v>
      </c>
      <c r="Z785" t="s">
        <v>173</v>
      </c>
      <c r="AA785" t="s">
        <v>173</v>
      </c>
      <c r="AB785" t="s">
        <v>173</v>
      </c>
      <c r="AC785" s="25" t="s">
        <v>173</v>
      </c>
      <c r="AD785" s="25" t="s">
        <v>173</v>
      </c>
      <c r="AE785" s="25" t="s">
        <v>173</v>
      </c>
      <c r="AQ785" s="5" t="e">
        <f>VLOOKUP(AR785,'End KS4 denominations'!A:G,7,0)</f>
        <v>#N/A</v>
      </c>
      <c r="AR785" s="5" t="str">
        <f t="shared" si="12"/>
        <v>Total.S7.Non-Maintained Special Schools.Total.Total</v>
      </c>
    </row>
    <row r="786" spans="1:44" x14ac:dyDescent="0.25">
      <c r="A786">
        <v>201819</v>
      </c>
      <c r="B786" t="s">
        <v>19</v>
      </c>
      <c r="C786" t="s">
        <v>110</v>
      </c>
      <c r="D786" t="s">
        <v>20</v>
      </c>
      <c r="E786" t="s">
        <v>21</v>
      </c>
      <c r="F786" t="s">
        <v>22</v>
      </c>
      <c r="G786" t="s">
        <v>111</v>
      </c>
      <c r="H786" t="s">
        <v>125</v>
      </c>
      <c r="I786" t="s">
        <v>88</v>
      </c>
      <c r="J786" t="s">
        <v>161</v>
      </c>
      <c r="K786" t="s">
        <v>161</v>
      </c>
      <c r="L786" t="s">
        <v>28</v>
      </c>
      <c r="M786" t="s">
        <v>26</v>
      </c>
      <c r="N786">
        <v>8891</v>
      </c>
      <c r="O786">
        <v>8575</v>
      </c>
      <c r="P786">
        <v>4010</v>
      </c>
      <c r="Q786">
        <v>2555</v>
      </c>
      <c r="R786">
        <v>0</v>
      </c>
      <c r="S786">
        <v>0</v>
      </c>
      <c r="T786">
        <v>0</v>
      </c>
      <c r="U786">
        <v>0</v>
      </c>
      <c r="V786">
        <v>96</v>
      </c>
      <c r="W786">
        <v>45</v>
      </c>
      <c r="X786">
        <v>28</v>
      </c>
      <c r="Y786" t="s">
        <v>173</v>
      </c>
      <c r="Z786" t="s">
        <v>173</v>
      </c>
      <c r="AA786" t="s">
        <v>173</v>
      </c>
      <c r="AB786" t="s">
        <v>173</v>
      </c>
      <c r="AC786" s="25" t="s">
        <v>173</v>
      </c>
      <c r="AD786" s="25" t="s">
        <v>173</v>
      </c>
      <c r="AE786" s="25" t="s">
        <v>173</v>
      </c>
      <c r="AQ786" s="5" t="e">
        <f>VLOOKUP(AR786,'End KS4 denominations'!A:G,7,0)</f>
        <v>#N/A</v>
      </c>
      <c r="AR786" s="5" t="str">
        <f t="shared" si="12"/>
        <v>Boys.S7.Sponsored Academies.Total.Total</v>
      </c>
    </row>
    <row r="787" spans="1:44" x14ac:dyDescent="0.25">
      <c r="A787">
        <v>201819</v>
      </c>
      <c r="B787" t="s">
        <v>19</v>
      </c>
      <c r="C787" t="s">
        <v>110</v>
      </c>
      <c r="D787" t="s">
        <v>20</v>
      </c>
      <c r="E787" t="s">
        <v>21</v>
      </c>
      <c r="F787" t="s">
        <v>22</v>
      </c>
      <c r="G787" t="s">
        <v>113</v>
      </c>
      <c r="H787" t="s">
        <v>125</v>
      </c>
      <c r="I787" t="s">
        <v>88</v>
      </c>
      <c r="J787" t="s">
        <v>161</v>
      </c>
      <c r="K787" t="s">
        <v>161</v>
      </c>
      <c r="L787" t="s">
        <v>28</v>
      </c>
      <c r="M787" t="s">
        <v>26</v>
      </c>
      <c r="N787">
        <v>3232</v>
      </c>
      <c r="O787">
        <v>3160</v>
      </c>
      <c r="P787">
        <v>1949</v>
      </c>
      <c r="Q787">
        <v>1465</v>
      </c>
      <c r="R787">
        <v>0</v>
      </c>
      <c r="S787">
        <v>0</v>
      </c>
      <c r="T787">
        <v>0</v>
      </c>
      <c r="U787">
        <v>0</v>
      </c>
      <c r="V787">
        <v>97</v>
      </c>
      <c r="W787">
        <v>60</v>
      </c>
      <c r="X787">
        <v>45</v>
      </c>
      <c r="Y787" t="s">
        <v>173</v>
      </c>
      <c r="Z787" t="s">
        <v>173</v>
      </c>
      <c r="AA787" t="s">
        <v>173</v>
      </c>
      <c r="AB787" t="s">
        <v>173</v>
      </c>
      <c r="AC787" s="25" t="s">
        <v>173</v>
      </c>
      <c r="AD787" s="25" t="s">
        <v>173</v>
      </c>
      <c r="AE787" s="25" t="s">
        <v>173</v>
      </c>
      <c r="AQ787" s="5" t="e">
        <f>VLOOKUP(AR787,'End KS4 denominations'!A:G,7,0)</f>
        <v>#N/A</v>
      </c>
      <c r="AR787" s="5" t="str">
        <f t="shared" si="12"/>
        <v>Girls.S7.Sponsored Academies.Total.Total</v>
      </c>
    </row>
    <row r="788" spans="1:44" x14ac:dyDescent="0.25">
      <c r="A788">
        <v>201819</v>
      </c>
      <c r="B788" t="s">
        <v>19</v>
      </c>
      <c r="C788" t="s">
        <v>110</v>
      </c>
      <c r="D788" t="s">
        <v>20</v>
      </c>
      <c r="E788" t="s">
        <v>21</v>
      </c>
      <c r="F788" t="s">
        <v>22</v>
      </c>
      <c r="G788" t="s">
        <v>161</v>
      </c>
      <c r="H788" t="s">
        <v>125</v>
      </c>
      <c r="I788" t="s">
        <v>88</v>
      </c>
      <c r="J788" t="s">
        <v>161</v>
      </c>
      <c r="K788" t="s">
        <v>161</v>
      </c>
      <c r="L788" t="s">
        <v>28</v>
      </c>
      <c r="M788" t="s">
        <v>26</v>
      </c>
      <c r="N788">
        <v>12123</v>
      </c>
      <c r="O788">
        <v>11735</v>
      </c>
      <c r="P788">
        <v>5959</v>
      </c>
      <c r="Q788">
        <v>4020</v>
      </c>
      <c r="R788">
        <v>0</v>
      </c>
      <c r="S788">
        <v>0</v>
      </c>
      <c r="T788">
        <v>0</v>
      </c>
      <c r="U788">
        <v>0</v>
      </c>
      <c r="V788">
        <v>96</v>
      </c>
      <c r="W788">
        <v>49</v>
      </c>
      <c r="X788">
        <v>33</v>
      </c>
      <c r="Y788" t="s">
        <v>173</v>
      </c>
      <c r="Z788" t="s">
        <v>173</v>
      </c>
      <c r="AA788" t="s">
        <v>173</v>
      </c>
      <c r="AB788" t="s">
        <v>173</v>
      </c>
      <c r="AC788" s="25" t="s">
        <v>173</v>
      </c>
      <c r="AD788" s="25" t="s">
        <v>173</v>
      </c>
      <c r="AE788" s="25" t="s">
        <v>173</v>
      </c>
      <c r="AQ788" s="5" t="e">
        <f>VLOOKUP(AR788,'End KS4 denominations'!A:G,7,0)</f>
        <v>#N/A</v>
      </c>
      <c r="AR788" s="5" t="str">
        <f t="shared" si="12"/>
        <v>Total.S7.Sponsored Academies.Total.Total</v>
      </c>
    </row>
    <row r="789" spans="1:44" x14ac:dyDescent="0.25">
      <c r="A789">
        <v>201819</v>
      </c>
      <c r="B789" t="s">
        <v>19</v>
      </c>
      <c r="C789" t="s">
        <v>110</v>
      </c>
      <c r="D789" t="s">
        <v>20</v>
      </c>
      <c r="E789" t="s">
        <v>21</v>
      </c>
      <c r="F789" t="s">
        <v>22</v>
      </c>
      <c r="G789" t="s">
        <v>111</v>
      </c>
      <c r="H789" t="s">
        <v>125</v>
      </c>
      <c r="I789" t="s">
        <v>126</v>
      </c>
      <c r="J789" t="s">
        <v>161</v>
      </c>
      <c r="K789" t="s">
        <v>161</v>
      </c>
      <c r="L789" t="s">
        <v>28</v>
      </c>
      <c r="M789" t="s">
        <v>26</v>
      </c>
      <c r="N789">
        <v>105</v>
      </c>
      <c r="O789">
        <v>105</v>
      </c>
      <c r="P789">
        <v>70</v>
      </c>
      <c r="Q789">
        <v>60</v>
      </c>
      <c r="R789">
        <v>0</v>
      </c>
      <c r="S789">
        <v>0</v>
      </c>
      <c r="T789">
        <v>0</v>
      </c>
      <c r="U789">
        <v>0</v>
      </c>
      <c r="V789">
        <v>100</v>
      </c>
      <c r="W789">
        <v>66</v>
      </c>
      <c r="X789">
        <v>57</v>
      </c>
      <c r="Y789" t="s">
        <v>173</v>
      </c>
      <c r="Z789" t="s">
        <v>173</v>
      </c>
      <c r="AA789" t="s">
        <v>173</v>
      </c>
      <c r="AB789" t="s">
        <v>173</v>
      </c>
      <c r="AC789" s="25" t="s">
        <v>173</v>
      </c>
      <c r="AD789" s="25" t="s">
        <v>173</v>
      </c>
      <c r="AE789" s="25" t="s">
        <v>173</v>
      </c>
      <c r="AQ789" s="5" t="e">
        <f>VLOOKUP(AR789,'End KS4 denominations'!A:G,7,0)</f>
        <v>#N/A</v>
      </c>
      <c r="AR789" s="5" t="str">
        <f t="shared" si="12"/>
        <v>Boys.S7.Studio Schools.Total.Total</v>
      </c>
    </row>
    <row r="790" spans="1:44" x14ac:dyDescent="0.25">
      <c r="A790">
        <v>201819</v>
      </c>
      <c r="B790" t="s">
        <v>19</v>
      </c>
      <c r="C790" t="s">
        <v>110</v>
      </c>
      <c r="D790" t="s">
        <v>20</v>
      </c>
      <c r="E790" t="s">
        <v>21</v>
      </c>
      <c r="F790" t="s">
        <v>22</v>
      </c>
      <c r="G790" t="s">
        <v>113</v>
      </c>
      <c r="H790" t="s">
        <v>125</v>
      </c>
      <c r="I790" t="s">
        <v>126</v>
      </c>
      <c r="J790" t="s">
        <v>161</v>
      </c>
      <c r="K790" t="s">
        <v>161</v>
      </c>
      <c r="L790" t="s">
        <v>28</v>
      </c>
      <c r="M790" t="s">
        <v>26</v>
      </c>
      <c r="N790">
        <v>17</v>
      </c>
      <c r="O790">
        <v>17</v>
      </c>
      <c r="P790">
        <v>12</v>
      </c>
      <c r="Q790">
        <v>12</v>
      </c>
      <c r="R790">
        <v>0</v>
      </c>
      <c r="S790">
        <v>0</v>
      </c>
      <c r="T790">
        <v>0</v>
      </c>
      <c r="U790">
        <v>0</v>
      </c>
      <c r="V790">
        <v>100</v>
      </c>
      <c r="W790">
        <v>70</v>
      </c>
      <c r="X790">
        <v>70</v>
      </c>
      <c r="Y790" t="s">
        <v>173</v>
      </c>
      <c r="Z790" t="s">
        <v>173</v>
      </c>
      <c r="AA790" t="s">
        <v>173</v>
      </c>
      <c r="AB790" t="s">
        <v>173</v>
      </c>
      <c r="AC790" s="25" t="s">
        <v>173</v>
      </c>
      <c r="AD790" s="25" t="s">
        <v>173</v>
      </c>
      <c r="AE790" s="25" t="s">
        <v>173</v>
      </c>
      <c r="AQ790" s="5" t="e">
        <f>VLOOKUP(AR790,'End KS4 denominations'!A:G,7,0)</f>
        <v>#N/A</v>
      </c>
      <c r="AR790" s="5" t="str">
        <f t="shared" si="12"/>
        <v>Girls.S7.Studio Schools.Total.Total</v>
      </c>
    </row>
    <row r="791" spans="1:44" x14ac:dyDescent="0.25">
      <c r="A791">
        <v>201819</v>
      </c>
      <c r="B791" t="s">
        <v>19</v>
      </c>
      <c r="C791" t="s">
        <v>110</v>
      </c>
      <c r="D791" t="s">
        <v>20</v>
      </c>
      <c r="E791" t="s">
        <v>21</v>
      </c>
      <c r="F791" t="s">
        <v>22</v>
      </c>
      <c r="G791" t="s">
        <v>161</v>
      </c>
      <c r="H791" t="s">
        <v>125</v>
      </c>
      <c r="I791" t="s">
        <v>126</v>
      </c>
      <c r="J791" t="s">
        <v>161</v>
      </c>
      <c r="K791" t="s">
        <v>161</v>
      </c>
      <c r="L791" t="s">
        <v>28</v>
      </c>
      <c r="M791" t="s">
        <v>26</v>
      </c>
      <c r="N791">
        <v>122</v>
      </c>
      <c r="O791">
        <v>122</v>
      </c>
      <c r="P791">
        <v>82</v>
      </c>
      <c r="Q791">
        <v>72</v>
      </c>
      <c r="R791">
        <v>0</v>
      </c>
      <c r="S791">
        <v>0</v>
      </c>
      <c r="T791">
        <v>0</v>
      </c>
      <c r="U791">
        <v>0</v>
      </c>
      <c r="V791">
        <v>100</v>
      </c>
      <c r="W791">
        <v>67</v>
      </c>
      <c r="X791">
        <v>59</v>
      </c>
      <c r="Y791" t="s">
        <v>173</v>
      </c>
      <c r="Z791" t="s">
        <v>173</v>
      </c>
      <c r="AA791" t="s">
        <v>173</v>
      </c>
      <c r="AB791" t="s">
        <v>173</v>
      </c>
      <c r="AC791" s="25" t="s">
        <v>173</v>
      </c>
      <c r="AD791" s="25" t="s">
        <v>173</v>
      </c>
      <c r="AE791" s="25" t="s">
        <v>173</v>
      </c>
      <c r="AQ791" s="5" t="e">
        <f>VLOOKUP(AR791,'End KS4 denominations'!A:G,7,0)</f>
        <v>#N/A</v>
      </c>
      <c r="AR791" s="5" t="str">
        <f t="shared" si="12"/>
        <v>Total.S7.Studio Schools.Total.Total</v>
      </c>
    </row>
    <row r="792" spans="1:44" x14ac:dyDescent="0.25">
      <c r="A792">
        <v>201819</v>
      </c>
      <c r="B792" t="s">
        <v>19</v>
      </c>
      <c r="C792" t="s">
        <v>110</v>
      </c>
      <c r="D792" t="s">
        <v>20</v>
      </c>
      <c r="E792" t="s">
        <v>21</v>
      </c>
      <c r="F792" t="s">
        <v>22</v>
      </c>
      <c r="G792" t="s">
        <v>111</v>
      </c>
      <c r="H792" t="s">
        <v>125</v>
      </c>
      <c r="I792" t="s">
        <v>163</v>
      </c>
      <c r="J792" t="s">
        <v>161</v>
      </c>
      <c r="K792" t="s">
        <v>161</v>
      </c>
      <c r="L792" t="s">
        <v>28</v>
      </c>
      <c r="M792" t="s">
        <v>26</v>
      </c>
      <c r="N792">
        <v>562</v>
      </c>
      <c r="O792">
        <v>543</v>
      </c>
      <c r="P792">
        <v>195</v>
      </c>
      <c r="Q792">
        <v>118</v>
      </c>
      <c r="R792">
        <v>0</v>
      </c>
      <c r="S792">
        <v>0</v>
      </c>
      <c r="T792">
        <v>0</v>
      </c>
      <c r="U792">
        <v>0</v>
      </c>
      <c r="V792">
        <v>96</v>
      </c>
      <c r="W792">
        <v>34</v>
      </c>
      <c r="X792">
        <v>20</v>
      </c>
      <c r="Y792" t="s">
        <v>173</v>
      </c>
      <c r="Z792" t="s">
        <v>173</v>
      </c>
      <c r="AA792" t="s">
        <v>173</v>
      </c>
      <c r="AB792" t="s">
        <v>173</v>
      </c>
      <c r="AC792" s="25" t="s">
        <v>173</v>
      </c>
      <c r="AD792" s="25" t="s">
        <v>173</v>
      </c>
      <c r="AE792" s="25" t="s">
        <v>173</v>
      </c>
      <c r="AQ792" s="5" t="e">
        <f>VLOOKUP(AR792,'End KS4 denominations'!A:G,7,0)</f>
        <v>#N/A</v>
      </c>
      <c r="AR792" s="5" t="str">
        <f t="shared" si="12"/>
        <v>Boys.S7.University Technical Colleges (UTCs).Total.Total</v>
      </c>
    </row>
    <row r="793" spans="1:44" x14ac:dyDescent="0.25">
      <c r="A793">
        <v>201819</v>
      </c>
      <c r="B793" t="s">
        <v>19</v>
      </c>
      <c r="C793" t="s">
        <v>110</v>
      </c>
      <c r="D793" t="s">
        <v>20</v>
      </c>
      <c r="E793" t="s">
        <v>21</v>
      </c>
      <c r="F793" t="s">
        <v>22</v>
      </c>
      <c r="G793" t="s">
        <v>113</v>
      </c>
      <c r="H793" t="s">
        <v>125</v>
      </c>
      <c r="I793" t="s">
        <v>163</v>
      </c>
      <c r="J793" t="s">
        <v>161</v>
      </c>
      <c r="K793" t="s">
        <v>161</v>
      </c>
      <c r="L793" t="s">
        <v>28</v>
      </c>
      <c r="M793" t="s">
        <v>26</v>
      </c>
      <c r="N793">
        <v>118</v>
      </c>
      <c r="O793">
        <v>116</v>
      </c>
      <c r="P793">
        <v>70</v>
      </c>
      <c r="Q793">
        <v>44</v>
      </c>
      <c r="R793">
        <v>0</v>
      </c>
      <c r="S793">
        <v>0</v>
      </c>
      <c r="T793">
        <v>0</v>
      </c>
      <c r="U793">
        <v>0</v>
      </c>
      <c r="V793">
        <v>98</v>
      </c>
      <c r="W793">
        <v>59</v>
      </c>
      <c r="X793">
        <v>37</v>
      </c>
      <c r="Y793" t="s">
        <v>173</v>
      </c>
      <c r="Z793" t="s">
        <v>173</v>
      </c>
      <c r="AA793" t="s">
        <v>173</v>
      </c>
      <c r="AB793" t="s">
        <v>173</v>
      </c>
      <c r="AC793" s="25" t="s">
        <v>173</v>
      </c>
      <c r="AD793" s="25" t="s">
        <v>173</v>
      </c>
      <c r="AE793" s="25" t="s">
        <v>173</v>
      </c>
      <c r="AQ793" s="5" t="e">
        <f>VLOOKUP(AR793,'End KS4 denominations'!A:G,7,0)</f>
        <v>#N/A</v>
      </c>
      <c r="AR793" s="5" t="str">
        <f t="shared" si="12"/>
        <v>Girls.S7.University Technical Colleges (UTCs).Total.Total</v>
      </c>
    </row>
    <row r="794" spans="1:44" x14ac:dyDescent="0.25">
      <c r="A794">
        <v>201819</v>
      </c>
      <c r="B794" t="s">
        <v>19</v>
      </c>
      <c r="C794" t="s">
        <v>110</v>
      </c>
      <c r="D794" t="s">
        <v>20</v>
      </c>
      <c r="E794" t="s">
        <v>21</v>
      </c>
      <c r="F794" t="s">
        <v>22</v>
      </c>
      <c r="G794" t="s">
        <v>161</v>
      </c>
      <c r="H794" t="s">
        <v>125</v>
      </c>
      <c r="I794" t="s">
        <v>163</v>
      </c>
      <c r="J794" t="s">
        <v>161</v>
      </c>
      <c r="K794" t="s">
        <v>161</v>
      </c>
      <c r="L794" t="s">
        <v>28</v>
      </c>
      <c r="M794" t="s">
        <v>26</v>
      </c>
      <c r="N794">
        <v>680</v>
      </c>
      <c r="O794">
        <v>659</v>
      </c>
      <c r="P794">
        <v>265</v>
      </c>
      <c r="Q794">
        <v>162</v>
      </c>
      <c r="R794">
        <v>0</v>
      </c>
      <c r="S794">
        <v>0</v>
      </c>
      <c r="T794">
        <v>0</v>
      </c>
      <c r="U794">
        <v>0</v>
      </c>
      <c r="V794">
        <v>96</v>
      </c>
      <c r="W794">
        <v>38</v>
      </c>
      <c r="X794">
        <v>23</v>
      </c>
      <c r="Y794" t="s">
        <v>173</v>
      </c>
      <c r="Z794" t="s">
        <v>173</v>
      </c>
      <c r="AA794" t="s">
        <v>173</v>
      </c>
      <c r="AB794" t="s">
        <v>173</v>
      </c>
      <c r="AC794" s="25" t="s">
        <v>173</v>
      </c>
      <c r="AD794" s="25" t="s">
        <v>173</v>
      </c>
      <c r="AE794" s="25" t="s">
        <v>173</v>
      </c>
      <c r="AQ794" s="5" t="e">
        <f>VLOOKUP(AR794,'End KS4 denominations'!A:G,7,0)</f>
        <v>#N/A</v>
      </c>
      <c r="AR794" s="5" t="str">
        <f t="shared" si="12"/>
        <v>Total.S7.University Technical Colleges (UTCs).Total.Total</v>
      </c>
    </row>
    <row r="795" spans="1:44" x14ac:dyDescent="0.25">
      <c r="A795">
        <v>201819</v>
      </c>
      <c r="B795" t="s">
        <v>19</v>
      </c>
      <c r="C795" t="s">
        <v>110</v>
      </c>
      <c r="D795" t="s">
        <v>20</v>
      </c>
      <c r="E795" t="s">
        <v>21</v>
      </c>
      <c r="F795" t="s">
        <v>22</v>
      </c>
      <c r="G795" t="s">
        <v>111</v>
      </c>
      <c r="H795" t="s">
        <v>125</v>
      </c>
      <c r="I795" t="s">
        <v>86</v>
      </c>
      <c r="J795" t="s">
        <v>161</v>
      </c>
      <c r="K795" t="s">
        <v>161</v>
      </c>
      <c r="L795" t="s">
        <v>29</v>
      </c>
      <c r="M795" t="s">
        <v>26</v>
      </c>
      <c r="N795">
        <v>134741</v>
      </c>
      <c r="O795">
        <v>133394</v>
      </c>
      <c r="P795">
        <v>102474</v>
      </c>
      <c r="Q795">
        <v>79809</v>
      </c>
      <c r="R795">
        <v>0</v>
      </c>
      <c r="S795">
        <v>0</v>
      </c>
      <c r="T795">
        <v>0</v>
      </c>
      <c r="U795">
        <v>0</v>
      </c>
      <c r="V795">
        <v>99</v>
      </c>
      <c r="W795">
        <v>76</v>
      </c>
      <c r="X795">
        <v>59</v>
      </c>
      <c r="Y795" t="s">
        <v>173</v>
      </c>
      <c r="Z795" t="s">
        <v>173</v>
      </c>
      <c r="AA795" t="s">
        <v>173</v>
      </c>
      <c r="AB795" t="s">
        <v>173</v>
      </c>
      <c r="AC795" s="25" t="s">
        <v>173</v>
      </c>
      <c r="AD795" s="25" t="s">
        <v>173</v>
      </c>
      <c r="AE795" s="25" t="s">
        <v>173</v>
      </c>
      <c r="AQ795" s="5" t="e">
        <f>VLOOKUP(AR795,'End KS4 denominations'!A:G,7,0)</f>
        <v>#N/A</v>
      </c>
      <c r="AR795" s="5" t="str">
        <f t="shared" si="12"/>
        <v>Boys.S7.Converter Academies.Total.Total</v>
      </c>
    </row>
    <row r="796" spans="1:44" x14ac:dyDescent="0.25">
      <c r="A796">
        <v>201819</v>
      </c>
      <c r="B796" t="s">
        <v>19</v>
      </c>
      <c r="C796" t="s">
        <v>110</v>
      </c>
      <c r="D796" t="s">
        <v>20</v>
      </c>
      <c r="E796" t="s">
        <v>21</v>
      </c>
      <c r="F796" t="s">
        <v>22</v>
      </c>
      <c r="G796" t="s">
        <v>113</v>
      </c>
      <c r="H796" t="s">
        <v>125</v>
      </c>
      <c r="I796" t="s">
        <v>86</v>
      </c>
      <c r="J796" t="s">
        <v>161</v>
      </c>
      <c r="K796" t="s">
        <v>161</v>
      </c>
      <c r="L796" t="s">
        <v>29</v>
      </c>
      <c r="M796" t="s">
        <v>26</v>
      </c>
      <c r="N796">
        <v>135482</v>
      </c>
      <c r="O796">
        <v>134908</v>
      </c>
      <c r="P796">
        <v>118770</v>
      </c>
      <c r="Q796">
        <v>101710</v>
      </c>
      <c r="R796">
        <v>0</v>
      </c>
      <c r="S796">
        <v>0</v>
      </c>
      <c r="T796">
        <v>0</v>
      </c>
      <c r="U796">
        <v>0</v>
      </c>
      <c r="V796">
        <v>99</v>
      </c>
      <c r="W796">
        <v>87</v>
      </c>
      <c r="X796">
        <v>75</v>
      </c>
      <c r="Y796" t="s">
        <v>173</v>
      </c>
      <c r="Z796" t="s">
        <v>173</v>
      </c>
      <c r="AA796" t="s">
        <v>173</v>
      </c>
      <c r="AB796" t="s">
        <v>173</v>
      </c>
      <c r="AC796" s="25" t="s">
        <v>173</v>
      </c>
      <c r="AD796" s="25" t="s">
        <v>173</v>
      </c>
      <c r="AE796" s="25" t="s">
        <v>173</v>
      </c>
      <c r="AQ796" s="5" t="e">
        <f>VLOOKUP(AR796,'End KS4 denominations'!A:G,7,0)</f>
        <v>#N/A</v>
      </c>
      <c r="AR796" s="5" t="str">
        <f t="shared" si="12"/>
        <v>Girls.S7.Converter Academies.Total.Total</v>
      </c>
    </row>
    <row r="797" spans="1:44" x14ac:dyDescent="0.25">
      <c r="A797">
        <v>201819</v>
      </c>
      <c r="B797" t="s">
        <v>19</v>
      </c>
      <c r="C797" t="s">
        <v>110</v>
      </c>
      <c r="D797" t="s">
        <v>20</v>
      </c>
      <c r="E797" t="s">
        <v>21</v>
      </c>
      <c r="F797" t="s">
        <v>22</v>
      </c>
      <c r="G797" t="s">
        <v>161</v>
      </c>
      <c r="H797" t="s">
        <v>125</v>
      </c>
      <c r="I797" t="s">
        <v>86</v>
      </c>
      <c r="J797" t="s">
        <v>161</v>
      </c>
      <c r="K797" t="s">
        <v>161</v>
      </c>
      <c r="L797" t="s">
        <v>29</v>
      </c>
      <c r="M797" t="s">
        <v>26</v>
      </c>
      <c r="N797">
        <v>270223</v>
      </c>
      <c r="O797">
        <v>268302</v>
      </c>
      <c r="P797">
        <v>221244</v>
      </c>
      <c r="Q797">
        <v>181519</v>
      </c>
      <c r="R797">
        <v>0</v>
      </c>
      <c r="S797">
        <v>0</v>
      </c>
      <c r="T797">
        <v>0</v>
      </c>
      <c r="U797">
        <v>0</v>
      </c>
      <c r="V797">
        <v>99</v>
      </c>
      <c r="W797">
        <v>81</v>
      </c>
      <c r="X797">
        <v>67</v>
      </c>
      <c r="Y797" t="s">
        <v>173</v>
      </c>
      <c r="Z797" t="s">
        <v>173</v>
      </c>
      <c r="AA797" t="s">
        <v>173</v>
      </c>
      <c r="AB797" t="s">
        <v>173</v>
      </c>
      <c r="AC797" s="25" t="s">
        <v>173</v>
      </c>
      <c r="AD797" s="25" t="s">
        <v>173</v>
      </c>
      <c r="AE797" s="25" t="s">
        <v>173</v>
      </c>
      <c r="AQ797" s="5" t="e">
        <f>VLOOKUP(AR797,'End KS4 denominations'!A:G,7,0)</f>
        <v>#N/A</v>
      </c>
      <c r="AR797" s="5" t="str">
        <f t="shared" si="12"/>
        <v>Total.S7.Converter Academies.Total.Total</v>
      </c>
    </row>
    <row r="798" spans="1:44" x14ac:dyDescent="0.25">
      <c r="A798">
        <v>201819</v>
      </c>
      <c r="B798" t="s">
        <v>19</v>
      </c>
      <c r="C798" t="s">
        <v>110</v>
      </c>
      <c r="D798" t="s">
        <v>20</v>
      </c>
      <c r="E798" t="s">
        <v>21</v>
      </c>
      <c r="F798" t="s">
        <v>22</v>
      </c>
      <c r="G798" t="s">
        <v>111</v>
      </c>
      <c r="H798" t="s">
        <v>125</v>
      </c>
      <c r="I798" t="s">
        <v>164</v>
      </c>
      <c r="J798" t="s">
        <v>161</v>
      </c>
      <c r="K798" t="s">
        <v>161</v>
      </c>
      <c r="L798" t="s">
        <v>29</v>
      </c>
      <c r="M798" t="s">
        <v>26</v>
      </c>
      <c r="N798">
        <v>415</v>
      </c>
      <c r="O798">
        <v>360</v>
      </c>
      <c r="P798">
        <v>110</v>
      </c>
      <c r="Q798">
        <v>51</v>
      </c>
      <c r="R798">
        <v>0</v>
      </c>
      <c r="S798">
        <v>0</v>
      </c>
      <c r="T798">
        <v>0</v>
      </c>
      <c r="U798">
        <v>0</v>
      </c>
      <c r="V798">
        <v>86</v>
      </c>
      <c r="W798">
        <v>26</v>
      </c>
      <c r="X798">
        <v>12</v>
      </c>
      <c r="Y798" t="s">
        <v>173</v>
      </c>
      <c r="Z798" t="s">
        <v>173</v>
      </c>
      <c r="AA798" t="s">
        <v>173</v>
      </c>
      <c r="AB798" t="s">
        <v>173</v>
      </c>
      <c r="AC798" s="25" t="s">
        <v>173</v>
      </c>
      <c r="AD798" s="25" t="s">
        <v>173</v>
      </c>
      <c r="AE798" s="25" t="s">
        <v>173</v>
      </c>
      <c r="AQ798" s="5" t="e">
        <f>VLOOKUP(AR798,'End KS4 denominations'!A:G,7,0)</f>
        <v>#N/A</v>
      </c>
      <c r="AR798" s="5" t="str">
        <f t="shared" si="12"/>
        <v>Boys.S7.FE14-16 Colleges.Total.Total</v>
      </c>
    </row>
    <row r="799" spans="1:44" x14ac:dyDescent="0.25">
      <c r="A799">
        <v>201819</v>
      </c>
      <c r="B799" t="s">
        <v>19</v>
      </c>
      <c r="C799" t="s">
        <v>110</v>
      </c>
      <c r="D799" t="s">
        <v>20</v>
      </c>
      <c r="E799" t="s">
        <v>21</v>
      </c>
      <c r="F799" t="s">
        <v>22</v>
      </c>
      <c r="G799" t="s">
        <v>113</v>
      </c>
      <c r="H799" t="s">
        <v>125</v>
      </c>
      <c r="I799" t="s">
        <v>164</v>
      </c>
      <c r="J799" t="s">
        <v>161</v>
      </c>
      <c r="K799" t="s">
        <v>161</v>
      </c>
      <c r="L799" t="s">
        <v>29</v>
      </c>
      <c r="M799" t="s">
        <v>26</v>
      </c>
      <c r="N799">
        <v>462</v>
      </c>
      <c r="O799">
        <v>445</v>
      </c>
      <c r="P799">
        <v>197</v>
      </c>
      <c r="Q799">
        <v>104</v>
      </c>
      <c r="R799">
        <v>0</v>
      </c>
      <c r="S799">
        <v>0</v>
      </c>
      <c r="T799">
        <v>0</v>
      </c>
      <c r="U799">
        <v>0</v>
      </c>
      <c r="V799">
        <v>96</v>
      </c>
      <c r="W799">
        <v>42</v>
      </c>
      <c r="X799">
        <v>22</v>
      </c>
      <c r="Y799" t="s">
        <v>173</v>
      </c>
      <c r="Z799" t="s">
        <v>173</v>
      </c>
      <c r="AA799" t="s">
        <v>173</v>
      </c>
      <c r="AB799" t="s">
        <v>173</v>
      </c>
      <c r="AC799" s="25" t="s">
        <v>173</v>
      </c>
      <c r="AD799" s="25" t="s">
        <v>173</v>
      </c>
      <c r="AE799" s="25" t="s">
        <v>173</v>
      </c>
      <c r="AQ799" s="5" t="e">
        <f>VLOOKUP(AR799,'End KS4 denominations'!A:G,7,0)</f>
        <v>#N/A</v>
      </c>
      <c r="AR799" s="5" t="str">
        <f t="shared" si="12"/>
        <v>Girls.S7.FE14-16 Colleges.Total.Total</v>
      </c>
    </row>
    <row r="800" spans="1:44" x14ac:dyDescent="0.25">
      <c r="A800">
        <v>201819</v>
      </c>
      <c r="B800" t="s">
        <v>19</v>
      </c>
      <c r="C800" t="s">
        <v>110</v>
      </c>
      <c r="D800" t="s">
        <v>20</v>
      </c>
      <c r="E800" t="s">
        <v>21</v>
      </c>
      <c r="F800" t="s">
        <v>22</v>
      </c>
      <c r="G800" t="s">
        <v>161</v>
      </c>
      <c r="H800" t="s">
        <v>125</v>
      </c>
      <c r="I800" t="s">
        <v>164</v>
      </c>
      <c r="J800" t="s">
        <v>161</v>
      </c>
      <c r="K800" t="s">
        <v>161</v>
      </c>
      <c r="L800" t="s">
        <v>29</v>
      </c>
      <c r="M800" t="s">
        <v>26</v>
      </c>
      <c r="N800">
        <v>877</v>
      </c>
      <c r="O800">
        <v>805</v>
      </c>
      <c r="P800">
        <v>307</v>
      </c>
      <c r="Q800">
        <v>155</v>
      </c>
      <c r="R800">
        <v>0</v>
      </c>
      <c r="S800">
        <v>0</v>
      </c>
      <c r="T800">
        <v>0</v>
      </c>
      <c r="U800">
        <v>0</v>
      </c>
      <c r="V800">
        <v>91</v>
      </c>
      <c r="W800">
        <v>35</v>
      </c>
      <c r="X800">
        <v>17</v>
      </c>
      <c r="Y800" t="s">
        <v>173</v>
      </c>
      <c r="Z800" t="s">
        <v>173</v>
      </c>
      <c r="AA800" t="s">
        <v>173</v>
      </c>
      <c r="AB800" t="s">
        <v>173</v>
      </c>
      <c r="AC800" s="25" t="s">
        <v>173</v>
      </c>
      <c r="AD800" s="25" t="s">
        <v>173</v>
      </c>
      <c r="AE800" s="25" t="s">
        <v>173</v>
      </c>
      <c r="AQ800" s="5" t="e">
        <f>VLOOKUP(AR800,'End KS4 denominations'!A:G,7,0)</f>
        <v>#N/A</v>
      </c>
      <c r="AR800" s="5" t="str">
        <f t="shared" si="12"/>
        <v>Total.S7.FE14-16 Colleges.Total.Total</v>
      </c>
    </row>
    <row r="801" spans="1:44" x14ac:dyDescent="0.25">
      <c r="A801">
        <v>201819</v>
      </c>
      <c r="B801" t="s">
        <v>19</v>
      </c>
      <c r="C801" t="s">
        <v>110</v>
      </c>
      <c r="D801" t="s">
        <v>20</v>
      </c>
      <c r="E801" t="s">
        <v>21</v>
      </c>
      <c r="F801" t="s">
        <v>22</v>
      </c>
      <c r="G801" t="s">
        <v>111</v>
      </c>
      <c r="H801" t="s">
        <v>125</v>
      </c>
      <c r="I801" t="s">
        <v>89</v>
      </c>
      <c r="J801" t="s">
        <v>161</v>
      </c>
      <c r="K801" t="s">
        <v>161</v>
      </c>
      <c r="L801" t="s">
        <v>29</v>
      </c>
      <c r="M801" t="s">
        <v>26</v>
      </c>
      <c r="N801">
        <v>4865</v>
      </c>
      <c r="O801">
        <v>4818</v>
      </c>
      <c r="P801">
        <v>3714</v>
      </c>
      <c r="Q801">
        <v>2888</v>
      </c>
      <c r="R801">
        <v>0</v>
      </c>
      <c r="S801">
        <v>0</v>
      </c>
      <c r="T801">
        <v>0</v>
      </c>
      <c r="U801">
        <v>0</v>
      </c>
      <c r="V801">
        <v>99</v>
      </c>
      <c r="W801">
        <v>76</v>
      </c>
      <c r="X801">
        <v>59</v>
      </c>
      <c r="Y801" t="s">
        <v>173</v>
      </c>
      <c r="Z801" t="s">
        <v>173</v>
      </c>
      <c r="AA801" t="s">
        <v>173</v>
      </c>
      <c r="AB801" t="s">
        <v>173</v>
      </c>
      <c r="AC801" s="25" t="s">
        <v>173</v>
      </c>
      <c r="AD801" s="25" t="s">
        <v>173</v>
      </c>
      <c r="AE801" s="25" t="s">
        <v>173</v>
      </c>
      <c r="AQ801" s="5" t="e">
        <f>VLOOKUP(AR801,'End KS4 denominations'!A:G,7,0)</f>
        <v>#N/A</v>
      </c>
      <c r="AR801" s="5" t="str">
        <f t="shared" si="12"/>
        <v>Boys.S7.Free Schools.Total.Total</v>
      </c>
    </row>
    <row r="802" spans="1:44" x14ac:dyDescent="0.25">
      <c r="A802">
        <v>201819</v>
      </c>
      <c r="B802" t="s">
        <v>19</v>
      </c>
      <c r="C802" t="s">
        <v>110</v>
      </c>
      <c r="D802" t="s">
        <v>20</v>
      </c>
      <c r="E802" t="s">
        <v>21</v>
      </c>
      <c r="F802" t="s">
        <v>22</v>
      </c>
      <c r="G802" t="s">
        <v>113</v>
      </c>
      <c r="H802" t="s">
        <v>125</v>
      </c>
      <c r="I802" t="s">
        <v>89</v>
      </c>
      <c r="J802" t="s">
        <v>161</v>
      </c>
      <c r="K802" t="s">
        <v>161</v>
      </c>
      <c r="L802" t="s">
        <v>29</v>
      </c>
      <c r="M802" t="s">
        <v>26</v>
      </c>
      <c r="N802">
        <v>4077</v>
      </c>
      <c r="O802">
        <v>4060</v>
      </c>
      <c r="P802">
        <v>3536</v>
      </c>
      <c r="Q802">
        <v>2979</v>
      </c>
      <c r="R802">
        <v>0</v>
      </c>
      <c r="S802">
        <v>0</v>
      </c>
      <c r="T802">
        <v>0</v>
      </c>
      <c r="U802">
        <v>0</v>
      </c>
      <c r="V802">
        <v>99</v>
      </c>
      <c r="W802">
        <v>86</v>
      </c>
      <c r="X802">
        <v>73</v>
      </c>
      <c r="Y802" t="s">
        <v>173</v>
      </c>
      <c r="Z802" t="s">
        <v>173</v>
      </c>
      <c r="AA802" t="s">
        <v>173</v>
      </c>
      <c r="AB802" t="s">
        <v>173</v>
      </c>
      <c r="AC802" s="25" t="s">
        <v>173</v>
      </c>
      <c r="AD802" s="25" t="s">
        <v>173</v>
      </c>
      <c r="AE802" s="25" t="s">
        <v>173</v>
      </c>
      <c r="AQ802" s="5" t="e">
        <f>VLOOKUP(AR802,'End KS4 denominations'!A:G,7,0)</f>
        <v>#N/A</v>
      </c>
      <c r="AR802" s="5" t="str">
        <f t="shared" si="12"/>
        <v>Girls.S7.Free Schools.Total.Total</v>
      </c>
    </row>
    <row r="803" spans="1:44" x14ac:dyDescent="0.25">
      <c r="A803">
        <v>201819</v>
      </c>
      <c r="B803" t="s">
        <v>19</v>
      </c>
      <c r="C803" t="s">
        <v>110</v>
      </c>
      <c r="D803" t="s">
        <v>20</v>
      </c>
      <c r="E803" t="s">
        <v>21</v>
      </c>
      <c r="F803" t="s">
        <v>22</v>
      </c>
      <c r="G803" t="s">
        <v>161</v>
      </c>
      <c r="H803" t="s">
        <v>125</v>
      </c>
      <c r="I803" t="s">
        <v>89</v>
      </c>
      <c r="J803" t="s">
        <v>161</v>
      </c>
      <c r="K803" t="s">
        <v>161</v>
      </c>
      <c r="L803" t="s">
        <v>29</v>
      </c>
      <c r="M803" t="s">
        <v>26</v>
      </c>
      <c r="N803">
        <v>8942</v>
      </c>
      <c r="O803">
        <v>8878</v>
      </c>
      <c r="P803">
        <v>7250</v>
      </c>
      <c r="Q803">
        <v>5867</v>
      </c>
      <c r="R803">
        <v>0</v>
      </c>
      <c r="S803">
        <v>0</v>
      </c>
      <c r="T803">
        <v>0</v>
      </c>
      <c r="U803">
        <v>0</v>
      </c>
      <c r="V803">
        <v>99</v>
      </c>
      <c r="W803">
        <v>81</v>
      </c>
      <c r="X803">
        <v>65</v>
      </c>
      <c r="Y803" t="s">
        <v>173</v>
      </c>
      <c r="Z803" t="s">
        <v>173</v>
      </c>
      <c r="AA803" t="s">
        <v>173</v>
      </c>
      <c r="AB803" t="s">
        <v>173</v>
      </c>
      <c r="AC803" s="25" t="s">
        <v>173</v>
      </c>
      <c r="AD803" s="25" t="s">
        <v>173</v>
      </c>
      <c r="AE803" s="25" t="s">
        <v>173</v>
      </c>
      <c r="AQ803" s="5" t="e">
        <f>VLOOKUP(AR803,'End KS4 denominations'!A:G,7,0)</f>
        <v>#N/A</v>
      </c>
      <c r="AR803" s="5" t="str">
        <f t="shared" si="12"/>
        <v>Total.S7.Free Schools.Total.Total</v>
      </c>
    </row>
    <row r="804" spans="1:44" x14ac:dyDescent="0.25">
      <c r="A804">
        <v>201819</v>
      </c>
      <c r="B804" t="s">
        <v>19</v>
      </c>
      <c r="C804" t="s">
        <v>110</v>
      </c>
      <c r="D804" t="s">
        <v>20</v>
      </c>
      <c r="E804" t="s">
        <v>21</v>
      </c>
      <c r="F804" t="s">
        <v>22</v>
      </c>
      <c r="G804" t="s">
        <v>111</v>
      </c>
      <c r="H804" t="s">
        <v>125</v>
      </c>
      <c r="I804" t="s">
        <v>87</v>
      </c>
      <c r="J804" t="s">
        <v>161</v>
      </c>
      <c r="K804" t="s">
        <v>161</v>
      </c>
      <c r="L804" t="s">
        <v>29</v>
      </c>
      <c r="M804" t="s">
        <v>26</v>
      </c>
      <c r="N804">
        <v>10982</v>
      </c>
      <c r="O804">
        <v>10899</v>
      </c>
      <c r="P804">
        <v>9833</v>
      </c>
      <c r="Q804">
        <v>8696</v>
      </c>
      <c r="R804">
        <v>0</v>
      </c>
      <c r="S804">
        <v>0</v>
      </c>
      <c r="T804">
        <v>0</v>
      </c>
      <c r="U804">
        <v>0</v>
      </c>
      <c r="V804">
        <v>99</v>
      </c>
      <c r="W804">
        <v>89</v>
      </c>
      <c r="X804">
        <v>79</v>
      </c>
      <c r="Y804" t="s">
        <v>173</v>
      </c>
      <c r="Z804" t="s">
        <v>173</v>
      </c>
      <c r="AA804" t="s">
        <v>173</v>
      </c>
      <c r="AB804" t="s">
        <v>173</v>
      </c>
      <c r="AC804" s="25" t="s">
        <v>173</v>
      </c>
      <c r="AD804" s="25" t="s">
        <v>173</v>
      </c>
      <c r="AE804" s="25" t="s">
        <v>173</v>
      </c>
      <c r="AQ804" s="5" t="e">
        <f>VLOOKUP(AR804,'End KS4 denominations'!A:G,7,0)</f>
        <v>#N/A</v>
      </c>
      <c r="AR804" s="5" t="str">
        <f t="shared" si="12"/>
        <v>Boys.S7.Independent Schools.Total.Total</v>
      </c>
    </row>
    <row r="805" spans="1:44" x14ac:dyDescent="0.25">
      <c r="A805">
        <v>201819</v>
      </c>
      <c r="B805" t="s">
        <v>19</v>
      </c>
      <c r="C805" t="s">
        <v>110</v>
      </c>
      <c r="D805" t="s">
        <v>20</v>
      </c>
      <c r="E805" t="s">
        <v>21</v>
      </c>
      <c r="F805" t="s">
        <v>22</v>
      </c>
      <c r="G805" t="s">
        <v>113</v>
      </c>
      <c r="H805" t="s">
        <v>125</v>
      </c>
      <c r="I805" t="s">
        <v>87</v>
      </c>
      <c r="J805" t="s">
        <v>161</v>
      </c>
      <c r="K805" t="s">
        <v>161</v>
      </c>
      <c r="L805" t="s">
        <v>29</v>
      </c>
      <c r="M805" t="s">
        <v>26</v>
      </c>
      <c r="N805">
        <v>12708</v>
      </c>
      <c r="O805">
        <v>12688</v>
      </c>
      <c r="P805">
        <v>12182</v>
      </c>
      <c r="Q805">
        <v>11430</v>
      </c>
      <c r="R805">
        <v>0</v>
      </c>
      <c r="S805">
        <v>0</v>
      </c>
      <c r="T805">
        <v>0</v>
      </c>
      <c r="U805">
        <v>0</v>
      </c>
      <c r="V805">
        <v>99</v>
      </c>
      <c r="W805">
        <v>95</v>
      </c>
      <c r="X805">
        <v>89</v>
      </c>
      <c r="Y805" t="s">
        <v>173</v>
      </c>
      <c r="Z805" t="s">
        <v>173</v>
      </c>
      <c r="AA805" t="s">
        <v>173</v>
      </c>
      <c r="AB805" t="s">
        <v>173</v>
      </c>
      <c r="AC805" s="25" t="s">
        <v>173</v>
      </c>
      <c r="AD805" s="25" t="s">
        <v>173</v>
      </c>
      <c r="AE805" s="25" t="s">
        <v>173</v>
      </c>
      <c r="AQ805" s="5" t="e">
        <f>VLOOKUP(AR805,'End KS4 denominations'!A:G,7,0)</f>
        <v>#N/A</v>
      </c>
      <c r="AR805" s="5" t="str">
        <f t="shared" si="12"/>
        <v>Girls.S7.Independent Schools.Total.Total</v>
      </c>
    </row>
    <row r="806" spans="1:44" x14ac:dyDescent="0.25">
      <c r="A806">
        <v>201819</v>
      </c>
      <c r="B806" t="s">
        <v>19</v>
      </c>
      <c r="C806" t="s">
        <v>110</v>
      </c>
      <c r="D806" t="s">
        <v>20</v>
      </c>
      <c r="E806" t="s">
        <v>21</v>
      </c>
      <c r="F806" t="s">
        <v>22</v>
      </c>
      <c r="G806" t="s">
        <v>161</v>
      </c>
      <c r="H806" t="s">
        <v>125</v>
      </c>
      <c r="I806" t="s">
        <v>87</v>
      </c>
      <c r="J806" t="s">
        <v>161</v>
      </c>
      <c r="K806" t="s">
        <v>161</v>
      </c>
      <c r="L806" t="s">
        <v>29</v>
      </c>
      <c r="M806" t="s">
        <v>26</v>
      </c>
      <c r="N806">
        <v>23690</v>
      </c>
      <c r="O806">
        <v>23587</v>
      </c>
      <c r="P806">
        <v>22015</v>
      </c>
      <c r="Q806">
        <v>20126</v>
      </c>
      <c r="R806">
        <v>0</v>
      </c>
      <c r="S806">
        <v>0</v>
      </c>
      <c r="T806">
        <v>0</v>
      </c>
      <c r="U806">
        <v>0</v>
      </c>
      <c r="V806">
        <v>99</v>
      </c>
      <c r="W806">
        <v>92</v>
      </c>
      <c r="X806">
        <v>84</v>
      </c>
      <c r="Y806" t="s">
        <v>173</v>
      </c>
      <c r="Z806" t="s">
        <v>173</v>
      </c>
      <c r="AA806" t="s">
        <v>173</v>
      </c>
      <c r="AB806" t="s">
        <v>173</v>
      </c>
      <c r="AC806" s="25" t="s">
        <v>173</v>
      </c>
      <c r="AD806" s="25" t="s">
        <v>173</v>
      </c>
      <c r="AE806" s="25" t="s">
        <v>173</v>
      </c>
      <c r="AQ806" s="5" t="e">
        <f>VLOOKUP(AR806,'End KS4 denominations'!A:G,7,0)</f>
        <v>#N/A</v>
      </c>
      <c r="AR806" s="5" t="str">
        <f t="shared" si="12"/>
        <v>Total.S7.Independent Schools.Total.Total</v>
      </c>
    </row>
    <row r="807" spans="1:44" x14ac:dyDescent="0.25">
      <c r="A807">
        <v>201819</v>
      </c>
      <c r="B807" t="s">
        <v>19</v>
      </c>
      <c r="C807" t="s">
        <v>110</v>
      </c>
      <c r="D807" t="s">
        <v>20</v>
      </c>
      <c r="E807" t="s">
        <v>21</v>
      </c>
      <c r="F807" t="s">
        <v>22</v>
      </c>
      <c r="G807" t="s">
        <v>111</v>
      </c>
      <c r="H807" t="s">
        <v>125</v>
      </c>
      <c r="I807" t="s">
        <v>162</v>
      </c>
      <c r="J807" t="s">
        <v>161</v>
      </c>
      <c r="K807" t="s">
        <v>161</v>
      </c>
      <c r="L807" t="s">
        <v>29</v>
      </c>
      <c r="M807" t="s">
        <v>26</v>
      </c>
      <c r="N807">
        <v>754</v>
      </c>
      <c r="O807">
        <v>657</v>
      </c>
      <c r="P807">
        <v>185</v>
      </c>
      <c r="Q807">
        <v>111</v>
      </c>
      <c r="R807">
        <v>0</v>
      </c>
      <c r="S807">
        <v>0</v>
      </c>
      <c r="T807">
        <v>0</v>
      </c>
      <c r="U807">
        <v>0</v>
      </c>
      <c r="V807">
        <v>87</v>
      </c>
      <c r="W807">
        <v>24</v>
      </c>
      <c r="X807">
        <v>14</v>
      </c>
      <c r="Y807" t="s">
        <v>173</v>
      </c>
      <c r="Z807" t="s">
        <v>173</v>
      </c>
      <c r="AA807" t="s">
        <v>173</v>
      </c>
      <c r="AB807" t="s">
        <v>173</v>
      </c>
      <c r="AC807" s="25" t="s">
        <v>173</v>
      </c>
      <c r="AD807" s="25" t="s">
        <v>173</v>
      </c>
      <c r="AE807" s="25" t="s">
        <v>173</v>
      </c>
      <c r="AQ807" s="5" t="e">
        <f>VLOOKUP(AR807,'End KS4 denominations'!A:G,7,0)</f>
        <v>#N/A</v>
      </c>
      <c r="AR807" s="5" t="str">
        <f t="shared" si="12"/>
        <v>Boys.S7.Independent Special Schools.Total.Total</v>
      </c>
    </row>
    <row r="808" spans="1:44" x14ac:dyDescent="0.25">
      <c r="A808">
        <v>201819</v>
      </c>
      <c r="B808" t="s">
        <v>19</v>
      </c>
      <c r="C808" t="s">
        <v>110</v>
      </c>
      <c r="D808" t="s">
        <v>20</v>
      </c>
      <c r="E808" t="s">
        <v>21</v>
      </c>
      <c r="F808" t="s">
        <v>22</v>
      </c>
      <c r="G808" t="s">
        <v>113</v>
      </c>
      <c r="H808" t="s">
        <v>125</v>
      </c>
      <c r="I808" t="s">
        <v>162</v>
      </c>
      <c r="J808" t="s">
        <v>161</v>
      </c>
      <c r="K808" t="s">
        <v>161</v>
      </c>
      <c r="L808" t="s">
        <v>29</v>
      </c>
      <c r="M808" t="s">
        <v>26</v>
      </c>
      <c r="N808">
        <v>283</v>
      </c>
      <c r="O808">
        <v>248</v>
      </c>
      <c r="P808">
        <v>67</v>
      </c>
      <c r="Q808">
        <v>42</v>
      </c>
      <c r="R808">
        <v>0</v>
      </c>
      <c r="S808">
        <v>0</v>
      </c>
      <c r="T808">
        <v>0</v>
      </c>
      <c r="U808">
        <v>0</v>
      </c>
      <c r="V808">
        <v>87</v>
      </c>
      <c r="W808">
        <v>23</v>
      </c>
      <c r="X808">
        <v>14</v>
      </c>
      <c r="Y808" t="s">
        <v>173</v>
      </c>
      <c r="Z808" t="s">
        <v>173</v>
      </c>
      <c r="AA808" t="s">
        <v>173</v>
      </c>
      <c r="AB808" t="s">
        <v>173</v>
      </c>
      <c r="AC808" s="25" t="s">
        <v>173</v>
      </c>
      <c r="AD808" s="25" t="s">
        <v>173</v>
      </c>
      <c r="AE808" s="25" t="s">
        <v>173</v>
      </c>
      <c r="AQ808" s="5" t="e">
        <f>VLOOKUP(AR808,'End KS4 denominations'!A:G,7,0)</f>
        <v>#N/A</v>
      </c>
      <c r="AR808" s="5" t="str">
        <f t="shared" si="12"/>
        <v>Girls.S7.Independent Special Schools.Total.Total</v>
      </c>
    </row>
    <row r="809" spans="1:44" x14ac:dyDescent="0.25">
      <c r="A809">
        <v>201819</v>
      </c>
      <c r="B809" t="s">
        <v>19</v>
      </c>
      <c r="C809" t="s">
        <v>110</v>
      </c>
      <c r="D809" t="s">
        <v>20</v>
      </c>
      <c r="E809" t="s">
        <v>21</v>
      </c>
      <c r="F809" t="s">
        <v>22</v>
      </c>
      <c r="G809" t="s">
        <v>161</v>
      </c>
      <c r="H809" t="s">
        <v>125</v>
      </c>
      <c r="I809" t="s">
        <v>162</v>
      </c>
      <c r="J809" t="s">
        <v>161</v>
      </c>
      <c r="K809" t="s">
        <v>161</v>
      </c>
      <c r="L809" t="s">
        <v>29</v>
      </c>
      <c r="M809" t="s">
        <v>26</v>
      </c>
      <c r="N809">
        <v>1037</v>
      </c>
      <c r="O809">
        <v>905</v>
      </c>
      <c r="P809">
        <v>252</v>
      </c>
      <c r="Q809">
        <v>153</v>
      </c>
      <c r="R809">
        <v>0</v>
      </c>
      <c r="S809">
        <v>0</v>
      </c>
      <c r="T809">
        <v>0</v>
      </c>
      <c r="U809">
        <v>0</v>
      </c>
      <c r="V809">
        <v>87</v>
      </c>
      <c r="W809">
        <v>24</v>
      </c>
      <c r="X809">
        <v>14</v>
      </c>
      <c r="Y809" t="s">
        <v>173</v>
      </c>
      <c r="Z809" t="s">
        <v>173</v>
      </c>
      <c r="AA809" t="s">
        <v>173</v>
      </c>
      <c r="AB809" t="s">
        <v>173</v>
      </c>
      <c r="AC809" s="25" t="s">
        <v>173</v>
      </c>
      <c r="AD809" s="25" t="s">
        <v>173</v>
      </c>
      <c r="AE809" s="25" t="s">
        <v>173</v>
      </c>
      <c r="AQ809" s="5" t="e">
        <f>VLOOKUP(AR809,'End KS4 denominations'!A:G,7,0)</f>
        <v>#N/A</v>
      </c>
      <c r="AR809" s="5" t="str">
        <f t="shared" si="12"/>
        <v>Total.S7.Independent Special Schools.Total.Total</v>
      </c>
    </row>
    <row r="810" spans="1:44" x14ac:dyDescent="0.25">
      <c r="A810">
        <v>201819</v>
      </c>
      <c r="B810" t="s">
        <v>19</v>
      </c>
      <c r="C810" t="s">
        <v>110</v>
      </c>
      <c r="D810" t="s">
        <v>20</v>
      </c>
      <c r="E810" t="s">
        <v>21</v>
      </c>
      <c r="F810" t="s">
        <v>22</v>
      </c>
      <c r="G810" t="s">
        <v>111</v>
      </c>
      <c r="H810" t="s">
        <v>125</v>
      </c>
      <c r="I810" t="s">
        <v>127</v>
      </c>
      <c r="J810" t="s">
        <v>161</v>
      </c>
      <c r="K810" t="s">
        <v>161</v>
      </c>
      <c r="L810" t="s">
        <v>29</v>
      </c>
      <c r="M810" t="s">
        <v>26</v>
      </c>
      <c r="N810">
        <v>75</v>
      </c>
      <c r="O810">
        <v>69</v>
      </c>
      <c r="P810">
        <v>25</v>
      </c>
      <c r="Q810">
        <v>16</v>
      </c>
      <c r="R810">
        <v>0</v>
      </c>
      <c r="S810">
        <v>0</v>
      </c>
      <c r="T810">
        <v>0</v>
      </c>
      <c r="U810">
        <v>0</v>
      </c>
      <c r="V810">
        <v>92</v>
      </c>
      <c r="W810">
        <v>33</v>
      </c>
      <c r="X810">
        <v>21</v>
      </c>
      <c r="Y810" t="s">
        <v>173</v>
      </c>
      <c r="Z810" t="s">
        <v>173</v>
      </c>
      <c r="AA810" t="s">
        <v>173</v>
      </c>
      <c r="AB810" t="s">
        <v>173</v>
      </c>
      <c r="AC810" s="25" t="s">
        <v>173</v>
      </c>
      <c r="AD810" s="25" t="s">
        <v>173</v>
      </c>
      <c r="AE810" s="25" t="s">
        <v>173</v>
      </c>
      <c r="AQ810" s="5" t="e">
        <f>VLOOKUP(AR810,'End KS4 denominations'!A:G,7,0)</f>
        <v>#N/A</v>
      </c>
      <c r="AR810" s="5" t="str">
        <f t="shared" si="12"/>
        <v>Boys.S7.Non-Maintained Special Schools.Total.Total</v>
      </c>
    </row>
    <row r="811" spans="1:44" x14ac:dyDescent="0.25">
      <c r="A811">
        <v>201819</v>
      </c>
      <c r="B811" t="s">
        <v>19</v>
      </c>
      <c r="C811" t="s">
        <v>110</v>
      </c>
      <c r="D811" t="s">
        <v>20</v>
      </c>
      <c r="E811" t="s">
        <v>21</v>
      </c>
      <c r="F811" t="s">
        <v>22</v>
      </c>
      <c r="G811" t="s">
        <v>113</v>
      </c>
      <c r="H811" t="s">
        <v>125</v>
      </c>
      <c r="I811" t="s">
        <v>127</v>
      </c>
      <c r="J811" t="s">
        <v>161</v>
      </c>
      <c r="K811" t="s">
        <v>161</v>
      </c>
      <c r="L811" t="s">
        <v>29</v>
      </c>
      <c r="M811" t="s">
        <v>26</v>
      </c>
      <c r="N811">
        <v>24</v>
      </c>
      <c r="O811">
        <v>23</v>
      </c>
      <c r="P811">
        <v>9</v>
      </c>
      <c r="Q811">
        <v>5</v>
      </c>
      <c r="R811">
        <v>0</v>
      </c>
      <c r="S811">
        <v>0</v>
      </c>
      <c r="T811">
        <v>0</v>
      </c>
      <c r="U811">
        <v>0</v>
      </c>
      <c r="V811">
        <v>95</v>
      </c>
      <c r="W811">
        <v>37</v>
      </c>
      <c r="X811">
        <v>20</v>
      </c>
      <c r="Y811" t="s">
        <v>173</v>
      </c>
      <c r="Z811" t="s">
        <v>173</v>
      </c>
      <c r="AA811" t="s">
        <v>173</v>
      </c>
      <c r="AB811" t="s">
        <v>173</v>
      </c>
      <c r="AC811" s="25" t="s">
        <v>173</v>
      </c>
      <c r="AD811" s="25" t="s">
        <v>173</v>
      </c>
      <c r="AE811" s="25" t="s">
        <v>173</v>
      </c>
      <c r="AQ811" s="5" t="e">
        <f>VLOOKUP(AR811,'End KS4 denominations'!A:G,7,0)</f>
        <v>#N/A</v>
      </c>
      <c r="AR811" s="5" t="str">
        <f t="shared" si="12"/>
        <v>Girls.S7.Non-Maintained Special Schools.Total.Total</v>
      </c>
    </row>
    <row r="812" spans="1:44" x14ac:dyDescent="0.25">
      <c r="A812">
        <v>201819</v>
      </c>
      <c r="B812" t="s">
        <v>19</v>
      </c>
      <c r="C812" t="s">
        <v>110</v>
      </c>
      <c r="D812" t="s">
        <v>20</v>
      </c>
      <c r="E812" t="s">
        <v>21</v>
      </c>
      <c r="F812" t="s">
        <v>22</v>
      </c>
      <c r="G812" t="s">
        <v>161</v>
      </c>
      <c r="H812" t="s">
        <v>125</v>
      </c>
      <c r="I812" t="s">
        <v>127</v>
      </c>
      <c r="J812" t="s">
        <v>161</v>
      </c>
      <c r="K812" t="s">
        <v>161</v>
      </c>
      <c r="L812" t="s">
        <v>29</v>
      </c>
      <c r="M812" t="s">
        <v>26</v>
      </c>
      <c r="N812">
        <v>99</v>
      </c>
      <c r="O812">
        <v>92</v>
      </c>
      <c r="P812">
        <v>34</v>
      </c>
      <c r="Q812">
        <v>21</v>
      </c>
      <c r="R812">
        <v>0</v>
      </c>
      <c r="S812">
        <v>0</v>
      </c>
      <c r="T812">
        <v>0</v>
      </c>
      <c r="U812">
        <v>0</v>
      </c>
      <c r="V812">
        <v>92</v>
      </c>
      <c r="W812">
        <v>34</v>
      </c>
      <c r="X812">
        <v>21</v>
      </c>
      <c r="Y812" t="s">
        <v>173</v>
      </c>
      <c r="Z812" t="s">
        <v>173</v>
      </c>
      <c r="AA812" t="s">
        <v>173</v>
      </c>
      <c r="AB812" t="s">
        <v>173</v>
      </c>
      <c r="AC812" s="25" t="s">
        <v>173</v>
      </c>
      <c r="AD812" s="25" t="s">
        <v>173</v>
      </c>
      <c r="AE812" s="25" t="s">
        <v>173</v>
      </c>
      <c r="AQ812" s="5" t="e">
        <f>VLOOKUP(AR812,'End KS4 denominations'!A:G,7,0)</f>
        <v>#N/A</v>
      </c>
      <c r="AR812" s="5" t="str">
        <f t="shared" si="12"/>
        <v>Total.S7.Non-Maintained Special Schools.Total.Total</v>
      </c>
    </row>
    <row r="813" spans="1:44" x14ac:dyDescent="0.25">
      <c r="A813">
        <v>201819</v>
      </c>
      <c r="B813" t="s">
        <v>19</v>
      </c>
      <c r="C813" t="s">
        <v>110</v>
      </c>
      <c r="D813" t="s">
        <v>20</v>
      </c>
      <c r="E813" t="s">
        <v>21</v>
      </c>
      <c r="F813" t="s">
        <v>22</v>
      </c>
      <c r="G813" t="s">
        <v>111</v>
      </c>
      <c r="H813" t="s">
        <v>125</v>
      </c>
      <c r="I813" t="s">
        <v>88</v>
      </c>
      <c r="J813" t="s">
        <v>161</v>
      </c>
      <c r="K813" t="s">
        <v>161</v>
      </c>
      <c r="L813" t="s">
        <v>29</v>
      </c>
      <c r="M813" t="s">
        <v>26</v>
      </c>
      <c r="N813">
        <v>53268</v>
      </c>
      <c r="O813">
        <v>51971</v>
      </c>
      <c r="P813">
        <v>33225</v>
      </c>
      <c r="Q813">
        <v>23263</v>
      </c>
      <c r="R813">
        <v>0</v>
      </c>
      <c r="S813">
        <v>0</v>
      </c>
      <c r="T813">
        <v>0</v>
      </c>
      <c r="U813">
        <v>0</v>
      </c>
      <c r="V813">
        <v>97</v>
      </c>
      <c r="W813">
        <v>62</v>
      </c>
      <c r="X813">
        <v>43</v>
      </c>
      <c r="Y813" t="s">
        <v>173</v>
      </c>
      <c r="Z813" t="s">
        <v>173</v>
      </c>
      <c r="AA813" t="s">
        <v>173</v>
      </c>
      <c r="AB813" t="s">
        <v>173</v>
      </c>
      <c r="AC813" s="25" t="s">
        <v>173</v>
      </c>
      <c r="AD813" s="25" t="s">
        <v>173</v>
      </c>
      <c r="AE813" s="25" t="s">
        <v>173</v>
      </c>
      <c r="AQ813" s="5" t="e">
        <f>VLOOKUP(AR813,'End KS4 denominations'!A:G,7,0)</f>
        <v>#N/A</v>
      </c>
      <c r="AR813" s="5" t="str">
        <f t="shared" si="12"/>
        <v>Boys.S7.Sponsored Academies.Total.Total</v>
      </c>
    </row>
    <row r="814" spans="1:44" x14ac:dyDescent="0.25">
      <c r="A814">
        <v>201819</v>
      </c>
      <c r="B814" t="s">
        <v>19</v>
      </c>
      <c r="C814" t="s">
        <v>110</v>
      </c>
      <c r="D814" t="s">
        <v>20</v>
      </c>
      <c r="E814" t="s">
        <v>21</v>
      </c>
      <c r="F814" t="s">
        <v>22</v>
      </c>
      <c r="G814" t="s">
        <v>113</v>
      </c>
      <c r="H814" t="s">
        <v>125</v>
      </c>
      <c r="I814" t="s">
        <v>88</v>
      </c>
      <c r="J814" t="s">
        <v>161</v>
      </c>
      <c r="K814" t="s">
        <v>161</v>
      </c>
      <c r="L814" t="s">
        <v>29</v>
      </c>
      <c r="M814" t="s">
        <v>26</v>
      </c>
      <c r="N814">
        <v>49609</v>
      </c>
      <c r="O814">
        <v>49069</v>
      </c>
      <c r="P814">
        <v>38249</v>
      </c>
      <c r="Q814">
        <v>29848</v>
      </c>
      <c r="R814">
        <v>0</v>
      </c>
      <c r="S814">
        <v>0</v>
      </c>
      <c r="T814">
        <v>0</v>
      </c>
      <c r="U814">
        <v>0</v>
      </c>
      <c r="V814">
        <v>98</v>
      </c>
      <c r="W814">
        <v>77</v>
      </c>
      <c r="X814">
        <v>60</v>
      </c>
      <c r="Y814" t="s">
        <v>173</v>
      </c>
      <c r="Z814" t="s">
        <v>173</v>
      </c>
      <c r="AA814" t="s">
        <v>173</v>
      </c>
      <c r="AB814" t="s">
        <v>173</v>
      </c>
      <c r="AC814" s="25" t="s">
        <v>173</v>
      </c>
      <c r="AD814" s="25" t="s">
        <v>173</v>
      </c>
      <c r="AE814" s="25" t="s">
        <v>173</v>
      </c>
      <c r="AQ814" s="5" t="e">
        <f>VLOOKUP(AR814,'End KS4 denominations'!A:G,7,0)</f>
        <v>#N/A</v>
      </c>
      <c r="AR814" s="5" t="str">
        <f t="shared" si="12"/>
        <v>Girls.S7.Sponsored Academies.Total.Total</v>
      </c>
    </row>
    <row r="815" spans="1:44" x14ac:dyDescent="0.25">
      <c r="A815">
        <v>201819</v>
      </c>
      <c r="B815" t="s">
        <v>19</v>
      </c>
      <c r="C815" t="s">
        <v>110</v>
      </c>
      <c r="D815" t="s">
        <v>20</v>
      </c>
      <c r="E815" t="s">
        <v>21</v>
      </c>
      <c r="F815" t="s">
        <v>22</v>
      </c>
      <c r="G815" t="s">
        <v>161</v>
      </c>
      <c r="H815" t="s">
        <v>125</v>
      </c>
      <c r="I815" t="s">
        <v>88</v>
      </c>
      <c r="J815" t="s">
        <v>161</v>
      </c>
      <c r="K815" t="s">
        <v>161</v>
      </c>
      <c r="L815" t="s">
        <v>29</v>
      </c>
      <c r="M815" t="s">
        <v>26</v>
      </c>
      <c r="N815">
        <v>102877</v>
      </c>
      <c r="O815">
        <v>101040</v>
      </c>
      <c r="P815">
        <v>71474</v>
      </c>
      <c r="Q815">
        <v>53111</v>
      </c>
      <c r="R815">
        <v>0</v>
      </c>
      <c r="S815">
        <v>0</v>
      </c>
      <c r="T815">
        <v>0</v>
      </c>
      <c r="U815">
        <v>0</v>
      </c>
      <c r="V815">
        <v>98</v>
      </c>
      <c r="W815">
        <v>69</v>
      </c>
      <c r="X815">
        <v>51</v>
      </c>
      <c r="Y815" t="s">
        <v>173</v>
      </c>
      <c r="Z815" t="s">
        <v>173</v>
      </c>
      <c r="AA815" t="s">
        <v>173</v>
      </c>
      <c r="AB815" t="s">
        <v>173</v>
      </c>
      <c r="AC815" s="25" t="s">
        <v>173</v>
      </c>
      <c r="AD815" s="25" t="s">
        <v>173</v>
      </c>
      <c r="AE815" s="25" t="s">
        <v>173</v>
      </c>
      <c r="AQ815" s="5" t="e">
        <f>VLOOKUP(AR815,'End KS4 denominations'!A:G,7,0)</f>
        <v>#N/A</v>
      </c>
      <c r="AR815" s="5" t="str">
        <f t="shared" si="12"/>
        <v>Total.S7.Sponsored Academies.Total.Total</v>
      </c>
    </row>
    <row r="816" spans="1:44" x14ac:dyDescent="0.25">
      <c r="A816">
        <v>201819</v>
      </c>
      <c r="B816" t="s">
        <v>19</v>
      </c>
      <c r="C816" t="s">
        <v>110</v>
      </c>
      <c r="D816" t="s">
        <v>20</v>
      </c>
      <c r="E816" t="s">
        <v>21</v>
      </c>
      <c r="F816" t="s">
        <v>22</v>
      </c>
      <c r="G816" t="s">
        <v>111</v>
      </c>
      <c r="H816" t="s">
        <v>125</v>
      </c>
      <c r="I816" t="s">
        <v>126</v>
      </c>
      <c r="J816" t="s">
        <v>161</v>
      </c>
      <c r="K816" t="s">
        <v>161</v>
      </c>
      <c r="L816" t="s">
        <v>29</v>
      </c>
      <c r="M816" t="s">
        <v>26</v>
      </c>
      <c r="N816">
        <v>731</v>
      </c>
      <c r="O816">
        <v>711</v>
      </c>
      <c r="P816">
        <v>391</v>
      </c>
      <c r="Q816">
        <v>230</v>
      </c>
      <c r="R816">
        <v>0</v>
      </c>
      <c r="S816">
        <v>0</v>
      </c>
      <c r="T816">
        <v>0</v>
      </c>
      <c r="U816">
        <v>0</v>
      </c>
      <c r="V816">
        <v>97</v>
      </c>
      <c r="W816">
        <v>53</v>
      </c>
      <c r="X816">
        <v>31</v>
      </c>
      <c r="Y816" t="s">
        <v>173</v>
      </c>
      <c r="Z816" t="s">
        <v>173</v>
      </c>
      <c r="AA816" t="s">
        <v>173</v>
      </c>
      <c r="AB816" t="s">
        <v>173</v>
      </c>
      <c r="AC816" s="25" t="s">
        <v>173</v>
      </c>
      <c r="AD816" s="25" t="s">
        <v>173</v>
      </c>
      <c r="AE816" s="25" t="s">
        <v>173</v>
      </c>
      <c r="AQ816" s="5" t="e">
        <f>VLOOKUP(AR816,'End KS4 denominations'!A:G,7,0)</f>
        <v>#N/A</v>
      </c>
      <c r="AR816" s="5" t="str">
        <f t="shared" si="12"/>
        <v>Boys.S7.Studio Schools.Total.Total</v>
      </c>
    </row>
    <row r="817" spans="1:44" x14ac:dyDescent="0.25">
      <c r="A817">
        <v>201819</v>
      </c>
      <c r="B817" t="s">
        <v>19</v>
      </c>
      <c r="C817" t="s">
        <v>110</v>
      </c>
      <c r="D817" t="s">
        <v>20</v>
      </c>
      <c r="E817" t="s">
        <v>21</v>
      </c>
      <c r="F817" t="s">
        <v>22</v>
      </c>
      <c r="G817" t="s">
        <v>113</v>
      </c>
      <c r="H817" t="s">
        <v>125</v>
      </c>
      <c r="I817" t="s">
        <v>126</v>
      </c>
      <c r="J817" t="s">
        <v>161</v>
      </c>
      <c r="K817" t="s">
        <v>161</v>
      </c>
      <c r="L817" t="s">
        <v>29</v>
      </c>
      <c r="M817" t="s">
        <v>26</v>
      </c>
      <c r="N817">
        <v>464</v>
      </c>
      <c r="O817">
        <v>452</v>
      </c>
      <c r="P817">
        <v>306</v>
      </c>
      <c r="Q817">
        <v>214</v>
      </c>
      <c r="R817">
        <v>0</v>
      </c>
      <c r="S817">
        <v>0</v>
      </c>
      <c r="T817">
        <v>0</v>
      </c>
      <c r="U817">
        <v>0</v>
      </c>
      <c r="V817">
        <v>97</v>
      </c>
      <c r="W817">
        <v>65</v>
      </c>
      <c r="X817">
        <v>46</v>
      </c>
      <c r="Y817" t="s">
        <v>173</v>
      </c>
      <c r="Z817" t="s">
        <v>173</v>
      </c>
      <c r="AA817" t="s">
        <v>173</v>
      </c>
      <c r="AB817" t="s">
        <v>173</v>
      </c>
      <c r="AC817" s="25" t="s">
        <v>173</v>
      </c>
      <c r="AD817" s="25" t="s">
        <v>173</v>
      </c>
      <c r="AE817" s="25" t="s">
        <v>173</v>
      </c>
      <c r="AQ817" s="5" t="e">
        <f>VLOOKUP(AR817,'End KS4 denominations'!A:G,7,0)</f>
        <v>#N/A</v>
      </c>
      <c r="AR817" s="5" t="str">
        <f t="shared" si="12"/>
        <v>Girls.S7.Studio Schools.Total.Total</v>
      </c>
    </row>
    <row r="818" spans="1:44" x14ac:dyDescent="0.25">
      <c r="A818">
        <v>201819</v>
      </c>
      <c r="B818" t="s">
        <v>19</v>
      </c>
      <c r="C818" t="s">
        <v>110</v>
      </c>
      <c r="D818" t="s">
        <v>20</v>
      </c>
      <c r="E818" t="s">
        <v>21</v>
      </c>
      <c r="F818" t="s">
        <v>22</v>
      </c>
      <c r="G818" t="s">
        <v>161</v>
      </c>
      <c r="H818" t="s">
        <v>125</v>
      </c>
      <c r="I818" t="s">
        <v>126</v>
      </c>
      <c r="J818" t="s">
        <v>161</v>
      </c>
      <c r="K818" t="s">
        <v>161</v>
      </c>
      <c r="L818" t="s">
        <v>29</v>
      </c>
      <c r="M818" t="s">
        <v>26</v>
      </c>
      <c r="N818">
        <v>1195</v>
      </c>
      <c r="O818">
        <v>1163</v>
      </c>
      <c r="P818">
        <v>697</v>
      </c>
      <c r="Q818">
        <v>444</v>
      </c>
      <c r="R818">
        <v>0</v>
      </c>
      <c r="S818">
        <v>0</v>
      </c>
      <c r="T818">
        <v>0</v>
      </c>
      <c r="U818">
        <v>0</v>
      </c>
      <c r="V818">
        <v>97</v>
      </c>
      <c r="W818">
        <v>58</v>
      </c>
      <c r="X818">
        <v>37</v>
      </c>
      <c r="Y818" t="s">
        <v>173</v>
      </c>
      <c r="Z818" t="s">
        <v>173</v>
      </c>
      <c r="AA818" t="s">
        <v>173</v>
      </c>
      <c r="AB818" t="s">
        <v>173</v>
      </c>
      <c r="AC818" s="25" t="s">
        <v>173</v>
      </c>
      <c r="AD818" s="25" t="s">
        <v>173</v>
      </c>
      <c r="AE818" s="25" t="s">
        <v>173</v>
      </c>
      <c r="AQ818" s="5" t="e">
        <f>VLOOKUP(AR818,'End KS4 denominations'!A:G,7,0)</f>
        <v>#N/A</v>
      </c>
      <c r="AR818" s="5" t="str">
        <f t="shared" si="12"/>
        <v>Total.S7.Studio Schools.Total.Total</v>
      </c>
    </row>
    <row r="819" spans="1:44" x14ac:dyDescent="0.25">
      <c r="A819">
        <v>201819</v>
      </c>
      <c r="B819" t="s">
        <v>19</v>
      </c>
      <c r="C819" t="s">
        <v>110</v>
      </c>
      <c r="D819" t="s">
        <v>20</v>
      </c>
      <c r="E819" t="s">
        <v>21</v>
      </c>
      <c r="F819" t="s">
        <v>22</v>
      </c>
      <c r="G819" t="s">
        <v>111</v>
      </c>
      <c r="H819" t="s">
        <v>125</v>
      </c>
      <c r="I819" t="s">
        <v>163</v>
      </c>
      <c r="J819" t="s">
        <v>161</v>
      </c>
      <c r="K819" t="s">
        <v>161</v>
      </c>
      <c r="L819" t="s">
        <v>29</v>
      </c>
      <c r="M819" t="s">
        <v>26</v>
      </c>
      <c r="N819">
        <v>2662</v>
      </c>
      <c r="O819">
        <v>2613</v>
      </c>
      <c r="P819">
        <v>1498</v>
      </c>
      <c r="Q819">
        <v>978</v>
      </c>
      <c r="R819">
        <v>0</v>
      </c>
      <c r="S819">
        <v>0</v>
      </c>
      <c r="T819">
        <v>0</v>
      </c>
      <c r="U819">
        <v>0</v>
      </c>
      <c r="V819">
        <v>98</v>
      </c>
      <c r="W819">
        <v>56</v>
      </c>
      <c r="X819">
        <v>36</v>
      </c>
      <c r="Y819" t="s">
        <v>173</v>
      </c>
      <c r="Z819" t="s">
        <v>173</v>
      </c>
      <c r="AA819" t="s">
        <v>173</v>
      </c>
      <c r="AB819" t="s">
        <v>173</v>
      </c>
      <c r="AC819" s="25" t="s">
        <v>173</v>
      </c>
      <c r="AD819" s="25" t="s">
        <v>173</v>
      </c>
      <c r="AE819" s="25" t="s">
        <v>173</v>
      </c>
      <c r="AQ819" s="5" t="e">
        <f>VLOOKUP(AR819,'End KS4 denominations'!A:G,7,0)</f>
        <v>#N/A</v>
      </c>
      <c r="AR819" s="5" t="str">
        <f t="shared" si="12"/>
        <v>Boys.S7.University Technical Colleges (UTCs).Total.Total</v>
      </c>
    </row>
    <row r="820" spans="1:44" x14ac:dyDescent="0.25">
      <c r="A820">
        <v>201819</v>
      </c>
      <c r="B820" t="s">
        <v>19</v>
      </c>
      <c r="C820" t="s">
        <v>110</v>
      </c>
      <c r="D820" t="s">
        <v>20</v>
      </c>
      <c r="E820" t="s">
        <v>21</v>
      </c>
      <c r="F820" t="s">
        <v>22</v>
      </c>
      <c r="G820" t="s">
        <v>113</v>
      </c>
      <c r="H820" t="s">
        <v>125</v>
      </c>
      <c r="I820" t="s">
        <v>163</v>
      </c>
      <c r="J820" t="s">
        <v>161</v>
      </c>
      <c r="K820" t="s">
        <v>161</v>
      </c>
      <c r="L820" t="s">
        <v>29</v>
      </c>
      <c r="M820" t="s">
        <v>26</v>
      </c>
      <c r="N820">
        <v>1040</v>
      </c>
      <c r="O820">
        <v>1025</v>
      </c>
      <c r="P820">
        <v>802</v>
      </c>
      <c r="Q820">
        <v>590</v>
      </c>
      <c r="R820">
        <v>0</v>
      </c>
      <c r="S820">
        <v>0</v>
      </c>
      <c r="T820">
        <v>0</v>
      </c>
      <c r="U820">
        <v>0</v>
      </c>
      <c r="V820">
        <v>98</v>
      </c>
      <c r="W820">
        <v>77</v>
      </c>
      <c r="X820">
        <v>56</v>
      </c>
      <c r="Y820" t="s">
        <v>173</v>
      </c>
      <c r="Z820" t="s">
        <v>173</v>
      </c>
      <c r="AA820" t="s">
        <v>173</v>
      </c>
      <c r="AB820" t="s">
        <v>173</v>
      </c>
      <c r="AC820" s="25" t="s">
        <v>173</v>
      </c>
      <c r="AD820" s="25" t="s">
        <v>173</v>
      </c>
      <c r="AE820" s="25" t="s">
        <v>173</v>
      </c>
      <c r="AQ820" s="5" t="e">
        <f>VLOOKUP(AR820,'End KS4 denominations'!A:G,7,0)</f>
        <v>#N/A</v>
      </c>
      <c r="AR820" s="5" t="str">
        <f t="shared" si="12"/>
        <v>Girls.S7.University Technical Colleges (UTCs).Total.Total</v>
      </c>
    </row>
    <row r="821" spans="1:44" x14ac:dyDescent="0.25">
      <c r="A821">
        <v>201819</v>
      </c>
      <c r="B821" t="s">
        <v>19</v>
      </c>
      <c r="C821" t="s">
        <v>110</v>
      </c>
      <c r="D821" t="s">
        <v>20</v>
      </c>
      <c r="E821" t="s">
        <v>21</v>
      </c>
      <c r="F821" t="s">
        <v>22</v>
      </c>
      <c r="G821" t="s">
        <v>161</v>
      </c>
      <c r="H821" t="s">
        <v>125</v>
      </c>
      <c r="I821" t="s">
        <v>163</v>
      </c>
      <c r="J821" t="s">
        <v>161</v>
      </c>
      <c r="K821" t="s">
        <v>161</v>
      </c>
      <c r="L821" t="s">
        <v>29</v>
      </c>
      <c r="M821" t="s">
        <v>26</v>
      </c>
      <c r="N821">
        <v>3702</v>
      </c>
      <c r="O821">
        <v>3638</v>
      </c>
      <c r="P821">
        <v>2300</v>
      </c>
      <c r="Q821">
        <v>1568</v>
      </c>
      <c r="R821">
        <v>0</v>
      </c>
      <c r="S821">
        <v>0</v>
      </c>
      <c r="T821">
        <v>0</v>
      </c>
      <c r="U821">
        <v>0</v>
      </c>
      <c r="V821">
        <v>98</v>
      </c>
      <c r="W821">
        <v>62</v>
      </c>
      <c r="X821">
        <v>42</v>
      </c>
      <c r="Y821" t="s">
        <v>173</v>
      </c>
      <c r="Z821" t="s">
        <v>173</v>
      </c>
      <c r="AA821" t="s">
        <v>173</v>
      </c>
      <c r="AB821" t="s">
        <v>173</v>
      </c>
      <c r="AC821" s="25" t="s">
        <v>173</v>
      </c>
      <c r="AD821" s="25" t="s">
        <v>173</v>
      </c>
      <c r="AE821" s="25" t="s">
        <v>173</v>
      </c>
      <c r="AQ821" s="5" t="e">
        <f>VLOOKUP(AR821,'End KS4 denominations'!A:G,7,0)</f>
        <v>#N/A</v>
      </c>
      <c r="AR821" s="5" t="str">
        <f t="shared" si="12"/>
        <v>Total.S7.University Technical Colleges (UTCs).Total.Total</v>
      </c>
    </row>
    <row r="822" spans="1:44" x14ac:dyDescent="0.25">
      <c r="A822">
        <v>201819</v>
      </c>
      <c r="B822" t="s">
        <v>19</v>
      </c>
      <c r="C822" t="s">
        <v>110</v>
      </c>
      <c r="D822" t="s">
        <v>20</v>
      </c>
      <c r="E822" t="s">
        <v>21</v>
      </c>
      <c r="F822" t="s">
        <v>22</v>
      </c>
      <c r="G822" t="s">
        <v>111</v>
      </c>
      <c r="H822" t="s">
        <v>125</v>
      </c>
      <c r="I822" t="s">
        <v>86</v>
      </c>
      <c r="J822" t="s">
        <v>161</v>
      </c>
      <c r="K822" t="s">
        <v>161</v>
      </c>
      <c r="L822" t="s">
        <v>30</v>
      </c>
      <c r="M822" t="s">
        <v>26</v>
      </c>
      <c r="N822">
        <v>134887</v>
      </c>
      <c r="O822">
        <v>132911</v>
      </c>
      <c r="P822">
        <v>102880</v>
      </c>
      <c r="Q822">
        <v>75222</v>
      </c>
      <c r="R822">
        <v>0</v>
      </c>
      <c r="S822">
        <v>0</v>
      </c>
      <c r="T822">
        <v>0</v>
      </c>
      <c r="U822">
        <v>0</v>
      </c>
      <c r="V822">
        <v>98</v>
      </c>
      <c r="W822">
        <v>76</v>
      </c>
      <c r="X822">
        <v>55</v>
      </c>
      <c r="Y822" t="s">
        <v>173</v>
      </c>
      <c r="Z822" t="s">
        <v>173</v>
      </c>
      <c r="AA822" t="s">
        <v>173</v>
      </c>
      <c r="AB822" t="s">
        <v>173</v>
      </c>
      <c r="AC822" s="25" t="s">
        <v>173</v>
      </c>
      <c r="AD822" s="25" t="s">
        <v>173</v>
      </c>
      <c r="AE822" s="25" t="s">
        <v>173</v>
      </c>
      <c r="AQ822" s="5" t="e">
        <f>VLOOKUP(AR822,'End KS4 denominations'!A:G,7,0)</f>
        <v>#N/A</v>
      </c>
      <c r="AR822" s="5" t="str">
        <f t="shared" si="12"/>
        <v>Boys.S7.Converter Academies.Total.Total</v>
      </c>
    </row>
    <row r="823" spans="1:44" x14ac:dyDescent="0.25">
      <c r="A823">
        <v>201819</v>
      </c>
      <c r="B823" t="s">
        <v>19</v>
      </c>
      <c r="C823" t="s">
        <v>110</v>
      </c>
      <c r="D823" t="s">
        <v>20</v>
      </c>
      <c r="E823" t="s">
        <v>21</v>
      </c>
      <c r="F823" t="s">
        <v>22</v>
      </c>
      <c r="G823" t="s">
        <v>113</v>
      </c>
      <c r="H823" t="s">
        <v>125</v>
      </c>
      <c r="I823" t="s">
        <v>86</v>
      </c>
      <c r="J823" t="s">
        <v>161</v>
      </c>
      <c r="K823" t="s">
        <v>161</v>
      </c>
      <c r="L823" t="s">
        <v>30</v>
      </c>
      <c r="M823" t="s">
        <v>26</v>
      </c>
      <c r="N823">
        <v>135470</v>
      </c>
      <c r="O823">
        <v>133787</v>
      </c>
      <c r="P823">
        <v>103571</v>
      </c>
      <c r="Q823">
        <v>75104</v>
      </c>
      <c r="R823">
        <v>0</v>
      </c>
      <c r="S823">
        <v>0</v>
      </c>
      <c r="T823">
        <v>0</v>
      </c>
      <c r="U823">
        <v>0</v>
      </c>
      <c r="V823">
        <v>98</v>
      </c>
      <c r="W823">
        <v>76</v>
      </c>
      <c r="X823">
        <v>55</v>
      </c>
      <c r="Y823" t="s">
        <v>173</v>
      </c>
      <c r="Z823" t="s">
        <v>173</v>
      </c>
      <c r="AA823" t="s">
        <v>173</v>
      </c>
      <c r="AB823" t="s">
        <v>173</v>
      </c>
      <c r="AC823" s="25" t="s">
        <v>173</v>
      </c>
      <c r="AD823" s="25" t="s">
        <v>173</v>
      </c>
      <c r="AE823" s="25" t="s">
        <v>173</v>
      </c>
      <c r="AQ823" s="5" t="e">
        <f>VLOOKUP(AR823,'End KS4 denominations'!A:G,7,0)</f>
        <v>#N/A</v>
      </c>
      <c r="AR823" s="5" t="str">
        <f t="shared" si="12"/>
        <v>Girls.S7.Converter Academies.Total.Total</v>
      </c>
    </row>
    <row r="824" spans="1:44" x14ac:dyDescent="0.25">
      <c r="A824">
        <v>201819</v>
      </c>
      <c r="B824" t="s">
        <v>19</v>
      </c>
      <c r="C824" t="s">
        <v>110</v>
      </c>
      <c r="D824" t="s">
        <v>20</v>
      </c>
      <c r="E824" t="s">
        <v>21</v>
      </c>
      <c r="F824" t="s">
        <v>22</v>
      </c>
      <c r="G824" t="s">
        <v>161</v>
      </c>
      <c r="H824" t="s">
        <v>125</v>
      </c>
      <c r="I824" t="s">
        <v>86</v>
      </c>
      <c r="J824" t="s">
        <v>161</v>
      </c>
      <c r="K824" t="s">
        <v>161</v>
      </c>
      <c r="L824" t="s">
        <v>30</v>
      </c>
      <c r="M824" t="s">
        <v>26</v>
      </c>
      <c r="N824">
        <v>270357</v>
      </c>
      <c r="O824">
        <v>266698</v>
      </c>
      <c r="P824">
        <v>206451</v>
      </c>
      <c r="Q824">
        <v>150326</v>
      </c>
      <c r="R824">
        <v>0</v>
      </c>
      <c r="S824">
        <v>0</v>
      </c>
      <c r="T824">
        <v>0</v>
      </c>
      <c r="U824">
        <v>0</v>
      </c>
      <c r="V824">
        <v>98</v>
      </c>
      <c r="W824">
        <v>76</v>
      </c>
      <c r="X824">
        <v>55</v>
      </c>
      <c r="Y824" t="s">
        <v>173</v>
      </c>
      <c r="Z824" t="s">
        <v>173</v>
      </c>
      <c r="AA824" t="s">
        <v>173</v>
      </c>
      <c r="AB824" t="s">
        <v>173</v>
      </c>
      <c r="AC824" s="25" t="s">
        <v>173</v>
      </c>
      <c r="AD824" s="25" t="s">
        <v>173</v>
      </c>
      <c r="AE824" s="25" t="s">
        <v>173</v>
      </c>
      <c r="AQ824" s="5" t="e">
        <f>VLOOKUP(AR824,'End KS4 denominations'!A:G,7,0)</f>
        <v>#N/A</v>
      </c>
      <c r="AR824" s="5" t="str">
        <f t="shared" si="12"/>
        <v>Total.S7.Converter Academies.Total.Total</v>
      </c>
    </row>
    <row r="825" spans="1:44" x14ac:dyDescent="0.25">
      <c r="A825">
        <v>201819</v>
      </c>
      <c r="B825" t="s">
        <v>19</v>
      </c>
      <c r="C825" t="s">
        <v>110</v>
      </c>
      <c r="D825" t="s">
        <v>20</v>
      </c>
      <c r="E825" t="s">
        <v>21</v>
      </c>
      <c r="F825" t="s">
        <v>22</v>
      </c>
      <c r="G825" t="s">
        <v>111</v>
      </c>
      <c r="H825" t="s">
        <v>125</v>
      </c>
      <c r="I825" t="s">
        <v>164</v>
      </c>
      <c r="J825" t="s">
        <v>161</v>
      </c>
      <c r="K825" t="s">
        <v>161</v>
      </c>
      <c r="L825" t="s">
        <v>30</v>
      </c>
      <c r="M825" t="s">
        <v>26</v>
      </c>
      <c r="N825">
        <v>420</v>
      </c>
      <c r="O825">
        <v>375</v>
      </c>
      <c r="P825">
        <v>129</v>
      </c>
      <c r="Q825">
        <v>49</v>
      </c>
      <c r="R825">
        <v>0</v>
      </c>
      <c r="S825">
        <v>0</v>
      </c>
      <c r="T825">
        <v>0</v>
      </c>
      <c r="U825">
        <v>0</v>
      </c>
      <c r="V825">
        <v>89</v>
      </c>
      <c r="W825">
        <v>30</v>
      </c>
      <c r="X825">
        <v>11</v>
      </c>
      <c r="Y825" t="s">
        <v>173</v>
      </c>
      <c r="Z825" t="s">
        <v>173</v>
      </c>
      <c r="AA825" t="s">
        <v>173</v>
      </c>
      <c r="AB825" t="s">
        <v>173</v>
      </c>
      <c r="AC825" s="25" t="s">
        <v>173</v>
      </c>
      <c r="AD825" s="25" t="s">
        <v>173</v>
      </c>
      <c r="AE825" s="25" t="s">
        <v>173</v>
      </c>
      <c r="AQ825" s="5" t="e">
        <f>VLOOKUP(AR825,'End KS4 denominations'!A:G,7,0)</f>
        <v>#N/A</v>
      </c>
      <c r="AR825" s="5" t="str">
        <f t="shared" si="12"/>
        <v>Boys.S7.FE14-16 Colleges.Total.Total</v>
      </c>
    </row>
    <row r="826" spans="1:44" x14ac:dyDescent="0.25">
      <c r="A826">
        <v>201819</v>
      </c>
      <c r="B826" t="s">
        <v>19</v>
      </c>
      <c r="C826" t="s">
        <v>110</v>
      </c>
      <c r="D826" t="s">
        <v>20</v>
      </c>
      <c r="E826" t="s">
        <v>21</v>
      </c>
      <c r="F826" t="s">
        <v>22</v>
      </c>
      <c r="G826" t="s">
        <v>113</v>
      </c>
      <c r="H826" t="s">
        <v>125</v>
      </c>
      <c r="I826" t="s">
        <v>164</v>
      </c>
      <c r="J826" t="s">
        <v>161</v>
      </c>
      <c r="K826" t="s">
        <v>161</v>
      </c>
      <c r="L826" t="s">
        <v>30</v>
      </c>
      <c r="M826" t="s">
        <v>26</v>
      </c>
      <c r="N826">
        <v>456</v>
      </c>
      <c r="O826">
        <v>425</v>
      </c>
      <c r="P826">
        <v>173</v>
      </c>
      <c r="Q826">
        <v>77</v>
      </c>
      <c r="R826">
        <v>0</v>
      </c>
      <c r="S826">
        <v>0</v>
      </c>
      <c r="T826">
        <v>0</v>
      </c>
      <c r="U826">
        <v>0</v>
      </c>
      <c r="V826">
        <v>93</v>
      </c>
      <c r="W826">
        <v>37</v>
      </c>
      <c r="X826">
        <v>16</v>
      </c>
      <c r="Y826" t="s">
        <v>173</v>
      </c>
      <c r="Z826" t="s">
        <v>173</v>
      </c>
      <c r="AA826" t="s">
        <v>173</v>
      </c>
      <c r="AB826" t="s">
        <v>173</v>
      </c>
      <c r="AC826" s="25" t="s">
        <v>173</v>
      </c>
      <c r="AD826" s="25" t="s">
        <v>173</v>
      </c>
      <c r="AE826" s="25" t="s">
        <v>173</v>
      </c>
      <c r="AQ826" s="5" t="e">
        <f>VLOOKUP(AR826,'End KS4 denominations'!A:G,7,0)</f>
        <v>#N/A</v>
      </c>
      <c r="AR826" s="5" t="str">
        <f t="shared" si="12"/>
        <v>Girls.S7.FE14-16 Colleges.Total.Total</v>
      </c>
    </row>
    <row r="827" spans="1:44" x14ac:dyDescent="0.25">
      <c r="A827">
        <v>201819</v>
      </c>
      <c r="B827" t="s">
        <v>19</v>
      </c>
      <c r="C827" t="s">
        <v>110</v>
      </c>
      <c r="D827" t="s">
        <v>20</v>
      </c>
      <c r="E827" t="s">
        <v>21</v>
      </c>
      <c r="F827" t="s">
        <v>22</v>
      </c>
      <c r="G827" t="s">
        <v>161</v>
      </c>
      <c r="H827" t="s">
        <v>125</v>
      </c>
      <c r="I827" t="s">
        <v>164</v>
      </c>
      <c r="J827" t="s">
        <v>161</v>
      </c>
      <c r="K827" t="s">
        <v>161</v>
      </c>
      <c r="L827" t="s">
        <v>30</v>
      </c>
      <c r="M827" t="s">
        <v>26</v>
      </c>
      <c r="N827">
        <v>876</v>
      </c>
      <c r="O827">
        <v>800</v>
      </c>
      <c r="P827">
        <v>302</v>
      </c>
      <c r="Q827">
        <v>126</v>
      </c>
      <c r="R827">
        <v>0</v>
      </c>
      <c r="S827">
        <v>0</v>
      </c>
      <c r="T827">
        <v>0</v>
      </c>
      <c r="U827">
        <v>0</v>
      </c>
      <c r="V827">
        <v>91</v>
      </c>
      <c r="W827">
        <v>34</v>
      </c>
      <c r="X827">
        <v>14</v>
      </c>
      <c r="Y827" t="s">
        <v>173</v>
      </c>
      <c r="Z827" t="s">
        <v>173</v>
      </c>
      <c r="AA827" t="s">
        <v>173</v>
      </c>
      <c r="AB827" t="s">
        <v>173</v>
      </c>
      <c r="AC827" s="25" t="s">
        <v>173</v>
      </c>
      <c r="AD827" s="25" t="s">
        <v>173</v>
      </c>
      <c r="AE827" s="25" t="s">
        <v>173</v>
      </c>
      <c r="AQ827" s="5" t="e">
        <f>VLOOKUP(AR827,'End KS4 denominations'!A:G,7,0)</f>
        <v>#N/A</v>
      </c>
      <c r="AR827" s="5" t="str">
        <f t="shared" si="12"/>
        <v>Total.S7.FE14-16 Colleges.Total.Total</v>
      </c>
    </row>
    <row r="828" spans="1:44" x14ac:dyDescent="0.25">
      <c r="A828">
        <v>201819</v>
      </c>
      <c r="B828" t="s">
        <v>19</v>
      </c>
      <c r="C828" t="s">
        <v>110</v>
      </c>
      <c r="D828" t="s">
        <v>20</v>
      </c>
      <c r="E828" t="s">
        <v>21</v>
      </c>
      <c r="F828" t="s">
        <v>22</v>
      </c>
      <c r="G828" t="s">
        <v>111</v>
      </c>
      <c r="H828" t="s">
        <v>125</v>
      </c>
      <c r="I828" t="s">
        <v>89</v>
      </c>
      <c r="J828" t="s">
        <v>161</v>
      </c>
      <c r="K828" t="s">
        <v>161</v>
      </c>
      <c r="L828" t="s">
        <v>30</v>
      </c>
      <c r="M828" t="s">
        <v>26</v>
      </c>
      <c r="N828">
        <v>4856</v>
      </c>
      <c r="O828">
        <v>4762</v>
      </c>
      <c r="P828">
        <v>3539</v>
      </c>
      <c r="Q828">
        <v>2576</v>
      </c>
      <c r="R828">
        <v>0</v>
      </c>
      <c r="S828">
        <v>0</v>
      </c>
      <c r="T828">
        <v>0</v>
      </c>
      <c r="U828">
        <v>0</v>
      </c>
      <c r="V828">
        <v>98</v>
      </c>
      <c r="W828">
        <v>72</v>
      </c>
      <c r="X828">
        <v>53</v>
      </c>
      <c r="Y828" t="s">
        <v>173</v>
      </c>
      <c r="Z828" t="s">
        <v>173</v>
      </c>
      <c r="AA828" t="s">
        <v>173</v>
      </c>
      <c r="AB828" t="s">
        <v>173</v>
      </c>
      <c r="AC828" s="25" t="s">
        <v>173</v>
      </c>
      <c r="AD828" s="25" t="s">
        <v>173</v>
      </c>
      <c r="AE828" s="25" t="s">
        <v>173</v>
      </c>
      <c r="AQ828" s="5" t="e">
        <f>VLOOKUP(AR828,'End KS4 denominations'!A:G,7,0)</f>
        <v>#N/A</v>
      </c>
      <c r="AR828" s="5" t="str">
        <f t="shared" si="12"/>
        <v>Boys.S7.Free Schools.Total.Total</v>
      </c>
    </row>
    <row r="829" spans="1:44" x14ac:dyDescent="0.25">
      <c r="A829">
        <v>201819</v>
      </c>
      <c r="B829" t="s">
        <v>19</v>
      </c>
      <c r="C829" t="s">
        <v>110</v>
      </c>
      <c r="D829" t="s">
        <v>20</v>
      </c>
      <c r="E829" t="s">
        <v>21</v>
      </c>
      <c r="F829" t="s">
        <v>22</v>
      </c>
      <c r="G829" t="s">
        <v>113</v>
      </c>
      <c r="H829" t="s">
        <v>125</v>
      </c>
      <c r="I829" t="s">
        <v>89</v>
      </c>
      <c r="J829" t="s">
        <v>161</v>
      </c>
      <c r="K829" t="s">
        <v>161</v>
      </c>
      <c r="L829" t="s">
        <v>30</v>
      </c>
      <c r="M829" t="s">
        <v>26</v>
      </c>
      <c r="N829">
        <v>4066</v>
      </c>
      <c r="O829">
        <v>4007</v>
      </c>
      <c r="P829">
        <v>2980</v>
      </c>
      <c r="Q829">
        <v>2087</v>
      </c>
      <c r="R829">
        <v>0</v>
      </c>
      <c r="S829">
        <v>0</v>
      </c>
      <c r="T829">
        <v>0</v>
      </c>
      <c r="U829">
        <v>0</v>
      </c>
      <c r="V829">
        <v>98</v>
      </c>
      <c r="W829">
        <v>73</v>
      </c>
      <c r="X829">
        <v>51</v>
      </c>
      <c r="Y829" t="s">
        <v>173</v>
      </c>
      <c r="Z829" t="s">
        <v>173</v>
      </c>
      <c r="AA829" t="s">
        <v>173</v>
      </c>
      <c r="AB829" t="s">
        <v>173</v>
      </c>
      <c r="AC829" s="25" t="s">
        <v>173</v>
      </c>
      <c r="AD829" s="25" t="s">
        <v>173</v>
      </c>
      <c r="AE829" s="25" t="s">
        <v>173</v>
      </c>
      <c r="AQ829" s="5" t="e">
        <f>VLOOKUP(AR829,'End KS4 denominations'!A:G,7,0)</f>
        <v>#N/A</v>
      </c>
      <c r="AR829" s="5" t="str">
        <f t="shared" si="12"/>
        <v>Girls.S7.Free Schools.Total.Total</v>
      </c>
    </row>
    <row r="830" spans="1:44" x14ac:dyDescent="0.25">
      <c r="A830">
        <v>201819</v>
      </c>
      <c r="B830" t="s">
        <v>19</v>
      </c>
      <c r="C830" t="s">
        <v>110</v>
      </c>
      <c r="D830" t="s">
        <v>20</v>
      </c>
      <c r="E830" t="s">
        <v>21</v>
      </c>
      <c r="F830" t="s">
        <v>22</v>
      </c>
      <c r="G830" t="s">
        <v>161</v>
      </c>
      <c r="H830" t="s">
        <v>125</v>
      </c>
      <c r="I830" t="s">
        <v>89</v>
      </c>
      <c r="J830" t="s">
        <v>161</v>
      </c>
      <c r="K830" t="s">
        <v>161</v>
      </c>
      <c r="L830" t="s">
        <v>30</v>
      </c>
      <c r="M830" t="s">
        <v>26</v>
      </c>
      <c r="N830">
        <v>8922</v>
      </c>
      <c r="O830">
        <v>8769</v>
      </c>
      <c r="P830">
        <v>6519</v>
      </c>
      <c r="Q830">
        <v>4663</v>
      </c>
      <c r="R830">
        <v>0</v>
      </c>
      <c r="S830">
        <v>0</v>
      </c>
      <c r="T830">
        <v>0</v>
      </c>
      <c r="U830">
        <v>0</v>
      </c>
      <c r="V830">
        <v>98</v>
      </c>
      <c r="W830">
        <v>73</v>
      </c>
      <c r="X830">
        <v>52</v>
      </c>
      <c r="Y830" t="s">
        <v>173</v>
      </c>
      <c r="Z830" t="s">
        <v>173</v>
      </c>
      <c r="AA830" t="s">
        <v>173</v>
      </c>
      <c r="AB830" t="s">
        <v>173</v>
      </c>
      <c r="AC830" s="25" t="s">
        <v>173</v>
      </c>
      <c r="AD830" s="25" t="s">
        <v>173</v>
      </c>
      <c r="AE830" s="25" t="s">
        <v>173</v>
      </c>
      <c r="AQ830" s="5" t="e">
        <f>VLOOKUP(AR830,'End KS4 denominations'!A:G,7,0)</f>
        <v>#N/A</v>
      </c>
      <c r="AR830" s="5" t="str">
        <f t="shared" si="12"/>
        <v>Total.S7.Free Schools.Total.Total</v>
      </c>
    </row>
    <row r="831" spans="1:44" x14ac:dyDescent="0.25">
      <c r="A831">
        <v>201819</v>
      </c>
      <c r="B831" t="s">
        <v>19</v>
      </c>
      <c r="C831" t="s">
        <v>110</v>
      </c>
      <c r="D831" t="s">
        <v>20</v>
      </c>
      <c r="E831" t="s">
        <v>21</v>
      </c>
      <c r="F831" t="s">
        <v>22</v>
      </c>
      <c r="G831" t="s">
        <v>111</v>
      </c>
      <c r="H831" t="s">
        <v>125</v>
      </c>
      <c r="I831" t="s">
        <v>87</v>
      </c>
      <c r="J831" t="s">
        <v>161</v>
      </c>
      <c r="K831" t="s">
        <v>161</v>
      </c>
      <c r="L831" t="s">
        <v>30</v>
      </c>
      <c r="M831" t="s">
        <v>26</v>
      </c>
      <c r="N831">
        <v>7683</v>
      </c>
      <c r="O831">
        <v>7550</v>
      </c>
      <c r="P831">
        <v>6658</v>
      </c>
      <c r="Q831">
        <v>5414</v>
      </c>
      <c r="R831">
        <v>0</v>
      </c>
      <c r="S831">
        <v>0</v>
      </c>
      <c r="T831">
        <v>0</v>
      </c>
      <c r="U831">
        <v>0</v>
      </c>
      <c r="V831">
        <v>98</v>
      </c>
      <c r="W831">
        <v>86</v>
      </c>
      <c r="X831">
        <v>70</v>
      </c>
      <c r="Y831" t="s">
        <v>173</v>
      </c>
      <c r="Z831" t="s">
        <v>173</v>
      </c>
      <c r="AA831" t="s">
        <v>173</v>
      </c>
      <c r="AB831" t="s">
        <v>173</v>
      </c>
      <c r="AC831" s="25" t="s">
        <v>173</v>
      </c>
      <c r="AD831" s="25" t="s">
        <v>173</v>
      </c>
      <c r="AE831" s="25" t="s">
        <v>173</v>
      </c>
      <c r="AQ831" s="5" t="e">
        <f>VLOOKUP(AR831,'End KS4 denominations'!A:G,7,0)</f>
        <v>#N/A</v>
      </c>
      <c r="AR831" s="5" t="str">
        <f t="shared" si="12"/>
        <v>Boys.S7.Independent Schools.Total.Total</v>
      </c>
    </row>
    <row r="832" spans="1:44" x14ac:dyDescent="0.25">
      <c r="A832">
        <v>201819</v>
      </c>
      <c r="B832" t="s">
        <v>19</v>
      </c>
      <c r="C832" t="s">
        <v>110</v>
      </c>
      <c r="D832" t="s">
        <v>20</v>
      </c>
      <c r="E832" t="s">
        <v>21</v>
      </c>
      <c r="F832" t="s">
        <v>22</v>
      </c>
      <c r="G832" t="s">
        <v>113</v>
      </c>
      <c r="H832" t="s">
        <v>125</v>
      </c>
      <c r="I832" t="s">
        <v>87</v>
      </c>
      <c r="J832" t="s">
        <v>161</v>
      </c>
      <c r="K832" t="s">
        <v>161</v>
      </c>
      <c r="L832" t="s">
        <v>30</v>
      </c>
      <c r="M832" t="s">
        <v>26</v>
      </c>
      <c r="N832">
        <v>8223</v>
      </c>
      <c r="O832">
        <v>8146</v>
      </c>
      <c r="P832">
        <v>7240</v>
      </c>
      <c r="Q832">
        <v>5864</v>
      </c>
      <c r="R832">
        <v>0</v>
      </c>
      <c r="S832">
        <v>0</v>
      </c>
      <c r="T832">
        <v>0</v>
      </c>
      <c r="U832">
        <v>0</v>
      </c>
      <c r="V832">
        <v>99</v>
      </c>
      <c r="W832">
        <v>88</v>
      </c>
      <c r="X832">
        <v>71</v>
      </c>
      <c r="Y832" t="s">
        <v>173</v>
      </c>
      <c r="Z832" t="s">
        <v>173</v>
      </c>
      <c r="AA832" t="s">
        <v>173</v>
      </c>
      <c r="AB832" t="s">
        <v>173</v>
      </c>
      <c r="AC832" s="25" t="s">
        <v>173</v>
      </c>
      <c r="AD832" s="25" t="s">
        <v>173</v>
      </c>
      <c r="AE832" s="25" t="s">
        <v>173</v>
      </c>
      <c r="AQ832" s="5" t="e">
        <f>VLOOKUP(AR832,'End KS4 denominations'!A:G,7,0)</f>
        <v>#N/A</v>
      </c>
      <c r="AR832" s="5" t="str">
        <f t="shared" ref="AR832:AR895" si="13">CONCATENATE(G832,".",H832,".",I832,".",J832,".",K832)</f>
        <v>Girls.S7.Independent Schools.Total.Total</v>
      </c>
    </row>
    <row r="833" spans="1:44" x14ac:dyDescent="0.25">
      <c r="A833">
        <v>201819</v>
      </c>
      <c r="B833" t="s">
        <v>19</v>
      </c>
      <c r="C833" t="s">
        <v>110</v>
      </c>
      <c r="D833" t="s">
        <v>20</v>
      </c>
      <c r="E833" t="s">
        <v>21</v>
      </c>
      <c r="F833" t="s">
        <v>22</v>
      </c>
      <c r="G833" t="s">
        <v>161</v>
      </c>
      <c r="H833" t="s">
        <v>125</v>
      </c>
      <c r="I833" t="s">
        <v>87</v>
      </c>
      <c r="J833" t="s">
        <v>161</v>
      </c>
      <c r="K833" t="s">
        <v>161</v>
      </c>
      <c r="L833" t="s">
        <v>30</v>
      </c>
      <c r="M833" t="s">
        <v>26</v>
      </c>
      <c r="N833">
        <v>15906</v>
      </c>
      <c r="O833">
        <v>15696</v>
      </c>
      <c r="P833">
        <v>13898</v>
      </c>
      <c r="Q833">
        <v>11278</v>
      </c>
      <c r="R833">
        <v>0</v>
      </c>
      <c r="S833">
        <v>0</v>
      </c>
      <c r="T833">
        <v>0</v>
      </c>
      <c r="U833">
        <v>0</v>
      </c>
      <c r="V833">
        <v>98</v>
      </c>
      <c r="W833">
        <v>87</v>
      </c>
      <c r="X833">
        <v>70</v>
      </c>
      <c r="Y833" t="s">
        <v>173</v>
      </c>
      <c r="Z833" t="s">
        <v>173</v>
      </c>
      <c r="AA833" t="s">
        <v>173</v>
      </c>
      <c r="AB833" t="s">
        <v>173</v>
      </c>
      <c r="AC833" s="25" t="s">
        <v>173</v>
      </c>
      <c r="AD833" s="25" t="s">
        <v>173</v>
      </c>
      <c r="AE833" s="25" t="s">
        <v>173</v>
      </c>
      <c r="AQ833" s="5" t="e">
        <f>VLOOKUP(AR833,'End KS4 denominations'!A:G,7,0)</f>
        <v>#N/A</v>
      </c>
      <c r="AR833" s="5" t="str">
        <f t="shared" si="13"/>
        <v>Total.S7.Independent Schools.Total.Total</v>
      </c>
    </row>
    <row r="834" spans="1:44" x14ac:dyDescent="0.25">
      <c r="A834">
        <v>201819</v>
      </c>
      <c r="B834" t="s">
        <v>19</v>
      </c>
      <c r="C834" t="s">
        <v>110</v>
      </c>
      <c r="D834" t="s">
        <v>20</v>
      </c>
      <c r="E834" t="s">
        <v>21</v>
      </c>
      <c r="F834" t="s">
        <v>22</v>
      </c>
      <c r="G834" t="s">
        <v>111</v>
      </c>
      <c r="H834" t="s">
        <v>125</v>
      </c>
      <c r="I834" t="s">
        <v>162</v>
      </c>
      <c r="J834" t="s">
        <v>161</v>
      </c>
      <c r="K834" t="s">
        <v>161</v>
      </c>
      <c r="L834" t="s">
        <v>30</v>
      </c>
      <c r="M834" t="s">
        <v>26</v>
      </c>
      <c r="N834">
        <v>875</v>
      </c>
      <c r="O834">
        <v>738</v>
      </c>
      <c r="P834">
        <v>238</v>
      </c>
      <c r="Q834">
        <v>128</v>
      </c>
      <c r="R834">
        <v>0</v>
      </c>
      <c r="S834">
        <v>0</v>
      </c>
      <c r="T834">
        <v>0</v>
      </c>
      <c r="U834">
        <v>0</v>
      </c>
      <c r="V834">
        <v>84</v>
      </c>
      <c r="W834">
        <v>27</v>
      </c>
      <c r="X834">
        <v>14</v>
      </c>
      <c r="Y834" t="s">
        <v>173</v>
      </c>
      <c r="Z834" t="s">
        <v>173</v>
      </c>
      <c r="AA834" t="s">
        <v>173</v>
      </c>
      <c r="AB834" t="s">
        <v>173</v>
      </c>
      <c r="AC834" s="25" t="s">
        <v>173</v>
      </c>
      <c r="AD834" s="25" t="s">
        <v>173</v>
      </c>
      <c r="AE834" s="25" t="s">
        <v>173</v>
      </c>
      <c r="AQ834" s="5" t="e">
        <f>VLOOKUP(AR834,'End KS4 denominations'!A:G,7,0)</f>
        <v>#N/A</v>
      </c>
      <c r="AR834" s="5" t="str">
        <f t="shared" si="13"/>
        <v>Boys.S7.Independent Special Schools.Total.Total</v>
      </c>
    </row>
    <row r="835" spans="1:44" x14ac:dyDescent="0.25">
      <c r="A835">
        <v>201819</v>
      </c>
      <c r="B835" t="s">
        <v>19</v>
      </c>
      <c r="C835" t="s">
        <v>110</v>
      </c>
      <c r="D835" t="s">
        <v>20</v>
      </c>
      <c r="E835" t="s">
        <v>21</v>
      </c>
      <c r="F835" t="s">
        <v>22</v>
      </c>
      <c r="G835" t="s">
        <v>113</v>
      </c>
      <c r="H835" t="s">
        <v>125</v>
      </c>
      <c r="I835" t="s">
        <v>162</v>
      </c>
      <c r="J835" t="s">
        <v>161</v>
      </c>
      <c r="K835" t="s">
        <v>161</v>
      </c>
      <c r="L835" t="s">
        <v>30</v>
      </c>
      <c r="M835" t="s">
        <v>26</v>
      </c>
      <c r="N835">
        <v>290</v>
      </c>
      <c r="O835">
        <v>228</v>
      </c>
      <c r="P835">
        <v>52</v>
      </c>
      <c r="Q835">
        <v>24</v>
      </c>
      <c r="R835">
        <v>0</v>
      </c>
      <c r="S835">
        <v>0</v>
      </c>
      <c r="T835">
        <v>0</v>
      </c>
      <c r="U835">
        <v>0</v>
      </c>
      <c r="V835">
        <v>78</v>
      </c>
      <c r="W835">
        <v>17</v>
      </c>
      <c r="X835">
        <v>8</v>
      </c>
      <c r="Y835" t="s">
        <v>173</v>
      </c>
      <c r="Z835" t="s">
        <v>173</v>
      </c>
      <c r="AA835" t="s">
        <v>173</v>
      </c>
      <c r="AB835" t="s">
        <v>173</v>
      </c>
      <c r="AC835" s="25" t="s">
        <v>173</v>
      </c>
      <c r="AD835" s="25" t="s">
        <v>173</v>
      </c>
      <c r="AE835" s="25" t="s">
        <v>173</v>
      </c>
      <c r="AQ835" s="5" t="e">
        <f>VLOOKUP(AR835,'End KS4 denominations'!A:G,7,0)</f>
        <v>#N/A</v>
      </c>
      <c r="AR835" s="5" t="str">
        <f t="shared" si="13"/>
        <v>Girls.S7.Independent Special Schools.Total.Total</v>
      </c>
    </row>
    <row r="836" spans="1:44" x14ac:dyDescent="0.25">
      <c r="A836">
        <v>201819</v>
      </c>
      <c r="B836" t="s">
        <v>19</v>
      </c>
      <c r="C836" t="s">
        <v>110</v>
      </c>
      <c r="D836" t="s">
        <v>20</v>
      </c>
      <c r="E836" t="s">
        <v>21</v>
      </c>
      <c r="F836" t="s">
        <v>22</v>
      </c>
      <c r="G836" t="s">
        <v>161</v>
      </c>
      <c r="H836" t="s">
        <v>125</v>
      </c>
      <c r="I836" t="s">
        <v>162</v>
      </c>
      <c r="J836" t="s">
        <v>161</v>
      </c>
      <c r="K836" t="s">
        <v>161</v>
      </c>
      <c r="L836" t="s">
        <v>30</v>
      </c>
      <c r="M836" t="s">
        <v>26</v>
      </c>
      <c r="N836">
        <v>1165</v>
      </c>
      <c r="O836">
        <v>966</v>
      </c>
      <c r="P836">
        <v>290</v>
      </c>
      <c r="Q836">
        <v>152</v>
      </c>
      <c r="R836">
        <v>0</v>
      </c>
      <c r="S836">
        <v>0</v>
      </c>
      <c r="T836">
        <v>0</v>
      </c>
      <c r="U836">
        <v>0</v>
      </c>
      <c r="V836">
        <v>82</v>
      </c>
      <c r="W836">
        <v>24</v>
      </c>
      <c r="X836">
        <v>13</v>
      </c>
      <c r="Y836" t="s">
        <v>173</v>
      </c>
      <c r="Z836" t="s">
        <v>173</v>
      </c>
      <c r="AA836" t="s">
        <v>173</v>
      </c>
      <c r="AB836" t="s">
        <v>173</v>
      </c>
      <c r="AC836" s="25" t="s">
        <v>173</v>
      </c>
      <c r="AD836" s="25" t="s">
        <v>173</v>
      </c>
      <c r="AE836" s="25" t="s">
        <v>173</v>
      </c>
      <c r="AQ836" s="5" t="e">
        <f>VLOOKUP(AR836,'End KS4 denominations'!A:G,7,0)</f>
        <v>#N/A</v>
      </c>
      <c r="AR836" s="5" t="str">
        <f t="shared" si="13"/>
        <v>Total.S7.Independent Special Schools.Total.Total</v>
      </c>
    </row>
    <row r="837" spans="1:44" x14ac:dyDescent="0.25">
      <c r="A837">
        <v>201819</v>
      </c>
      <c r="B837" t="s">
        <v>19</v>
      </c>
      <c r="C837" t="s">
        <v>110</v>
      </c>
      <c r="D837" t="s">
        <v>20</v>
      </c>
      <c r="E837" t="s">
        <v>21</v>
      </c>
      <c r="F837" t="s">
        <v>22</v>
      </c>
      <c r="G837" t="s">
        <v>111</v>
      </c>
      <c r="H837" t="s">
        <v>125</v>
      </c>
      <c r="I837" t="s">
        <v>127</v>
      </c>
      <c r="J837" t="s">
        <v>161</v>
      </c>
      <c r="K837" t="s">
        <v>161</v>
      </c>
      <c r="L837" t="s">
        <v>30</v>
      </c>
      <c r="M837" t="s">
        <v>26</v>
      </c>
      <c r="N837">
        <v>106</v>
      </c>
      <c r="O837">
        <v>98</v>
      </c>
      <c r="P837">
        <v>46</v>
      </c>
      <c r="Q837">
        <v>24</v>
      </c>
      <c r="R837">
        <v>0</v>
      </c>
      <c r="S837">
        <v>0</v>
      </c>
      <c r="T837">
        <v>0</v>
      </c>
      <c r="U837">
        <v>0</v>
      </c>
      <c r="V837">
        <v>92</v>
      </c>
      <c r="W837">
        <v>43</v>
      </c>
      <c r="X837">
        <v>22</v>
      </c>
      <c r="Y837" t="s">
        <v>173</v>
      </c>
      <c r="Z837" t="s">
        <v>173</v>
      </c>
      <c r="AA837" t="s">
        <v>173</v>
      </c>
      <c r="AB837" t="s">
        <v>173</v>
      </c>
      <c r="AC837" s="25" t="s">
        <v>173</v>
      </c>
      <c r="AD837" s="25" t="s">
        <v>173</v>
      </c>
      <c r="AE837" s="25" t="s">
        <v>173</v>
      </c>
      <c r="AQ837" s="5" t="e">
        <f>VLOOKUP(AR837,'End KS4 denominations'!A:G,7,0)</f>
        <v>#N/A</v>
      </c>
      <c r="AR837" s="5" t="str">
        <f t="shared" si="13"/>
        <v>Boys.S7.Non-Maintained Special Schools.Total.Total</v>
      </c>
    </row>
    <row r="838" spans="1:44" x14ac:dyDescent="0.25">
      <c r="A838">
        <v>201819</v>
      </c>
      <c r="B838" t="s">
        <v>19</v>
      </c>
      <c r="C838" t="s">
        <v>110</v>
      </c>
      <c r="D838" t="s">
        <v>20</v>
      </c>
      <c r="E838" t="s">
        <v>21</v>
      </c>
      <c r="F838" t="s">
        <v>22</v>
      </c>
      <c r="G838" t="s">
        <v>113</v>
      </c>
      <c r="H838" t="s">
        <v>125</v>
      </c>
      <c r="I838" t="s">
        <v>127</v>
      </c>
      <c r="J838" t="s">
        <v>161</v>
      </c>
      <c r="K838" t="s">
        <v>161</v>
      </c>
      <c r="L838" t="s">
        <v>30</v>
      </c>
      <c r="M838" t="s">
        <v>26</v>
      </c>
      <c r="N838">
        <v>25</v>
      </c>
      <c r="O838">
        <v>23</v>
      </c>
      <c r="P838">
        <v>7</v>
      </c>
      <c r="Q838">
        <v>3</v>
      </c>
      <c r="R838">
        <v>0</v>
      </c>
      <c r="S838">
        <v>0</v>
      </c>
      <c r="T838">
        <v>0</v>
      </c>
      <c r="U838">
        <v>0</v>
      </c>
      <c r="V838">
        <v>92</v>
      </c>
      <c r="W838">
        <v>28</v>
      </c>
      <c r="X838">
        <v>12</v>
      </c>
      <c r="Y838" t="s">
        <v>173</v>
      </c>
      <c r="Z838" t="s">
        <v>173</v>
      </c>
      <c r="AA838" t="s">
        <v>173</v>
      </c>
      <c r="AB838" t="s">
        <v>173</v>
      </c>
      <c r="AC838" s="25" t="s">
        <v>173</v>
      </c>
      <c r="AD838" s="25" t="s">
        <v>173</v>
      </c>
      <c r="AE838" s="25" t="s">
        <v>173</v>
      </c>
      <c r="AQ838" s="5" t="e">
        <f>VLOOKUP(AR838,'End KS4 denominations'!A:G,7,0)</f>
        <v>#N/A</v>
      </c>
      <c r="AR838" s="5" t="str">
        <f t="shared" si="13"/>
        <v>Girls.S7.Non-Maintained Special Schools.Total.Total</v>
      </c>
    </row>
    <row r="839" spans="1:44" x14ac:dyDescent="0.25">
      <c r="A839">
        <v>201819</v>
      </c>
      <c r="B839" t="s">
        <v>19</v>
      </c>
      <c r="C839" t="s">
        <v>110</v>
      </c>
      <c r="D839" t="s">
        <v>20</v>
      </c>
      <c r="E839" t="s">
        <v>21</v>
      </c>
      <c r="F839" t="s">
        <v>22</v>
      </c>
      <c r="G839" t="s">
        <v>161</v>
      </c>
      <c r="H839" t="s">
        <v>125</v>
      </c>
      <c r="I839" t="s">
        <v>127</v>
      </c>
      <c r="J839" t="s">
        <v>161</v>
      </c>
      <c r="K839" t="s">
        <v>161</v>
      </c>
      <c r="L839" t="s">
        <v>30</v>
      </c>
      <c r="M839" t="s">
        <v>26</v>
      </c>
      <c r="N839">
        <v>131</v>
      </c>
      <c r="O839">
        <v>121</v>
      </c>
      <c r="P839">
        <v>53</v>
      </c>
      <c r="Q839">
        <v>27</v>
      </c>
      <c r="R839">
        <v>0</v>
      </c>
      <c r="S839">
        <v>0</v>
      </c>
      <c r="T839">
        <v>0</v>
      </c>
      <c r="U839">
        <v>0</v>
      </c>
      <c r="V839">
        <v>92</v>
      </c>
      <c r="W839">
        <v>40</v>
      </c>
      <c r="X839">
        <v>20</v>
      </c>
      <c r="Y839" t="s">
        <v>173</v>
      </c>
      <c r="Z839" t="s">
        <v>173</v>
      </c>
      <c r="AA839" t="s">
        <v>173</v>
      </c>
      <c r="AB839" t="s">
        <v>173</v>
      </c>
      <c r="AC839" s="25" t="s">
        <v>173</v>
      </c>
      <c r="AD839" s="25" t="s">
        <v>173</v>
      </c>
      <c r="AE839" s="25" t="s">
        <v>173</v>
      </c>
      <c r="AQ839" s="5" t="e">
        <f>VLOOKUP(AR839,'End KS4 denominations'!A:G,7,0)</f>
        <v>#N/A</v>
      </c>
      <c r="AR839" s="5" t="str">
        <f t="shared" si="13"/>
        <v>Total.S7.Non-Maintained Special Schools.Total.Total</v>
      </c>
    </row>
    <row r="840" spans="1:44" x14ac:dyDescent="0.25">
      <c r="A840">
        <v>201819</v>
      </c>
      <c r="B840" t="s">
        <v>19</v>
      </c>
      <c r="C840" t="s">
        <v>110</v>
      </c>
      <c r="D840" t="s">
        <v>20</v>
      </c>
      <c r="E840" t="s">
        <v>21</v>
      </c>
      <c r="F840" t="s">
        <v>22</v>
      </c>
      <c r="G840" t="s">
        <v>111</v>
      </c>
      <c r="H840" t="s">
        <v>125</v>
      </c>
      <c r="I840" t="s">
        <v>88</v>
      </c>
      <c r="J840" t="s">
        <v>161</v>
      </c>
      <c r="K840" t="s">
        <v>161</v>
      </c>
      <c r="L840" t="s">
        <v>30</v>
      </c>
      <c r="M840" t="s">
        <v>26</v>
      </c>
      <c r="N840">
        <v>53367</v>
      </c>
      <c r="O840">
        <v>51499</v>
      </c>
      <c r="P840">
        <v>33132</v>
      </c>
      <c r="Q840">
        <v>21059</v>
      </c>
      <c r="R840">
        <v>0</v>
      </c>
      <c r="S840">
        <v>0</v>
      </c>
      <c r="T840">
        <v>0</v>
      </c>
      <c r="U840">
        <v>0</v>
      </c>
      <c r="V840">
        <v>96</v>
      </c>
      <c r="W840">
        <v>62</v>
      </c>
      <c r="X840">
        <v>39</v>
      </c>
      <c r="Y840" t="s">
        <v>173</v>
      </c>
      <c r="Z840" t="s">
        <v>173</v>
      </c>
      <c r="AA840" t="s">
        <v>173</v>
      </c>
      <c r="AB840" t="s">
        <v>173</v>
      </c>
      <c r="AC840" s="25" t="s">
        <v>173</v>
      </c>
      <c r="AD840" s="25" t="s">
        <v>173</v>
      </c>
      <c r="AE840" s="25" t="s">
        <v>173</v>
      </c>
      <c r="AQ840" s="5" t="e">
        <f>VLOOKUP(AR840,'End KS4 denominations'!A:G,7,0)</f>
        <v>#N/A</v>
      </c>
      <c r="AR840" s="5" t="str">
        <f t="shared" si="13"/>
        <v>Boys.S7.Sponsored Academies.Total.Total</v>
      </c>
    </row>
    <row r="841" spans="1:44" x14ac:dyDescent="0.25">
      <c r="A841">
        <v>201819</v>
      </c>
      <c r="B841" t="s">
        <v>19</v>
      </c>
      <c r="C841" t="s">
        <v>110</v>
      </c>
      <c r="D841" t="s">
        <v>20</v>
      </c>
      <c r="E841" t="s">
        <v>21</v>
      </c>
      <c r="F841" t="s">
        <v>22</v>
      </c>
      <c r="G841" t="s">
        <v>113</v>
      </c>
      <c r="H841" t="s">
        <v>125</v>
      </c>
      <c r="I841" t="s">
        <v>88</v>
      </c>
      <c r="J841" t="s">
        <v>161</v>
      </c>
      <c r="K841" t="s">
        <v>161</v>
      </c>
      <c r="L841" t="s">
        <v>30</v>
      </c>
      <c r="M841" t="s">
        <v>26</v>
      </c>
      <c r="N841">
        <v>49625</v>
      </c>
      <c r="O841">
        <v>48004</v>
      </c>
      <c r="P841">
        <v>30603</v>
      </c>
      <c r="Q841">
        <v>19259</v>
      </c>
      <c r="R841">
        <v>0</v>
      </c>
      <c r="S841">
        <v>0</v>
      </c>
      <c r="T841">
        <v>0</v>
      </c>
      <c r="U841">
        <v>0</v>
      </c>
      <c r="V841">
        <v>96</v>
      </c>
      <c r="W841">
        <v>61</v>
      </c>
      <c r="X841">
        <v>38</v>
      </c>
      <c r="Y841" t="s">
        <v>173</v>
      </c>
      <c r="Z841" t="s">
        <v>173</v>
      </c>
      <c r="AA841" t="s">
        <v>173</v>
      </c>
      <c r="AB841" t="s">
        <v>173</v>
      </c>
      <c r="AC841" s="25" t="s">
        <v>173</v>
      </c>
      <c r="AD841" s="25" t="s">
        <v>173</v>
      </c>
      <c r="AE841" s="25" t="s">
        <v>173</v>
      </c>
      <c r="AQ841" s="5" t="e">
        <f>VLOOKUP(AR841,'End KS4 denominations'!A:G,7,0)</f>
        <v>#N/A</v>
      </c>
      <c r="AR841" s="5" t="str">
        <f t="shared" si="13"/>
        <v>Girls.S7.Sponsored Academies.Total.Total</v>
      </c>
    </row>
    <row r="842" spans="1:44" x14ac:dyDescent="0.25">
      <c r="A842">
        <v>201819</v>
      </c>
      <c r="B842" t="s">
        <v>19</v>
      </c>
      <c r="C842" t="s">
        <v>110</v>
      </c>
      <c r="D842" t="s">
        <v>20</v>
      </c>
      <c r="E842" t="s">
        <v>21</v>
      </c>
      <c r="F842" t="s">
        <v>22</v>
      </c>
      <c r="G842" t="s">
        <v>161</v>
      </c>
      <c r="H842" t="s">
        <v>125</v>
      </c>
      <c r="I842" t="s">
        <v>88</v>
      </c>
      <c r="J842" t="s">
        <v>161</v>
      </c>
      <c r="K842" t="s">
        <v>161</v>
      </c>
      <c r="L842" t="s">
        <v>30</v>
      </c>
      <c r="M842" t="s">
        <v>26</v>
      </c>
      <c r="N842">
        <v>102992</v>
      </c>
      <c r="O842">
        <v>99503</v>
      </c>
      <c r="P842">
        <v>63735</v>
      </c>
      <c r="Q842">
        <v>40318</v>
      </c>
      <c r="R842">
        <v>0</v>
      </c>
      <c r="S842">
        <v>0</v>
      </c>
      <c r="T842">
        <v>0</v>
      </c>
      <c r="U842">
        <v>0</v>
      </c>
      <c r="V842">
        <v>96</v>
      </c>
      <c r="W842">
        <v>61</v>
      </c>
      <c r="X842">
        <v>39</v>
      </c>
      <c r="Y842" t="s">
        <v>173</v>
      </c>
      <c r="Z842" t="s">
        <v>173</v>
      </c>
      <c r="AA842" t="s">
        <v>173</v>
      </c>
      <c r="AB842" t="s">
        <v>173</v>
      </c>
      <c r="AC842" s="25" t="s">
        <v>173</v>
      </c>
      <c r="AD842" s="25" t="s">
        <v>173</v>
      </c>
      <c r="AE842" s="25" t="s">
        <v>173</v>
      </c>
      <c r="AQ842" s="5" t="e">
        <f>VLOOKUP(AR842,'End KS4 denominations'!A:G,7,0)</f>
        <v>#N/A</v>
      </c>
      <c r="AR842" s="5" t="str">
        <f t="shared" si="13"/>
        <v>Total.S7.Sponsored Academies.Total.Total</v>
      </c>
    </row>
    <row r="843" spans="1:44" x14ac:dyDescent="0.25">
      <c r="A843">
        <v>201819</v>
      </c>
      <c r="B843" t="s">
        <v>19</v>
      </c>
      <c r="C843" t="s">
        <v>110</v>
      </c>
      <c r="D843" t="s">
        <v>20</v>
      </c>
      <c r="E843" t="s">
        <v>21</v>
      </c>
      <c r="F843" t="s">
        <v>22</v>
      </c>
      <c r="G843" t="s">
        <v>111</v>
      </c>
      <c r="H843" t="s">
        <v>125</v>
      </c>
      <c r="I843" t="s">
        <v>126</v>
      </c>
      <c r="J843" t="s">
        <v>161</v>
      </c>
      <c r="K843" t="s">
        <v>161</v>
      </c>
      <c r="L843" t="s">
        <v>30</v>
      </c>
      <c r="M843" t="s">
        <v>26</v>
      </c>
      <c r="N843">
        <v>732</v>
      </c>
      <c r="O843">
        <v>710</v>
      </c>
      <c r="P843">
        <v>438</v>
      </c>
      <c r="Q843">
        <v>247</v>
      </c>
      <c r="R843">
        <v>0</v>
      </c>
      <c r="S843">
        <v>0</v>
      </c>
      <c r="T843">
        <v>0</v>
      </c>
      <c r="U843">
        <v>0</v>
      </c>
      <c r="V843">
        <v>96</v>
      </c>
      <c r="W843">
        <v>59</v>
      </c>
      <c r="X843">
        <v>33</v>
      </c>
      <c r="Y843" t="s">
        <v>173</v>
      </c>
      <c r="Z843" t="s">
        <v>173</v>
      </c>
      <c r="AA843" t="s">
        <v>173</v>
      </c>
      <c r="AB843" t="s">
        <v>173</v>
      </c>
      <c r="AC843" s="25" t="s">
        <v>173</v>
      </c>
      <c r="AD843" s="25" t="s">
        <v>173</v>
      </c>
      <c r="AE843" s="25" t="s">
        <v>173</v>
      </c>
      <c r="AQ843" s="5" t="e">
        <f>VLOOKUP(AR843,'End KS4 denominations'!A:G,7,0)</f>
        <v>#N/A</v>
      </c>
      <c r="AR843" s="5" t="str">
        <f t="shared" si="13"/>
        <v>Boys.S7.Studio Schools.Total.Total</v>
      </c>
    </row>
    <row r="844" spans="1:44" x14ac:dyDescent="0.25">
      <c r="A844">
        <v>201819</v>
      </c>
      <c r="B844" t="s">
        <v>19</v>
      </c>
      <c r="C844" t="s">
        <v>110</v>
      </c>
      <c r="D844" t="s">
        <v>20</v>
      </c>
      <c r="E844" t="s">
        <v>21</v>
      </c>
      <c r="F844" t="s">
        <v>22</v>
      </c>
      <c r="G844" t="s">
        <v>113</v>
      </c>
      <c r="H844" t="s">
        <v>125</v>
      </c>
      <c r="I844" t="s">
        <v>126</v>
      </c>
      <c r="J844" t="s">
        <v>161</v>
      </c>
      <c r="K844" t="s">
        <v>161</v>
      </c>
      <c r="L844" t="s">
        <v>30</v>
      </c>
      <c r="M844" t="s">
        <v>26</v>
      </c>
      <c r="N844">
        <v>465</v>
      </c>
      <c r="O844">
        <v>445</v>
      </c>
      <c r="P844">
        <v>245</v>
      </c>
      <c r="Q844">
        <v>117</v>
      </c>
      <c r="R844">
        <v>0</v>
      </c>
      <c r="S844">
        <v>0</v>
      </c>
      <c r="T844">
        <v>0</v>
      </c>
      <c r="U844">
        <v>0</v>
      </c>
      <c r="V844">
        <v>95</v>
      </c>
      <c r="W844">
        <v>52</v>
      </c>
      <c r="X844">
        <v>25</v>
      </c>
      <c r="Y844" t="s">
        <v>173</v>
      </c>
      <c r="Z844" t="s">
        <v>173</v>
      </c>
      <c r="AA844" t="s">
        <v>173</v>
      </c>
      <c r="AB844" t="s">
        <v>173</v>
      </c>
      <c r="AC844" s="25" t="s">
        <v>173</v>
      </c>
      <c r="AD844" s="25" t="s">
        <v>173</v>
      </c>
      <c r="AE844" s="25" t="s">
        <v>173</v>
      </c>
      <c r="AQ844" s="5" t="e">
        <f>VLOOKUP(AR844,'End KS4 denominations'!A:G,7,0)</f>
        <v>#N/A</v>
      </c>
      <c r="AR844" s="5" t="str">
        <f t="shared" si="13"/>
        <v>Girls.S7.Studio Schools.Total.Total</v>
      </c>
    </row>
    <row r="845" spans="1:44" x14ac:dyDescent="0.25">
      <c r="A845">
        <v>201819</v>
      </c>
      <c r="B845" t="s">
        <v>19</v>
      </c>
      <c r="C845" t="s">
        <v>110</v>
      </c>
      <c r="D845" t="s">
        <v>20</v>
      </c>
      <c r="E845" t="s">
        <v>21</v>
      </c>
      <c r="F845" t="s">
        <v>22</v>
      </c>
      <c r="G845" t="s">
        <v>161</v>
      </c>
      <c r="H845" t="s">
        <v>125</v>
      </c>
      <c r="I845" t="s">
        <v>126</v>
      </c>
      <c r="J845" t="s">
        <v>161</v>
      </c>
      <c r="K845" t="s">
        <v>161</v>
      </c>
      <c r="L845" t="s">
        <v>30</v>
      </c>
      <c r="M845" t="s">
        <v>26</v>
      </c>
      <c r="N845">
        <v>1197</v>
      </c>
      <c r="O845">
        <v>1155</v>
      </c>
      <c r="P845">
        <v>683</v>
      </c>
      <c r="Q845">
        <v>364</v>
      </c>
      <c r="R845">
        <v>0</v>
      </c>
      <c r="S845">
        <v>0</v>
      </c>
      <c r="T845">
        <v>0</v>
      </c>
      <c r="U845">
        <v>0</v>
      </c>
      <c r="V845">
        <v>96</v>
      </c>
      <c r="W845">
        <v>57</v>
      </c>
      <c r="X845">
        <v>30</v>
      </c>
      <c r="Y845" t="s">
        <v>173</v>
      </c>
      <c r="Z845" t="s">
        <v>173</v>
      </c>
      <c r="AA845" t="s">
        <v>173</v>
      </c>
      <c r="AB845" t="s">
        <v>173</v>
      </c>
      <c r="AC845" s="25" t="s">
        <v>173</v>
      </c>
      <c r="AD845" s="25" t="s">
        <v>173</v>
      </c>
      <c r="AE845" s="25" t="s">
        <v>173</v>
      </c>
      <c r="AQ845" s="5" t="e">
        <f>VLOOKUP(AR845,'End KS4 denominations'!A:G,7,0)</f>
        <v>#N/A</v>
      </c>
      <c r="AR845" s="5" t="str">
        <f t="shared" si="13"/>
        <v>Total.S7.Studio Schools.Total.Total</v>
      </c>
    </row>
    <row r="846" spans="1:44" x14ac:dyDescent="0.25">
      <c r="A846">
        <v>201819</v>
      </c>
      <c r="B846" t="s">
        <v>19</v>
      </c>
      <c r="C846" t="s">
        <v>110</v>
      </c>
      <c r="D846" t="s">
        <v>20</v>
      </c>
      <c r="E846" t="s">
        <v>21</v>
      </c>
      <c r="F846" t="s">
        <v>22</v>
      </c>
      <c r="G846" t="s">
        <v>111</v>
      </c>
      <c r="H846" t="s">
        <v>125</v>
      </c>
      <c r="I846" t="s">
        <v>163</v>
      </c>
      <c r="J846" t="s">
        <v>161</v>
      </c>
      <c r="K846" t="s">
        <v>161</v>
      </c>
      <c r="L846" t="s">
        <v>30</v>
      </c>
      <c r="M846" t="s">
        <v>26</v>
      </c>
      <c r="N846">
        <v>2660</v>
      </c>
      <c r="O846">
        <v>2617</v>
      </c>
      <c r="P846">
        <v>1758</v>
      </c>
      <c r="Q846">
        <v>1053</v>
      </c>
      <c r="R846">
        <v>0</v>
      </c>
      <c r="S846">
        <v>0</v>
      </c>
      <c r="T846">
        <v>0</v>
      </c>
      <c r="U846">
        <v>0</v>
      </c>
      <c r="V846">
        <v>98</v>
      </c>
      <c r="W846">
        <v>66</v>
      </c>
      <c r="X846">
        <v>39</v>
      </c>
      <c r="Y846" t="s">
        <v>173</v>
      </c>
      <c r="Z846" t="s">
        <v>173</v>
      </c>
      <c r="AA846" t="s">
        <v>173</v>
      </c>
      <c r="AB846" t="s">
        <v>173</v>
      </c>
      <c r="AC846" s="25" t="s">
        <v>173</v>
      </c>
      <c r="AD846" s="25" t="s">
        <v>173</v>
      </c>
      <c r="AE846" s="25" t="s">
        <v>173</v>
      </c>
      <c r="AQ846" s="5" t="e">
        <f>VLOOKUP(AR846,'End KS4 denominations'!A:G,7,0)</f>
        <v>#N/A</v>
      </c>
      <c r="AR846" s="5" t="str">
        <f t="shared" si="13"/>
        <v>Boys.S7.University Technical Colleges (UTCs).Total.Total</v>
      </c>
    </row>
    <row r="847" spans="1:44" x14ac:dyDescent="0.25">
      <c r="A847">
        <v>201819</v>
      </c>
      <c r="B847" t="s">
        <v>19</v>
      </c>
      <c r="C847" t="s">
        <v>110</v>
      </c>
      <c r="D847" t="s">
        <v>20</v>
      </c>
      <c r="E847" t="s">
        <v>21</v>
      </c>
      <c r="F847" t="s">
        <v>22</v>
      </c>
      <c r="G847" t="s">
        <v>113</v>
      </c>
      <c r="H847" t="s">
        <v>125</v>
      </c>
      <c r="I847" t="s">
        <v>163</v>
      </c>
      <c r="J847" t="s">
        <v>161</v>
      </c>
      <c r="K847" t="s">
        <v>161</v>
      </c>
      <c r="L847" t="s">
        <v>30</v>
      </c>
      <c r="M847" t="s">
        <v>26</v>
      </c>
      <c r="N847">
        <v>1039</v>
      </c>
      <c r="O847">
        <v>1012</v>
      </c>
      <c r="P847">
        <v>666</v>
      </c>
      <c r="Q847">
        <v>415</v>
      </c>
      <c r="R847">
        <v>0</v>
      </c>
      <c r="S847">
        <v>0</v>
      </c>
      <c r="T847">
        <v>0</v>
      </c>
      <c r="U847">
        <v>0</v>
      </c>
      <c r="V847">
        <v>97</v>
      </c>
      <c r="W847">
        <v>64</v>
      </c>
      <c r="X847">
        <v>39</v>
      </c>
      <c r="Y847" t="s">
        <v>173</v>
      </c>
      <c r="Z847" t="s">
        <v>173</v>
      </c>
      <c r="AA847" t="s">
        <v>173</v>
      </c>
      <c r="AB847" t="s">
        <v>173</v>
      </c>
      <c r="AC847" s="25" t="s">
        <v>173</v>
      </c>
      <c r="AD847" s="25" t="s">
        <v>173</v>
      </c>
      <c r="AE847" s="25" t="s">
        <v>173</v>
      </c>
      <c r="AQ847" s="5" t="e">
        <f>VLOOKUP(AR847,'End KS4 denominations'!A:G,7,0)</f>
        <v>#N/A</v>
      </c>
      <c r="AR847" s="5" t="str">
        <f t="shared" si="13"/>
        <v>Girls.S7.University Technical Colleges (UTCs).Total.Total</v>
      </c>
    </row>
    <row r="848" spans="1:44" x14ac:dyDescent="0.25">
      <c r="A848">
        <v>201819</v>
      </c>
      <c r="B848" t="s">
        <v>19</v>
      </c>
      <c r="C848" t="s">
        <v>110</v>
      </c>
      <c r="D848" t="s">
        <v>20</v>
      </c>
      <c r="E848" t="s">
        <v>21</v>
      </c>
      <c r="F848" t="s">
        <v>22</v>
      </c>
      <c r="G848" t="s">
        <v>161</v>
      </c>
      <c r="H848" t="s">
        <v>125</v>
      </c>
      <c r="I848" t="s">
        <v>163</v>
      </c>
      <c r="J848" t="s">
        <v>161</v>
      </c>
      <c r="K848" t="s">
        <v>161</v>
      </c>
      <c r="L848" t="s">
        <v>30</v>
      </c>
      <c r="M848" t="s">
        <v>26</v>
      </c>
      <c r="N848">
        <v>3699</v>
      </c>
      <c r="O848">
        <v>3629</v>
      </c>
      <c r="P848">
        <v>2424</v>
      </c>
      <c r="Q848">
        <v>1468</v>
      </c>
      <c r="R848">
        <v>0</v>
      </c>
      <c r="S848">
        <v>0</v>
      </c>
      <c r="T848">
        <v>0</v>
      </c>
      <c r="U848">
        <v>0</v>
      </c>
      <c r="V848">
        <v>98</v>
      </c>
      <c r="W848">
        <v>65</v>
      </c>
      <c r="X848">
        <v>39</v>
      </c>
      <c r="Y848" t="s">
        <v>173</v>
      </c>
      <c r="Z848" t="s">
        <v>173</v>
      </c>
      <c r="AA848" t="s">
        <v>173</v>
      </c>
      <c r="AB848" t="s">
        <v>173</v>
      </c>
      <c r="AC848" s="25" t="s">
        <v>173</v>
      </c>
      <c r="AD848" s="25" t="s">
        <v>173</v>
      </c>
      <c r="AE848" s="25" t="s">
        <v>173</v>
      </c>
      <c r="AQ848" s="5" t="e">
        <f>VLOOKUP(AR848,'End KS4 denominations'!A:G,7,0)</f>
        <v>#N/A</v>
      </c>
      <c r="AR848" s="5" t="str">
        <f t="shared" si="13"/>
        <v>Total.S7.University Technical Colleges (UTCs).Total.Total</v>
      </c>
    </row>
    <row r="849" spans="1:44" x14ac:dyDescent="0.25">
      <c r="A849">
        <v>201819</v>
      </c>
      <c r="B849" t="s">
        <v>19</v>
      </c>
      <c r="C849" t="s">
        <v>110</v>
      </c>
      <c r="D849" t="s">
        <v>20</v>
      </c>
      <c r="E849" t="s">
        <v>21</v>
      </c>
      <c r="F849" t="s">
        <v>22</v>
      </c>
      <c r="G849" t="s">
        <v>111</v>
      </c>
      <c r="H849" t="s">
        <v>125</v>
      </c>
      <c r="I849" t="s">
        <v>86</v>
      </c>
      <c r="J849" t="s">
        <v>161</v>
      </c>
      <c r="K849" t="s">
        <v>161</v>
      </c>
      <c r="L849" t="s">
        <v>31</v>
      </c>
      <c r="M849" t="s">
        <v>26</v>
      </c>
      <c r="N849">
        <v>60823</v>
      </c>
      <c r="O849">
        <v>59724</v>
      </c>
      <c r="P849">
        <v>41067</v>
      </c>
      <c r="Q849">
        <v>30576</v>
      </c>
      <c r="R849">
        <v>0</v>
      </c>
      <c r="S849">
        <v>0</v>
      </c>
      <c r="T849">
        <v>0</v>
      </c>
      <c r="U849">
        <v>0</v>
      </c>
      <c r="V849">
        <v>98</v>
      </c>
      <c r="W849">
        <v>67</v>
      </c>
      <c r="X849">
        <v>50</v>
      </c>
      <c r="Y849" t="s">
        <v>173</v>
      </c>
      <c r="Z849" t="s">
        <v>173</v>
      </c>
      <c r="AA849" t="s">
        <v>173</v>
      </c>
      <c r="AB849" t="s">
        <v>173</v>
      </c>
      <c r="AC849" s="25" t="s">
        <v>173</v>
      </c>
      <c r="AD849" s="25" t="s">
        <v>173</v>
      </c>
      <c r="AE849" s="25" t="s">
        <v>173</v>
      </c>
      <c r="AQ849" s="5" t="e">
        <f>VLOOKUP(AR849,'End KS4 denominations'!A:G,7,0)</f>
        <v>#N/A</v>
      </c>
      <c r="AR849" s="5" t="str">
        <f t="shared" si="13"/>
        <v>Boys.S7.Converter Academies.Total.Total</v>
      </c>
    </row>
    <row r="850" spans="1:44" x14ac:dyDescent="0.25">
      <c r="A850">
        <v>201819</v>
      </c>
      <c r="B850" t="s">
        <v>19</v>
      </c>
      <c r="C850" t="s">
        <v>110</v>
      </c>
      <c r="D850" t="s">
        <v>20</v>
      </c>
      <c r="E850" t="s">
        <v>21</v>
      </c>
      <c r="F850" t="s">
        <v>22</v>
      </c>
      <c r="G850" t="s">
        <v>113</v>
      </c>
      <c r="H850" t="s">
        <v>125</v>
      </c>
      <c r="I850" t="s">
        <v>86</v>
      </c>
      <c r="J850" t="s">
        <v>161</v>
      </c>
      <c r="K850" t="s">
        <v>161</v>
      </c>
      <c r="L850" t="s">
        <v>31</v>
      </c>
      <c r="M850" t="s">
        <v>26</v>
      </c>
      <c r="N850">
        <v>79170</v>
      </c>
      <c r="O850">
        <v>78093</v>
      </c>
      <c r="P850">
        <v>60906</v>
      </c>
      <c r="Q850">
        <v>48088</v>
      </c>
      <c r="R850">
        <v>0</v>
      </c>
      <c r="S850">
        <v>0</v>
      </c>
      <c r="T850">
        <v>0</v>
      </c>
      <c r="U850">
        <v>0</v>
      </c>
      <c r="V850">
        <v>98</v>
      </c>
      <c r="W850">
        <v>76</v>
      </c>
      <c r="X850">
        <v>60</v>
      </c>
      <c r="Y850" t="s">
        <v>173</v>
      </c>
      <c r="Z850" t="s">
        <v>173</v>
      </c>
      <c r="AA850" t="s">
        <v>173</v>
      </c>
      <c r="AB850" t="s">
        <v>173</v>
      </c>
      <c r="AC850" s="25" t="s">
        <v>173</v>
      </c>
      <c r="AD850" s="25" t="s">
        <v>173</v>
      </c>
      <c r="AE850" s="25" t="s">
        <v>173</v>
      </c>
      <c r="AQ850" s="5" t="e">
        <f>VLOOKUP(AR850,'End KS4 denominations'!A:G,7,0)</f>
        <v>#N/A</v>
      </c>
      <c r="AR850" s="5" t="str">
        <f t="shared" si="13"/>
        <v>Girls.S7.Converter Academies.Total.Total</v>
      </c>
    </row>
    <row r="851" spans="1:44" x14ac:dyDescent="0.25">
      <c r="A851">
        <v>201819</v>
      </c>
      <c r="B851" t="s">
        <v>19</v>
      </c>
      <c r="C851" t="s">
        <v>110</v>
      </c>
      <c r="D851" t="s">
        <v>20</v>
      </c>
      <c r="E851" t="s">
        <v>21</v>
      </c>
      <c r="F851" t="s">
        <v>22</v>
      </c>
      <c r="G851" t="s">
        <v>161</v>
      </c>
      <c r="H851" t="s">
        <v>125</v>
      </c>
      <c r="I851" t="s">
        <v>86</v>
      </c>
      <c r="J851" t="s">
        <v>161</v>
      </c>
      <c r="K851" t="s">
        <v>161</v>
      </c>
      <c r="L851" t="s">
        <v>31</v>
      </c>
      <c r="M851" t="s">
        <v>26</v>
      </c>
      <c r="N851">
        <v>139993</v>
      </c>
      <c r="O851">
        <v>137817</v>
      </c>
      <c r="P851">
        <v>101973</v>
      </c>
      <c r="Q851">
        <v>78664</v>
      </c>
      <c r="R851">
        <v>0</v>
      </c>
      <c r="S851">
        <v>0</v>
      </c>
      <c r="T851">
        <v>0</v>
      </c>
      <c r="U851">
        <v>0</v>
      </c>
      <c r="V851">
        <v>98</v>
      </c>
      <c r="W851">
        <v>72</v>
      </c>
      <c r="X851">
        <v>56</v>
      </c>
      <c r="Y851" t="s">
        <v>173</v>
      </c>
      <c r="Z851" t="s">
        <v>173</v>
      </c>
      <c r="AA851" t="s">
        <v>173</v>
      </c>
      <c r="AB851" t="s">
        <v>173</v>
      </c>
      <c r="AC851" s="25" t="s">
        <v>173</v>
      </c>
      <c r="AD851" s="25" t="s">
        <v>173</v>
      </c>
      <c r="AE851" s="25" t="s">
        <v>173</v>
      </c>
      <c r="AQ851" s="5" t="e">
        <f>VLOOKUP(AR851,'End KS4 denominations'!A:G,7,0)</f>
        <v>#N/A</v>
      </c>
      <c r="AR851" s="5" t="str">
        <f t="shared" si="13"/>
        <v>Total.S7.Converter Academies.Total.Total</v>
      </c>
    </row>
    <row r="852" spans="1:44" x14ac:dyDescent="0.25">
      <c r="A852">
        <v>201819</v>
      </c>
      <c r="B852" t="s">
        <v>19</v>
      </c>
      <c r="C852" t="s">
        <v>110</v>
      </c>
      <c r="D852" t="s">
        <v>20</v>
      </c>
      <c r="E852" t="s">
        <v>21</v>
      </c>
      <c r="F852" t="s">
        <v>22</v>
      </c>
      <c r="G852" t="s">
        <v>111</v>
      </c>
      <c r="H852" t="s">
        <v>125</v>
      </c>
      <c r="I852" t="s">
        <v>164</v>
      </c>
      <c r="J852" t="s">
        <v>161</v>
      </c>
      <c r="K852" t="s">
        <v>161</v>
      </c>
      <c r="L852" t="s">
        <v>31</v>
      </c>
      <c r="M852" t="s">
        <v>26</v>
      </c>
      <c r="N852">
        <v>13</v>
      </c>
      <c r="O852">
        <v>13</v>
      </c>
      <c r="P852">
        <v>6</v>
      </c>
      <c r="Q852">
        <v>5</v>
      </c>
      <c r="R852">
        <v>0</v>
      </c>
      <c r="S852">
        <v>0</v>
      </c>
      <c r="T852">
        <v>0</v>
      </c>
      <c r="U852">
        <v>0</v>
      </c>
      <c r="V852">
        <v>100</v>
      </c>
      <c r="W852">
        <v>46</v>
      </c>
      <c r="X852">
        <v>38</v>
      </c>
      <c r="Y852" t="s">
        <v>173</v>
      </c>
      <c r="Z852" t="s">
        <v>173</v>
      </c>
      <c r="AA852" t="s">
        <v>173</v>
      </c>
      <c r="AB852" t="s">
        <v>173</v>
      </c>
      <c r="AC852" s="25" t="s">
        <v>173</v>
      </c>
      <c r="AD852" s="25" t="s">
        <v>173</v>
      </c>
      <c r="AE852" s="25" t="s">
        <v>173</v>
      </c>
      <c r="AQ852" s="5" t="e">
        <f>VLOOKUP(AR852,'End KS4 denominations'!A:G,7,0)</f>
        <v>#N/A</v>
      </c>
      <c r="AR852" s="5" t="str">
        <f t="shared" si="13"/>
        <v>Boys.S7.FE14-16 Colleges.Total.Total</v>
      </c>
    </row>
    <row r="853" spans="1:44" x14ac:dyDescent="0.25">
      <c r="A853">
        <v>201819</v>
      </c>
      <c r="B853" t="s">
        <v>19</v>
      </c>
      <c r="C853" t="s">
        <v>110</v>
      </c>
      <c r="D853" t="s">
        <v>20</v>
      </c>
      <c r="E853" t="s">
        <v>21</v>
      </c>
      <c r="F853" t="s">
        <v>22</v>
      </c>
      <c r="G853" t="s">
        <v>113</v>
      </c>
      <c r="H853" t="s">
        <v>125</v>
      </c>
      <c r="I853" t="s">
        <v>164</v>
      </c>
      <c r="J853" t="s">
        <v>161</v>
      </c>
      <c r="K853" t="s">
        <v>161</v>
      </c>
      <c r="L853" t="s">
        <v>31</v>
      </c>
      <c r="M853" t="s">
        <v>26</v>
      </c>
      <c r="N853">
        <v>29</v>
      </c>
      <c r="O853">
        <v>28</v>
      </c>
      <c r="P853">
        <v>15</v>
      </c>
      <c r="Q853">
        <v>8</v>
      </c>
      <c r="R853">
        <v>0</v>
      </c>
      <c r="S853">
        <v>0</v>
      </c>
      <c r="T853">
        <v>0</v>
      </c>
      <c r="U853">
        <v>0</v>
      </c>
      <c r="V853">
        <v>96</v>
      </c>
      <c r="W853">
        <v>51</v>
      </c>
      <c r="X853">
        <v>27</v>
      </c>
      <c r="Y853" t="s">
        <v>173</v>
      </c>
      <c r="Z853" t="s">
        <v>173</v>
      </c>
      <c r="AA853" t="s">
        <v>173</v>
      </c>
      <c r="AB853" t="s">
        <v>173</v>
      </c>
      <c r="AC853" s="25" t="s">
        <v>173</v>
      </c>
      <c r="AD853" s="25" t="s">
        <v>173</v>
      </c>
      <c r="AE853" s="25" t="s">
        <v>173</v>
      </c>
      <c r="AQ853" s="5" t="e">
        <f>VLOOKUP(AR853,'End KS4 denominations'!A:G,7,0)</f>
        <v>#N/A</v>
      </c>
      <c r="AR853" s="5" t="str">
        <f t="shared" si="13"/>
        <v>Girls.S7.FE14-16 Colleges.Total.Total</v>
      </c>
    </row>
    <row r="854" spans="1:44" x14ac:dyDescent="0.25">
      <c r="A854">
        <v>201819</v>
      </c>
      <c r="B854" t="s">
        <v>19</v>
      </c>
      <c r="C854" t="s">
        <v>110</v>
      </c>
      <c r="D854" t="s">
        <v>20</v>
      </c>
      <c r="E854" t="s">
        <v>21</v>
      </c>
      <c r="F854" t="s">
        <v>22</v>
      </c>
      <c r="G854" t="s">
        <v>161</v>
      </c>
      <c r="H854" t="s">
        <v>125</v>
      </c>
      <c r="I854" t="s">
        <v>164</v>
      </c>
      <c r="J854" t="s">
        <v>161</v>
      </c>
      <c r="K854" t="s">
        <v>161</v>
      </c>
      <c r="L854" t="s">
        <v>31</v>
      </c>
      <c r="M854" t="s">
        <v>26</v>
      </c>
      <c r="N854">
        <v>42</v>
      </c>
      <c r="O854">
        <v>41</v>
      </c>
      <c r="P854">
        <v>21</v>
      </c>
      <c r="Q854">
        <v>13</v>
      </c>
      <c r="R854">
        <v>0</v>
      </c>
      <c r="S854">
        <v>0</v>
      </c>
      <c r="T854">
        <v>0</v>
      </c>
      <c r="U854">
        <v>0</v>
      </c>
      <c r="V854">
        <v>97</v>
      </c>
      <c r="W854">
        <v>50</v>
      </c>
      <c r="X854">
        <v>30</v>
      </c>
      <c r="Y854" t="s">
        <v>173</v>
      </c>
      <c r="Z854" t="s">
        <v>173</v>
      </c>
      <c r="AA854" t="s">
        <v>173</v>
      </c>
      <c r="AB854" t="s">
        <v>173</v>
      </c>
      <c r="AC854" s="25" t="s">
        <v>173</v>
      </c>
      <c r="AD854" s="25" t="s">
        <v>173</v>
      </c>
      <c r="AE854" s="25" t="s">
        <v>173</v>
      </c>
      <c r="AQ854" s="5" t="e">
        <f>VLOOKUP(AR854,'End KS4 denominations'!A:G,7,0)</f>
        <v>#N/A</v>
      </c>
      <c r="AR854" s="5" t="str">
        <f t="shared" si="13"/>
        <v>Total.S7.FE14-16 Colleges.Total.Total</v>
      </c>
    </row>
    <row r="855" spans="1:44" x14ac:dyDescent="0.25">
      <c r="A855">
        <v>201819</v>
      </c>
      <c r="B855" t="s">
        <v>19</v>
      </c>
      <c r="C855" t="s">
        <v>110</v>
      </c>
      <c r="D855" t="s">
        <v>20</v>
      </c>
      <c r="E855" t="s">
        <v>21</v>
      </c>
      <c r="F855" t="s">
        <v>22</v>
      </c>
      <c r="G855" t="s">
        <v>111</v>
      </c>
      <c r="H855" t="s">
        <v>125</v>
      </c>
      <c r="I855" t="s">
        <v>89</v>
      </c>
      <c r="J855" t="s">
        <v>161</v>
      </c>
      <c r="K855" t="s">
        <v>161</v>
      </c>
      <c r="L855" t="s">
        <v>31</v>
      </c>
      <c r="M855" t="s">
        <v>26</v>
      </c>
      <c r="N855">
        <v>2941</v>
      </c>
      <c r="O855">
        <v>2832</v>
      </c>
      <c r="P855">
        <v>1785</v>
      </c>
      <c r="Q855">
        <v>1300</v>
      </c>
      <c r="R855">
        <v>0</v>
      </c>
      <c r="S855">
        <v>0</v>
      </c>
      <c r="T855">
        <v>0</v>
      </c>
      <c r="U855">
        <v>0</v>
      </c>
      <c r="V855">
        <v>96</v>
      </c>
      <c r="W855">
        <v>60</v>
      </c>
      <c r="X855">
        <v>44</v>
      </c>
      <c r="Y855" t="s">
        <v>173</v>
      </c>
      <c r="Z855" t="s">
        <v>173</v>
      </c>
      <c r="AA855" t="s">
        <v>173</v>
      </c>
      <c r="AB855" t="s">
        <v>173</v>
      </c>
      <c r="AC855" s="25" t="s">
        <v>173</v>
      </c>
      <c r="AD855" s="25" t="s">
        <v>173</v>
      </c>
      <c r="AE855" s="25" t="s">
        <v>173</v>
      </c>
      <c r="AQ855" s="5" t="e">
        <f>VLOOKUP(AR855,'End KS4 denominations'!A:G,7,0)</f>
        <v>#N/A</v>
      </c>
      <c r="AR855" s="5" t="str">
        <f t="shared" si="13"/>
        <v>Boys.S7.Free Schools.Total.Total</v>
      </c>
    </row>
    <row r="856" spans="1:44" x14ac:dyDescent="0.25">
      <c r="A856">
        <v>201819</v>
      </c>
      <c r="B856" t="s">
        <v>19</v>
      </c>
      <c r="C856" t="s">
        <v>110</v>
      </c>
      <c r="D856" t="s">
        <v>20</v>
      </c>
      <c r="E856" t="s">
        <v>21</v>
      </c>
      <c r="F856" t="s">
        <v>22</v>
      </c>
      <c r="G856" t="s">
        <v>113</v>
      </c>
      <c r="H856" t="s">
        <v>125</v>
      </c>
      <c r="I856" t="s">
        <v>89</v>
      </c>
      <c r="J856" t="s">
        <v>161</v>
      </c>
      <c r="K856" t="s">
        <v>161</v>
      </c>
      <c r="L856" t="s">
        <v>31</v>
      </c>
      <c r="M856" t="s">
        <v>26</v>
      </c>
      <c r="N856">
        <v>2849</v>
      </c>
      <c r="O856">
        <v>2767</v>
      </c>
      <c r="P856">
        <v>2070</v>
      </c>
      <c r="Q856">
        <v>1627</v>
      </c>
      <c r="R856">
        <v>0</v>
      </c>
      <c r="S856">
        <v>0</v>
      </c>
      <c r="T856">
        <v>0</v>
      </c>
      <c r="U856">
        <v>0</v>
      </c>
      <c r="V856">
        <v>97</v>
      </c>
      <c r="W856">
        <v>72</v>
      </c>
      <c r="X856">
        <v>57</v>
      </c>
      <c r="Y856" t="s">
        <v>173</v>
      </c>
      <c r="Z856" t="s">
        <v>173</v>
      </c>
      <c r="AA856" t="s">
        <v>173</v>
      </c>
      <c r="AB856" t="s">
        <v>173</v>
      </c>
      <c r="AC856" s="25" t="s">
        <v>173</v>
      </c>
      <c r="AD856" s="25" t="s">
        <v>173</v>
      </c>
      <c r="AE856" s="25" t="s">
        <v>173</v>
      </c>
      <c r="AQ856" s="5" t="e">
        <f>VLOOKUP(AR856,'End KS4 denominations'!A:G,7,0)</f>
        <v>#N/A</v>
      </c>
      <c r="AR856" s="5" t="str">
        <f t="shared" si="13"/>
        <v>Girls.S7.Free Schools.Total.Total</v>
      </c>
    </row>
    <row r="857" spans="1:44" x14ac:dyDescent="0.25">
      <c r="A857">
        <v>201819</v>
      </c>
      <c r="B857" t="s">
        <v>19</v>
      </c>
      <c r="C857" t="s">
        <v>110</v>
      </c>
      <c r="D857" t="s">
        <v>20</v>
      </c>
      <c r="E857" t="s">
        <v>21</v>
      </c>
      <c r="F857" t="s">
        <v>22</v>
      </c>
      <c r="G857" t="s">
        <v>161</v>
      </c>
      <c r="H857" t="s">
        <v>125</v>
      </c>
      <c r="I857" t="s">
        <v>89</v>
      </c>
      <c r="J857" t="s">
        <v>161</v>
      </c>
      <c r="K857" t="s">
        <v>161</v>
      </c>
      <c r="L857" t="s">
        <v>31</v>
      </c>
      <c r="M857" t="s">
        <v>26</v>
      </c>
      <c r="N857">
        <v>5790</v>
      </c>
      <c r="O857">
        <v>5599</v>
      </c>
      <c r="P857">
        <v>3855</v>
      </c>
      <c r="Q857">
        <v>2927</v>
      </c>
      <c r="R857">
        <v>0</v>
      </c>
      <c r="S857">
        <v>0</v>
      </c>
      <c r="T857">
        <v>0</v>
      </c>
      <c r="U857">
        <v>0</v>
      </c>
      <c r="V857">
        <v>96</v>
      </c>
      <c r="W857">
        <v>66</v>
      </c>
      <c r="X857">
        <v>50</v>
      </c>
      <c r="Y857" t="s">
        <v>173</v>
      </c>
      <c r="Z857" t="s">
        <v>173</v>
      </c>
      <c r="AA857" t="s">
        <v>173</v>
      </c>
      <c r="AB857" t="s">
        <v>173</v>
      </c>
      <c r="AC857" s="25" t="s">
        <v>173</v>
      </c>
      <c r="AD857" s="25" t="s">
        <v>173</v>
      </c>
      <c r="AE857" s="25" t="s">
        <v>173</v>
      </c>
      <c r="AQ857" s="5" t="e">
        <f>VLOOKUP(AR857,'End KS4 denominations'!A:G,7,0)</f>
        <v>#N/A</v>
      </c>
      <c r="AR857" s="5" t="str">
        <f t="shared" si="13"/>
        <v>Total.S7.Free Schools.Total.Total</v>
      </c>
    </row>
    <row r="858" spans="1:44" x14ac:dyDescent="0.25">
      <c r="A858">
        <v>201819</v>
      </c>
      <c r="B858" t="s">
        <v>19</v>
      </c>
      <c r="C858" t="s">
        <v>110</v>
      </c>
      <c r="D858" t="s">
        <v>20</v>
      </c>
      <c r="E858" t="s">
        <v>21</v>
      </c>
      <c r="F858" t="s">
        <v>22</v>
      </c>
      <c r="G858" t="s">
        <v>111</v>
      </c>
      <c r="H858" t="s">
        <v>125</v>
      </c>
      <c r="I858" t="s">
        <v>87</v>
      </c>
      <c r="J858" t="s">
        <v>161</v>
      </c>
      <c r="K858" t="s">
        <v>161</v>
      </c>
      <c r="L858" t="s">
        <v>31</v>
      </c>
      <c r="M858" t="s">
        <v>26</v>
      </c>
      <c r="N858">
        <v>7777</v>
      </c>
      <c r="O858">
        <v>7587</v>
      </c>
      <c r="P858">
        <v>6698</v>
      </c>
      <c r="Q858">
        <v>5721</v>
      </c>
      <c r="R858">
        <v>0</v>
      </c>
      <c r="S858">
        <v>0</v>
      </c>
      <c r="T858">
        <v>0</v>
      </c>
      <c r="U858">
        <v>0</v>
      </c>
      <c r="V858">
        <v>97</v>
      </c>
      <c r="W858">
        <v>86</v>
      </c>
      <c r="X858">
        <v>73</v>
      </c>
      <c r="Y858" t="s">
        <v>173</v>
      </c>
      <c r="Z858" t="s">
        <v>173</v>
      </c>
      <c r="AA858" t="s">
        <v>173</v>
      </c>
      <c r="AB858" t="s">
        <v>173</v>
      </c>
      <c r="AC858" s="25" t="s">
        <v>173</v>
      </c>
      <c r="AD858" s="25" t="s">
        <v>173</v>
      </c>
      <c r="AE858" s="25" t="s">
        <v>173</v>
      </c>
      <c r="AQ858" s="5" t="e">
        <f>VLOOKUP(AR858,'End KS4 denominations'!A:G,7,0)</f>
        <v>#N/A</v>
      </c>
      <c r="AR858" s="5" t="str">
        <f t="shared" si="13"/>
        <v>Boys.S7.Independent Schools.Total.Total</v>
      </c>
    </row>
    <row r="859" spans="1:44" x14ac:dyDescent="0.25">
      <c r="A859">
        <v>201819</v>
      </c>
      <c r="B859" t="s">
        <v>19</v>
      </c>
      <c r="C859" t="s">
        <v>110</v>
      </c>
      <c r="D859" t="s">
        <v>20</v>
      </c>
      <c r="E859" t="s">
        <v>21</v>
      </c>
      <c r="F859" t="s">
        <v>22</v>
      </c>
      <c r="G859" t="s">
        <v>113</v>
      </c>
      <c r="H859" t="s">
        <v>125</v>
      </c>
      <c r="I859" t="s">
        <v>87</v>
      </c>
      <c r="J859" t="s">
        <v>161</v>
      </c>
      <c r="K859" t="s">
        <v>161</v>
      </c>
      <c r="L859" t="s">
        <v>31</v>
      </c>
      <c r="M859" t="s">
        <v>26</v>
      </c>
      <c r="N859">
        <v>9449</v>
      </c>
      <c r="O859">
        <v>9342</v>
      </c>
      <c r="P859">
        <v>8822</v>
      </c>
      <c r="Q859">
        <v>7928</v>
      </c>
      <c r="R859">
        <v>0</v>
      </c>
      <c r="S859">
        <v>0</v>
      </c>
      <c r="T859">
        <v>0</v>
      </c>
      <c r="U859">
        <v>0</v>
      </c>
      <c r="V859">
        <v>98</v>
      </c>
      <c r="W859">
        <v>93</v>
      </c>
      <c r="X859">
        <v>83</v>
      </c>
      <c r="Y859" t="s">
        <v>173</v>
      </c>
      <c r="Z859" t="s">
        <v>173</v>
      </c>
      <c r="AA859" t="s">
        <v>173</v>
      </c>
      <c r="AB859" t="s">
        <v>173</v>
      </c>
      <c r="AC859" s="25" t="s">
        <v>173</v>
      </c>
      <c r="AD859" s="25" t="s">
        <v>173</v>
      </c>
      <c r="AE859" s="25" t="s">
        <v>173</v>
      </c>
      <c r="AQ859" s="5" t="e">
        <f>VLOOKUP(AR859,'End KS4 denominations'!A:G,7,0)</f>
        <v>#N/A</v>
      </c>
      <c r="AR859" s="5" t="str">
        <f t="shared" si="13"/>
        <v>Girls.S7.Independent Schools.Total.Total</v>
      </c>
    </row>
    <row r="860" spans="1:44" x14ac:dyDescent="0.25">
      <c r="A860">
        <v>201819</v>
      </c>
      <c r="B860" t="s">
        <v>19</v>
      </c>
      <c r="C860" t="s">
        <v>110</v>
      </c>
      <c r="D860" t="s">
        <v>20</v>
      </c>
      <c r="E860" t="s">
        <v>21</v>
      </c>
      <c r="F860" t="s">
        <v>22</v>
      </c>
      <c r="G860" t="s">
        <v>161</v>
      </c>
      <c r="H860" t="s">
        <v>125</v>
      </c>
      <c r="I860" t="s">
        <v>87</v>
      </c>
      <c r="J860" t="s">
        <v>161</v>
      </c>
      <c r="K860" t="s">
        <v>161</v>
      </c>
      <c r="L860" t="s">
        <v>31</v>
      </c>
      <c r="M860" t="s">
        <v>26</v>
      </c>
      <c r="N860">
        <v>17226</v>
      </c>
      <c r="O860">
        <v>16929</v>
      </c>
      <c r="P860">
        <v>15520</v>
      </c>
      <c r="Q860">
        <v>13649</v>
      </c>
      <c r="R860">
        <v>0</v>
      </c>
      <c r="S860">
        <v>0</v>
      </c>
      <c r="T860">
        <v>0</v>
      </c>
      <c r="U860">
        <v>0</v>
      </c>
      <c r="V860">
        <v>98</v>
      </c>
      <c r="W860">
        <v>90</v>
      </c>
      <c r="X860">
        <v>79</v>
      </c>
      <c r="Y860" t="s">
        <v>173</v>
      </c>
      <c r="Z860" t="s">
        <v>173</v>
      </c>
      <c r="AA860" t="s">
        <v>173</v>
      </c>
      <c r="AB860" t="s">
        <v>173</v>
      </c>
      <c r="AC860" s="25" t="s">
        <v>173</v>
      </c>
      <c r="AD860" s="25" t="s">
        <v>173</v>
      </c>
      <c r="AE860" s="25" t="s">
        <v>173</v>
      </c>
      <c r="AQ860" s="5" t="e">
        <f>VLOOKUP(AR860,'End KS4 denominations'!A:G,7,0)</f>
        <v>#N/A</v>
      </c>
      <c r="AR860" s="5" t="str">
        <f t="shared" si="13"/>
        <v>Total.S7.Independent Schools.Total.Total</v>
      </c>
    </row>
    <row r="861" spans="1:44" x14ac:dyDescent="0.25">
      <c r="A861">
        <v>201819</v>
      </c>
      <c r="B861" t="s">
        <v>19</v>
      </c>
      <c r="C861" t="s">
        <v>110</v>
      </c>
      <c r="D861" t="s">
        <v>20</v>
      </c>
      <c r="E861" t="s">
        <v>21</v>
      </c>
      <c r="F861" t="s">
        <v>22</v>
      </c>
      <c r="G861" t="s">
        <v>111</v>
      </c>
      <c r="H861" t="s">
        <v>125</v>
      </c>
      <c r="I861" t="s">
        <v>162</v>
      </c>
      <c r="J861" t="s">
        <v>161</v>
      </c>
      <c r="K861" t="s">
        <v>161</v>
      </c>
      <c r="L861" t="s">
        <v>31</v>
      </c>
      <c r="M861" t="s">
        <v>26</v>
      </c>
      <c r="N861">
        <v>17</v>
      </c>
      <c r="O861">
        <v>16</v>
      </c>
      <c r="P861">
        <v>13</v>
      </c>
      <c r="Q861">
        <v>13</v>
      </c>
      <c r="R861">
        <v>0</v>
      </c>
      <c r="S861">
        <v>0</v>
      </c>
      <c r="T861">
        <v>0</v>
      </c>
      <c r="U861">
        <v>0</v>
      </c>
      <c r="V861">
        <v>94</v>
      </c>
      <c r="W861">
        <v>76</v>
      </c>
      <c r="X861">
        <v>76</v>
      </c>
      <c r="Y861" t="s">
        <v>173</v>
      </c>
      <c r="Z861" t="s">
        <v>173</v>
      </c>
      <c r="AA861" t="s">
        <v>173</v>
      </c>
      <c r="AB861" t="s">
        <v>173</v>
      </c>
      <c r="AC861" s="25" t="s">
        <v>173</v>
      </c>
      <c r="AD861" s="25" t="s">
        <v>173</v>
      </c>
      <c r="AE861" s="25" t="s">
        <v>173</v>
      </c>
      <c r="AQ861" s="5" t="e">
        <f>VLOOKUP(AR861,'End KS4 denominations'!A:G,7,0)</f>
        <v>#N/A</v>
      </c>
      <c r="AR861" s="5" t="str">
        <f t="shared" si="13"/>
        <v>Boys.S7.Independent Special Schools.Total.Total</v>
      </c>
    </row>
    <row r="862" spans="1:44" x14ac:dyDescent="0.25">
      <c r="A862">
        <v>201819</v>
      </c>
      <c r="B862" t="s">
        <v>19</v>
      </c>
      <c r="C862" t="s">
        <v>110</v>
      </c>
      <c r="D862" t="s">
        <v>20</v>
      </c>
      <c r="E862" t="s">
        <v>21</v>
      </c>
      <c r="F862" t="s">
        <v>22</v>
      </c>
      <c r="G862" t="s">
        <v>113</v>
      </c>
      <c r="H862" t="s">
        <v>125</v>
      </c>
      <c r="I862" t="s">
        <v>162</v>
      </c>
      <c r="J862" t="s">
        <v>161</v>
      </c>
      <c r="K862" t="s">
        <v>161</v>
      </c>
      <c r="L862" t="s">
        <v>31</v>
      </c>
      <c r="M862" t="s">
        <v>26</v>
      </c>
      <c r="N862">
        <v>6</v>
      </c>
      <c r="O862">
        <v>6</v>
      </c>
      <c r="P862">
        <v>6</v>
      </c>
      <c r="Q862">
        <v>5</v>
      </c>
      <c r="R862">
        <v>0</v>
      </c>
      <c r="S862">
        <v>0</v>
      </c>
      <c r="T862">
        <v>0</v>
      </c>
      <c r="U862">
        <v>0</v>
      </c>
      <c r="V862">
        <v>100</v>
      </c>
      <c r="W862">
        <v>100</v>
      </c>
      <c r="X862">
        <v>83</v>
      </c>
      <c r="Y862" t="s">
        <v>173</v>
      </c>
      <c r="Z862" t="s">
        <v>173</v>
      </c>
      <c r="AA862" t="s">
        <v>173</v>
      </c>
      <c r="AB862" t="s">
        <v>173</v>
      </c>
      <c r="AC862" s="25" t="s">
        <v>173</v>
      </c>
      <c r="AD862" s="25" t="s">
        <v>173</v>
      </c>
      <c r="AE862" s="25" t="s">
        <v>173</v>
      </c>
      <c r="AQ862" s="5" t="e">
        <f>VLOOKUP(AR862,'End KS4 denominations'!A:G,7,0)</f>
        <v>#N/A</v>
      </c>
      <c r="AR862" s="5" t="str">
        <f t="shared" si="13"/>
        <v>Girls.S7.Independent Special Schools.Total.Total</v>
      </c>
    </row>
    <row r="863" spans="1:44" x14ac:dyDescent="0.25">
      <c r="A863">
        <v>201819</v>
      </c>
      <c r="B863" t="s">
        <v>19</v>
      </c>
      <c r="C863" t="s">
        <v>110</v>
      </c>
      <c r="D863" t="s">
        <v>20</v>
      </c>
      <c r="E863" t="s">
        <v>21</v>
      </c>
      <c r="F863" t="s">
        <v>22</v>
      </c>
      <c r="G863" t="s">
        <v>161</v>
      </c>
      <c r="H863" t="s">
        <v>125</v>
      </c>
      <c r="I863" t="s">
        <v>162</v>
      </c>
      <c r="J863" t="s">
        <v>161</v>
      </c>
      <c r="K863" t="s">
        <v>161</v>
      </c>
      <c r="L863" t="s">
        <v>31</v>
      </c>
      <c r="M863" t="s">
        <v>26</v>
      </c>
      <c r="N863">
        <v>23</v>
      </c>
      <c r="O863">
        <v>22</v>
      </c>
      <c r="P863">
        <v>19</v>
      </c>
      <c r="Q863">
        <v>18</v>
      </c>
      <c r="R863">
        <v>0</v>
      </c>
      <c r="S863">
        <v>0</v>
      </c>
      <c r="T863">
        <v>0</v>
      </c>
      <c r="U863">
        <v>0</v>
      </c>
      <c r="V863">
        <v>95</v>
      </c>
      <c r="W863">
        <v>82</v>
      </c>
      <c r="X863">
        <v>78</v>
      </c>
      <c r="Y863" t="s">
        <v>173</v>
      </c>
      <c r="Z863" t="s">
        <v>173</v>
      </c>
      <c r="AA863" t="s">
        <v>173</v>
      </c>
      <c r="AB863" t="s">
        <v>173</v>
      </c>
      <c r="AC863" s="25" t="s">
        <v>173</v>
      </c>
      <c r="AD863" s="25" t="s">
        <v>173</v>
      </c>
      <c r="AE863" s="25" t="s">
        <v>173</v>
      </c>
      <c r="AQ863" s="5" t="e">
        <f>VLOOKUP(AR863,'End KS4 denominations'!A:G,7,0)</f>
        <v>#N/A</v>
      </c>
      <c r="AR863" s="5" t="str">
        <f t="shared" si="13"/>
        <v>Total.S7.Independent Special Schools.Total.Total</v>
      </c>
    </row>
    <row r="864" spans="1:44" x14ac:dyDescent="0.25">
      <c r="A864">
        <v>201819</v>
      </c>
      <c r="B864" t="s">
        <v>19</v>
      </c>
      <c r="C864" t="s">
        <v>110</v>
      </c>
      <c r="D864" t="s">
        <v>20</v>
      </c>
      <c r="E864" t="s">
        <v>21</v>
      </c>
      <c r="F864" t="s">
        <v>22</v>
      </c>
      <c r="G864" t="s">
        <v>111</v>
      </c>
      <c r="H864" t="s">
        <v>125</v>
      </c>
      <c r="I864" t="s">
        <v>127</v>
      </c>
      <c r="J864" t="s">
        <v>161</v>
      </c>
      <c r="K864" t="s">
        <v>161</v>
      </c>
      <c r="L864" t="s">
        <v>31</v>
      </c>
      <c r="M864" t="s">
        <v>26</v>
      </c>
      <c r="N864">
        <v>11</v>
      </c>
      <c r="O864">
        <v>11</v>
      </c>
      <c r="P864">
        <v>5</v>
      </c>
      <c r="Q864">
        <v>3</v>
      </c>
      <c r="R864">
        <v>0</v>
      </c>
      <c r="S864">
        <v>0</v>
      </c>
      <c r="T864">
        <v>0</v>
      </c>
      <c r="U864">
        <v>0</v>
      </c>
      <c r="V864">
        <v>100</v>
      </c>
      <c r="W864">
        <v>45</v>
      </c>
      <c r="X864">
        <v>27</v>
      </c>
      <c r="Y864" t="s">
        <v>173</v>
      </c>
      <c r="Z864" t="s">
        <v>173</v>
      </c>
      <c r="AA864" t="s">
        <v>173</v>
      </c>
      <c r="AB864" t="s">
        <v>173</v>
      </c>
      <c r="AC864" s="25" t="s">
        <v>173</v>
      </c>
      <c r="AD864" s="25" t="s">
        <v>173</v>
      </c>
      <c r="AE864" s="25" t="s">
        <v>173</v>
      </c>
      <c r="AQ864" s="5" t="e">
        <f>VLOOKUP(AR864,'End KS4 denominations'!A:G,7,0)</f>
        <v>#N/A</v>
      </c>
      <c r="AR864" s="5" t="str">
        <f t="shared" si="13"/>
        <v>Boys.S7.Non-Maintained Special Schools.Total.Total</v>
      </c>
    </row>
    <row r="865" spans="1:44" x14ac:dyDescent="0.25">
      <c r="A865">
        <v>201819</v>
      </c>
      <c r="B865" t="s">
        <v>19</v>
      </c>
      <c r="C865" t="s">
        <v>110</v>
      </c>
      <c r="D865" t="s">
        <v>20</v>
      </c>
      <c r="E865" t="s">
        <v>21</v>
      </c>
      <c r="F865" t="s">
        <v>22</v>
      </c>
      <c r="G865" t="s">
        <v>113</v>
      </c>
      <c r="H865" t="s">
        <v>125</v>
      </c>
      <c r="I865" t="s">
        <v>127</v>
      </c>
      <c r="J865" t="s">
        <v>161</v>
      </c>
      <c r="K865" t="s">
        <v>161</v>
      </c>
      <c r="L865" t="s">
        <v>31</v>
      </c>
      <c r="M865" t="s">
        <v>26</v>
      </c>
      <c r="N865">
        <v>3</v>
      </c>
      <c r="O865">
        <v>3</v>
      </c>
      <c r="P865">
        <v>2</v>
      </c>
      <c r="Q865">
        <v>2</v>
      </c>
      <c r="R865">
        <v>0</v>
      </c>
      <c r="S865">
        <v>0</v>
      </c>
      <c r="T865">
        <v>0</v>
      </c>
      <c r="U865">
        <v>0</v>
      </c>
      <c r="V865">
        <v>100</v>
      </c>
      <c r="W865">
        <v>66</v>
      </c>
      <c r="X865">
        <v>66</v>
      </c>
      <c r="Y865" t="s">
        <v>173</v>
      </c>
      <c r="Z865" t="s">
        <v>173</v>
      </c>
      <c r="AA865" t="s">
        <v>173</v>
      </c>
      <c r="AB865" t="s">
        <v>173</v>
      </c>
      <c r="AC865" s="25" t="s">
        <v>173</v>
      </c>
      <c r="AD865" s="25" t="s">
        <v>173</v>
      </c>
      <c r="AE865" s="25" t="s">
        <v>173</v>
      </c>
      <c r="AQ865" s="5" t="e">
        <f>VLOOKUP(AR865,'End KS4 denominations'!A:G,7,0)</f>
        <v>#N/A</v>
      </c>
      <c r="AR865" s="5" t="str">
        <f t="shared" si="13"/>
        <v>Girls.S7.Non-Maintained Special Schools.Total.Total</v>
      </c>
    </row>
    <row r="866" spans="1:44" x14ac:dyDescent="0.25">
      <c r="A866">
        <v>201819</v>
      </c>
      <c r="B866" t="s">
        <v>19</v>
      </c>
      <c r="C866" t="s">
        <v>110</v>
      </c>
      <c r="D866" t="s">
        <v>20</v>
      </c>
      <c r="E866" t="s">
        <v>21</v>
      </c>
      <c r="F866" t="s">
        <v>22</v>
      </c>
      <c r="G866" t="s">
        <v>161</v>
      </c>
      <c r="H866" t="s">
        <v>125</v>
      </c>
      <c r="I866" t="s">
        <v>127</v>
      </c>
      <c r="J866" t="s">
        <v>161</v>
      </c>
      <c r="K866" t="s">
        <v>161</v>
      </c>
      <c r="L866" t="s">
        <v>31</v>
      </c>
      <c r="M866" t="s">
        <v>26</v>
      </c>
      <c r="N866">
        <v>14</v>
      </c>
      <c r="O866">
        <v>14</v>
      </c>
      <c r="P866">
        <v>7</v>
      </c>
      <c r="Q866">
        <v>5</v>
      </c>
      <c r="R866">
        <v>0</v>
      </c>
      <c r="S866">
        <v>0</v>
      </c>
      <c r="T866">
        <v>0</v>
      </c>
      <c r="U866">
        <v>0</v>
      </c>
      <c r="V866">
        <v>100</v>
      </c>
      <c r="W866">
        <v>50</v>
      </c>
      <c r="X866">
        <v>35</v>
      </c>
      <c r="Y866" t="s">
        <v>173</v>
      </c>
      <c r="Z866" t="s">
        <v>173</v>
      </c>
      <c r="AA866" t="s">
        <v>173</v>
      </c>
      <c r="AB866" t="s">
        <v>173</v>
      </c>
      <c r="AC866" s="25" t="s">
        <v>173</v>
      </c>
      <c r="AD866" s="25" t="s">
        <v>173</v>
      </c>
      <c r="AE866" s="25" t="s">
        <v>173</v>
      </c>
      <c r="AQ866" s="5" t="e">
        <f>VLOOKUP(AR866,'End KS4 denominations'!A:G,7,0)</f>
        <v>#N/A</v>
      </c>
      <c r="AR866" s="5" t="str">
        <f t="shared" si="13"/>
        <v>Total.S7.Non-Maintained Special Schools.Total.Total</v>
      </c>
    </row>
    <row r="867" spans="1:44" x14ac:dyDescent="0.25">
      <c r="A867">
        <v>201819</v>
      </c>
      <c r="B867" t="s">
        <v>19</v>
      </c>
      <c r="C867" t="s">
        <v>110</v>
      </c>
      <c r="D867" t="s">
        <v>20</v>
      </c>
      <c r="E867" t="s">
        <v>21</v>
      </c>
      <c r="F867" t="s">
        <v>22</v>
      </c>
      <c r="G867" t="s">
        <v>111</v>
      </c>
      <c r="H867" t="s">
        <v>125</v>
      </c>
      <c r="I867" t="s">
        <v>88</v>
      </c>
      <c r="J867" t="s">
        <v>161</v>
      </c>
      <c r="K867" t="s">
        <v>161</v>
      </c>
      <c r="L867" t="s">
        <v>31</v>
      </c>
      <c r="M867" t="s">
        <v>26</v>
      </c>
      <c r="N867">
        <v>18258</v>
      </c>
      <c r="O867">
        <v>17748</v>
      </c>
      <c r="P867">
        <v>9975</v>
      </c>
      <c r="Q867">
        <v>6902</v>
      </c>
      <c r="R867">
        <v>0</v>
      </c>
      <c r="S867">
        <v>0</v>
      </c>
      <c r="T867">
        <v>0</v>
      </c>
      <c r="U867">
        <v>0</v>
      </c>
      <c r="V867">
        <v>97</v>
      </c>
      <c r="W867">
        <v>54</v>
      </c>
      <c r="X867">
        <v>37</v>
      </c>
      <c r="Y867" t="s">
        <v>173</v>
      </c>
      <c r="Z867" t="s">
        <v>173</v>
      </c>
      <c r="AA867" t="s">
        <v>173</v>
      </c>
      <c r="AB867" t="s">
        <v>173</v>
      </c>
      <c r="AC867" s="25" t="s">
        <v>173</v>
      </c>
      <c r="AD867" s="25" t="s">
        <v>173</v>
      </c>
      <c r="AE867" s="25" t="s">
        <v>173</v>
      </c>
      <c r="AQ867" s="5" t="e">
        <f>VLOOKUP(AR867,'End KS4 denominations'!A:G,7,0)</f>
        <v>#N/A</v>
      </c>
      <c r="AR867" s="5" t="str">
        <f t="shared" si="13"/>
        <v>Boys.S7.Sponsored Academies.Total.Total</v>
      </c>
    </row>
    <row r="868" spans="1:44" x14ac:dyDescent="0.25">
      <c r="A868">
        <v>201819</v>
      </c>
      <c r="B868" t="s">
        <v>19</v>
      </c>
      <c r="C868" t="s">
        <v>110</v>
      </c>
      <c r="D868" t="s">
        <v>20</v>
      </c>
      <c r="E868" t="s">
        <v>21</v>
      </c>
      <c r="F868" t="s">
        <v>22</v>
      </c>
      <c r="G868" t="s">
        <v>113</v>
      </c>
      <c r="H868" t="s">
        <v>125</v>
      </c>
      <c r="I868" t="s">
        <v>88</v>
      </c>
      <c r="J868" t="s">
        <v>161</v>
      </c>
      <c r="K868" t="s">
        <v>161</v>
      </c>
      <c r="L868" t="s">
        <v>31</v>
      </c>
      <c r="M868" t="s">
        <v>26</v>
      </c>
      <c r="N868">
        <v>22379</v>
      </c>
      <c r="O868">
        <v>21877</v>
      </c>
      <c r="P868">
        <v>14575</v>
      </c>
      <c r="Q868">
        <v>10678</v>
      </c>
      <c r="R868">
        <v>0</v>
      </c>
      <c r="S868">
        <v>0</v>
      </c>
      <c r="T868">
        <v>0</v>
      </c>
      <c r="U868">
        <v>0</v>
      </c>
      <c r="V868">
        <v>97</v>
      </c>
      <c r="W868">
        <v>65</v>
      </c>
      <c r="X868">
        <v>47</v>
      </c>
      <c r="Y868" t="s">
        <v>173</v>
      </c>
      <c r="Z868" t="s">
        <v>173</v>
      </c>
      <c r="AA868" t="s">
        <v>173</v>
      </c>
      <c r="AB868" t="s">
        <v>173</v>
      </c>
      <c r="AC868" s="25" t="s">
        <v>173</v>
      </c>
      <c r="AD868" s="25" t="s">
        <v>173</v>
      </c>
      <c r="AE868" s="25" t="s">
        <v>173</v>
      </c>
      <c r="AQ868" s="5" t="e">
        <f>VLOOKUP(AR868,'End KS4 denominations'!A:G,7,0)</f>
        <v>#N/A</v>
      </c>
      <c r="AR868" s="5" t="str">
        <f t="shared" si="13"/>
        <v>Girls.S7.Sponsored Academies.Total.Total</v>
      </c>
    </row>
    <row r="869" spans="1:44" x14ac:dyDescent="0.25">
      <c r="A869">
        <v>201819</v>
      </c>
      <c r="B869" t="s">
        <v>19</v>
      </c>
      <c r="C869" t="s">
        <v>110</v>
      </c>
      <c r="D869" t="s">
        <v>20</v>
      </c>
      <c r="E869" t="s">
        <v>21</v>
      </c>
      <c r="F869" t="s">
        <v>22</v>
      </c>
      <c r="G869" t="s">
        <v>161</v>
      </c>
      <c r="H869" t="s">
        <v>125</v>
      </c>
      <c r="I869" t="s">
        <v>88</v>
      </c>
      <c r="J869" t="s">
        <v>161</v>
      </c>
      <c r="K869" t="s">
        <v>161</v>
      </c>
      <c r="L869" t="s">
        <v>31</v>
      </c>
      <c r="M869" t="s">
        <v>26</v>
      </c>
      <c r="N869">
        <v>40637</v>
      </c>
      <c r="O869">
        <v>39625</v>
      </c>
      <c r="P869">
        <v>24550</v>
      </c>
      <c r="Q869">
        <v>17580</v>
      </c>
      <c r="R869">
        <v>0</v>
      </c>
      <c r="S869">
        <v>0</v>
      </c>
      <c r="T869">
        <v>0</v>
      </c>
      <c r="U869">
        <v>0</v>
      </c>
      <c r="V869">
        <v>97</v>
      </c>
      <c r="W869">
        <v>60</v>
      </c>
      <c r="X869">
        <v>43</v>
      </c>
      <c r="Y869" t="s">
        <v>173</v>
      </c>
      <c r="Z869" t="s">
        <v>173</v>
      </c>
      <c r="AA869" t="s">
        <v>173</v>
      </c>
      <c r="AB869" t="s">
        <v>173</v>
      </c>
      <c r="AC869" s="25" t="s">
        <v>173</v>
      </c>
      <c r="AD869" s="25" t="s">
        <v>173</v>
      </c>
      <c r="AE869" s="25" t="s">
        <v>173</v>
      </c>
      <c r="AQ869" s="5" t="e">
        <f>VLOOKUP(AR869,'End KS4 denominations'!A:G,7,0)</f>
        <v>#N/A</v>
      </c>
      <c r="AR869" s="5" t="str">
        <f t="shared" si="13"/>
        <v>Total.S7.Sponsored Academies.Total.Total</v>
      </c>
    </row>
    <row r="870" spans="1:44" x14ac:dyDescent="0.25">
      <c r="A870">
        <v>201819</v>
      </c>
      <c r="B870" t="s">
        <v>19</v>
      </c>
      <c r="C870" t="s">
        <v>110</v>
      </c>
      <c r="D870" t="s">
        <v>20</v>
      </c>
      <c r="E870" t="s">
        <v>21</v>
      </c>
      <c r="F870" t="s">
        <v>22</v>
      </c>
      <c r="G870" t="s">
        <v>111</v>
      </c>
      <c r="H870" t="s">
        <v>125</v>
      </c>
      <c r="I870" t="s">
        <v>126</v>
      </c>
      <c r="J870" t="s">
        <v>161</v>
      </c>
      <c r="K870" t="s">
        <v>161</v>
      </c>
      <c r="L870" t="s">
        <v>31</v>
      </c>
      <c r="M870" t="s">
        <v>26</v>
      </c>
      <c r="N870">
        <v>93</v>
      </c>
      <c r="O870">
        <v>92</v>
      </c>
      <c r="P870">
        <v>55</v>
      </c>
      <c r="Q870">
        <v>45</v>
      </c>
      <c r="R870">
        <v>0</v>
      </c>
      <c r="S870">
        <v>0</v>
      </c>
      <c r="T870">
        <v>0</v>
      </c>
      <c r="U870">
        <v>0</v>
      </c>
      <c r="V870">
        <v>98</v>
      </c>
      <c r="W870">
        <v>59</v>
      </c>
      <c r="X870">
        <v>48</v>
      </c>
      <c r="Y870" t="s">
        <v>173</v>
      </c>
      <c r="Z870" t="s">
        <v>173</v>
      </c>
      <c r="AA870" t="s">
        <v>173</v>
      </c>
      <c r="AB870" t="s">
        <v>173</v>
      </c>
      <c r="AC870" s="25" t="s">
        <v>173</v>
      </c>
      <c r="AD870" s="25" t="s">
        <v>173</v>
      </c>
      <c r="AE870" s="25" t="s">
        <v>173</v>
      </c>
      <c r="AQ870" s="5" t="e">
        <f>VLOOKUP(AR870,'End KS4 denominations'!A:G,7,0)</f>
        <v>#N/A</v>
      </c>
      <c r="AR870" s="5" t="str">
        <f t="shared" si="13"/>
        <v>Boys.S7.Studio Schools.Total.Total</v>
      </c>
    </row>
    <row r="871" spans="1:44" x14ac:dyDescent="0.25">
      <c r="A871">
        <v>201819</v>
      </c>
      <c r="B871" t="s">
        <v>19</v>
      </c>
      <c r="C871" t="s">
        <v>110</v>
      </c>
      <c r="D871" t="s">
        <v>20</v>
      </c>
      <c r="E871" t="s">
        <v>21</v>
      </c>
      <c r="F871" t="s">
        <v>22</v>
      </c>
      <c r="G871" t="s">
        <v>113</v>
      </c>
      <c r="H871" t="s">
        <v>125</v>
      </c>
      <c r="I871" t="s">
        <v>126</v>
      </c>
      <c r="J871" t="s">
        <v>161</v>
      </c>
      <c r="K871" t="s">
        <v>161</v>
      </c>
      <c r="L871" t="s">
        <v>31</v>
      </c>
      <c r="M871" t="s">
        <v>26</v>
      </c>
      <c r="N871">
        <v>83</v>
      </c>
      <c r="O871">
        <v>80</v>
      </c>
      <c r="P871">
        <v>52</v>
      </c>
      <c r="Q871">
        <v>35</v>
      </c>
      <c r="R871">
        <v>0</v>
      </c>
      <c r="S871">
        <v>0</v>
      </c>
      <c r="T871">
        <v>0</v>
      </c>
      <c r="U871">
        <v>0</v>
      </c>
      <c r="V871">
        <v>96</v>
      </c>
      <c r="W871">
        <v>62</v>
      </c>
      <c r="X871">
        <v>42</v>
      </c>
      <c r="Y871" t="s">
        <v>173</v>
      </c>
      <c r="Z871" t="s">
        <v>173</v>
      </c>
      <c r="AA871" t="s">
        <v>173</v>
      </c>
      <c r="AB871" t="s">
        <v>173</v>
      </c>
      <c r="AC871" s="25" t="s">
        <v>173</v>
      </c>
      <c r="AD871" s="25" t="s">
        <v>173</v>
      </c>
      <c r="AE871" s="25" t="s">
        <v>173</v>
      </c>
      <c r="AQ871" s="5" t="e">
        <f>VLOOKUP(AR871,'End KS4 denominations'!A:G,7,0)</f>
        <v>#N/A</v>
      </c>
      <c r="AR871" s="5" t="str">
        <f t="shared" si="13"/>
        <v>Girls.S7.Studio Schools.Total.Total</v>
      </c>
    </row>
    <row r="872" spans="1:44" x14ac:dyDescent="0.25">
      <c r="A872">
        <v>201819</v>
      </c>
      <c r="B872" t="s">
        <v>19</v>
      </c>
      <c r="C872" t="s">
        <v>110</v>
      </c>
      <c r="D872" t="s">
        <v>20</v>
      </c>
      <c r="E872" t="s">
        <v>21</v>
      </c>
      <c r="F872" t="s">
        <v>22</v>
      </c>
      <c r="G872" t="s">
        <v>161</v>
      </c>
      <c r="H872" t="s">
        <v>125</v>
      </c>
      <c r="I872" t="s">
        <v>126</v>
      </c>
      <c r="J872" t="s">
        <v>161</v>
      </c>
      <c r="K872" t="s">
        <v>161</v>
      </c>
      <c r="L872" t="s">
        <v>31</v>
      </c>
      <c r="M872" t="s">
        <v>26</v>
      </c>
      <c r="N872">
        <v>176</v>
      </c>
      <c r="O872">
        <v>172</v>
      </c>
      <c r="P872">
        <v>107</v>
      </c>
      <c r="Q872">
        <v>80</v>
      </c>
      <c r="R872">
        <v>0</v>
      </c>
      <c r="S872">
        <v>0</v>
      </c>
      <c r="T872">
        <v>0</v>
      </c>
      <c r="U872">
        <v>0</v>
      </c>
      <c r="V872">
        <v>97</v>
      </c>
      <c r="W872">
        <v>60</v>
      </c>
      <c r="X872">
        <v>45</v>
      </c>
      <c r="Y872" t="s">
        <v>173</v>
      </c>
      <c r="Z872" t="s">
        <v>173</v>
      </c>
      <c r="AA872" t="s">
        <v>173</v>
      </c>
      <c r="AB872" t="s">
        <v>173</v>
      </c>
      <c r="AC872" s="25" t="s">
        <v>173</v>
      </c>
      <c r="AD872" s="25" t="s">
        <v>173</v>
      </c>
      <c r="AE872" s="25" t="s">
        <v>173</v>
      </c>
      <c r="AQ872" s="5" t="e">
        <f>VLOOKUP(AR872,'End KS4 denominations'!A:G,7,0)</f>
        <v>#N/A</v>
      </c>
      <c r="AR872" s="5" t="str">
        <f t="shared" si="13"/>
        <v>Total.S7.Studio Schools.Total.Total</v>
      </c>
    </row>
    <row r="873" spans="1:44" x14ac:dyDescent="0.25">
      <c r="A873">
        <v>201819</v>
      </c>
      <c r="B873" t="s">
        <v>19</v>
      </c>
      <c r="C873" t="s">
        <v>110</v>
      </c>
      <c r="D873" t="s">
        <v>20</v>
      </c>
      <c r="E873" t="s">
        <v>21</v>
      </c>
      <c r="F873" t="s">
        <v>22</v>
      </c>
      <c r="G873" t="s">
        <v>111</v>
      </c>
      <c r="H873" t="s">
        <v>125</v>
      </c>
      <c r="I873" t="s">
        <v>163</v>
      </c>
      <c r="J873" t="s">
        <v>161</v>
      </c>
      <c r="K873" t="s">
        <v>161</v>
      </c>
      <c r="L873" t="s">
        <v>31</v>
      </c>
      <c r="M873" t="s">
        <v>26</v>
      </c>
      <c r="N873">
        <v>189</v>
      </c>
      <c r="O873">
        <v>183</v>
      </c>
      <c r="P873">
        <v>109</v>
      </c>
      <c r="Q873">
        <v>78</v>
      </c>
      <c r="R873">
        <v>0</v>
      </c>
      <c r="S873">
        <v>0</v>
      </c>
      <c r="T873">
        <v>0</v>
      </c>
      <c r="U873">
        <v>0</v>
      </c>
      <c r="V873">
        <v>96</v>
      </c>
      <c r="W873">
        <v>57</v>
      </c>
      <c r="X873">
        <v>41</v>
      </c>
      <c r="Y873" t="s">
        <v>173</v>
      </c>
      <c r="Z873" t="s">
        <v>173</v>
      </c>
      <c r="AA873" t="s">
        <v>173</v>
      </c>
      <c r="AB873" t="s">
        <v>173</v>
      </c>
      <c r="AC873" s="25" t="s">
        <v>173</v>
      </c>
      <c r="AD873" s="25" t="s">
        <v>173</v>
      </c>
      <c r="AE873" s="25" t="s">
        <v>173</v>
      </c>
      <c r="AQ873" s="5" t="e">
        <f>VLOOKUP(AR873,'End KS4 denominations'!A:G,7,0)</f>
        <v>#N/A</v>
      </c>
      <c r="AR873" s="5" t="str">
        <f t="shared" si="13"/>
        <v>Boys.S7.University Technical Colleges (UTCs).Total.Total</v>
      </c>
    </row>
    <row r="874" spans="1:44" x14ac:dyDescent="0.25">
      <c r="A874">
        <v>201819</v>
      </c>
      <c r="B874" t="s">
        <v>19</v>
      </c>
      <c r="C874" t="s">
        <v>110</v>
      </c>
      <c r="D874" t="s">
        <v>20</v>
      </c>
      <c r="E874" t="s">
        <v>21</v>
      </c>
      <c r="F874" t="s">
        <v>22</v>
      </c>
      <c r="G874" t="s">
        <v>113</v>
      </c>
      <c r="H874" t="s">
        <v>125</v>
      </c>
      <c r="I874" t="s">
        <v>163</v>
      </c>
      <c r="J874" t="s">
        <v>161</v>
      </c>
      <c r="K874" t="s">
        <v>161</v>
      </c>
      <c r="L874" t="s">
        <v>31</v>
      </c>
      <c r="M874" t="s">
        <v>26</v>
      </c>
      <c r="N874">
        <v>174</v>
      </c>
      <c r="O874">
        <v>162</v>
      </c>
      <c r="P874">
        <v>93</v>
      </c>
      <c r="Q874">
        <v>70</v>
      </c>
      <c r="R874">
        <v>0</v>
      </c>
      <c r="S874">
        <v>0</v>
      </c>
      <c r="T874">
        <v>0</v>
      </c>
      <c r="U874">
        <v>0</v>
      </c>
      <c r="V874">
        <v>93</v>
      </c>
      <c r="W874">
        <v>53</v>
      </c>
      <c r="X874">
        <v>40</v>
      </c>
      <c r="Y874" t="s">
        <v>173</v>
      </c>
      <c r="Z874" t="s">
        <v>173</v>
      </c>
      <c r="AA874" t="s">
        <v>173</v>
      </c>
      <c r="AB874" t="s">
        <v>173</v>
      </c>
      <c r="AC874" s="25" t="s">
        <v>173</v>
      </c>
      <c r="AD874" s="25" t="s">
        <v>173</v>
      </c>
      <c r="AE874" s="25" t="s">
        <v>173</v>
      </c>
      <c r="AQ874" s="5" t="e">
        <f>VLOOKUP(AR874,'End KS4 denominations'!A:G,7,0)</f>
        <v>#N/A</v>
      </c>
      <c r="AR874" s="5" t="str">
        <f t="shared" si="13"/>
        <v>Girls.S7.University Technical Colleges (UTCs).Total.Total</v>
      </c>
    </row>
    <row r="875" spans="1:44" x14ac:dyDescent="0.25">
      <c r="A875">
        <v>201819</v>
      </c>
      <c r="B875" t="s">
        <v>19</v>
      </c>
      <c r="C875" t="s">
        <v>110</v>
      </c>
      <c r="D875" t="s">
        <v>20</v>
      </c>
      <c r="E875" t="s">
        <v>21</v>
      </c>
      <c r="F875" t="s">
        <v>22</v>
      </c>
      <c r="G875" t="s">
        <v>161</v>
      </c>
      <c r="H875" t="s">
        <v>125</v>
      </c>
      <c r="I875" t="s">
        <v>163</v>
      </c>
      <c r="J875" t="s">
        <v>161</v>
      </c>
      <c r="K875" t="s">
        <v>161</v>
      </c>
      <c r="L875" t="s">
        <v>31</v>
      </c>
      <c r="M875" t="s">
        <v>26</v>
      </c>
      <c r="N875">
        <v>363</v>
      </c>
      <c r="O875">
        <v>345</v>
      </c>
      <c r="P875">
        <v>202</v>
      </c>
      <c r="Q875">
        <v>148</v>
      </c>
      <c r="R875">
        <v>0</v>
      </c>
      <c r="S875">
        <v>0</v>
      </c>
      <c r="T875">
        <v>0</v>
      </c>
      <c r="U875">
        <v>0</v>
      </c>
      <c r="V875">
        <v>95</v>
      </c>
      <c r="W875">
        <v>55</v>
      </c>
      <c r="X875">
        <v>40</v>
      </c>
      <c r="Y875" t="s">
        <v>173</v>
      </c>
      <c r="Z875" t="s">
        <v>173</v>
      </c>
      <c r="AA875" t="s">
        <v>173</v>
      </c>
      <c r="AB875" t="s">
        <v>173</v>
      </c>
      <c r="AC875" s="25" t="s">
        <v>173</v>
      </c>
      <c r="AD875" s="25" t="s">
        <v>173</v>
      </c>
      <c r="AE875" s="25" t="s">
        <v>173</v>
      </c>
      <c r="AQ875" s="5" t="e">
        <f>VLOOKUP(AR875,'End KS4 denominations'!A:G,7,0)</f>
        <v>#N/A</v>
      </c>
      <c r="AR875" s="5" t="str">
        <f t="shared" si="13"/>
        <v>Total.S7.University Technical Colleges (UTCs).Total.Total</v>
      </c>
    </row>
    <row r="876" spans="1:44" x14ac:dyDescent="0.25">
      <c r="A876">
        <v>201819</v>
      </c>
      <c r="B876" t="s">
        <v>19</v>
      </c>
      <c r="C876" t="s">
        <v>110</v>
      </c>
      <c r="D876" t="s">
        <v>20</v>
      </c>
      <c r="E876" t="s">
        <v>21</v>
      </c>
      <c r="F876" t="s">
        <v>22</v>
      </c>
      <c r="G876" t="s">
        <v>111</v>
      </c>
      <c r="H876" t="s">
        <v>125</v>
      </c>
      <c r="I876" t="s">
        <v>86</v>
      </c>
      <c r="J876" t="s">
        <v>161</v>
      </c>
      <c r="K876" t="s">
        <v>161</v>
      </c>
      <c r="L876" t="s">
        <v>32</v>
      </c>
      <c r="M876" t="s">
        <v>26</v>
      </c>
      <c r="N876">
        <v>3583</v>
      </c>
      <c r="O876">
        <v>3425</v>
      </c>
      <c r="P876">
        <v>2209</v>
      </c>
      <c r="Q876">
        <v>1626</v>
      </c>
      <c r="R876">
        <v>0</v>
      </c>
      <c r="S876">
        <v>0</v>
      </c>
      <c r="T876">
        <v>0</v>
      </c>
      <c r="U876">
        <v>0</v>
      </c>
      <c r="V876">
        <v>95</v>
      </c>
      <c r="W876">
        <v>61</v>
      </c>
      <c r="X876">
        <v>45</v>
      </c>
      <c r="Y876" t="s">
        <v>173</v>
      </c>
      <c r="Z876" t="s">
        <v>173</v>
      </c>
      <c r="AA876" t="s">
        <v>173</v>
      </c>
      <c r="AB876" t="s">
        <v>173</v>
      </c>
      <c r="AC876" s="25" t="s">
        <v>173</v>
      </c>
      <c r="AD876" s="25" t="s">
        <v>173</v>
      </c>
      <c r="AE876" s="25" t="s">
        <v>173</v>
      </c>
      <c r="AQ876" s="5" t="e">
        <f>VLOOKUP(AR876,'End KS4 denominations'!A:G,7,0)</f>
        <v>#N/A</v>
      </c>
      <c r="AR876" s="5" t="str">
        <f t="shared" si="13"/>
        <v>Boys.S7.Converter Academies.Total.Total</v>
      </c>
    </row>
    <row r="877" spans="1:44" x14ac:dyDescent="0.25">
      <c r="A877">
        <v>201819</v>
      </c>
      <c r="B877" t="s">
        <v>19</v>
      </c>
      <c r="C877" t="s">
        <v>110</v>
      </c>
      <c r="D877" t="s">
        <v>20</v>
      </c>
      <c r="E877" t="s">
        <v>21</v>
      </c>
      <c r="F877" t="s">
        <v>22</v>
      </c>
      <c r="G877" t="s">
        <v>113</v>
      </c>
      <c r="H877" t="s">
        <v>125</v>
      </c>
      <c r="I877" t="s">
        <v>86</v>
      </c>
      <c r="J877" t="s">
        <v>161</v>
      </c>
      <c r="K877" t="s">
        <v>161</v>
      </c>
      <c r="L877" t="s">
        <v>32</v>
      </c>
      <c r="M877" t="s">
        <v>26</v>
      </c>
      <c r="N877">
        <v>4009</v>
      </c>
      <c r="O877">
        <v>3942</v>
      </c>
      <c r="P877">
        <v>2921</v>
      </c>
      <c r="Q877">
        <v>2297</v>
      </c>
      <c r="R877">
        <v>0</v>
      </c>
      <c r="S877">
        <v>0</v>
      </c>
      <c r="T877">
        <v>0</v>
      </c>
      <c r="U877">
        <v>0</v>
      </c>
      <c r="V877">
        <v>98</v>
      </c>
      <c r="W877">
        <v>72</v>
      </c>
      <c r="X877">
        <v>57</v>
      </c>
      <c r="Y877" t="s">
        <v>173</v>
      </c>
      <c r="Z877" t="s">
        <v>173</v>
      </c>
      <c r="AA877" t="s">
        <v>173</v>
      </c>
      <c r="AB877" t="s">
        <v>173</v>
      </c>
      <c r="AC877" s="25" t="s">
        <v>173</v>
      </c>
      <c r="AD877" s="25" t="s">
        <v>173</v>
      </c>
      <c r="AE877" s="25" t="s">
        <v>173</v>
      </c>
      <c r="AQ877" s="5" t="e">
        <f>VLOOKUP(AR877,'End KS4 denominations'!A:G,7,0)</f>
        <v>#N/A</v>
      </c>
      <c r="AR877" s="5" t="str">
        <f t="shared" si="13"/>
        <v>Girls.S7.Converter Academies.Total.Total</v>
      </c>
    </row>
    <row r="878" spans="1:44" x14ac:dyDescent="0.25">
      <c r="A878">
        <v>201819</v>
      </c>
      <c r="B878" t="s">
        <v>19</v>
      </c>
      <c r="C878" t="s">
        <v>110</v>
      </c>
      <c r="D878" t="s">
        <v>20</v>
      </c>
      <c r="E878" t="s">
        <v>21</v>
      </c>
      <c r="F878" t="s">
        <v>22</v>
      </c>
      <c r="G878" t="s">
        <v>161</v>
      </c>
      <c r="H878" t="s">
        <v>125</v>
      </c>
      <c r="I878" t="s">
        <v>86</v>
      </c>
      <c r="J878" t="s">
        <v>161</v>
      </c>
      <c r="K878" t="s">
        <v>161</v>
      </c>
      <c r="L878" t="s">
        <v>32</v>
      </c>
      <c r="M878" t="s">
        <v>26</v>
      </c>
      <c r="N878">
        <v>7592</v>
      </c>
      <c r="O878">
        <v>7367</v>
      </c>
      <c r="P878">
        <v>5130</v>
      </c>
      <c r="Q878">
        <v>3923</v>
      </c>
      <c r="R878">
        <v>0</v>
      </c>
      <c r="S878">
        <v>0</v>
      </c>
      <c r="T878">
        <v>0</v>
      </c>
      <c r="U878">
        <v>0</v>
      </c>
      <c r="V878">
        <v>97</v>
      </c>
      <c r="W878">
        <v>67</v>
      </c>
      <c r="X878">
        <v>51</v>
      </c>
      <c r="Y878" t="s">
        <v>173</v>
      </c>
      <c r="Z878" t="s">
        <v>173</v>
      </c>
      <c r="AA878" t="s">
        <v>173</v>
      </c>
      <c r="AB878" t="s">
        <v>173</v>
      </c>
      <c r="AC878" s="25" t="s">
        <v>173</v>
      </c>
      <c r="AD878" s="25" t="s">
        <v>173</v>
      </c>
      <c r="AE878" s="25" t="s">
        <v>173</v>
      </c>
      <c r="AQ878" s="5" t="e">
        <f>VLOOKUP(AR878,'End KS4 denominations'!A:G,7,0)</f>
        <v>#N/A</v>
      </c>
      <c r="AR878" s="5" t="str">
        <f t="shared" si="13"/>
        <v>Total.S7.Converter Academies.Total.Total</v>
      </c>
    </row>
    <row r="879" spans="1:44" x14ac:dyDescent="0.25">
      <c r="A879">
        <v>201819</v>
      </c>
      <c r="B879" t="s">
        <v>19</v>
      </c>
      <c r="C879" t="s">
        <v>110</v>
      </c>
      <c r="D879" t="s">
        <v>20</v>
      </c>
      <c r="E879" t="s">
        <v>21</v>
      </c>
      <c r="F879" t="s">
        <v>22</v>
      </c>
      <c r="G879" t="s">
        <v>111</v>
      </c>
      <c r="H879" t="s">
        <v>125</v>
      </c>
      <c r="I879" t="s">
        <v>164</v>
      </c>
      <c r="J879" t="s">
        <v>161</v>
      </c>
      <c r="K879" t="s">
        <v>161</v>
      </c>
      <c r="L879" t="s">
        <v>32</v>
      </c>
      <c r="M879" t="s">
        <v>26</v>
      </c>
      <c r="N879">
        <v>30</v>
      </c>
      <c r="O879">
        <v>23</v>
      </c>
      <c r="P879">
        <v>4</v>
      </c>
      <c r="Q879">
        <v>1</v>
      </c>
      <c r="R879">
        <v>0</v>
      </c>
      <c r="S879">
        <v>0</v>
      </c>
      <c r="T879">
        <v>0</v>
      </c>
      <c r="U879">
        <v>0</v>
      </c>
      <c r="V879">
        <v>76</v>
      </c>
      <c r="W879">
        <v>13</v>
      </c>
      <c r="X879">
        <v>3</v>
      </c>
      <c r="Y879" t="s">
        <v>173</v>
      </c>
      <c r="Z879" t="s">
        <v>173</v>
      </c>
      <c r="AA879" t="s">
        <v>173</v>
      </c>
      <c r="AB879" t="s">
        <v>173</v>
      </c>
      <c r="AC879" s="25" t="s">
        <v>173</v>
      </c>
      <c r="AD879" s="25" t="s">
        <v>173</v>
      </c>
      <c r="AE879" s="25" t="s">
        <v>173</v>
      </c>
      <c r="AQ879" s="5" t="e">
        <f>VLOOKUP(AR879,'End KS4 denominations'!A:G,7,0)</f>
        <v>#N/A</v>
      </c>
      <c r="AR879" s="5" t="str">
        <f t="shared" si="13"/>
        <v>Boys.S7.FE14-16 Colleges.Total.Total</v>
      </c>
    </row>
    <row r="880" spans="1:44" x14ac:dyDescent="0.25">
      <c r="A880">
        <v>201819</v>
      </c>
      <c r="B880" t="s">
        <v>19</v>
      </c>
      <c r="C880" t="s">
        <v>110</v>
      </c>
      <c r="D880" t="s">
        <v>20</v>
      </c>
      <c r="E880" t="s">
        <v>21</v>
      </c>
      <c r="F880" t="s">
        <v>22</v>
      </c>
      <c r="G880" t="s">
        <v>113</v>
      </c>
      <c r="H880" t="s">
        <v>125</v>
      </c>
      <c r="I880" t="s">
        <v>164</v>
      </c>
      <c r="J880" t="s">
        <v>161</v>
      </c>
      <c r="K880" t="s">
        <v>161</v>
      </c>
      <c r="L880" t="s">
        <v>32</v>
      </c>
      <c r="M880" t="s">
        <v>26</v>
      </c>
      <c r="N880">
        <v>30</v>
      </c>
      <c r="O880">
        <v>22</v>
      </c>
      <c r="P880">
        <v>3</v>
      </c>
      <c r="Q880">
        <v>1</v>
      </c>
      <c r="R880">
        <v>0</v>
      </c>
      <c r="S880">
        <v>0</v>
      </c>
      <c r="T880">
        <v>0</v>
      </c>
      <c r="U880">
        <v>0</v>
      </c>
      <c r="V880">
        <v>73</v>
      </c>
      <c r="W880">
        <v>10</v>
      </c>
      <c r="X880">
        <v>3</v>
      </c>
      <c r="Y880" t="s">
        <v>173</v>
      </c>
      <c r="Z880" t="s">
        <v>173</v>
      </c>
      <c r="AA880" t="s">
        <v>173</v>
      </c>
      <c r="AB880" t="s">
        <v>173</v>
      </c>
      <c r="AC880" s="25" t="s">
        <v>173</v>
      </c>
      <c r="AD880" s="25" t="s">
        <v>173</v>
      </c>
      <c r="AE880" s="25" t="s">
        <v>173</v>
      </c>
      <c r="AQ880" s="5" t="e">
        <f>VLOOKUP(AR880,'End KS4 denominations'!A:G,7,0)</f>
        <v>#N/A</v>
      </c>
      <c r="AR880" s="5" t="str">
        <f t="shared" si="13"/>
        <v>Girls.S7.FE14-16 Colleges.Total.Total</v>
      </c>
    </row>
    <row r="881" spans="1:44" x14ac:dyDescent="0.25">
      <c r="A881">
        <v>201819</v>
      </c>
      <c r="B881" t="s">
        <v>19</v>
      </c>
      <c r="C881" t="s">
        <v>110</v>
      </c>
      <c r="D881" t="s">
        <v>20</v>
      </c>
      <c r="E881" t="s">
        <v>21</v>
      </c>
      <c r="F881" t="s">
        <v>22</v>
      </c>
      <c r="G881" t="s">
        <v>161</v>
      </c>
      <c r="H881" t="s">
        <v>125</v>
      </c>
      <c r="I881" t="s">
        <v>164</v>
      </c>
      <c r="J881" t="s">
        <v>161</v>
      </c>
      <c r="K881" t="s">
        <v>161</v>
      </c>
      <c r="L881" t="s">
        <v>32</v>
      </c>
      <c r="M881" t="s">
        <v>26</v>
      </c>
      <c r="N881">
        <v>60</v>
      </c>
      <c r="O881">
        <v>45</v>
      </c>
      <c r="P881">
        <v>7</v>
      </c>
      <c r="Q881">
        <v>2</v>
      </c>
      <c r="R881">
        <v>0</v>
      </c>
      <c r="S881">
        <v>0</v>
      </c>
      <c r="T881">
        <v>0</v>
      </c>
      <c r="U881">
        <v>0</v>
      </c>
      <c r="V881">
        <v>75</v>
      </c>
      <c r="W881">
        <v>11</v>
      </c>
      <c r="X881">
        <v>3</v>
      </c>
      <c r="Y881" t="s">
        <v>173</v>
      </c>
      <c r="Z881" t="s">
        <v>173</v>
      </c>
      <c r="AA881" t="s">
        <v>173</v>
      </c>
      <c r="AB881" t="s">
        <v>173</v>
      </c>
      <c r="AC881" s="25" t="s">
        <v>173</v>
      </c>
      <c r="AD881" s="25" t="s">
        <v>173</v>
      </c>
      <c r="AE881" s="25" t="s">
        <v>173</v>
      </c>
      <c r="AQ881" s="5" t="e">
        <f>VLOOKUP(AR881,'End KS4 denominations'!A:G,7,0)</f>
        <v>#N/A</v>
      </c>
      <c r="AR881" s="5" t="str">
        <f t="shared" si="13"/>
        <v>Total.S7.FE14-16 Colleges.Total.Total</v>
      </c>
    </row>
    <row r="882" spans="1:44" x14ac:dyDescent="0.25">
      <c r="A882">
        <v>201819</v>
      </c>
      <c r="B882" t="s">
        <v>19</v>
      </c>
      <c r="C882" t="s">
        <v>110</v>
      </c>
      <c r="D882" t="s">
        <v>20</v>
      </c>
      <c r="E882" t="s">
        <v>21</v>
      </c>
      <c r="F882" t="s">
        <v>22</v>
      </c>
      <c r="G882" t="s">
        <v>111</v>
      </c>
      <c r="H882" t="s">
        <v>125</v>
      </c>
      <c r="I882" t="s">
        <v>89</v>
      </c>
      <c r="J882" t="s">
        <v>161</v>
      </c>
      <c r="K882" t="s">
        <v>161</v>
      </c>
      <c r="L882" t="s">
        <v>32</v>
      </c>
      <c r="M882" t="s">
        <v>26</v>
      </c>
      <c r="N882">
        <v>284</v>
      </c>
      <c r="O882">
        <v>281</v>
      </c>
      <c r="P882">
        <v>225</v>
      </c>
      <c r="Q882">
        <v>181</v>
      </c>
      <c r="R882">
        <v>0</v>
      </c>
      <c r="S882">
        <v>0</v>
      </c>
      <c r="T882">
        <v>0</v>
      </c>
      <c r="U882">
        <v>0</v>
      </c>
      <c r="V882">
        <v>98</v>
      </c>
      <c r="W882">
        <v>79</v>
      </c>
      <c r="X882">
        <v>63</v>
      </c>
      <c r="Y882" t="s">
        <v>173</v>
      </c>
      <c r="Z882" t="s">
        <v>173</v>
      </c>
      <c r="AA882" t="s">
        <v>173</v>
      </c>
      <c r="AB882" t="s">
        <v>173</v>
      </c>
      <c r="AC882" s="25" t="s">
        <v>173</v>
      </c>
      <c r="AD882" s="25" t="s">
        <v>173</v>
      </c>
      <c r="AE882" s="25" t="s">
        <v>173</v>
      </c>
      <c r="AQ882" s="5" t="e">
        <f>VLOOKUP(AR882,'End KS4 denominations'!A:G,7,0)</f>
        <v>#N/A</v>
      </c>
      <c r="AR882" s="5" t="str">
        <f t="shared" si="13"/>
        <v>Boys.S7.Free Schools.Total.Total</v>
      </c>
    </row>
    <row r="883" spans="1:44" x14ac:dyDescent="0.25">
      <c r="A883">
        <v>201819</v>
      </c>
      <c r="B883" t="s">
        <v>19</v>
      </c>
      <c r="C883" t="s">
        <v>110</v>
      </c>
      <c r="D883" t="s">
        <v>20</v>
      </c>
      <c r="E883" t="s">
        <v>21</v>
      </c>
      <c r="F883" t="s">
        <v>22</v>
      </c>
      <c r="G883" t="s">
        <v>113</v>
      </c>
      <c r="H883" t="s">
        <v>125</v>
      </c>
      <c r="I883" t="s">
        <v>89</v>
      </c>
      <c r="J883" t="s">
        <v>161</v>
      </c>
      <c r="K883" t="s">
        <v>161</v>
      </c>
      <c r="L883" t="s">
        <v>32</v>
      </c>
      <c r="M883" t="s">
        <v>26</v>
      </c>
      <c r="N883">
        <v>242</v>
      </c>
      <c r="O883">
        <v>238</v>
      </c>
      <c r="P883">
        <v>202</v>
      </c>
      <c r="Q883">
        <v>170</v>
      </c>
      <c r="R883">
        <v>0</v>
      </c>
      <c r="S883">
        <v>0</v>
      </c>
      <c r="T883">
        <v>0</v>
      </c>
      <c r="U883">
        <v>0</v>
      </c>
      <c r="V883">
        <v>98</v>
      </c>
      <c r="W883">
        <v>83</v>
      </c>
      <c r="X883">
        <v>70</v>
      </c>
      <c r="Y883" t="s">
        <v>173</v>
      </c>
      <c r="Z883" t="s">
        <v>173</v>
      </c>
      <c r="AA883" t="s">
        <v>173</v>
      </c>
      <c r="AB883" t="s">
        <v>173</v>
      </c>
      <c r="AC883" s="25" t="s">
        <v>173</v>
      </c>
      <c r="AD883" s="25" t="s">
        <v>173</v>
      </c>
      <c r="AE883" s="25" t="s">
        <v>173</v>
      </c>
      <c r="AQ883" s="5" t="e">
        <f>VLOOKUP(AR883,'End KS4 denominations'!A:G,7,0)</f>
        <v>#N/A</v>
      </c>
      <c r="AR883" s="5" t="str">
        <f t="shared" si="13"/>
        <v>Girls.S7.Free Schools.Total.Total</v>
      </c>
    </row>
    <row r="884" spans="1:44" x14ac:dyDescent="0.25">
      <c r="A884">
        <v>201819</v>
      </c>
      <c r="B884" t="s">
        <v>19</v>
      </c>
      <c r="C884" t="s">
        <v>110</v>
      </c>
      <c r="D884" t="s">
        <v>20</v>
      </c>
      <c r="E884" t="s">
        <v>21</v>
      </c>
      <c r="F884" t="s">
        <v>22</v>
      </c>
      <c r="G884" t="s">
        <v>161</v>
      </c>
      <c r="H884" t="s">
        <v>125</v>
      </c>
      <c r="I884" t="s">
        <v>89</v>
      </c>
      <c r="J884" t="s">
        <v>161</v>
      </c>
      <c r="K884" t="s">
        <v>161</v>
      </c>
      <c r="L884" t="s">
        <v>32</v>
      </c>
      <c r="M884" t="s">
        <v>26</v>
      </c>
      <c r="N884">
        <v>526</v>
      </c>
      <c r="O884">
        <v>519</v>
      </c>
      <c r="P884">
        <v>427</v>
      </c>
      <c r="Q884">
        <v>351</v>
      </c>
      <c r="R884">
        <v>0</v>
      </c>
      <c r="S884">
        <v>0</v>
      </c>
      <c r="T884">
        <v>0</v>
      </c>
      <c r="U884">
        <v>0</v>
      </c>
      <c r="V884">
        <v>98</v>
      </c>
      <c r="W884">
        <v>81</v>
      </c>
      <c r="X884">
        <v>66</v>
      </c>
      <c r="Y884" t="s">
        <v>173</v>
      </c>
      <c r="Z884" t="s">
        <v>173</v>
      </c>
      <c r="AA884" t="s">
        <v>173</v>
      </c>
      <c r="AB884" t="s">
        <v>173</v>
      </c>
      <c r="AC884" s="25" t="s">
        <v>173</v>
      </c>
      <c r="AD884" s="25" t="s">
        <v>173</v>
      </c>
      <c r="AE884" s="25" t="s">
        <v>173</v>
      </c>
      <c r="AQ884" s="5" t="e">
        <f>VLOOKUP(AR884,'End KS4 denominations'!A:G,7,0)</f>
        <v>#N/A</v>
      </c>
      <c r="AR884" s="5" t="str">
        <f t="shared" si="13"/>
        <v>Total.S7.Free Schools.Total.Total</v>
      </c>
    </row>
    <row r="885" spans="1:44" x14ac:dyDescent="0.25">
      <c r="A885">
        <v>201819</v>
      </c>
      <c r="B885" t="s">
        <v>19</v>
      </c>
      <c r="C885" t="s">
        <v>110</v>
      </c>
      <c r="D885" t="s">
        <v>20</v>
      </c>
      <c r="E885" t="s">
        <v>21</v>
      </c>
      <c r="F885" t="s">
        <v>22</v>
      </c>
      <c r="G885" t="s">
        <v>111</v>
      </c>
      <c r="H885" t="s">
        <v>125</v>
      </c>
      <c r="I885" t="s">
        <v>87</v>
      </c>
      <c r="J885" t="s">
        <v>161</v>
      </c>
      <c r="K885" t="s">
        <v>161</v>
      </c>
      <c r="L885" t="s">
        <v>32</v>
      </c>
      <c r="M885" t="s">
        <v>26</v>
      </c>
      <c r="N885">
        <v>299</v>
      </c>
      <c r="O885">
        <v>283</v>
      </c>
      <c r="P885">
        <v>199</v>
      </c>
      <c r="Q885">
        <v>151</v>
      </c>
      <c r="R885">
        <v>0</v>
      </c>
      <c r="S885">
        <v>0</v>
      </c>
      <c r="T885">
        <v>0</v>
      </c>
      <c r="U885">
        <v>0</v>
      </c>
      <c r="V885">
        <v>94</v>
      </c>
      <c r="W885">
        <v>66</v>
      </c>
      <c r="X885">
        <v>50</v>
      </c>
      <c r="Y885" t="s">
        <v>173</v>
      </c>
      <c r="Z885" t="s">
        <v>173</v>
      </c>
      <c r="AA885" t="s">
        <v>173</v>
      </c>
      <c r="AB885" t="s">
        <v>173</v>
      </c>
      <c r="AC885" s="25" t="s">
        <v>173</v>
      </c>
      <c r="AD885" s="25" t="s">
        <v>173</v>
      </c>
      <c r="AE885" s="25" t="s">
        <v>173</v>
      </c>
      <c r="AQ885" s="5" t="e">
        <f>VLOOKUP(AR885,'End KS4 denominations'!A:G,7,0)</f>
        <v>#N/A</v>
      </c>
      <c r="AR885" s="5" t="str">
        <f t="shared" si="13"/>
        <v>Boys.S7.Independent Schools.Total.Total</v>
      </c>
    </row>
    <row r="886" spans="1:44" x14ac:dyDescent="0.25">
      <c r="A886">
        <v>201819</v>
      </c>
      <c r="B886" t="s">
        <v>19</v>
      </c>
      <c r="C886" t="s">
        <v>110</v>
      </c>
      <c r="D886" t="s">
        <v>20</v>
      </c>
      <c r="E886" t="s">
        <v>21</v>
      </c>
      <c r="F886" t="s">
        <v>22</v>
      </c>
      <c r="G886" t="s">
        <v>113</v>
      </c>
      <c r="H886" t="s">
        <v>125</v>
      </c>
      <c r="I886" t="s">
        <v>87</v>
      </c>
      <c r="J886" t="s">
        <v>161</v>
      </c>
      <c r="K886" t="s">
        <v>161</v>
      </c>
      <c r="L886" t="s">
        <v>32</v>
      </c>
      <c r="M886" t="s">
        <v>26</v>
      </c>
      <c r="N886">
        <v>764</v>
      </c>
      <c r="O886">
        <v>757</v>
      </c>
      <c r="P886">
        <v>660</v>
      </c>
      <c r="Q886">
        <v>553</v>
      </c>
      <c r="R886">
        <v>0</v>
      </c>
      <c r="S886">
        <v>0</v>
      </c>
      <c r="T886">
        <v>0</v>
      </c>
      <c r="U886">
        <v>0</v>
      </c>
      <c r="V886">
        <v>99</v>
      </c>
      <c r="W886">
        <v>86</v>
      </c>
      <c r="X886">
        <v>72</v>
      </c>
      <c r="Y886" t="s">
        <v>173</v>
      </c>
      <c r="Z886" t="s">
        <v>173</v>
      </c>
      <c r="AA886" t="s">
        <v>173</v>
      </c>
      <c r="AB886" t="s">
        <v>173</v>
      </c>
      <c r="AC886" s="25" t="s">
        <v>173</v>
      </c>
      <c r="AD886" s="25" t="s">
        <v>173</v>
      </c>
      <c r="AE886" s="25" t="s">
        <v>173</v>
      </c>
      <c r="AQ886" s="5" t="e">
        <f>VLOOKUP(AR886,'End KS4 denominations'!A:G,7,0)</f>
        <v>#N/A</v>
      </c>
      <c r="AR886" s="5" t="str">
        <f t="shared" si="13"/>
        <v>Girls.S7.Independent Schools.Total.Total</v>
      </c>
    </row>
    <row r="887" spans="1:44" x14ac:dyDescent="0.25">
      <c r="A887">
        <v>201819</v>
      </c>
      <c r="B887" t="s">
        <v>19</v>
      </c>
      <c r="C887" t="s">
        <v>110</v>
      </c>
      <c r="D887" t="s">
        <v>20</v>
      </c>
      <c r="E887" t="s">
        <v>21</v>
      </c>
      <c r="F887" t="s">
        <v>22</v>
      </c>
      <c r="G887" t="s">
        <v>161</v>
      </c>
      <c r="H887" t="s">
        <v>125</v>
      </c>
      <c r="I887" t="s">
        <v>87</v>
      </c>
      <c r="J887" t="s">
        <v>161</v>
      </c>
      <c r="K887" t="s">
        <v>161</v>
      </c>
      <c r="L887" t="s">
        <v>32</v>
      </c>
      <c r="M887" t="s">
        <v>26</v>
      </c>
      <c r="N887">
        <v>1063</v>
      </c>
      <c r="O887">
        <v>1040</v>
      </c>
      <c r="P887">
        <v>859</v>
      </c>
      <c r="Q887">
        <v>704</v>
      </c>
      <c r="R887">
        <v>0</v>
      </c>
      <c r="S887">
        <v>0</v>
      </c>
      <c r="T887">
        <v>0</v>
      </c>
      <c r="U887">
        <v>0</v>
      </c>
      <c r="V887">
        <v>97</v>
      </c>
      <c r="W887">
        <v>80</v>
      </c>
      <c r="X887">
        <v>66</v>
      </c>
      <c r="Y887" t="s">
        <v>173</v>
      </c>
      <c r="Z887" t="s">
        <v>173</v>
      </c>
      <c r="AA887" t="s">
        <v>173</v>
      </c>
      <c r="AB887" t="s">
        <v>173</v>
      </c>
      <c r="AC887" s="25" t="s">
        <v>173</v>
      </c>
      <c r="AD887" s="25" t="s">
        <v>173</v>
      </c>
      <c r="AE887" s="25" t="s">
        <v>173</v>
      </c>
      <c r="AQ887" s="5" t="e">
        <f>VLOOKUP(AR887,'End KS4 denominations'!A:G,7,0)</f>
        <v>#N/A</v>
      </c>
      <c r="AR887" s="5" t="str">
        <f t="shared" si="13"/>
        <v>Total.S7.Independent Schools.Total.Total</v>
      </c>
    </row>
    <row r="888" spans="1:44" x14ac:dyDescent="0.25">
      <c r="A888">
        <v>201819</v>
      </c>
      <c r="B888" t="s">
        <v>19</v>
      </c>
      <c r="C888" t="s">
        <v>110</v>
      </c>
      <c r="D888" t="s">
        <v>20</v>
      </c>
      <c r="E888" t="s">
        <v>21</v>
      </c>
      <c r="F888" t="s">
        <v>22</v>
      </c>
      <c r="G888" t="s">
        <v>111</v>
      </c>
      <c r="H888" t="s">
        <v>125</v>
      </c>
      <c r="I888" t="s">
        <v>162</v>
      </c>
      <c r="J888" t="s">
        <v>161</v>
      </c>
      <c r="K888" t="s">
        <v>161</v>
      </c>
      <c r="L888" t="s">
        <v>32</v>
      </c>
      <c r="M888" t="s">
        <v>26</v>
      </c>
      <c r="N888">
        <v>73</v>
      </c>
      <c r="O888">
        <v>65</v>
      </c>
      <c r="P888">
        <v>24</v>
      </c>
      <c r="Q888">
        <v>13</v>
      </c>
      <c r="R888">
        <v>0</v>
      </c>
      <c r="S888">
        <v>0</v>
      </c>
      <c r="T888">
        <v>0</v>
      </c>
      <c r="U888">
        <v>0</v>
      </c>
      <c r="V888">
        <v>89</v>
      </c>
      <c r="W888">
        <v>32</v>
      </c>
      <c r="X888">
        <v>17</v>
      </c>
      <c r="Y888" t="s">
        <v>173</v>
      </c>
      <c r="Z888" t="s">
        <v>173</v>
      </c>
      <c r="AA888" t="s">
        <v>173</v>
      </c>
      <c r="AB888" t="s">
        <v>173</v>
      </c>
      <c r="AC888" s="25" t="s">
        <v>173</v>
      </c>
      <c r="AD888" s="25" t="s">
        <v>173</v>
      </c>
      <c r="AE888" s="25" t="s">
        <v>173</v>
      </c>
      <c r="AQ888" s="5" t="e">
        <f>VLOOKUP(AR888,'End KS4 denominations'!A:G,7,0)</f>
        <v>#N/A</v>
      </c>
      <c r="AR888" s="5" t="str">
        <f t="shared" si="13"/>
        <v>Boys.S7.Independent Special Schools.Total.Total</v>
      </c>
    </row>
    <row r="889" spans="1:44" x14ac:dyDescent="0.25">
      <c r="A889">
        <v>201819</v>
      </c>
      <c r="B889" t="s">
        <v>19</v>
      </c>
      <c r="C889" t="s">
        <v>110</v>
      </c>
      <c r="D889" t="s">
        <v>20</v>
      </c>
      <c r="E889" t="s">
        <v>21</v>
      </c>
      <c r="F889" t="s">
        <v>22</v>
      </c>
      <c r="G889" t="s">
        <v>113</v>
      </c>
      <c r="H889" t="s">
        <v>125</v>
      </c>
      <c r="I889" t="s">
        <v>162</v>
      </c>
      <c r="J889" t="s">
        <v>161</v>
      </c>
      <c r="K889" t="s">
        <v>161</v>
      </c>
      <c r="L889" t="s">
        <v>32</v>
      </c>
      <c r="M889" t="s">
        <v>26</v>
      </c>
      <c r="N889">
        <v>35</v>
      </c>
      <c r="O889">
        <v>28</v>
      </c>
      <c r="P889">
        <v>9</v>
      </c>
      <c r="Q889">
        <v>4</v>
      </c>
      <c r="R889">
        <v>0</v>
      </c>
      <c r="S889">
        <v>0</v>
      </c>
      <c r="T889">
        <v>0</v>
      </c>
      <c r="U889">
        <v>0</v>
      </c>
      <c r="V889">
        <v>80</v>
      </c>
      <c r="W889">
        <v>25</v>
      </c>
      <c r="X889">
        <v>11</v>
      </c>
      <c r="Y889" t="s">
        <v>173</v>
      </c>
      <c r="Z889" t="s">
        <v>173</v>
      </c>
      <c r="AA889" t="s">
        <v>173</v>
      </c>
      <c r="AB889" t="s">
        <v>173</v>
      </c>
      <c r="AC889" s="25" t="s">
        <v>173</v>
      </c>
      <c r="AD889" s="25" t="s">
        <v>173</v>
      </c>
      <c r="AE889" s="25" t="s">
        <v>173</v>
      </c>
      <c r="AQ889" s="5" t="e">
        <f>VLOOKUP(AR889,'End KS4 denominations'!A:G,7,0)</f>
        <v>#N/A</v>
      </c>
      <c r="AR889" s="5" t="str">
        <f t="shared" si="13"/>
        <v>Girls.S7.Independent Special Schools.Total.Total</v>
      </c>
    </row>
    <row r="890" spans="1:44" x14ac:dyDescent="0.25">
      <c r="A890">
        <v>201819</v>
      </c>
      <c r="B890" t="s">
        <v>19</v>
      </c>
      <c r="C890" t="s">
        <v>110</v>
      </c>
      <c r="D890" t="s">
        <v>20</v>
      </c>
      <c r="E890" t="s">
        <v>21</v>
      </c>
      <c r="F890" t="s">
        <v>22</v>
      </c>
      <c r="G890" t="s">
        <v>161</v>
      </c>
      <c r="H890" t="s">
        <v>125</v>
      </c>
      <c r="I890" t="s">
        <v>162</v>
      </c>
      <c r="J890" t="s">
        <v>161</v>
      </c>
      <c r="K890" t="s">
        <v>161</v>
      </c>
      <c r="L890" t="s">
        <v>32</v>
      </c>
      <c r="M890" t="s">
        <v>26</v>
      </c>
      <c r="N890">
        <v>108</v>
      </c>
      <c r="O890">
        <v>93</v>
      </c>
      <c r="P890">
        <v>33</v>
      </c>
      <c r="Q890">
        <v>17</v>
      </c>
      <c r="R890">
        <v>0</v>
      </c>
      <c r="S890">
        <v>0</v>
      </c>
      <c r="T890">
        <v>0</v>
      </c>
      <c r="U890">
        <v>0</v>
      </c>
      <c r="V890">
        <v>86</v>
      </c>
      <c r="W890">
        <v>30</v>
      </c>
      <c r="X890">
        <v>15</v>
      </c>
      <c r="Y890" t="s">
        <v>173</v>
      </c>
      <c r="Z890" t="s">
        <v>173</v>
      </c>
      <c r="AA890" t="s">
        <v>173</v>
      </c>
      <c r="AB890" t="s">
        <v>173</v>
      </c>
      <c r="AC890" s="25" t="s">
        <v>173</v>
      </c>
      <c r="AD890" s="25" t="s">
        <v>173</v>
      </c>
      <c r="AE890" s="25" t="s">
        <v>173</v>
      </c>
      <c r="AQ890" s="5" t="e">
        <f>VLOOKUP(AR890,'End KS4 denominations'!A:G,7,0)</f>
        <v>#N/A</v>
      </c>
      <c r="AR890" s="5" t="str">
        <f t="shared" si="13"/>
        <v>Total.S7.Independent Special Schools.Total.Total</v>
      </c>
    </row>
    <row r="891" spans="1:44" x14ac:dyDescent="0.25">
      <c r="A891">
        <v>201819</v>
      </c>
      <c r="B891" t="s">
        <v>19</v>
      </c>
      <c r="C891" t="s">
        <v>110</v>
      </c>
      <c r="D891" t="s">
        <v>20</v>
      </c>
      <c r="E891" t="s">
        <v>21</v>
      </c>
      <c r="F891" t="s">
        <v>22</v>
      </c>
      <c r="G891" t="s">
        <v>111</v>
      </c>
      <c r="H891" t="s">
        <v>125</v>
      </c>
      <c r="I891" t="s">
        <v>127</v>
      </c>
      <c r="J891" t="s">
        <v>161</v>
      </c>
      <c r="K891" t="s">
        <v>161</v>
      </c>
      <c r="L891" t="s">
        <v>32</v>
      </c>
      <c r="M891" t="s">
        <v>26</v>
      </c>
      <c r="N891">
        <v>8</v>
      </c>
      <c r="O891">
        <v>8</v>
      </c>
      <c r="P891">
        <v>6</v>
      </c>
      <c r="Q891">
        <v>6</v>
      </c>
      <c r="R891">
        <v>0</v>
      </c>
      <c r="S891">
        <v>0</v>
      </c>
      <c r="T891">
        <v>0</v>
      </c>
      <c r="U891">
        <v>0</v>
      </c>
      <c r="V891">
        <v>100</v>
      </c>
      <c r="W891">
        <v>75</v>
      </c>
      <c r="X891">
        <v>75</v>
      </c>
      <c r="Y891" t="s">
        <v>173</v>
      </c>
      <c r="Z891" t="s">
        <v>173</v>
      </c>
      <c r="AA891" t="s">
        <v>173</v>
      </c>
      <c r="AB891" t="s">
        <v>173</v>
      </c>
      <c r="AC891" s="25" t="s">
        <v>173</v>
      </c>
      <c r="AD891" s="25" t="s">
        <v>173</v>
      </c>
      <c r="AE891" s="25" t="s">
        <v>173</v>
      </c>
      <c r="AQ891" s="5" t="e">
        <f>VLOOKUP(AR891,'End KS4 denominations'!A:G,7,0)</f>
        <v>#N/A</v>
      </c>
      <c r="AR891" s="5" t="str">
        <f t="shared" si="13"/>
        <v>Boys.S7.Non-Maintained Special Schools.Total.Total</v>
      </c>
    </row>
    <row r="892" spans="1:44" x14ac:dyDescent="0.25">
      <c r="A892">
        <v>201819</v>
      </c>
      <c r="B892" t="s">
        <v>19</v>
      </c>
      <c r="C892" t="s">
        <v>110</v>
      </c>
      <c r="D892" t="s">
        <v>20</v>
      </c>
      <c r="E892" t="s">
        <v>21</v>
      </c>
      <c r="F892" t="s">
        <v>22</v>
      </c>
      <c r="G892" t="s">
        <v>161</v>
      </c>
      <c r="H892" t="s">
        <v>125</v>
      </c>
      <c r="I892" t="s">
        <v>127</v>
      </c>
      <c r="J892" t="s">
        <v>161</v>
      </c>
      <c r="K892" t="s">
        <v>161</v>
      </c>
      <c r="L892" t="s">
        <v>32</v>
      </c>
      <c r="M892" t="s">
        <v>26</v>
      </c>
      <c r="N892">
        <v>8</v>
      </c>
      <c r="O892">
        <v>8</v>
      </c>
      <c r="P892">
        <v>6</v>
      </c>
      <c r="Q892">
        <v>6</v>
      </c>
      <c r="R892">
        <v>0</v>
      </c>
      <c r="S892">
        <v>0</v>
      </c>
      <c r="T892">
        <v>0</v>
      </c>
      <c r="U892">
        <v>0</v>
      </c>
      <c r="V892">
        <v>100</v>
      </c>
      <c r="W892">
        <v>75</v>
      </c>
      <c r="X892">
        <v>75</v>
      </c>
      <c r="Y892" t="s">
        <v>173</v>
      </c>
      <c r="Z892" t="s">
        <v>173</v>
      </c>
      <c r="AA892" t="s">
        <v>173</v>
      </c>
      <c r="AB892" t="s">
        <v>173</v>
      </c>
      <c r="AC892" s="25" t="s">
        <v>173</v>
      </c>
      <c r="AD892" s="25" t="s">
        <v>173</v>
      </c>
      <c r="AE892" s="25" t="s">
        <v>173</v>
      </c>
      <c r="AQ892" s="5" t="e">
        <f>VLOOKUP(AR892,'End KS4 denominations'!A:G,7,0)</f>
        <v>#N/A</v>
      </c>
      <c r="AR892" s="5" t="str">
        <f t="shared" si="13"/>
        <v>Total.S7.Non-Maintained Special Schools.Total.Total</v>
      </c>
    </row>
    <row r="893" spans="1:44" x14ac:dyDescent="0.25">
      <c r="A893">
        <v>201819</v>
      </c>
      <c r="B893" t="s">
        <v>19</v>
      </c>
      <c r="C893" t="s">
        <v>110</v>
      </c>
      <c r="D893" t="s">
        <v>20</v>
      </c>
      <c r="E893" t="s">
        <v>21</v>
      </c>
      <c r="F893" t="s">
        <v>22</v>
      </c>
      <c r="G893" t="s">
        <v>111</v>
      </c>
      <c r="H893" t="s">
        <v>125</v>
      </c>
      <c r="I893" t="s">
        <v>88</v>
      </c>
      <c r="J893" t="s">
        <v>161</v>
      </c>
      <c r="K893" t="s">
        <v>161</v>
      </c>
      <c r="L893" t="s">
        <v>32</v>
      </c>
      <c r="M893" t="s">
        <v>26</v>
      </c>
      <c r="N893">
        <v>1826</v>
      </c>
      <c r="O893">
        <v>1703</v>
      </c>
      <c r="P893">
        <v>931</v>
      </c>
      <c r="Q893">
        <v>639</v>
      </c>
      <c r="R893">
        <v>0</v>
      </c>
      <c r="S893">
        <v>0</v>
      </c>
      <c r="T893">
        <v>0</v>
      </c>
      <c r="U893">
        <v>0</v>
      </c>
      <c r="V893">
        <v>93</v>
      </c>
      <c r="W893">
        <v>50</v>
      </c>
      <c r="X893">
        <v>34</v>
      </c>
      <c r="Y893" t="s">
        <v>173</v>
      </c>
      <c r="Z893" t="s">
        <v>173</v>
      </c>
      <c r="AA893" t="s">
        <v>173</v>
      </c>
      <c r="AB893" t="s">
        <v>173</v>
      </c>
      <c r="AC893" s="25" t="s">
        <v>173</v>
      </c>
      <c r="AD893" s="25" t="s">
        <v>173</v>
      </c>
      <c r="AE893" s="25" t="s">
        <v>173</v>
      </c>
      <c r="AQ893" s="5" t="e">
        <f>VLOOKUP(AR893,'End KS4 denominations'!A:G,7,0)</f>
        <v>#N/A</v>
      </c>
      <c r="AR893" s="5" t="str">
        <f t="shared" si="13"/>
        <v>Boys.S7.Sponsored Academies.Total.Total</v>
      </c>
    </row>
    <row r="894" spans="1:44" x14ac:dyDescent="0.25">
      <c r="A894">
        <v>201819</v>
      </c>
      <c r="B894" t="s">
        <v>19</v>
      </c>
      <c r="C894" t="s">
        <v>110</v>
      </c>
      <c r="D894" t="s">
        <v>20</v>
      </c>
      <c r="E894" t="s">
        <v>21</v>
      </c>
      <c r="F894" t="s">
        <v>22</v>
      </c>
      <c r="G894" t="s">
        <v>113</v>
      </c>
      <c r="H894" t="s">
        <v>125</v>
      </c>
      <c r="I894" t="s">
        <v>88</v>
      </c>
      <c r="J894" t="s">
        <v>161</v>
      </c>
      <c r="K894" t="s">
        <v>161</v>
      </c>
      <c r="L894" t="s">
        <v>32</v>
      </c>
      <c r="M894" t="s">
        <v>26</v>
      </c>
      <c r="N894">
        <v>2206</v>
      </c>
      <c r="O894">
        <v>2127</v>
      </c>
      <c r="P894">
        <v>1410</v>
      </c>
      <c r="Q894">
        <v>1075</v>
      </c>
      <c r="R894">
        <v>0</v>
      </c>
      <c r="S894">
        <v>0</v>
      </c>
      <c r="T894">
        <v>0</v>
      </c>
      <c r="U894">
        <v>0</v>
      </c>
      <c r="V894">
        <v>96</v>
      </c>
      <c r="W894">
        <v>63</v>
      </c>
      <c r="X894">
        <v>48</v>
      </c>
      <c r="Y894" t="s">
        <v>173</v>
      </c>
      <c r="Z894" t="s">
        <v>173</v>
      </c>
      <c r="AA894" t="s">
        <v>173</v>
      </c>
      <c r="AB894" t="s">
        <v>173</v>
      </c>
      <c r="AC894" s="25" t="s">
        <v>173</v>
      </c>
      <c r="AD894" s="25" t="s">
        <v>173</v>
      </c>
      <c r="AE894" s="25" t="s">
        <v>173</v>
      </c>
      <c r="AQ894" s="5" t="e">
        <f>VLOOKUP(AR894,'End KS4 denominations'!A:G,7,0)</f>
        <v>#N/A</v>
      </c>
      <c r="AR894" s="5" t="str">
        <f t="shared" si="13"/>
        <v>Girls.S7.Sponsored Academies.Total.Total</v>
      </c>
    </row>
    <row r="895" spans="1:44" x14ac:dyDescent="0.25">
      <c r="A895">
        <v>201819</v>
      </c>
      <c r="B895" t="s">
        <v>19</v>
      </c>
      <c r="C895" t="s">
        <v>110</v>
      </c>
      <c r="D895" t="s">
        <v>20</v>
      </c>
      <c r="E895" t="s">
        <v>21</v>
      </c>
      <c r="F895" t="s">
        <v>22</v>
      </c>
      <c r="G895" t="s">
        <v>161</v>
      </c>
      <c r="H895" t="s">
        <v>125</v>
      </c>
      <c r="I895" t="s">
        <v>88</v>
      </c>
      <c r="J895" t="s">
        <v>161</v>
      </c>
      <c r="K895" t="s">
        <v>161</v>
      </c>
      <c r="L895" t="s">
        <v>32</v>
      </c>
      <c r="M895" t="s">
        <v>26</v>
      </c>
      <c r="N895">
        <v>4032</v>
      </c>
      <c r="O895">
        <v>3830</v>
      </c>
      <c r="P895">
        <v>2341</v>
      </c>
      <c r="Q895">
        <v>1714</v>
      </c>
      <c r="R895">
        <v>0</v>
      </c>
      <c r="S895">
        <v>0</v>
      </c>
      <c r="T895">
        <v>0</v>
      </c>
      <c r="U895">
        <v>0</v>
      </c>
      <c r="V895">
        <v>94</v>
      </c>
      <c r="W895">
        <v>58</v>
      </c>
      <c r="X895">
        <v>42</v>
      </c>
      <c r="Y895" t="s">
        <v>173</v>
      </c>
      <c r="Z895" t="s">
        <v>173</v>
      </c>
      <c r="AA895" t="s">
        <v>173</v>
      </c>
      <c r="AB895" t="s">
        <v>173</v>
      </c>
      <c r="AC895" s="25" t="s">
        <v>173</v>
      </c>
      <c r="AD895" s="25" t="s">
        <v>173</v>
      </c>
      <c r="AE895" s="25" t="s">
        <v>173</v>
      </c>
      <c r="AQ895" s="5" t="e">
        <f>VLOOKUP(AR895,'End KS4 denominations'!A:G,7,0)</f>
        <v>#N/A</v>
      </c>
      <c r="AR895" s="5" t="str">
        <f t="shared" si="13"/>
        <v>Total.S7.Sponsored Academies.Total.Total</v>
      </c>
    </row>
    <row r="896" spans="1:44" x14ac:dyDescent="0.25">
      <c r="A896">
        <v>201819</v>
      </c>
      <c r="B896" t="s">
        <v>19</v>
      </c>
      <c r="C896" t="s">
        <v>110</v>
      </c>
      <c r="D896" t="s">
        <v>20</v>
      </c>
      <c r="E896" t="s">
        <v>21</v>
      </c>
      <c r="F896" t="s">
        <v>22</v>
      </c>
      <c r="G896" t="s">
        <v>111</v>
      </c>
      <c r="H896" t="s">
        <v>125</v>
      </c>
      <c r="I896" t="s">
        <v>126</v>
      </c>
      <c r="J896" t="s">
        <v>161</v>
      </c>
      <c r="K896" t="s">
        <v>161</v>
      </c>
      <c r="L896" t="s">
        <v>32</v>
      </c>
      <c r="M896" t="s">
        <v>26</v>
      </c>
      <c r="N896">
        <v>14</v>
      </c>
      <c r="O896">
        <v>12</v>
      </c>
      <c r="P896">
        <v>1</v>
      </c>
      <c r="Q896">
        <v>1</v>
      </c>
      <c r="R896">
        <v>0</v>
      </c>
      <c r="S896">
        <v>0</v>
      </c>
      <c r="T896">
        <v>0</v>
      </c>
      <c r="U896">
        <v>0</v>
      </c>
      <c r="V896">
        <v>85</v>
      </c>
      <c r="W896">
        <v>7</v>
      </c>
      <c r="X896">
        <v>7</v>
      </c>
      <c r="Y896" t="s">
        <v>173</v>
      </c>
      <c r="Z896" t="s">
        <v>173</v>
      </c>
      <c r="AA896" t="s">
        <v>173</v>
      </c>
      <c r="AB896" t="s">
        <v>173</v>
      </c>
      <c r="AC896" s="25" t="s">
        <v>173</v>
      </c>
      <c r="AD896" s="25" t="s">
        <v>173</v>
      </c>
      <c r="AE896" s="25" t="s">
        <v>173</v>
      </c>
      <c r="AQ896" s="5" t="e">
        <f>VLOOKUP(AR896,'End KS4 denominations'!A:G,7,0)</f>
        <v>#N/A</v>
      </c>
      <c r="AR896" s="5" t="str">
        <f t="shared" ref="AR896:AR959" si="14">CONCATENATE(G896,".",H896,".",I896,".",J896,".",K896)</f>
        <v>Boys.S7.Studio Schools.Total.Total</v>
      </c>
    </row>
    <row r="897" spans="1:44" x14ac:dyDescent="0.25">
      <c r="A897">
        <v>201819</v>
      </c>
      <c r="B897" t="s">
        <v>19</v>
      </c>
      <c r="C897" t="s">
        <v>110</v>
      </c>
      <c r="D897" t="s">
        <v>20</v>
      </c>
      <c r="E897" t="s">
        <v>21</v>
      </c>
      <c r="F897" t="s">
        <v>22</v>
      </c>
      <c r="G897" t="s">
        <v>113</v>
      </c>
      <c r="H897" t="s">
        <v>125</v>
      </c>
      <c r="I897" t="s">
        <v>126</v>
      </c>
      <c r="J897" t="s">
        <v>161</v>
      </c>
      <c r="K897" t="s">
        <v>161</v>
      </c>
      <c r="L897" t="s">
        <v>32</v>
      </c>
      <c r="M897" t="s">
        <v>26</v>
      </c>
      <c r="N897">
        <v>23</v>
      </c>
      <c r="O897">
        <v>18</v>
      </c>
      <c r="P897">
        <v>8</v>
      </c>
      <c r="Q897">
        <v>3</v>
      </c>
      <c r="R897">
        <v>0</v>
      </c>
      <c r="S897">
        <v>0</v>
      </c>
      <c r="T897">
        <v>0</v>
      </c>
      <c r="U897">
        <v>0</v>
      </c>
      <c r="V897">
        <v>78</v>
      </c>
      <c r="W897">
        <v>34</v>
      </c>
      <c r="X897">
        <v>13</v>
      </c>
      <c r="Y897" t="s">
        <v>173</v>
      </c>
      <c r="Z897" t="s">
        <v>173</v>
      </c>
      <c r="AA897" t="s">
        <v>173</v>
      </c>
      <c r="AB897" t="s">
        <v>173</v>
      </c>
      <c r="AC897" s="25" t="s">
        <v>173</v>
      </c>
      <c r="AD897" s="25" t="s">
        <v>173</v>
      </c>
      <c r="AE897" s="25" t="s">
        <v>173</v>
      </c>
      <c r="AQ897" s="5" t="e">
        <f>VLOOKUP(AR897,'End KS4 denominations'!A:G,7,0)</f>
        <v>#N/A</v>
      </c>
      <c r="AR897" s="5" t="str">
        <f t="shared" si="14"/>
        <v>Girls.S7.Studio Schools.Total.Total</v>
      </c>
    </row>
    <row r="898" spans="1:44" x14ac:dyDescent="0.25">
      <c r="A898">
        <v>201819</v>
      </c>
      <c r="B898" t="s">
        <v>19</v>
      </c>
      <c r="C898" t="s">
        <v>110</v>
      </c>
      <c r="D898" t="s">
        <v>20</v>
      </c>
      <c r="E898" t="s">
        <v>21</v>
      </c>
      <c r="F898" t="s">
        <v>22</v>
      </c>
      <c r="G898" t="s">
        <v>161</v>
      </c>
      <c r="H898" t="s">
        <v>125</v>
      </c>
      <c r="I898" t="s">
        <v>126</v>
      </c>
      <c r="J898" t="s">
        <v>161</v>
      </c>
      <c r="K898" t="s">
        <v>161</v>
      </c>
      <c r="L898" t="s">
        <v>32</v>
      </c>
      <c r="M898" t="s">
        <v>26</v>
      </c>
      <c r="N898">
        <v>37</v>
      </c>
      <c r="O898">
        <v>30</v>
      </c>
      <c r="P898">
        <v>9</v>
      </c>
      <c r="Q898">
        <v>4</v>
      </c>
      <c r="R898">
        <v>0</v>
      </c>
      <c r="S898">
        <v>0</v>
      </c>
      <c r="T898">
        <v>0</v>
      </c>
      <c r="U898">
        <v>0</v>
      </c>
      <c r="V898">
        <v>81</v>
      </c>
      <c r="W898">
        <v>24</v>
      </c>
      <c r="X898">
        <v>10</v>
      </c>
      <c r="Y898" t="s">
        <v>173</v>
      </c>
      <c r="Z898" t="s">
        <v>173</v>
      </c>
      <c r="AA898" t="s">
        <v>173</v>
      </c>
      <c r="AB898" t="s">
        <v>173</v>
      </c>
      <c r="AC898" s="25" t="s">
        <v>173</v>
      </c>
      <c r="AD898" s="25" t="s">
        <v>173</v>
      </c>
      <c r="AE898" s="25" t="s">
        <v>173</v>
      </c>
      <c r="AQ898" s="5" t="e">
        <f>VLOOKUP(AR898,'End KS4 denominations'!A:G,7,0)</f>
        <v>#N/A</v>
      </c>
      <c r="AR898" s="5" t="str">
        <f t="shared" si="14"/>
        <v>Total.S7.Studio Schools.Total.Total</v>
      </c>
    </row>
    <row r="899" spans="1:44" x14ac:dyDescent="0.25">
      <c r="A899">
        <v>201819</v>
      </c>
      <c r="B899" t="s">
        <v>19</v>
      </c>
      <c r="C899" t="s">
        <v>110</v>
      </c>
      <c r="D899" t="s">
        <v>20</v>
      </c>
      <c r="E899" t="s">
        <v>21</v>
      </c>
      <c r="F899" t="s">
        <v>22</v>
      </c>
      <c r="G899" t="s">
        <v>111</v>
      </c>
      <c r="H899" t="s">
        <v>125</v>
      </c>
      <c r="I899" t="s">
        <v>163</v>
      </c>
      <c r="J899" t="s">
        <v>161</v>
      </c>
      <c r="K899" t="s">
        <v>161</v>
      </c>
      <c r="L899" t="s">
        <v>32</v>
      </c>
      <c r="M899" t="s">
        <v>26</v>
      </c>
      <c r="N899">
        <v>10</v>
      </c>
      <c r="O899">
        <v>9</v>
      </c>
      <c r="P899">
        <v>5</v>
      </c>
      <c r="Q899">
        <v>5</v>
      </c>
      <c r="R899">
        <v>0</v>
      </c>
      <c r="S899">
        <v>0</v>
      </c>
      <c r="T899">
        <v>0</v>
      </c>
      <c r="U899">
        <v>0</v>
      </c>
      <c r="V899">
        <v>90</v>
      </c>
      <c r="W899">
        <v>50</v>
      </c>
      <c r="X899">
        <v>50</v>
      </c>
      <c r="Y899" t="s">
        <v>173</v>
      </c>
      <c r="Z899" t="s">
        <v>173</v>
      </c>
      <c r="AA899" t="s">
        <v>173</v>
      </c>
      <c r="AB899" t="s">
        <v>173</v>
      </c>
      <c r="AC899" s="25" t="s">
        <v>173</v>
      </c>
      <c r="AD899" s="25" t="s">
        <v>173</v>
      </c>
      <c r="AE899" s="25" t="s">
        <v>173</v>
      </c>
      <c r="AQ899" s="5" t="e">
        <f>VLOOKUP(AR899,'End KS4 denominations'!A:G,7,0)</f>
        <v>#N/A</v>
      </c>
      <c r="AR899" s="5" t="str">
        <f t="shared" si="14"/>
        <v>Boys.S7.University Technical Colleges (UTCs).Total.Total</v>
      </c>
    </row>
    <row r="900" spans="1:44" x14ac:dyDescent="0.25">
      <c r="A900">
        <v>201819</v>
      </c>
      <c r="B900" t="s">
        <v>19</v>
      </c>
      <c r="C900" t="s">
        <v>110</v>
      </c>
      <c r="D900" t="s">
        <v>20</v>
      </c>
      <c r="E900" t="s">
        <v>21</v>
      </c>
      <c r="F900" t="s">
        <v>22</v>
      </c>
      <c r="G900" t="s">
        <v>113</v>
      </c>
      <c r="H900" t="s">
        <v>125</v>
      </c>
      <c r="I900" t="s">
        <v>163</v>
      </c>
      <c r="J900" t="s">
        <v>161</v>
      </c>
      <c r="K900" t="s">
        <v>161</v>
      </c>
      <c r="L900" t="s">
        <v>32</v>
      </c>
      <c r="M900" t="s">
        <v>26</v>
      </c>
      <c r="N900">
        <v>16</v>
      </c>
      <c r="O900">
        <v>15</v>
      </c>
      <c r="P900">
        <v>11</v>
      </c>
      <c r="Q900">
        <v>8</v>
      </c>
      <c r="R900">
        <v>0</v>
      </c>
      <c r="S900">
        <v>0</v>
      </c>
      <c r="T900">
        <v>0</v>
      </c>
      <c r="U900">
        <v>0</v>
      </c>
      <c r="V900">
        <v>93</v>
      </c>
      <c r="W900">
        <v>68</v>
      </c>
      <c r="X900">
        <v>50</v>
      </c>
      <c r="Y900" t="s">
        <v>173</v>
      </c>
      <c r="Z900" t="s">
        <v>173</v>
      </c>
      <c r="AA900" t="s">
        <v>173</v>
      </c>
      <c r="AB900" t="s">
        <v>173</v>
      </c>
      <c r="AC900" s="25" t="s">
        <v>173</v>
      </c>
      <c r="AD900" s="25" t="s">
        <v>173</v>
      </c>
      <c r="AE900" s="25" t="s">
        <v>173</v>
      </c>
      <c r="AQ900" s="5" t="e">
        <f>VLOOKUP(AR900,'End KS4 denominations'!A:G,7,0)</f>
        <v>#N/A</v>
      </c>
      <c r="AR900" s="5" t="str">
        <f t="shared" si="14"/>
        <v>Girls.S7.University Technical Colleges (UTCs).Total.Total</v>
      </c>
    </row>
    <row r="901" spans="1:44" x14ac:dyDescent="0.25">
      <c r="A901">
        <v>201819</v>
      </c>
      <c r="B901" t="s">
        <v>19</v>
      </c>
      <c r="C901" t="s">
        <v>110</v>
      </c>
      <c r="D901" t="s">
        <v>20</v>
      </c>
      <c r="E901" t="s">
        <v>21</v>
      </c>
      <c r="F901" t="s">
        <v>22</v>
      </c>
      <c r="G901" t="s">
        <v>161</v>
      </c>
      <c r="H901" t="s">
        <v>125</v>
      </c>
      <c r="I901" t="s">
        <v>163</v>
      </c>
      <c r="J901" t="s">
        <v>161</v>
      </c>
      <c r="K901" t="s">
        <v>161</v>
      </c>
      <c r="L901" t="s">
        <v>32</v>
      </c>
      <c r="M901" t="s">
        <v>26</v>
      </c>
      <c r="N901">
        <v>26</v>
      </c>
      <c r="O901">
        <v>24</v>
      </c>
      <c r="P901">
        <v>16</v>
      </c>
      <c r="Q901">
        <v>13</v>
      </c>
      <c r="R901">
        <v>0</v>
      </c>
      <c r="S901">
        <v>0</v>
      </c>
      <c r="T901">
        <v>0</v>
      </c>
      <c r="U901">
        <v>0</v>
      </c>
      <c r="V901">
        <v>92</v>
      </c>
      <c r="W901">
        <v>61</v>
      </c>
      <c r="X901">
        <v>50</v>
      </c>
      <c r="Y901" t="s">
        <v>173</v>
      </c>
      <c r="Z901" t="s">
        <v>173</v>
      </c>
      <c r="AA901" t="s">
        <v>173</v>
      </c>
      <c r="AB901" t="s">
        <v>173</v>
      </c>
      <c r="AC901" s="25" t="s">
        <v>173</v>
      </c>
      <c r="AD901" s="25" t="s">
        <v>173</v>
      </c>
      <c r="AE901" s="25" t="s">
        <v>173</v>
      </c>
      <c r="AQ901" s="5" t="e">
        <f>VLOOKUP(AR901,'End KS4 denominations'!A:G,7,0)</f>
        <v>#N/A</v>
      </c>
      <c r="AR901" s="5" t="str">
        <f t="shared" si="14"/>
        <v>Total.S7.University Technical Colleges (UTCs).Total.Total</v>
      </c>
    </row>
    <row r="902" spans="1:44" x14ac:dyDescent="0.25">
      <c r="A902">
        <v>201819</v>
      </c>
      <c r="B902" t="s">
        <v>19</v>
      </c>
      <c r="C902" t="s">
        <v>110</v>
      </c>
      <c r="D902" t="s">
        <v>20</v>
      </c>
      <c r="E902" t="s">
        <v>21</v>
      </c>
      <c r="F902" t="s">
        <v>22</v>
      </c>
      <c r="G902" t="s">
        <v>111</v>
      </c>
      <c r="H902" t="s">
        <v>125</v>
      </c>
      <c r="I902" t="s">
        <v>86</v>
      </c>
      <c r="J902" t="s">
        <v>161</v>
      </c>
      <c r="K902" t="s">
        <v>161</v>
      </c>
      <c r="L902" t="s">
        <v>33</v>
      </c>
      <c r="M902" t="s">
        <v>26</v>
      </c>
      <c r="N902">
        <v>133801</v>
      </c>
      <c r="O902">
        <v>132029</v>
      </c>
      <c r="P902">
        <v>92543</v>
      </c>
      <c r="Q902">
        <v>70139</v>
      </c>
      <c r="R902">
        <v>0</v>
      </c>
      <c r="S902">
        <v>0</v>
      </c>
      <c r="T902">
        <v>0</v>
      </c>
      <c r="U902">
        <v>0</v>
      </c>
      <c r="V902">
        <v>98</v>
      </c>
      <c r="W902">
        <v>69</v>
      </c>
      <c r="X902">
        <v>52</v>
      </c>
      <c r="Y902" t="s">
        <v>173</v>
      </c>
      <c r="Z902" t="s">
        <v>173</v>
      </c>
      <c r="AA902" t="s">
        <v>173</v>
      </c>
      <c r="AB902" t="s">
        <v>173</v>
      </c>
      <c r="AC902" s="25" t="s">
        <v>173</v>
      </c>
      <c r="AD902" s="25" t="s">
        <v>173</v>
      </c>
      <c r="AE902" s="25" t="s">
        <v>173</v>
      </c>
      <c r="AQ902" s="5" t="e">
        <f>VLOOKUP(AR902,'End KS4 denominations'!A:G,7,0)</f>
        <v>#N/A</v>
      </c>
      <c r="AR902" s="5" t="str">
        <f t="shared" si="14"/>
        <v>Boys.S7.Converter Academies.Total.Total</v>
      </c>
    </row>
    <row r="903" spans="1:44" x14ac:dyDescent="0.25">
      <c r="A903">
        <v>201819</v>
      </c>
      <c r="B903" t="s">
        <v>19</v>
      </c>
      <c r="C903" t="s">
        <v>110</v>
      </c>
      <c r="D903" t="s">
        <v>20</v>
      </c>
      <c r="E903" t="s">
        <v>21</v>
      </c>
      <c r="F903" t="s">
        <v>22</v>
      </c>
      <c r="G903" t="s">
        <v>113</v>
      </c>
      <c r="H903" t="s">
        <v>125</v>
      </c>
      <c r="I903" t="s">
        <v>86</v>
      </c>
      <c r="J903" t="s">
        <v>161</v>
      </c>
      <c r="K903" t="s">
        <v>161</v>
      </c>
      <c r="L903" t="s">
        <v>33</v>
      </c>
      <c r="M903" t="s">
        <v>26</v>
      </c>
      <c r="N903">
        <v>134680</v>
      </c>
      <c r="O903">
        <v>133194</v>
      </c>
      <c r="P903">
        <v>97801</v>
      </c>
      <c r="Q903">
        <v>74881</v>
      </c>
      <c r="R903">
        <v>0</v>
      </c>
      <c r="S903">
        <v>0</v>
      </c>
      <c r="T903">
        <v>0</v>
      </c>
      <c r="U903">
        <v>0</v>
      </c>
      <c r="V903">
        <v>98</v>
      </c>
      <c r="W903">
        <v>72</v>
      </c>
      <c r="X903">
        <v>55</v>
      </c>
      <c r="Y903" t="s">
        <v>173</v>
      </c>
      <c r="Z903" t="s">
        <v>173</v>
      </c>
      <c r="AA903" t="s">
        <v>173</v>
      </c>
      <c r="AB903" t="s">
        <v>173</v>
      </c>
      <c r="AC903" s="25" t="s">
        <v>173</v>
      </c>
      <c r="AD903" s="25" t="s">
        <v>173</v>
      </c>
      <c r="AE903" s="25" t="s">
        <v>173</v>
      </c>
      <c r="AQ903" s="5" t="e">
        <f>VLOOKUP(AR903,'End KS4 denominations'!A:G,7,0)</f>
        <v>#N/A</v>
      </c>
      <c r="AR903" s="5" t="str">
        <f t="shared" si="14"/>
        <v>Girls.S7.Converter Academies.Total.Total</v>
      </c>
    </row>
    <row r="904" spans="1:44" x14ac:dyDescent="0.25">
      <c r="A904">
        <v>201819</v>
      </c>
      <c r="B904" t="s">
        <v>19</v>
      </c>
      <c r="C904" t="s">
        <v>110</v>
      </c>
      <c r="D904" t="s">
        <v>20</v>
      </c>
      <c r="E904" t="s">
        <v>21</v>
      </c>
      <c r="F904" t="s">
        <v>22</v>
      </c>
      <c r="G904" t="s">
        <v>161</v>
      </c>
      <c r="H904" t="s">
        <v>125</v>
      </c>
      <c r="I904" t="s">
        <v>86</v>
      </c>
      <c r="J904" t="s">
        <v>161</v>
      </c>
      <c r="K904" t="s">
        <v>161</v>
      </c>
      <c r="L904" t="s">
        <v>33</v>
      </c>
      <c r="M904" t="s">
        <v>26</v>
      </c>
      <c r="N904">
        <v>268481</v>
      </c>
      <c r="O904">
        <v>265223</v>
      </c>
      <c r="P904">
        <v>190344</v>
      </c>
      <c r="Q904">
        <v>145020</v>
      </c>
      <c r="R904">
        <v>0</v>
      </c>
      <c r="S904">
        <v>0</v>
      </c>
      <c r="T904">
        <v>0</v>
      </c>
      <c r="U904">
        <v>0</v>
      </c>
      <c r="V904">
        <v>98</v>
      </c>
      <c r="W904">
        <v>70</v>
      </c>
      <c r="X904">
        <v>54</v>
      </c>
      <c r="Y904" t="s">
        <v>173</v>
      </c>
      <c r="Z904" t="s">
        <v>173</v>
      </c>
      <c r="AA904" t="s">
        <v>173</v>
      </c>
      <c r="AB904" t="s">
        <v>173</v>
      </c>
      <c r="AC904" s="25" t="s">
        <v>173</v>
      </c>
      <c r="AD904" s="25" t="s">
        <v>173</v>
      </c>
      <c r="AE904" s="25" t="s">
        <v>173</v>
      </c>
      <c r="AQ904" s="5" t="e">
        <f>VLOOKUP(AR904,'End KS4 denominations'!A:G,7,0)</f>
        <v>#N/A</v>
      </c>
      <c r="AR904" s="5" t="str">
        <f t="shared" si="14"/>
        <v>Total.S7.Converter Academies.Total.Total</v>
      </c>
    </row>
    <row r="905" spans="1:44" x14ac:dyDescent="0.25">
      <c r="A905">
        <v>201819</v>
      </c>
      <c r="B905" t="s">
        <v>19</v>
      </c>
      <c r="C905" t="s">
        <v>110</v>
      </c>
      <c r="D905" t="s">
        <v>20</v>
      </c>
      <c r="E905" t="s">
        <v>21</v>
      </c>
      <c r="F905" t="s">
        <v>22</v>
      </c>
      <c r="G905" t="s">
        <v>111</v>
      </c>
      <c r="H905" t="s">
        <v>125</v>
      </c>
      <c r="I905" t="s">
        <v>164</v>
      </c>
      <c r="J905" t="s">
        <v>161</v>
      </c>
      <c r="K905" t="s">
        <v>161</v>
      </c>
      <c r="L905" t="s">
        <v>33</v>
      </c>
      <c r="M905" t="s">
        <v>26</v>
      </c>
      <c r="N905">
        <v>264</v>
      </c>
      <c r="O905">
        <v>230</v>
      </c>
      <c r="P905">
        <v>67</v>
      </c>
      <c r="Q905">
        <v>32</v>
      </c>
      <c r="R905">
        <v>0</v>
      </c>
      <c r="S905">
        <v>0</v>
      </c>
      <c r="T905">
        <v>0</v>
      </c>
      <c r="U905">
        <v>0</v>
      </c>
      <c r="V905">
        <v>87</v>
      </c>
      <c r="W905">
        <v>25</v>
      </c>
      <c r="X905">
        <v>12</v>
      </c>
      <c r="Y905" t="s">
        <v>173</v>
      </c>
      <c r="Z905" t="s">
        <v>173</v>
      </c>
      <c r="AA905" t="s">
        <v>173</v>
      </c>
      <c r="AB905" t="s">
        <v>173</v>
      </c>
      <c r="AC905" s="25" t="s">
        <v>173</v>
      </c>
      <c r="AD905" s="25" t="s">
        <v>173</v>
      </c>
      <c r="AE905" s="25" t="s">
        <v>173</v>
      </c>
      <c r="AQ905" s="5" t="e">
        <f>VLOOKUP(AR905,'End KS4 denominations'!A:G,7,0)</f>
        <v>#N/A</v>
      </c>
      <c r="AR905" s="5" t="str">
        <f t="shared" si="14"/>
        <v>Boys.S7.FE14-16 Colleges.Total.Total</v>
      </c>
    </row>
    <row r="906" spans="1:44" x14ac:dyDescent="0.25">
      <c r="A906">
        <v>201819</v>
      </c>
      <c r="B906" t="s">
        <v>19</v>
      </c>
      <c r="C906" t="s">
        <v>110</v>
      </c>
      <c r="D906" t="s">
        <v>20</v>
      </c>
      <c r="E906" t="s">
        <v>21</v>
      </c>
      <c r="F906" t="s">
        <v>22</v>
      </c>
      <c r="G906" t="s">
        <v>113</v>
      </c>
      <c r="H906" t="s">
        <v>125</v>
      </c>
      <c r="I906" t="s">
        <v>164</v>
      </c>
      <c r="J906" t="s">
        <v>161</v>
      </c>
      <c r="K906" t="s">
        <v>161</v>
      </c>
      <c r="L906" t="s">
        <v>33</v>
      </c>
      <c r="M906" t="s">
        <v>26</v>
      </c>
      <c r="N906">
        <v>342</v>
      </c>
      <c r="O906">
        <v>319</v>
      </c>
      <c r="P906">
        <v>78</v>
      </c>
      <c r="Q906">
        <v>39</v>
      </c>
      <c r="R906">
        <v>0</v>
      </c>
      <c r="S906">
        <v>0</v>
      </c>
      <c r="T906">
        <v>0</v>
      </c>
      <c r="U906">
        <v>0</v>
      </c>
      <c r="V906">
        <v>93</v>
      </c>
      <c r="W906">
        <v>22</v>
      </c>
      <c r="X906">
        <v>11</v>
      </c>
      <c r="Y906" t="s">
        <v>173</v>
      </c>
      <c r="Z906" t="s">
        <v>173</v>
      </c>
      <c r="AA906" t="s">
        <v>173</v>
      </c>
      <c r="AB906" t="s">
        <v>173</v>
      </c>
      <c r="AC906" s="25" t="s">
        <v>173</v>
      </c>
      <c r="AD906" s="25" t="s">
        <v>173</v>
      </c>
      <c r="AE906" s="25" t="s">
        <v>173</v>
      </c>
      <c r="AQ906" s="5" t="e">
        <f>VLOOKUP(AR906,'End KS4 denominations'!A:G,7,0)</f>
        <v>#N/A</v>
      </c>
      <c r="AR906" s="5" t="str">
        <f t="shared" si="14"/>
        <v>Girls.S7.FE14-16 Colleges.Total.Total</v>
      </c>
    </row>
    <row r="907" spans="1:44" x14ac:dyDescent="0.25">
      <c r="A907">
        <v>201819</v>
      </c>
      <c r="B907" t="s">
        <v>19</v>
      </c>
      <c r="C907" t="s">
        <v>110</v>
      </c>
      <c r="D907" t="s">
        <v>20</v>
      </c>
      <c r="E907" t="s">
        <v>21</v>
      </c>
      <c r="F907" t="s">
        <v>22</v>
      </c>
      <c r="G907" t="s">
        <v>161</v>
      </c>
      <c r="H907" t="s">
        <v>125</v>
      </c>
      <c r="I907" t="s">
        <v>164</v>
      </c>
      <c r="J907" t="s">
        <v>161</v>
      </c>
      <c r="K907" t="s">
        <v>161</v>
      </c>
      <c r="L907" t="s">
        <v>33</v>
      </c>
      <c r="M907" t="s">
        <v>26</v>
      </c>
      <c r="N907">
        <v>606</v>
      </c>
      <c r="O907">
        <v>549</v>
      </c>
      <c r="P907">
        <v>145</v>
      </c>
      <c r="Q907">
        <v>71</v>
      </c>
      <c r="R907">
        <v>0</v>
      </c>
      <c r="S907">
        <v>0</v>
      </c>
      <c r="T907">
        <v>0</v>
      </c>
      <c r="U907">
        <v>0</v>
      </c>
      <c r="V907">
        <v>90</v>
      </c>
      <c r="W907">
        <v>23</v>
      </c>
      <c r="X907">
        <v>11</v>
      </c>
      <c r="Y907" t="s">
        <v>173</v>
      </c>
      <c r="Z907" t="s">
        <v>173</v>
      </c>
      <c r="AA907" t="s">
        <v>173</v>
      </c>
      <c r="AB907" t="s">
        <v>173</v>
      </c>
      <c r="AC907" s="25" t="s">
        <v>173</v>
      </c>
      <c r="AD907" s="25" t="s">
        <v>173</v>
      </c>
      <c r="AE907" s="25" t="s">
        <v>173</v>
      </c>
      <c r="AQ907" s="5" t="e">
        <f>VLOOKUP(AR907,'End KS4 denominations'!A:G,7,0)</f>
        <v>#N/A</v>
      </c>
      <c r="AR907" s="5" t="str">
        <f t="shared" si="14"/>
        <v>Total.S7.FE14-16 Colleges.Total.Total</v>
      </c>
    </row>
    <row r="908" spans="1:44" x14ac:dyDescent="0.25">
      <c r="A908">
        <v>201819</v>
      </c>
      <c r="B908" t="s">
        <v>19</v>
      </c>
      <c r="C908" t="s">
        <v>110</v>
      </c>
      <c r="D908" t="s">
        <v>20</v>
      </c>
      <c r="E908" t="s">
        <v>21</v>
      </c>
      <c r="F908" t="s">
        <v>22</v>
      </c>
      <c r="G908" t="s">
        <v>111</v>
      </c>
      <c r="H908" t="s">
        <v>125</v>
      </c>
      <c r="I908" t="s">
        <v>89</v>
      </c>
      <c r="J908" t="s">
        <v>161</v>
      </c>
      <c r="K908" t="s">
        <v>161</v>
      </c>
      <c r="L908" t="s">
        <v>33</v>
      </c>
      <c r="M908" t="s">
        <v>26</v>
      </c>
      <c r="N908">
        <v>4807</v>
      </c>
      <c r="O908">
        <v>4714</v>
      </c>
      <c r="P908">
        <v>3313</v>
      </c>
      <c r="Q908">
        <v>2484</v>
      </c>
      <c r="R908">
        <v>0</v>
      </c>
      <c r="S908">
        <v>0</v>
      </c>
      <c r="T908">
        <v>0</v>
      </c>
      <c r="U908">
        <v>0</v>
      </c>
      <c r="V908">
        <v>98</v>
      </c>
      <c r="W908">
        <v>68</v>
      </c>
      <c r="X908">
        <v>51</v>
      </c>
      <c r="Y908" t="s">
        <v>173</v>
      </c>
      <c r="Z908" t="s">
        <v>173</v>
      </c>
      <c r="AA908" t="s">
        <v>173</v>
      </c>
      <c r="AB908" t="s">
        <v>173</v>
      </c>
      <c r="AC908" s="25" t="s">
        <v>173</v>
      </c>
      <c r="AD908" s="25" t="s">
        <v>173</v>
      </c>
      <c r="AE908" s="25" t="s">
        <v>173</v>
      </c>
      <c r="AQ908" s="5" t="e">
        <f>VLOOKUP(AR908,'End KS4 denominations'!A:G,7,0)</f>
        <v>#N/A</v>
      </c>
      <c r="AR908" s="5" t="str">
        <f t="shared" si="14"/>
        <v>Boys.S7.Free Schools.Total.Total</v>
      </c>
    </row>
    <row r="909" spans="1:44" x14ac:dyDescent="0.25">
      <c r="A909">
        <v>201819</v>
      </c>
      <c r="B909" t="s">
        <v>19</v>
      </c>
      <c r="C909" t="s">
        <v>110</v>
      </c>
      <c r="D909" t="s">
        <v>20</v>
      </c>
      <c r="E909" t="s">
        <v>21</v>
      </c>
      <c r="F909" t="s">
        <v>22</v>
      </c>
      <c r="G909" t="s">
        <v>113</v>
      </c>
      <c r="H909" t="s">
        <v>125</v>
      </c>
      <c r="I909" t="s">
        <v>89</v>
      </c>
      <c r="J909" t="s">
        <v>161</v>
      </c>
      <c r="K909" t="s">
        <v>161</v>
      </c>
      <c r="L909" t="s">
        <v>33</v>
      </c>
      <c r="M909" t="s">
        <v>26</v>
      </c>
      <c r="N909">
        <v>4015</v>
      </c>
      <c r="O909">
        <v>3961</v>
      </c>
      <c r="P909">
        <v>2884</v>
      </c>
      <c r="Q909">
        <v>2216</v>
      </c>
      <c r="R909">
        <v>0</v>
      </c>
      <c r="S909">
        <v>0</v>
      </c>
      <c r="T909">
        <v>0</v>
      </c>
      <c r="U909">
        <v>0</v>
      </c>
      <c r="V909">
        <v>98</v>
      </c>
      <c r="W909">
        <v>71</v>
      </c>
      <c r="X909">
        <v>55</v>
      </c>
      <c r="Y909" t="s">
        <v>173</v>
      </c>
      <c r="Z909" t="s">
        <v>173</v>
      </c>
      <c r="AA909" t="s">
        <v>173</v>
      </c>
      <c r="AB909" t="s">
        <v>173</v>
      </c>
      <c r="AC909" s="25" t="s">
        <v>173</v>
      </c>
      <c r="AD909" s="25" t="s">
        <v>173</v>
      </c>
      <c r="AE909" s="25" t="s">
        <v>173</v>
      </c>
      <c r="AQ909" s="5" t="e">
        <f>VLOOKUP(AR909,'End KS4 denominations'!A:G,7,0)</f>
        <v>#N/A</v>
      </c>
      <c r="AR909" s="5" t="str">
        <f t="shared" si="14"/>
        <v>Girls.S7.Free Schools.Total.Total</v>
      </c>
    </row>
    <row r="910" spans="1:44" x14ac:dyDescent="0.25">
      <c r="A910">
        <v>201819</v>
      </c>
      <c r="B910" t="s">
        <v>19</v>
      </c>
      <c r="C910" t="s">
        <v>110</v>
      </c>
      <c r="D910" t="s">
        <v>20</v>
      </c>
      <c r="E910" t="s">
        <v>21</v>
      </c>
      <c r="F910" t="s">
        <v>22</v>
      </c>
      <c r="G910" t="s">
        <v>161</v>
      </c>
      <c r="H910" t="s">
        <v>125</v>
      </c>
      <c r="I910" t="s">
        <v>89</v>
      </c>
      <c r="J910" t="s">
        <v>161</v>
      </c>
      <c r="K910" t="s">
        <v>161</v>
      </c>
      <c r="L910" t="s">
        <v>33</v>
      </c>
      <c r="M910" t="s">
        <v>26</v>
      </c>
      <c r="N910">
        <v>8822</v>
      </c>
      <c r="O910">
        <v>8675</v>
      </c>
      <c r="P910">
        <v>6197</v>
      </c>
      <c r="Q910">
        <v>4700</v>
      </c>
      <c r="R910">
        <v>0</v>
      </c>
      <c r="S910">
        <v>0</v>
      </c>
      <c r="T910">
        <v>0</v>
      </c>
      <c r="U910">
        <v>0</v>
      </c>
      <c r="V910">
        <v>98</v>
      </c>
      <c r="W910">
        <v>70</v>
      </c>
      <c r="X910">
        <v>53</v>
      </c>
      <c r="Y910" t="s">
        <v>173</v>
      </c>
      <c r="Z910" t="s">
        <v>173</v>
      </c>
      <c r="AA910" t="s">
        <v>173</v>
      </c>
      <c r="AB910" t="s">
        <v>173</v>
      </c>
      <c r="AC910" s="25" t="s">
        <v>173</v>
      </c>
      <c r="AD910" s="25" t="s">
        <v>173</v>
      </c>
      <c r="AE910" s="25" t="s">
        <v>173</v>
      </c>
      <c r="AQ910" s="5" t="e">
        <f>VLOOKUP(AR910,'End KS4 denominations'!A:G,7,0)</f>
        <v>#N/A</v>
      </c>
      <c r="AR910" s="5" t="str">
        <f t="shared" si="14"/>
        <v>Total.S7.Free Schools.Total.Total</v>
      </c>
    </row>
    <row r="911" spans="1:44" x14ac:dyDescent="0.25">
      <c r="A911">
        <v>201819</v>
      </c>
      <c r="B911" t="s">
        <v>19</v>
      </c>
      <c r="C911" t="s">
        <v>110</v>
      </c>
      <c r="D911" t="s">
        <v>20</v>
      </c>
      <c r="E911" t="s">
        <v>21</v>
      </c>
      <c r="F911" t="s">
        <v>22</v>
      </c>
      <c r="G911" t="s">
        <v>111</v>
      </c>
      <c r="H911" t="s">
        <v>125</v>
      </c>
      <c r="I911" t="s">
        <v>87</v>
      </c>
      <c r="J911" t="s">
        <v>161</v>
      </c>
      <c r="K911" t="s">
        <v>161</v>
      </c>
      <c r="L911" t="s">
        <v>33</v>
      </c>
      <c r="M911" t="s">
        <v>26</v>
      </c>
      <c r="N911">
        <v>12246</v>
      </c>
      <c r="O911">
        <v>12120</v>
      </c>
      <c r="P911">
        <v>11145</v>
      </c>
      <c r="Q911">
        <v>9732</v>
      </c>
      <c r="R911">
        <v>0</v>
      </c>
      <c r="S911">
        <v>0</v>
      </c>
      <c r="T911">
        <v>0</v>
      </c>
      <c r="U911">
        <v>0</v>
      </c>
      <c r="V911">
        <v>98</v>
      </c>
      <c r="W911">
        <v>91</v>
      </c>
      <c r="X911">
        <v>79</v>
      </c>
      <c r="Y911" t="s">
        <v>173</v>
      </c>
      <c r="Z911" t="s">
        <v>173</v>
      </c>
      <c r="AA911" t="s">
        <v>173</v>
      </c>
      <c r="AB911" t="s">
        <v>173</v>
      </c>
      <c r="AC911" s="25" t="s">
        <v>173</v>
      </c>
      <c r="AD911" s="25" t="s">
        <v>173</v>
      </c>
      <c r="AE911" s="25" t="s">
        <v>173</v>
      </c>
      <c r="AQ911" s="5" t="e">
        <f>VLOOKUP(AR911,'End KS4 denominations'!A:G,7,0)</f>
        <v>#N/A</v>
      </c>
      <c r="AR911" s="5" t="str">
        <f t="shared" si="14"/>
        <v>Boys.S7.Independent Schools.Total.Total</v>
      </c>
    </row>
    <row r="912" spans="1:44" x14ac:dyDescent="0.25">
      <c r="A912">
        <v>201819</v>
      </c>
      <c r="B912" t="s">
        <v>19</v>
      </c>
      <c r="C912" t="s">
        <v>110</v>
      </c>
      <c r="D912" t="s">
        <v>20</v>
      </c>
      <c r="E912" t="s">
        <v>21</v>
      </c>
      <c r="F912" t="s">
        <v>22</v>
      </c>
      <c r="G912" t="s">
        <v>113</v>
      </c>
      <c r="H912" t="s">
        <v>125</v>
      </c>
      <c r="I912" t="s">
        <v>87</v>
      </c>
      <c r="J912" t="s">
        <v>161</v>
      </c>
      <c r="K912" t="s">
        <v>161</v>
      </c>
      <c r="L912" t="s">
        <v>33</v>
      </c>
      <c r="M912" t="s">
        <v>26</v>
      </c>
      <c r="N912">
        <v>12727</v>
      </c>
      <c r="O912">
        <v>12627</v>
      </c>
      <c r="P912">
        <v>11796</v>
      </c>
      <c r="Q912">
        <v>10510</v>
      </c>
      <c r="R912">
        <v>0</v>
      </c>
      <c r="S912">
        <v>0</v>
      </c>
      <c r="T912">
        <v>0</v>
      </c>
      <c r="U912">
        <v>0</v>
      </c>
      <c r="V912">
        <v>99</v>
      </c>
      <c r="W912">
        <v>92</v>
      </c>
      <c r="X912">
        <v>82</v>
      </c>
      <c r="Y912" t="s">
        <v>173</v>
      </c>
      <c r="Z912" t="s">
        <v>173</v>
      </c>
      <c r="AA912" t="s">
        <v>173</v>
      </c>
      <c r="AB912" t="s">
        <v>173</v>
      </c>
      <c r="AC912" s="25" t="s">
        <v>173</v>
      </c>
      <c r="AD912" s="25" t="s">
        <v>173</v>
      </c>
      <c r="AE912" s="25" t="s">
        <v>173</v>
      </c>
      <c r="AQ912" s="5" t="e">
        <f>VLOOKUP(AR912,'End KS4 denominations'!A:G,7,0)</f>
        <v>#N/A</v>
      </c>
      <c r="AR912" s="5" t="str">
        <f t="shared" si="14"/>
        <v>Girls.S7.Independent Schools.Total.Total</v>
      </c>
    </row>
    <row r="913" spans="1:44" x14ac:dyDescent="0.25">
      <c r="A913">
        <v>201819</v>
      </c>
      <c r="B913" t="s">
        <v>19</v>
      </c>
      <c r="C913" t="s">
        <v>110</v>
      </c>
      <c r="D913" t="s">
        <v>20</v>
      </c>
      <c r="E913" t="s">
        <v>21</v>
      </c>
      <c r="F913" t="s">
        <v>22</v>
      </c>
      <c r="G913" t="s">
        <v>161</v>
      </c>
      <c r="H913" t="s">
        <v>125</v>
      </c>
      <c r="I913" t="s">
        <v>87</v>
      </c>
      <c r="J913" t="s">
        <v>161</v>
      </c>
      <c r="K913" t="s">
        <v>161</v>
      </c>
      <c r="L913" t="s">
        <v>33</v>
      </c>
      <c r="M913" t="s">
        <v>26</v>
      </c>
      <c r="N913">
        <v>24973</v>
      </c>
      <c r="O913">
        <v>24747</v>
      </c>
      <c r="P913">
        <v>22941</v>
      </c>
      <c r="Q913">
        <v>20242</v>
      </c>
      <c r="R913">
        <v>0</v>
      </c>
      <c r="S913">
        <v>0</v>
      </c>
      <c r="T913">
        <v>0</v>
      </c>
      <c r="U913">
        <v>0</v>
      </c>
      <c r="V913">
        <v>99</v>
      </c>
      <c r="W913">
        <v>91</v>
      </c>
      <c r="X913">
        <v>81</v>
      </c>
      <c r="Y913" t="s">
        <v>173</v>
      </c>
      <c r="Z913" t="s">
        <v>173</v>
      </c>
      <c r="AA913" t="s">
        <v>173</v>
      </c>
      <c r="AB913" t="s">
        <v>173</v>
      </c>
      <c r="AC913" s="25" t="s">
        <v>173</v>
      </c>
      <c r="AD913" s="25" t="s">
        <v>173</v>
      </c>
      <c r="AE913" s="25" t="s">
        <v>173</v>
      </c>
      <c r="AQ913" s="5" t="e">
        <f>VLOOKUP(AR913,'End KS4 denominations'!A:G,7,0)</f>
        <v>#N/A</v>
      </c>
      <c r="AR913" s="5" t="str">
        <f t="shared" si="14"/>
        <v>Total.S7.Independent Schools.Total.Total</v>
      </c>
    </row>
    <row r="914" spans="1:44" x14ac:dyDescent="0.25">
      <c r="A914">
        <v>201819</v>
      </c>
      <c r="B914" t="s">
        <v>19</v>
      </c>
      <c r="C914" t="s">
        <v>110</v>
      </c>
      <c r="D914" t="s">
        <v>20</v>
      </c>
      <c r="E914" t="s">
        <v>21</v>
      </c>
      <c r="F914" t="s">
        <v>22</v>
      </c>
      <c r="G914" t="s">
        <v>111</v>
      </c>
      <c r="H914" t="s">
        <v>125</v>
      </c>
      <c r="I914" t="s">
        <v>162</v>
      </c>
      <c r="J914" t="s">
        <v>161</v>
      </c>
      <c r="K914" t="s">
        <v>161</v>
      </c>
      <c r="L914" t="s">
        <v>33</v>
      </c>
      <c r="M914" t="s">
        <v>26</v>
      </c>
      <c r="N914">
        <v>496</v>
      </c>
      <c r="O914">
        <v>449</v>
      </c>
      <c r="P914">
        <v>179</v>
      </c>
      <c r="Q914">
        <v>113</v>
      </c>
      <c r="R914">
        <v>0</v>
      </c>
      <c r="S914">
        <v>0</v>
      </c>
      <c r="T914">
        <v>0</v>
      </c>
      <c r="U914">
        <v>0</v>
      </c>
      <c r="V914">
        <v>90</v>
      </c>
      <c r="W914">
        <v>36</v>
      </c>
      <c r="X914">
        <v>22</v>
      </c>
      <c r="Y914" t="s">
        <v>173</v>
      </c>
      <c r="Z914" t="s">
        <v>173</v>
      </c>
      <c r="AA914" t="s">
        <v>173</v>
      </c>
      <c r="AB914" t="s">
        <v>173</v>
      </c>
      <c r="AC914" s="25" t="s">
        <v>173</v>
      </c>
      <c r="AD914" s="25" t="s">
        <v>173</v>
      </c>
      <c r="AE914" s="25" t="s">
        <v>173</v>
      </c>
      <c r="AQ914" s="5" t="e">
        <f>VLOOKUP(AR914,'End KS4 denominations'!A:G,7,0)</f>
        <v>#N/A</v>
      </c>
      <c r="AR914" s="5" t="str">
        <f t="shared" si="14"/>
        <v>Boys.S7.Independent Special Schools.Total.Total</v>
      </c>
    </row>
    <row r="915" spans="1:44" x14ac:dyDescent="0.25">
      <c r="A915">
        <v>201819</v>
      </c>
      <c r="B915" t="s">
        <v>19</v>
      </c>
      <c r="C915" t="s">
        <v>110</v>
      </c>
      <c r="D915" t="s">
        <v>20</v>
      </c>
      <c r="E915" t="s">
        <v>21</v>
      </c>
      <c r="F915" t="s">
        <v>22</v>
      </c>
      <c r="G915" t="s">
        <v>113</v>
      </c>
      <c r="H915" t="s">
        <v>125</v>
      </c>
      <c r="I915" t="s">
        <v>162</v>
      </c>
      <c r="J915" t="s">
        <v>161</v>
      </c>
      <c r="K915" t="s">
        <v>161</v>
      </c>
      <c r="L915" t="s">
        <v>33</v>
      </c>
      <c r="M915" t="s">
        <v>26</v>
      </c>
      <c r="N915">
        <v>158</v>
      </c>
      <c r="O915">
        <v>143</v>
      </c>
      <c r="P915">
        <v>38</v>
      </c>
      <c r="Q915">
        <v>23</v>
      </c>
      <c r="R915">
        <v>0</v>
      </c>
      <c r="S915">
        <v>0</v>
      </c>
      <c r="T915">
        <v>0</v>
      </c>
      <c r="U915">
        <v>0</v>
      </c>
      <c r="V915">
        <v>90</v>
      </c>
      <c r="W915">
        <v>24</v>
      </c>
      <c r="X915">
        <v>14</v>
      </c>
      <c r="Y915" t="s">
        <v>173</v>
      </c>
      <c r="Z915" t="s">
        <v>173</v>
      </c>
      <c r="AA915" t="s">
        <v>173</v>
      </c>
      <c r="AB915" t="s">
        <v>173</v>
      </c>
      <c r="AC915" s="25" t="s">
        <v>173</v>
      </c>
      <c r="AD915" s="25" t="s">
        <v>173</v>
      </c>
      <c r="AE915" s="25" t="s">
        <v>173</v>
      </c>
      <c r="AQ915" s="5" t="e">
        <f>VLOOKUP(AR915,'End KS4 denominations'!A:G,7,0)</f>
        <v>#N/A</v>
      </c>
      <c r="AR915" s="5" t="str">
        <f t="shared" si="14"/>
        <v>Girls.S7.Independent Special Schools.Total.Total</v>
      </c>
    </row>
    <row r="916" spans="1:44" x14ac:dyDescent="0.25">
      <c r="A916">
        <v>201819</v>
      </c>
      <c r="B916" t="s">
        <v>19</v>
      </c>
      <c r="C916" t="s">
        <v>110</v>
      </c>
      <c r="D916" t="s">
        <v>20</v>
      </c>
      <c r="E916" t="s">
        <v>21</v>
      </c>
      <c r="F916" t="s">
        <v>22</v>
      </c>
      <c r="G916" t="s">
        <v>161</v>
      </c>
      <c r="H916" t="s">
        <v>125</v>
      </c>
      <c r="I916" t="s">
        <v>162</v>
      </c>
      <c r="J916" t="s">
        <v>161</v>
      </c>
      <c r="K916" t="s">
        <v>161</v>
      </c>
      <c r="L916" t="s">
        <v>33</v>
      </c>
      <c r="M916" t="s">
        <v>26</v>
      </c>
      <c r="N916">
        <v>654</v>
      </c>
      <c r="O916">
        <v>592</v>
      </c>
      <c r="P916">
        <v>217</v>
      </c>
      <c r="Q916">
        <v>136</v>
      </c>
      <c r="R916">
        <v>0</v>
      </c>
      <c r="S916">
        <v>0</v>
      </c>
      <c r="T916">
        <v>0</v>
      </c>
      <c r="U916">
        <v>0</v>
      </c>
      <c r="V916">
        <v>90</v>
      </c>
      <c r="W916">
        <v>33</v>
      </c>
      <c r="X916">
        <v>20</v>
      </c>
      <c r="Y916" t="s">
        <v>173</v>
      </c>
      <c r="Z916" t="s">
        <v>173</v>
      </c>
      <c r="AA916" t="s">
        <v>173</v>
      </c>
      <c r="AB916" t="s">
        <v>173</v>
      </c>
      <c r="AC916" s="25" t="s">
        <v>173</v>
      </c>
      <c r="AD916" s="25" t="s">
        <v>173</v>
      </c>
      <c r="AE916" s="25" t="s">
        <v>173</v>
      </c>
      <c r="AQ916" s="5" t="e">
        <f>VLOOKUP(AR916,'End KS4 denominations'!A:G,7,0)</f>
        <v>#N/A</v>
      </c>
      <c r="AR916" s="5" t="str">
        <f t="shared" si="14"/>
        <v>Total.S7.Independent Special Schools.Total.Total</v>
      </c>
    </row>
    <row r="917" spans="1:44" x14ac:dyDescent="0.25">
      <c r="A917">
        <v>201819</v>
      </c>
      <c r="B917" t="s">
        <v>19</v>
      </c>
      <c r="C917" t="s">
        <v>110</v>
      </c>
      <c r="D917" t="s">
        <v>20</v>
      </c>
      <c r="E917" t="s">
        <v>21</v>
      </c>
      <c r="F917" t="s">
        <v>22</v>
      </c>
      <c r="G917" t="s">
        <v>111</v>
      </c>
      <c r="H917" t="s">
        <v>125</v>
      </c>
      <c r="I917" t="s">
        <v>127</v>
      </c>
      <c r="J917" t="s">
        <v>161</v>
      </c>
      <c r="K917" t="s">
        <v>161</v>
      </c>
      <c r="L917" t="s">
        <v>33</v>
      </c>
      <c r="M917" t="s">
        <v>26</v>
      </c>
      <c r="N917">
        <v>67</v>
      </c>
      <c r="O917">
        <v>62</v>
      </c>
      <c r="P917">
        <v>26</v>
      </c>
      <c r="Q917">
        <v>21</v>
      </c>
      <c r="R917">
        <v>0</v>
      </c>
      <c r="S917">
        <v>0</v>
      </c>
      <c r="T917">
        <v>0</v>
      </c>
      <c r="U917">
        <v>0</v>
      </c>
      <c r="V917">
        <v>92</v>
      </c>
      <c r="W917">
        <v>38</v>
      </c>
      <c r="X917">
        <v>31</v>
      </c>
      <c r="Y917" t="s">
        <v>173</v>
      </c>
      <c r="Z917" t="s">
        <v>173</v>
      </c>
      <c r="AA917" t="s">
        <v>173</v>
      </c>
      <c r="AB917" t="s">
        <v>173</v>
      </c>
      <c r="AC917" s="25" t="s">
        <v>173</v>
      </c>
      <c r="AD917" s="25" t="s">
        <v>173</v>
      </c>
      <c r="AE917" s="25" t="s">
        <v>173</v>
      </c>
      <c r="AQ917" s="5" t="e">
        <f>VLOOKUP(AR917,'End KS4 denominations'!A:G,7,0)</f>
        <v>#N/A</v>
      </c>
      <c r="AR917" s="5" t="str">
        <f t="shared" si="14"/>
        <v>Boys.S7.Non-Maintained Special Schools.Total.Total</v>
      </c>
    </row>
    <row r="918" spans="1:44" x14ac:dyDescent="0.25">
      <c r="A918">
        <v>201819</v>
      </c>
      <c r="B918" t="s">
        <v>19</v>
      </c>
      <c r="C918" t="s">
        <v>110</v>
      </c>
      <c r="D918" t="s">
        <v>20</v>
      </c>
      <c r="E918" t="s">
        <v>21</v>
      </c>
      <c r="F918" t="s">
        <v>22</v>
      </c>
      <c r="G918" t="s">
        <v>113</v>
      </c>
      <c r="H918" t="s">
        <v>125</v>
      </c>
      <c r="I918" t="s">
        <v>127</v>
      </c>
      <c r="J918" t="s">
        <v>161</v>
      </c>
      <c r="K918" t="s">
        <v>161</v>
      </c>
      <c r="L918" t="s">
        <v>33</v>
      </c>
      <c r="M918" t="s">
        <v>26</v>
      </c>
      <c r="N918">
        <v>21</v>
      </c>
      <c r="O918">
        <v>19</v>
      </c>
      <c r="P918">
        <v>5</v>
      </c>
      <c r="Q918">
        <v>3</v>
      </c>
      <c r="R918">
        <v>0</v>
      </c>
      <c r="S918">
        <v>0</v>
      </c>
      <c r="T918">
        <v>0</v>
      </c>
      <c r="U918">
        <v>0</v>
      </c>
      <c r="V918">
        <v>90</v>
      </c>
      <c r="W918">
        <v>23</v>
      </c>
      <c r="X918">
        <v>14</v>
      </c>
      <c r="Y918" t="s">
        <v>173</v>
      </c>
      <c r="Z918" t="s">
        <v>173</v>
      </c>
      <c r="AA918" t="s">
        <v>173</v>
      </c>
      <c r="AB918" t="s">
        <v>173</v>
      </c>
      <c r="AC918" s="25" t="s">
        <v>173</v>
      </c>
      <c r="AD918" s="25" t="s">
        <v>173</v>
      </c>
      <c r="AE918" s="25" t="s">
        <v>173</v>
      </c>
      <c r="AQ918" s="5" t="e">
        <f>VLOOKUP(AR918,'End KS4 denominations'!A:G,7,0)</f>
        <v>#N/A</v>
      </c>
      <c r="AR918" s="5" t="str">
        <f t="shared" si="14"/>
        <v>Girls.S7.Non-Maintained Special Schools.Total.Total</v>
      </c>
    </row>
    <row r="919" spans="1:44" x14ac:dyDescent="0.25">
      <c r="A919">
        <v>201819</v>
      </c>
      <c r="B919" t="s">
        <v>19</v>
      </c>
      <c r="C919" t="s">
        <v>110</v>
      </c>
      <c r="D919" t="s">
        <v>20</v>
      </c>
      <c r="E919" t="s">
        <v>21</v>
      </c>
      <c r="F919" t="s">
        <v>22</v>
      </c>
      <c r="G919" t="s">
        <v>161</v>
      </c>
      <c r="H919" t="s">
        <v>125</v>
      </c>
      <c r="I919" t="s">
        <v>127</v>
      </c>
      <c r="J919" t="s">
        <v>161</v>
      </c>
      <c r="K919" t="s">
        <v>161</v>
      </c>
      <c r="L919" t="s">
        <v>33</v>
      </c>
      <c r="M919" t="s">
        <v>26</v>
      </c>
      <c r="N919">
        <v>88</v>
      </c>
      <c r="O919">
        <v>81</v>
      </c>
      <c r="P919">
        <v>31</v>
      </c>
      <c r="Q919">
        <v>24</v>
      </c>
      <c r="R919">
        <v>0</v>
      </c>
      <c r="S919">
        <v>0</v>
      </c>
      <c r="T919">
        <v>0</v>
      </c>
      <c r="U919">
        <v>0</v>
      </c>
      <c r="V919">
        <v>92</v>
      </c>
      <c r="W919">
        <v>35</v>
      </c>
      <c r="X919">
        <v>27</v>
      </c>
      <c r="Y919" t="s">
        <v>173</v>
      </c>
      <c r="Z919" t="s">
        <v>173</v>
      </c>
      <c r="AA919" t="s">
        <v>173</v>
      </c>
      <c r="AB919" t="s">
        <v>173</v>
      </c>
      <c r="AC919" s="25" t="s">
        <v>173</v>
      </c>
      <c r="AD919" s="25" t="s">
        <v>173</v>
      </c>
      <c r="AE919" s="25" t="s">
        <v>173</v>
      </c>
      <c r="AQ919" s="5" t="e">
        <f>VLOOKUP(AR919,'End KS4 denominations'!A:G,7,0)</f>
        <v>#N/A</v>
      </c>
      <c r="AR919" s="5" t="str">
        <f t="shared" si="14"/>
        <v>Total.S7.Non-Maintained Special Schools.Total.Total</v>
      </c>
    </row>
    <row r="920" spans="1:44" x14ac:dyDescent="0.25">
      <c r="A920">
        <v>201819</v>
      </c>
      <c r="B920" t="s">
        <v>19</v>
      </c>
      <c r="C920" t="s">
        <v>110</v>
      </c>
      <c r="D920" t="s">
        <v>20</v>
      </c>
      <c r="E920" t="s">
        <v>21</v>
      </c>
      <c r="F920" t="s">
        <v>22</v>
      </c>
      <c r="G920" t="s">
        <v>111</v>
      </c>
      <c r="H920" t="s">
        <v>125</v>
      </c>
      <c r="I920" t="s">
        <v>88</v>
      </c>
      <c r="J920" t="s">
        <v>161</v>
      </c>
      <c r="K920" t="s">
        <v>161</v>
      </c>
      <c r="L920" t="s">
        <v>33</v>
      </c>
      <c r="M920" t="s">
        <v>26</v>
      </c>
      <c r="N920">
        <v>52636</v>
      </c>
      <c r="O920">
        <v>51145</v>
      </c>
      <c r="P920">
        <v>27693</v>
      </c>
      <c r="Q920">
        <v>18233</v>
      </c>
      <c r="R920">
        <v>0</v>
      </c>
      <c r="S920">
        <v>0</v>
      </c>
      <c r="T920">
        <v>0</v>
      </c>
      <c r="U920">
        <v>0</v>
      </c>
      <c r="V920">
        <v>97</v>
      </c>
      <c r="W920">
        <v>52</v>
      </c>
      <c r="X920">
        <v>34</v>
      </c>
      <c r="Y920" t="s">
        <v>173</v>
      </c>
      <c r="Z920" t="s">
        <v>173</v>
      </c>
      <c r="AA920" t="s">
        <v>173</v>
      </c>
      <c r="AB920" t="s">
        <v>173</v>
      </c>
      <c r="AC920" s="25" t="s">
        <v>173</v>
      </c>
      <c r="AD920" s="25" t="s">
        <v>173</v>
      </c>
      <c r="AE920" s="25" t="s">
        <v>173</v>
      </c>
      <c r="AQ920" s="5" t="e">
        <f>VLOOKUP(AR920,'End KS4 denominations'!A:G,7,0)</f>
        <v>#N/A</v>
      </c>
      <c r="AR920" s="5" t="str">
        <f t="shared" si="14"/>
        <v>Boys.S7.Sponsored Academies.Total.Total</v>
      </c>
    </row>
    <row r="921" spans="1:44" x14ac:dyDescent="0.25">
      <c r="A921">
        <v>201819</v>
      </c>
      <c r="B921" t="s">
        <v>19</v>
      </c>
      <c r="C921" t="s">
        <v>110</v>
      </c>
      <c r="D921" t="s">
        <v>20</v>
      </c>
      <c r="E921" t="s">
        <v>21</v>
      </c>
      <c r="F921" t="s">
        <v>22</v>
      </c>
      <c r="G921" t="s">
        <v>113</v>
      </c>
      <c r="H921" t="s">
        <v>125</v>
      </c>
      <c r="I921" t="s">
        <v>88</v>
      </c>
      <c r="J921" t="s">
        <v>161</v>
      </c>
      <c r="K921" t="s">
        <v>161</v>
      </c>
      <c r="L921" t="s">
        <v>33</v>
      </c>
      <c r="M921" t="s">
        <v>26</v>
      </c>
      <c r="N921">
        <v>49203</v>
      </c>
      <c r="O921">
        <v>48076</v>
      </c>
      <c r="P921">
        <v>27117</v>
      </c>
      <c r="Q921">
        <v>17931</v>
      </c>
      <c r="R921">
        <v>0</v>
      </c>
      <c r="S921">
        <v>0</v>
      </c>
      <c r="T921">
        <v>0</v>
      </c>
      <c r="U921">
        <v>0</v>
      </c>
      <c r="V921">
        <v>97</v>
      </c>
      <c r="W921">
        <v>55</v>
      </c>
      <c r="X921">
        <v>36</v>
      </c>
      <c r="Y921" t="s">
        <v>173</v>
      </c>
      <c r="Z921" t="s">
        <v>173</v>
      </c>
      <c r="AA921" t="s">
        <v>173</v>
      </c>
      <c r="AB921" t="s">
        <v>173</v>
      </c>
      <c r="AC921" s="25" t="s">
        <v>173</v>
      </c>
      <c r="AD921" s="25" t="s">
        <v>173</v>
      </c>
      <c r="AE921" s="25" t="s">
        <v>173</v>
      </c>
      <c r="AQ921" s="5" t="e">
        <f>VLOOKUP(AR921,'End KS4 denominations'!A:G,7,0)</f>
        <v>#N/A</v>
      </c>
      <c r="AR921" s="5" t="str">
        <f t="shared" si="14"/>
        <v>Girls.S7.Sponsored Academies.Total.Total</v>
      </c>
    </row>
    <row r="922" spans="1:44" x14ac:dyDescent="0.25">
      <c r="A922">
        <v>201819</v>
      </c>
      <c r="B922" t="s">
        <v>19</v>
      </c>
      <c r="C922" t="s">
        <v>110</v>
      </c>
      <c r="D922" t="s">
        <v>20</v>
      </c>
      <c r="E922" t="s">
        <v>21</v>
      </c>
      <c r="F922" t="s">
        <v>22</v>
      </c>
      <c r="G922" t="s">
        <v>161</v>
      </c>
      <c r="H922" t="s">
        <v>125</v>
      </c>
      <c r="I922" t="s">
        <v>88</v>
      </c>
      <c r="J922" t="s">
        <v>161</v>
      </c>
      <c r="K922" t="s">
        <v>161</v>
      </c>
      <c r="L922" t="s">
        <v>33</v>
      </c>
      <c r="M922" t="s">
        <v>26</v>
      </c>
      <c r="N922">
        <v>101839</v>
      </c>
      <c r="O922">
        <v>99221</v>
      </c>
      <c r="P922">
        <v>54810</v>
      </c>
      <c r="Q922">
        <v>36164</v>
      </c>
      <c r="R922">
        <v>0</v>
      </c>
      <c r="S922">
        <v>0</v>
      </c>
      <c r="T922">
        <v>0</v>
      </c>
      <c r="U922">
        <v>0</v>
      </c>
      <c r="V922">
        <v>97</v>
      </c>
      <c r="W922">
        <v>53</v>
      </c>
      <c r="X922">
        <v>35</v>
      </c>
      <c r="Y922" t="s">
        <v>173</v>
      </c>
      <c r="Z922" t="s">
        <v>173</v>
      </c>
      <c r="AA922" t="s">
        <v>173</v>
      </c>
      <c r="AB922" t="s">
        <v>173</v>
      </c>
      <c r="AC922" s="25" t="s">
        <v>173</v>
      </c>
      <c r="AD922" s="25" t="s">
        <v>173</v>
      </c>
      <c r="AE922" s="25" t="s">
        <v>173</v>
      </c>
      <c r="AQ922" s="5" t="e">
        <f>VLOOKUP(AR922,'End KS4 denominations'!A:G,7,0)</f>
        <v>#N/A</v>
      </c>
      <c r="AR922" s="5" t="str">
        <f t="shared" si="14"/>
        <v>Total.S7.Sponsored Academies.Total.Total</v>
      </c>
    </row>
    <row r="923" spans="1:44" x14ac:dyDescent="0.25">
      <c r="A923">
        <v>201819</v>
      </c>
      <c r="B923" t="s">
        <v>19</v>
      </c>
      <c r="C923" t="s">
        <v>110</v>
      </c>
      <c r="D923" t="s">
        <v>20</v>
      </c>
      <c r="E923" t="s">
        <v>21</v>
      </c>
      <c r="F923" t="s">
        <v>22</v>
      </c>
      <c r="G923" t="s">
        <v>111</v>
      </c>
      <c r="H923" t="s">
        <v>125</v>
      </c>
      <c r="I923" t="s">
        <v>126</v>
      </c>
      <c r="J923" t="s">
        <v>161</v>
      </c>
      <c r="K923" t="s">
        <v>161</v>
      </c>
      <c r="L923" t="s">
        <v>33</v>
      </c>
      <c r="M923" t="s">
        <v>26</v>
      </c>
      <c r="N923">
        <v>714</v>
      </c>
      <c r="O923">
        <v>688</v>
      </c>
      <c r="P923">
        <v>351</v>
      </c>
      <c r="Q923">
        <v>222</v>
      </c>
      <c r="R923">
        <v>0</v>
      </c>
      <c r="S923">
        <v>0</v>
      </c>
      <c r="T923">
        <v>0</v>
      </c>
      <c r="U923">
        <v>0</v>
      </c>
      <c r="V923">
        <v>96</v>
      </c>
      <c r="W923">
        <v>49</v>
      </c>
      <c r="X923">
        <v>31</v>
      </c>
      <c r="Y923" t="s">
        <v>173</v>
      </c>
      <c r="Z923" t="s">
        <v>173</v>
      </c>
      <c r="AA923" t="s">
        <v>173</v>
      </c>
      <c r="AB923" t="s">
        <v>173</v>
      </c>
      <c r="AC923" s="25" t="s">
        <v>173</v>
      </c>
      <c r="AD923" s="25" t="s">
        <v>173</v>
      </c>
      <c r="AE923" s="25" t="s">
        <v>173</v>
      </c>
      <c r="AQ923" s="5" t="e">
        <f>VLOOKUP(AR923,'End KS4 denominations'!A:G,7,0)</f>
        <v>#N/A</v>
      </c>
      <c r="AR923" s="5" t="str">
        <f t="shared" si="14"/>
        <v>Boys.S7.Studio Schools.Total.Total</v>
      </c>
    </row>
    <row r="924" spans="1:44" x14ac:dyDescent="0.25">
      <c r="A924">
        <v>201819</v>
      </c>
      <c r="B924" t="s">
        <v>19</v>
      </c>
      <c r="C924" t="s">
        <v>110</v>
      </c>
      <c r="D924" t="s">
        <v>20</v>
      </c>
      <c r="E924" t="s">
        <v>21</v>
      </c>
      <c r="F924" t="s">
        <v>22</v>
      </c>
      <c r="G924" t="s">
        <v>113</v>
      </c>
      <c r="H924" t="s">
        <v>125</v>
      </c>
      <c r="I924" t="s">
        <v>126</v>
      </c>
      <c r="J924" t="s">
        <v>161</v>
      </c>
      <c r="K924" t="s">
        <v>161</v>
      </c>
      <c r="L924" t="s">
        <v>33</v>
      </c>
      <c r="M924" t="s">
        <v>26</v>
      </c>
      <c r="N924">
        <v>460</v>
      </c>
      <c r="O924">
        <v>438</v>
      </c>
      <c r="P924">
        <v>189</v>
      </c>
      <c r="Q924">
        <v>112</v>
      </c>
      <c r="R924">
        <v>0</v>
      </c>
      <c r="S924">
        <v>0</v>
      </c>
      <c r="T924">
        <v>0</v>
      </c>
      <c r="U924">
        <v>0</v>
      </c>
      <c r="V924">
        <v>95</v>
      </c>
      <c r="W924">
        <v>41</v>
      </c>
      <c r="X924">
        <v>24</v>
      </c>
      <c r="Y924" t="s">
        <v>173</v>
      </c>
      <c r="Z924" t="s">
        <v>173</v>
      </c>
      <c r="AA924" t="s">
        <v>173</v>
      </c>
      <c r="AB924" t="s">
        <v>173</v>
      </c>
      <c r="AC924" s="25" t="s">
        <v>173</v>
      </c>
      <c r="AD924" s="25" t="s">
        <v>173</v>
      </c>
      <c r="AE924" s="25" t="s">
        <v>173</v>
      </c>
      <c r="AQ924" s="5" t="e">
        <f>VLOOKUP(AR924,'End KS4 denominations'!A:G,7,0)</f>
        <v>#N/A</v>
      </c>
      <c r="AR924" s="5" t="str">
        <f t="shared" si="14"/>
        <v>Girls.S7.Studio Schools.Total.Total</v>
      </c>
    </row>
    <row r="925" spans="1:44" x14ac:dyDescent="0.25">
      <c r="A925">
        <v>201819</v>
      </c>
      <c r="B925" t="s">
        <v>19</v>
      </c>
      <c r="C925" t="s">
        <v>110</v>
      </c>
      <c r="D925" t="s">
        <v>20</v>
      </c>
      <c r="E925" t="s">
        <v>21</v>
      </c>
      <c r="F925" t="s">
        <v>22</v>
      </c>
      <c r="G925" t="s">
        <v>161</v>
      </c>
      <c r="H925" t="s">
        <v>125</v>
      </c>
      <c r="I925" t="s">
        <v>126</v>
      </c>
      <c r="J925" t="s">
        <v>161</v>
      </c>
      <c r="K925" t="s">
        <v>161</v>
      </c>
      <c r="L925" t="s">
        <v>33</v>
      </c>
      <c r="M925" t="s">
        <v>26</v>
      </c>
      <c r="N925">
        <v>1174</v>
      </c>
      <c r="O925">
        <v>1126</v>
      </c>
      <c r="P925">
        <v>540</v>
      </c>
      <c r="Q925">
        <v>334</v>
      </c>
      <c r="R925">
        <v>0</v>
      </c>
      <c r="S925">
        <v>0</v>
      </c>
      <c r="T925">
        <v>0</v>
      </c>
      <c r="U925">
        <v>0</v>
      </c>
      <c r="V925">
        <v>95</v>
      </c>
      <c r="W925">
        <v>45</v>
      </c>
      <c r="X925">
        <v>28</v>
      </c>
      <c r="Y925" t="s">
        <v>173</v>
      </c>
      <c r="Z925" t="s">
        <v>173</v>
      </c>
      <c r="AA925" t="s">
        <v>173</v>
      </c>
      <c r="AB925" t="s">
        <v>173</v>
      </c>
      <c r="AC925" s="25" t="s">
        <v>173</v>
      </c>
      <c r="AD925" s="25" t="s">
        <v>173</v>
      </c>
      <c r="AE925" s="25" t="s">
        <v>173</v>
      </c>
      <c r="AQ925" s="5" t="e">
        <f>VLOOKUP(AR925,'End KS4 denominations'!A:G,7,0)</f>
        <v>#N/A</v>
      </c>
      <c r="AR925" s="5" t="str">
        <f t="shared" si="14"/>
        <v>Total.S7.Studio Schools.Total.Total</v>
      </c>
    </row>
    <row r="926" spans="1:44" x14ac:dyDescent="0.25">
      <c r="A926">
        <v>201819</v>
      </c>
      <c r="B926" t="s">
        <v>19</v>
      </c>
      <c r="C926" t="s">
        <v>110</v>
      </c>
      <c r="D926" t="s">
        <v>20</v>
      </c>
      <c r="E926" t="s">
        <v>21</v>
      </c>
      <c r="F926" t="s">
        <v>22</v>
      </c>
      <c r="G926" t="s">
        <v>111</v>
      </c>
      <c r="H926" t="s">
        <v>125</v>
      </c>
      <c r="I926" t="s">
        <v>163</v>
      </c>
      <c r="J926" t="s">
        <v>161</v>
      </c>
      <c r="K926" t="s">
        <v>161</v>
      </c>
      <c r="L926" t="s">
        <v>33</v>
      </c>
      <c r="M926" t="s">
        <v>26</v>
      </c>
      <c r="N926">
        <v>2618</v>
      </c>
      <c r="O926">
        <v>2584</v>
      </c>
      <c r="P926">
        <v>1523</v>
      </c>
      <c r="Q926">
        <v>985</v>
      </c>
      <c r="R926">
        <v>0</v>
      </c>
      <c r="S926">
        <v>0</v>
      </c>
      <c r="T926">
        <v>0</v>
      </c>
      <c r="U926">
        <v>0</v>
      </c>
      <c r="V926">
        <v>98</v>
      </c>
      <c r="W926">
        <v>58</v>
      </c>
      <c r="X926">
        <v>37</v>
      </c>
      <c r="Y926" t="s">
        <v>173</v>
      </c>
      <c r="Z926" t="s">
        <v>173</v>
      </c>
      <c r="AA926" t="s">
        <v>173</v>
      </c>
      <c r="AB926" t="s">
        <v>173</v>
      </c>
      <c r="AC926" s="25" t="s">
        <v>173</v>
      </c>
      <c r="AD926" s="25" t="s">
        <v>173</v>
      </c>
      <c r="AE926" s="25" t="s">
        <v>173</v>
      </c>
      <c r="AQ926" s="5" t="e">
        <f>VLOOKUP(AR926,'End KS4 denominations'!A:G,7,0)</f>
        <v>#N/A</v>
      </c>
      <c r="AR926" s="5" t="str">
        <f t="shared" si="14"/>
        <v>Boys.S7.University Technical Colleges (UTCs).Total.Total</v>
      </c>
    </row>
    <row r="927" spans="1:44" x14ac:dyDescent="0.25">
      <c r="A927">
        <v>201819</v>
      </c>
      <c r="B927" t="s">
        <v>19</v>
      </c>
      <c r="C927" t="s">
        <v>110</v>
      </c>
      <c r="D927" t="s">
        <v>20</v>
      </c>
      <c r="E927" t="s">
        <v>21</v>
      </c>
      <c r="F927" t="s">
        <v>22</v>
      </c>
      <c r="G927" t="s">
        <v>113</v>
      </c>
      <c r="H927" t="s">
        <v>125</v>
      </c>
      <c r="I927" t="s">
        <v>163</v>
      </c>
      <c r="J927" t="s">
        <v>161</v>
      </c>
      <c r="K927" t="s">
        <v>161</v>
      </c>
      <c r="L927" t="s">
        <v>33</v>
      </c>
      <c r="M927" t="s">
        <v>26</v>
      </c>
      <c r="N927">
        <v>1021</v>
      </c>
      <c r="O927">
        <v>999</v>
      </c>
      <c r="P927">
        <v>618</v>
      </c>
      <c r="Q927">
        <v>410</v>
      </c>
      <c r="R927">
        <v>0</v>
      </c>
      <c r="S927">
        <v>0</v>
      </c>
      <c r="T927">
        <v>0</v>
      </c>
      <c r="U927">
        <v>0</v>
      </c>
      <c r="V927">
        <v>97</v>
      </c>
      <c r="W927">
        <v>60</v>
      </c>
      <c r="X927">
        <v>40</v>
      </c>
      <c r="Y927" t="s">
        <v>173</v>
      </c>
      <c r="Z927" t="s">
        <v>173</v>
      </c>
      <c r="AA927" t="s">
        <v>173</v>
      </c>
      <c r="AB927" t="s">
        <v>173</v>
      </c>
      <c r="AC927" s="25" t="s">
        <v>173</v>
      </c>
      <c r="AD927" s="25" t="s">
        <v>173</v>
      </c>
      <c r="AE927" s="25" t="s">
        <v>173</v>
      </c>
      <c r="AQ927" s="5" t="e">
        <f>VLOOKUP(AR927,'End KS4 denominations'!A:G,7,0)</f>
        <v>#N/A</v>
      </c>
      <c r="AR927" s="5" t="str">
        <f t="shared" si="14"/>
        <v>Girls.S7.University Technical Colleges (UTCs).Total.Total</v>
      </c>
    </row>
    <row r="928" spans="1:44" x14ac:dyDescent="0.25">
      <c r="A928">
        <v>201819</v>
      </c>
      <c r="B928" t="s">
        <v>19</v>
      </c>
      <c r="C928" t="s">
        <v>110</v>
      </c>
      <c r="D928" t="s">
        <v>20</v>
      </c>
      <c r="E928" t="s">
        <v>21</v>
      </c>
      <c r="F928" t="s">
        <v>22</v>
      </c>
      <c r="G928" t="s">
        <v>161</v>
      </c>
      <c r="H928" t="s">
        <v>125</v>
      </c>
      <c r="I928" t="s">
        <v>163</v>
      </c>
      <c r="J928" t="s">
        <v>161</v>
      </c>
      <c r="K928" t="s">
        <v>161</v>
      </c>
      <c r="L928" t="s">
        <v>33</v>
      </c>
      <c r="M928" t="s">
        <v>26</v>
      </c>
      <c r="N928">
        <v>3639</v>
      </c>
      <c r="O928">
        <v>3583</v>
      </c>
      <c r="P928">
        <v>2141</v>
      </c>
      <c r="Q928">
        <v>1395</v>
      </c>
      <c r="R928">
        <v>0</v>
      </c>
      <c r="S928">
        <v>0</v>
      </c>
      <c r="T928">
        <v>0</v>
      </c>
      <c r="U928">
        <v>0</v>
      </c>
      <c r="V928">
        <v>98</v>
      </c>
      <c r="W928">
        <v>58</v>
      </c>
      <c r="X928">
        <v>38</v>
      </c>
      <c r="Y928" t="s">
        <v>173</v>
      </c>
      <c r="Z928" t="s">
        <v>173</v>
      </c>
      <c r="AA928" t="s">
        <v>173</v>
      </c>
      <c r="AB928" t="s">
        <v>173</v>
      </c>
      <c r="AC928" s="25" t="s">
        <v>173</v>
      </c>
      <c r="AD928" s="25" t="s">
        <v>173</v>
      </c>
      <c r="AE928" s="25" t="s">
        <v>173</v>
      </c>
      <c r="AQ928" s="5" t="e">
        <f>VLOOKUP(AR928,'End KS4 denominations'!A:G,7,0)</f>
        <v>#N/A</v>
      </c>
      <c r="AR928" s="5" t="str">
        <f t="shared" si="14"/>
        <v>Total.S7.University Technical Colleges (UTCs).Total.Total</v>
      </c>
    </row>
    <row r="929" spans="1:44" x14ac:dyDescent="0.25">
      <c r="A929">
        <v>201819</v>
      </c>
      <c r="B929" t="s">
        <v>19</v>
      </c>
      <c r="C929" t="s">
        <v>110</v>
      </c>
      <c r="D929" t="s">
        <v>20</v>
      </c>
      <c r="E929" t="s">
        <v>21</v>
      </c>
      <c r="F929" t="s">
        <v>22</v>
      </c>
      <c r="G929" t="s">
        <v>111</v>
      </c>
      <c r="H929" t="s">
        <v>125</v>
      </c>
      <c r="I929" t="s">
        <v>86</v>
      </c>
      <c r="J929" t="s">
        <v>161</v>
      </c>
      <c r="K929" t="s">
        <v>161</v>
      </c>
      <c r="L929" t="s">
        <v>34</v>
      </c>
      <c r="M929" t="s">
        <v>26</v>
      </c>
      <c r="N929">
        <v>135101</v>
      </c>
      <c r="O929">
        <v>134586</v>
      </c>
      <c r="P929">
        <v>117566</v>
      </c>
      <c r="Q929">
        <v>99884</v>
      </c>
      <c r="R929">
        <v>0</v>
      </c>
      <c r="S929">
        <v>0</v>
      </c>
      <c r="T929">
        <v>0</v>
      </c>
      <c r="U929">
        <v>0</v>
      </c>
      <c r="V929">
        <v>99</v>
      </c>
      <c r="W929">
        <v>87</v>
      </c>
      <c r="X929">
        <v>73</v>
      </c>
      <c r="Y929" t="s">
        <v>173</v>
      </c>
      <c r="Z929" t="s">
        <v>173</v>
      </c>
      <c r="AA929" t="s">
        <v>173</v>
      </c>
      <c r="AB929" t="s">
        <v>173</v>
      </c>
      <c r="AC929" s="25" t="s">
        <v>173</v>
      </c>
      <c r="AD929" s="25" t="s">
        <v>173</v>
      </c>
      <c r="AE929" s="25" t="s">
        <v>173</v>
      </c>
      <c r="AQ929" s="5" t="e">
        <f>VLOOKUP(AR929,'End KS4 denominations'!A:G,7,0)</f>
        <v>#N/A</v>
      </c>
      <c r="AR929" s="5" t="str">
        <f t="shared" si="14"/>
        <v>Boys.S7.Converter Academies.Total.Total</v>
      </c>
    </row>
    <row r="930" spans="1:44" x14ac:dyDescent="0.25">
      <c r="A930">
        <v>201819</v>
      </c>
      <c r="B930" t="s">
        <v>19</v>
      </c>
      <c r="C930" t="s">
        <v>110</v>
      </c>
      <c r="D930" t="s">
        <v>20</v>
      </c>
      <c r="E930" t="s">
        <v>21</v>
      </c>
      <c r="F930" t="s">
        <v>22</v>
      </c>
      <c r="G930" t="s">
        <v>113</v>
      </c>
      <c r="H930" t="s">
        <v>125</v>
      </c>
      <c r="I930" t="s">
        <v>86</v>
      </c>
      <c r="J930" t="s">
        <v>161</v>
      </c>
      <c r="K930" t="s">
        <v>161</v>
      </c>
      <c r="L930" t="s">
        <v>34</v>
      </c>
      <c r="M930" t="s">
        <v>26</v>
      </c>
      <c r="N930">
        <v>135721</v>
      </c>
      <c r="O930">
        <v>135377</v>
      </c>
      <c r="P930">
        <v>125955</v>
      </c>
      <c r="Q930">
        <v>114258</v>
      </c>
      <c r="R930">
        <v>0</v>
      </c>
      <c r="S930">
        <v>0</v>
      </c>
      <c r="T930">
        <v>0</v>
      </c>
      <c r="U930">
        <v>0</v>
      </c>
      <c r="V930">
        <v>99</v>
      </c>
      <c r="W930">
        <v>92</v>
      </c>
      <c r="X930">
        <v>84</v>
      </c>
      <c r="Y930" t="s">
        <v>173</v>
      </c>
      <c r="Z930" t="s">
        <v>173</v>
      </c>
      <c r="AA930" t="s">
        <v>173</v>
      </c>
      <c r="AB930" t="s">
        <v>173</v>
      </c>
      <c r="AC930" s="25" t="s">
        <v>173</v>
      </c>
      <c r="AD930" s="25" t="s">
        <v>173</v>
      </c>
      <c r="AE930" s="25" t="s">
        <v>173</v>
      </c>
      <c r="AQ930" s="5" t="e">
        <f>VLOOKUP(AR930,'End KS4 denominations'!A:G,7,0)</f>
        <v>#N/A</v>
      </c>
      <c r="AR930" s="5" t="str">
        <f t="shared" si="14"/>
        <v>Girls.S7.Converter Academies.Total.Total</v>
      </c>
    </row>
    <row r="931" spans="1:44" x14ac:dyDescent="0.25">
      <c r="A931">
        <v>201819</v>
      </c>
      <c r="B931" t="s">
        <v>19</v>
      </c>
      <c r="C931" t="s">
        <v>110</v>
      </c>
      <c r="D931" t="s">
        <v>20</v>
      </c>
      <c r="E931" t="s">
        <v>21</v>
      </c>
      <c r="F931" t="s">
        <v>22</v>
      </c>
      <c r="G931" t="s">
        <v>161</v>
      </c>
      <c r="H931" t="s">
        <v>125</v>
      </c>
      <c r="I931" t="s">
        <v>86</v>
      </c>
      <c r="J931" t="s">
        <v>161</v>
      </c>
      <c r="K931" t="s">
        <v>161</v>
      </c>
      <c r="L931" t="s">
        <v>34</v>
      </c>
      <c r="M931" t="s">
        <v>26</v>
      </c>
      <c r="N931">
        <v>270822</v>
      </c>
      <c r="O931">
        <v>269963</v>
      </c>
      <c r="P931">
        <v>243521</v>
      </c>
      <c r="Q931">
        <v>214142</v>
      </c>
      <c r="R931">
        <v>0</v>
      </c>
      <c r="S931">
        <v>0</v>
      </c>
      <c r="T931">
        <v>0</v>
      </c>
      <c r="U931">
        <v>0</v>
      </c>
      <c r="V931">
        <v>99</v>
      </c>
      <c r="W931">
        <v>89</v>
      </c>
      <c r="X931">
        <v>79</v>
      </c>
      <c r="Y931" t="s">
        <v>173</v>
      </c>
      <c r="Z931" t="s">
        <v>173</v>
      </c>
      <c r="AA931" t="s">
        <v>173</v>
      </c>
      <c r="AB931" t="s">
        <v>173</v>
      </c>
      <c r="AC931" s="25" t="s">
        <v>173</v>
      </c>
      <c r="AD931" s="25" t="s">
        <v>173</v>
      </c>
      <c r="AE931" s="25" t="s">
        <v>173</v>
      </c>
      <c r="AQ931" s="5" t="e">
        <f>VLOOKUP(AR931,'End KS4 denominations'!A:G,7,0)</f>
        <v>#N/A</v>
      </c>
      <c r="AR931" s="5" t="str">
        <f t="shared" si="14"/>
        <v>Total.S7.Converter Academies.Total.Total</v>
      </c>
    </row>
    <row r="932" spans="1:44" x14ac:dyDescent="0.25">
      <c r="A932">
        <v>201819</v>
      </c>
      <c r="B932" t="s">
        <v>19</v>
      </c>
      <c r="C932" t="s">
        <v>110</v>
      </c>
      <c r="D932" t="s">
        <v>20</v>
      </c>
      <c r="E932" t="s">
        <v>21</v>
      </c>
      <c r="F932" t="s">
        <v>22</v>
      </c>
      <c r="G932" t="s">
        <v>111</v>
      </c>
      <c r="H932" t="s">
        <v>125</v>
      </c>
      <c r="I932" t="s">
        <v>164</v>
      </c>
      <c r="J932" t="s">
        <v>161</v>
      </c>
      <c r="K932" t="s">
        <v>161</v>
      </c>
      <c r="L932" t="s">
        <v>34</v>
      </c>
      <c r="M932" t="s">
        <v>26</v>
      </c>
      <c r="N932">
        <v>446</v>
      </c>
      <c r="O932">
        <v>413</v>
      </c>
      <c r="P932">
        <v>173</v>
      </c>
      <c r="Q932">
        <v>90</v>
      </c>
      <c r="R932">
        <v>0</v>
      </c>
      <c r="S932">
        <v>0</v>
      </c>
      <c r="T932">
        <v>0</v>
      </c>
      <c r="U932">
        <v>0</v>
      </c>
      <c r="V932">
        <v>92</v>
      </c>
      <c r="W932">
        <v>38</v>
      </c>
      <c r="X932">
        <v>20</v>
      </c>
      <c r="Y932" t="s">
        <v>173</v>
      </c>
      <c r="Z932" t="s">
        <v>173</v>
      </c>
      <c r="AA932" t="s">
        <v>173</v>
      </c>
      <c r="AB932" t="s">
        <v>173</v>
      </c>
      <c r="AC932" s="25" t="s">
        <v>173</v>
      </c>
      <c r="AD932" s="25" t="s">
        <v>173</v>
      </c>
      <c r="AE932" s="25" t="s">
        <v>173</v>
      </c>
      <c r="AQ932" s="5" t="e">
        <f>VLOOKUP(AR932,'End KS4 denominations'!A:G,7,0)</f>
        <v>#N/A</v>
      </c>
      <c r="AR932" s="5" t="str">
        <f t="shared" si="14"/>
        <v>Boys.S7.FE14-16 Colleges.Total.Total</v>
      </c>
    </row>
    <row r="933" spans="1:44" x14ac:dyDescent="0.25">
      <c r="A933">
        <v>201819</v>
      </c>
      <c r="B933" t="s">
        <v>19</v>
      </c>
      <c r="C933" t="s">
        <v>110</v>
      </c>
      <c r="D933" t="s">
        <v>20</v>
      </c>
      <c r="E933" t="s">
        <v>21</v>
      </c>
      <c r="F933" t="s">
        <v>22</v>
      </c>
      <c r="G933" t="s">
        <v>113</v>
      </c>
      <c r="H933" t="s">
        <v>125</v>
      </c>
      <c r="I933" t="s">
        <v>164</v>
      </c>
      <c r="J933" t="s">
        <v>161</v>
      </c>
      <c r="K933" t="s">
        <v>161</v>
      </c>
      <c r="L933" t="s">
        <v>34</v>
      </c>
      <c r="M933" t="s">
        <v>26</v>
      </c>
      <c r="N933">
        <v>475</v>
      </c>
      <c r="O933">
        <v>461</v>
      </c>
      <c r="P933">
        <v>245</v>
      </c>
      <c r="Q933">
        <v>141</v>
      </c>
      <c r="R933">
        <v>0</v>
      </c>
      <c r="S933">
        <v>0</v>
      </c>
      <c r="T933">
        <v>0</v>
      </c>
      <c r="U933">
        <v>0</v>
      </c>
      <c r="V933">
        <v>97</v>
      </c>
      <c r="W933">
        <v>51</v>
      </c>
      <c r="X933">
        <v>29</v>
      </c>
      <c r="Y933" t="s">
        <v>173</v>
      </c>
      <c r="Z933" t="s">
        <v>173</v>
      </c>
      <c r="AA933" t="s">
        <v>173</v>
      </c>
      <c r="AB933" t="s">
        <v>173</v>
      </c>
      <c r="AC933" s="25" t="s">
        <v>173</v>
      </c>
      <c r="AD933" s="25" t="s">
        <v>173</v>
      </c>
      <c r="AE933" s="25" t="s">
        <v>173</v>
      </c>
      <c r="AQ933" s="5" t="e">
        <f>VLOOKUP(AR933,'End KS4 denominations'!A:G,7,0)</f>
        <v>#N/A</v>
      </c>
      <c r="AR933" s="5" t="str">
        <f t="shared" si="14"/>
        <v>Girls.S7.FE14-16 Colleges.Total.Total</v>
      </c>
    </row>
    <row r="934" spans="1:44" x14ac:dyDescent="0.25">
      <c r="A934">
        <v>201819</v>
      </c>
      <c r="B934" t="s">
        <v>19</v>
      </c>
      <c r="C934" t="s">
        <v>110</v>
      </c>
      <c r="D934" t="s">
        <v>20</v>
      </c>
      <c r="E934" t="s">
        <v>21</v>
      </c>
      <c r="F934" t="s">
        <v>22</v>
      </c>
      <c r="G934" t="s">
        <v>161</v>
      </c>
      <c r="H934" t="s">
        <v>125</v>
      </c>
      <c r="I934" t="s">
        <v>164</v>
      </c>
      <c r="J934" t="s">
        <v>161</v>
      </c>
      <c r="K934" t="s">
        <v>161</v>
      </c>
      <c r="L934" t="s">
        <v>34</v>
      </c>
      <c r="M934" t="s">
        <v>26</v>
      </c>
      <c r="N934">
        <v>921</v>
      </c>
      <c r="O934">
        <v>874</v>
      </c>
      <c r="P934">
        <v>418</v>
      </c>
      <c r="Q934">
        <v>231</v>
      </c>
      <c r="R934">
        <v>0</v>
      </c>
      <c r="S934">
        <v>0</v>
      </c>
      <c r="T934">
        <v>0</v>
      </c>
      <c r="U934">
        <v>0</v>
      </c>
      <c r="V934">
        <v>94</v>
      </c>
      <c r="W934">
        <v>45</v>
      </c>
      <c r="X934">
        <v>25</v>
      </c>
      <c r="Y934" t="s">
        <v>173</v>
      </c>
      <c r="Z934" t="s">
        <v>173</v>
      </c>
      <c r="AA934" t="s">
        <v>173</v>
      </c>
      <c r="AB934" t="s">
        <v>173</v>
      </c>
      <c r="AC934" s="25" t="s">
        <v>173</v>
      </c>
      <c r="AD934" s="25" t="s">
        <v>173</v>
      </c>
      <c r="AE934" s="25" t="s">
        <v>173</v>
      </c>
      <c r="AQ934" s="5" t="e">
        <f>VLOOKUP(AR934,'End KS4 denominations'!A:G,7,0)</f>
        <v>#N/A</v>
      </c>
      <c r="AR934" s="5" t="str">
        <f t="shared" si="14"/>
        <v>Total.S7.FE14-16 Colleges.Total.Total</v>
      </c>
    </row>
    <row r="935" spans="1:44" x14ac:dyDescent="0.25">
      <c r="A935">
        <v>201819</v>
      </c>
      <c r="B935" t="s">
        <v>19</v>
      </c>
      <c r="C935" t="s">
        <v>110</v>
      </c>
      <c r="D935" t="s">
        <v>20</v>
      </c>
      <c r="E935" t="s">
        <v>21</v>
      </c>
      <c r="F935" t="s">
        <v>22</v>
      </c>
      <c r="G935" t="s">
        <v>111</v>
      </c>
      <c r="H935" t="s">
        <v>125</v>
      </c>
      <c r="I935" t="s">
        <v>89</v>
      </c>
      <c r="J935" t="s">
        <v>161</v>
      </c>
      <c r="K935" t="s">
        <v>161</v>
      </c>
      <c r="L935" t="s">
        <v>34</v>
      </c>
      <c r="M935" t="s">
        <v>26</v>
      </c>
      <c r="N935">
        <v>4873</v>
      </c>
      <c r="O935">
        <v>4845</v>
      </c>
      <c r="P935">
        <v>4236</v>
      </c>
      <c r="Q935">
        <v>3647</v>
      </c>
      <c r="R935">
        <v>0</v>
      </c>
      <c r="S935">
        <v>0</v>
      </c>
      <c r="T935">
        <v>0</v>
      </c>
      <c r="U935">
        <v>0</v>
      </c>
      <c r="V935">
        <v>99</v>
      </c>
      <c r="W935">
        <v>86</v>
      </c>
      <c r="X935">
        <v>74</v>
      </c>
      <c r="Y935" t="s">
        <v>173</v>
      </c>
      <c r="Z935" t="s">
        <v>173</v>
      </c>
      <c r="AA935" t="s">
        <v>173</v>
      </c>
      <c r="AB935" t="s">
        <v>173</v>
      </c>
      <c r="AC935" s="25" t="s">
        <v>173</v>
      </c>
      <c r="AD935" s="25" t="s">
        <v>173</v>
      </c>
      <c r="AE935" s="25" t="s">
        <v>173</v>
      </c>
      <c r="AQ935" s="5" t="e">
        <f>VLOOKUP(AR935,'End KS4 denominations'!A:G,7,0)</f>
        <v>#N/A</v>
      </c>
      <c r="AR935" s="5" t="str">
        <f t="shared" si="14"/>
        <v>Boys.S7.Free Schools.Total.Total</v>
      </c>
    </row>
    <row r="936" spans="1:44" x14ac:dyDescent="0.25">
      <c r="A936">
        <v>201819</v>
      </c>
      <c r="B936" t="s">
        <v>19</v>
      </c>
      <c r="C936" t="s">
        <v>110</v>
      </c>
      <c r="D936" t="s">
        <v>20</v>
      </c>
      <c r="E936" t="s">
        <v>21</v>
      </c>
      <c r="F936" t="s">
        <v>22</v>
      </c>
      <c r="G936" t="s">
        <v>113</v>
      </c>
      <c r="H936" t="s">
        <v>125</v>
      </c>
      <c r="I936" t="s">
        <v>89</v>
      </c>
      <c r="J936" t="s">
        <v>161</v>
      </c>
      <c r="K936" t="s">
        <v>161</v>
      </c>
      <c r="L936" t="s">
        <v>34</v>
      </c>
      <c r="M936" t="s">
        <v>26</v>
      </c>
      <c r="N936">
        <v>4081</v>
      </c>
      <c r="O936">
        <v>4075</v>
      </c>
      <c r="P936">
        <v>3784</v>
      </c>
      <c r="Q936">
        <v>3416</v>
      </c>
      <c r="R936">
        <v>0</v>
      </c>
      <c r="S936">
        <v>0</v>
      </c>
      <c r="T936">
        <v>0</v>
      </c>
      <c r="U936">
        <v>0</v>
      </c>
      <c r="V936">
        <v>99</v>
      </c>
      <c r="W936">
        <v>92</v>
      </c>
      <c r="X936">
        <v>83</v>
      </c>
      <c r="Y936" t="s">
        <v>173</v>
      </c>
      <c r="Z936" t="s">
        <v>173</v>
      </c>
      <c r="AA936" t="s">
        <v>173</v>
      </c>
      <c r="AB936" t="s">
        <v>173</v>
      </c>
      <c r="AC936" s="25" t="s">
        <v>173</v>
      </c>
      <c r="AD936" s="25" t="s">
        <v>173</v>
      </c>
      <c r="AE936" s="25" t="s">
        <v>173</v>
      </c>
      <c r="AQ936" s="5" t="e">
        <f>VLOOKUP(AR936,'End KS4 denominations'!A:G,7,0)</f>
        <v>#N/A</v>
      </c>
      <c r="AR936" s="5" t="str">
        <f t="shared" si="14"/>
        <v>Girls.S7.Free Schools.Total.Total</v>
      </c>
    </row>
    <row r="937" spans="1:44" x14ac:dyDescent="0.25">
      <c r="A937">
        <v>201819</v>
      </c>
      <c r="B937" t="s">
        <v>19</v>
      </c>
      <c r="C937" t="s">
        <v>110</v>
      </c>
      <c r="D937" t="s">
        <v>20</v>
      </c>
      <c r="E937" t="s">
        <v>21</v>
      </c>
      <c r="F937" t="s">
        <v>22</v>
      </c>
      <c r="G937" t="s">
        <v>161</v>
      </c>
      <c r="H937" t="s">
        <v>125</v>
      </c>
      <c r="I937" t="s">
        <v>89</v>
      </c>
      <c r="J937" t="s">
        <v>161</v>
      </c>
      <c r="K937" t="s">
        <v>161</v>
      </c>
      <c r="L937" t="s">
        <v>34</v>
      </c>
      <c r="M937" t="s">
        <v>26</v>
      </c>
      <c r="N937">
        <v>8954</v>
      </c>
      <c r="O937">
        <v>8920</v>
      </c>
      <c r="P937">
        <v>8020</v>
      </c>
      <c r="Q937">
        <v>7063</v>
      </c>
      <c r="R937">
        <v>0</v>
      </c>
      <c r="S937">
        <v>0</v>
      </c>
      <c r="T937">
        <v>0</v>
      </c>
      <c r="U937">
        <v>0</v>
      </c>
      <c r="V937">
        <v>99</v>
      </c>
      <c r="W937">
        <v>89</v>
      </c>
      <c r="X937">
        <v>78</v>
      </c>
      <c r="Y937" t="s">
        <v>173</v>
      </c>
      <c r="Z937" t="s">
        <v>173</v>
      </c>
      <c r="AA937" t="s">
        <v>173</v>
      </c>
      <c r="AB937" t="s">
        <v>173</v>
      </c>
      <c r="AC937" s="25" t="s">
        <v>173</v>
      </c>
      <c r="AD937" s="25" t="s">
        <v>173</v>
      </c>
      <c r="AE937" s="25" t="s">
        <v>173</v>
      </c>
      <c r="AQ937" s="5" t="e">
        <f>VLOOKUP(AR937,'End KS4 denominations'!A:G,7,0)</f>
        <v>#N/A</v>
      </c>
      <c r="AR937" s="5" t="str">
        <f t="shared" si="14"/>
        <v>Total.S7.Free Schools.Total.Total</v>
      </c>
    </row>
    <row r="938" spans="1:44" x14ac:dyDescent="0.25">
      <c r="A938">
        <v>201819</v>
      </c>
      <c r="B938" t="s">
        <v>19</v>
      </c>
      <c r="C938" t="s">
        <v>110</v>
      </c>
      <c r="D938" t="s">
        <v>20</v>
      </c>
      <c r="E938" t="s">
        <v>21</v>
      </c>
      <c r="F938" t="s">
        <v>22</v>
      </c>
      <c r="G938" t="s">
        <v>111</v>
      </c>
      <c r="H938" t="s">
        <v>125</v>
      </c>
      <c r="I938" t="s">
        <v>87</v>
      </c>
      <c r="J938" t="s">
        <v>161</v>
      </c>
      <c r="K938" t="s">
        <v>161</v>
      </c>
      <c r="L938" t="s">
        <v>34</v>
      </c>
      <c r="M938" t="s">
        <v>26</v>
      </c>
      <c r="N938">
        <v>21958</v>
      </c>
      <c r="O938">
        <v>21891</v>
      </c>
      <c r="P938">
        <v>21132</v>
      </c>
      <c r="Q938">
        <v>20252</v>
      </c>
      <c r="R938">
        <v>0</v>
      </c>
      <c r="S938">
        <v>0</v>
      </c>
      <c r="T938">
        <v>0</v>
      </c>
      <c r="U938">
        <v>0</v>
      </c>
      <c r="V938">
        <v>99</v>
      </c>
      <c r="W938">
        <v>96</v>
      </c>
      <c r="X938">
        <v>92</v>
      </c>
      <c r="Y938" t="s">
        <v>173</v>
      </c>
      <c r="Z938" t="s">
        <v>173</v>
      </c>
      <c r="AA938" t="s">
        <v>173</v>
      </c>
      <c r="AB938" t="s">
        <v>173</v>
      </c>
      <c r="AC938" s="25" t="s">
        <v>173</v>
      </c>
      <c r="AD938" s="25" t="s">
        <v>173</v>
      </c>
      <c r="AE938" s="25" t="s">
        <v>173</v>
      </c>
      <c r="AQ938" s="5" t="e">
        <f>VLOOKUP(AR938,'End KS4 denominations'!A:G,7,0)</f>
        <v>#N/A</v>
      </c>
      <c r="AR938" s="5" t="str">
        <f t="shared" si="14"/>
        <v>Boys.S7.Independent Schools.Total.Total</v>
      </c>
    </row>
    <row r="939" spans="1:44" x14ac:dyDescent="0.25">
      <c r="A939">
        <v>201819</v>
      </c>
      <c r="B939" t="s">
        <v>19</v>
      </c>
      <c r="C939" t="s">
        <v>110</v>
      </c>
      <c r="D939" t="s">
        <v>20</v>
      </c>
      <c r="E939" t="s">
        <v>21</v>
      </c>
      <c r="F939" t="s">
        <v>22</v>
      </c>
      <c r="G939" t="s">
        <v>113</v>
      </c>
      <c r="H939" t="s">
        <v>125</v>
      </c>
      <c r="I939" t="s">
        <v>87</v>
      </c>
      <c r="J939" t="s">
        <v>161</v>
      </c>
      <c r="K939" t="s">
        <v>161</v>
      </c>
      <c r="L939" t="s">
        <v>34</v>
      </c>
      <c r="M939" t="s">
        <v>26</v>
      </c>
      <c r="N939">
        <v>21824</v>
      </c>
      <c r="O939">
        <v>21801</v>
      </c>
      <c r="P939">
        <v>21453</v>
      </c>
      <c r="Q939">
        <v>21012</v>
      </c>
      <c r="R939">
        <v>0</v>
      </c>
      <c r="S939">
        <v>0</v>
      </c>
      <c r="T939">
        <v>0</v>
      </c>
      <c r="U939">
        <v>0</v>
      </c>
      <c r="V939">
        <v>99</v>
      </c>
      <c r="W939">
        <v>98</v>
      </c>
      <c r="X939">
        <v>96</v>
      </c>
      <c r="Y939" t="s">
        <v>173</v>
      </c>
      <c r="Z939" t="s">
        <v>173</v>
      </c>
      <c r="AA939" t="s">
        <v>173</v>
      </c>
      <c r="AB939" t="s">
        <v>173</v>
      </c>
      <c r="AC939" s="25" t="s">
        <v>173</v>
      </c>
      <c r="AD939" s="25" t="s">
        <v>173</v>
      </c>
      <c r="AE939" s="25" t="s">
        <v>173</v>
      </c>
      <c r="AQ939" s="5" t="e">
        <f>VLOOKUP(AR939,'End KS4 denominations'!A:G,7,0)</f>
        <v>#N/A</v>
      </c>
      <c r="AR939" s="5" t="str">
        <f t="shared" si="14"/>
        <v>Girls.S7.Independent Schools.Total.Total</v>
      </c>
    </row>
    <row r="940" spans="1:44" x14ac:dyDescent="0.25">
      <c r="A940">
        <v>201819</v>
      </c>
      <c r="B940" t="s">
        <v>19</v>
      </c>
      <c r="C940" t="s">
        <v>110</v>
      </c>
      <c r="D940" t="s">
        <v>20</v>
      </c>
      <c r="E940" t="s">
        <v>21</v>
      </c>
      <c r="F940" t="s">
        <v>22</v>
      </c>
      <c r="G940" t="s">
        <v>161</v>
      </c>
      <c r="H940" t="s">
        <v>125</v>
      </c>
      <c r="I940" t="s">
        <v>87</v>
      </c>
      <c r="J940" t="s">
        <v>161</v>
      </c>
      <c r="K940" t="s">
        <v>161</v>
      </c>
      <c r="L940" t="s">
        <v>34</v>
      </c>
      <c r="M940" t="s">
        <v>26</v>
      </c>
      <c r="N940">
        <v>43782</v>
      </c>
      <c r="O940">
        <v>43692</v>
      </c>
      <c r="P940">
        <v>42585</v>
      </c>
      <c r="Q940">
        <v>41264</v>
      </c>
      <c r="R940">
        <v>0</v>
      </c>
      <c r="S940">
        <v>0</v>
      </c>
      <c r="T940">
        <v>0</v>
      </c>
      <c r="U940">
        <v>0</v>
      </c>
      <c r="V940">
        <v>99</v>
      </c>
      <c r="W940">
        <v>97</v>
      </c>
      <c r="X940">
        <v>94</v>
      </c>
      <c r="Y940" t="s">
        <v>173</v>
      </c>
      <c r="Z940" t="s">
        <v>173</v>
      </c>
      <c r="AA940" t="s">
        <v>173</v>
      </c>
      <c r="AB940" t="s">
        <v>173</v>
      </c>
      <c r="AC940" s="25" t="s">
        <v>173</v>
      </c>
      <c r="AD940" s="25" t="s">
        <v>173</v>
      </c>
      <c r="AE940" s="25" t="s">
        <v>173</v>
      </c>
      <c r="AQ940" s="5" t="e">
        <f>VLOOKUP(AR940,'End KS4 denominations'!A:G,7,0)</f>
        <v>#N/A</v>
      </c>
      <c r="AR940" s="5" t="str">
        <f t="shared" si="14"/>
        <v>Total.S7.Independent Schools.Total.Total</v>
      </c>
    </row>
    <row r="941" spans="1:44" x14ac:dyDescent="0.25">
      <c r="A941">
        <v>201819</v>
      </c>
      <c r="B941" t="s">
        <v>19</v>
      </c>
      <c r="C941" t="s">
        <v>110</v>
      </c>
      <c r="D941" t="s">
        <v>20</v>
      </c>
      <c r="E941" t="s">
        <v>21</v>
      </c>
      <c r="F941" t="s">
        <v>22</v>
      </c>
      <c r="G941" t="s">
        <v>111</v>
      </c>
      <c r="H941" t="s">
        <v>125</v>
      </c>
      <c r="I941" t="s">
        <v>162</v>
      </c>
      <c r="J941" t="s">
        <v>161</v>
      </c>
      <c r="K941" t="s">
        <v>161</v>
      </c>
      <c r="L941" t="s">
        <v>34</v>
      </c>
      <c r="M941" t="s">
        <v>26</v>
      </c>
      <c r="N941">
        <v>1007</v>
      </c>
      <c r="O941">
        <v>903</v>
      </c>
      <c r="P941">
        <v>383</v>
      </c>
      <c r="Q941">
        <v>255</v>
      </c>
      <c r="R941">
        <v>0</v>
      </c>
      <c r="S941">
        <v>0</v>
      </c>
      <c r="T941">
        <v>0</v>
      </c>
      <c r="U941">
        <v>0</v>
      </c>
      <c r="V941">
        <v>89</v>
      </c>
      <c r="W941">
        <v>38</v>
      </c>
      <c r="X941">
        <v>25</v>
      </c>
      <c r="Y941" t="s">
        <v>173</v>
      </c>
      <c r="Z941" t="s">
        <v>173</v>
      </c>
      <c r="AA941" t="s">
        <v>173</v>
      </c>
      <c r="AB941" t="s">
        <v>173</v>
      </c>
      <c r="AC941" s="25" t="s">
        <v>173</v>
      </c>
      <c r="AD941" s="25" t="s">
        <v>173</v>
      </c>
      <c r="AE941" s="25" t="s">
        <v>173</v>
      </c>
      <c r="AQ941" s="5" t="e">
        <f>VLOOKUP(AR941,'End KS4 denominations'!A:G,7,0)</f>
        <v>#N/A</v>
      </c>
      <c r="AR941" s="5" t="str">
        <f t="shared" si="14"/>
        <v>Boys.S7.Independent Special Schools.Total.Total</v>
      </c>
    </row>
    <row r="942" spans="1:44" x14ac:dyDescent="0.25">
      <c r="A942">
        <v>201819</v>
      </c>
      <c r="B942" t="s">
        <v>19</v>
      </c>
      <c r="C942" t="s">
        <v>110</v>
      </c>
      <c r="D942" t="s">
        <v>20</v>
      </c>
      <c r="E942" t="s">
        <v>21</v>
      </c>
      <c r="F942" t="s">
        <v>22</v>
      </c>
      <c r="G942" t="s">
        <v>113</v>
      </c>
      <c r="H942" t="s">
        <v>125</v>
      </c>
      <c r="I942" t="s">
        <v>162</v>
      </c>
      <c r="J942" t="s">
        <v>161</v>
      </c>
      <c r="K942" t="s">
        <v>161</v>
      </c>
      <c r="L942" t="s">
        <v>34</v>
      </c>
      <c r="M942" t="s">
        <v>26</v>
      </c>
      <c r="N942">
        <v>348</v>
      </c>
      <c r="O942">
        <v>326</v>
      </c>
      <c r="P942">
        <v>131</v>
      </c>
      <c r="Q942">
        <v>96</v>
      </c>
      <c r="R942">
        <v>0</v>
      </c>
      <c r="S942">
        <v>0</v>
      </c>
      <c r="T942">
        <v>0</v>
      </c>
      <c r="U942">
        <v>0</v>
      </c>
      <c r="V942">
        <v>93</v>
      </c>
      <c r="W942">
        <v>37</v>
      </c>
      <c r="X942">
        <v>27</v>
      </c>
      <c r="Y942" t="s">
        <v>173</v>
      </c>
      <c r="Z942" t="s">
        <v>173</v>
      </c>
      <c r="AA942" t="s">
        <v>173</v>
      </c>
      <c r="AB942" t="s">
        <v>173</v>
      </c>
      <c r="AC942" s="25" t="s">
        <v>173</v>
      </c>
      <c r="AD942" s="25" t="s">
        <v>173</v>
      </c>
      <c r="AE942" s="25" t="s">
        <v>173</v>
      </c>
      <c r="AQ942" s="5" t="e">
        <f>VLOOKUP(AR942,'End KS4 denominations'!A:G,7,0)</f>
        <v>#N/A</v>
      </c>
      <c r="AR942" s="5" t="str">
        <f t="shared" si="14"/>
        <v>Girls.S7.Independent Special Schools.Total.Total</v>
      </c>
    </row>
    <row r="943" spans="1:44" x14ac:dyDescent="0.25">
      <c r="A943">
        <v>201819</v>
      </c>
      <c r="B943" t="s">
        <v>19</v>
      </c>
      <c r="C943" t="s">
        <v>110</v>
      </c>
      <c r="D943" t="s">
        <v>20</v>
      </c>
      <c r="E943" t="s">
        <v>21</v>
      </c>
      <c r="F943" t="s">
        <v>22</v>
      </c>
      <c r="G943" t="s">
        <v>161</v>
      </c>
      <c r="H943" t="s">
        <v>125</v>
      </c>
      <c r="I943" t="s">
        <v>162</v>
      </c>
      <c r="J943" t="s">
        <v>161</v>
      </c>
      <c r="K943" t="s">
        <v>161</v>
      </c>
      <c r="L943" t="s">
        <v>34</v>
      </c>
      <c r="M943" t="s">
        <v>26</v>
      </c>
      <c r="N943">
        <v>1355</v>
      </c>
      <c r="O943">
        <v>1229</v>
      </c>
      <c r="P943">
        <v>514</v>
      </c>
      <c r="Q943">
        <v>351</v>
      </c>
      <c r="R943">
        <v>0</v>
      </c>
      <c r="S943">
        <v>0</v>
      </c>
      <c r="T943">
        <v>0</v>
      </c>
      <c r="U943">
        <v>0</v>
      </c>
      <c r="V943">
        <v>90</v>
      </c>
      <c r="W943">
        <v>37</v>
      </c>
      <c r="X943">
        <v>25</v>
      </c>
      <c r="Y943" t="s">
        <v>173</v>
      </c>
      <c r="Z943" t="s">
        <v>173</v>
      </c>
      <c r="AA943" t="s">
        <v>173</v>
      </c>
      <c r="AB943" t="s">
        <v>173</v>
      </c>
      <c r="AC943" s="25" t="s">
        <v>173</v>
      </c>
      <c r="AD943" s="25" t="s">
        <v>173</v>
      </c>
      <c r="AE943" s="25" t="s">
        <v>173</v>
      </c>
      <c r="AQ943" s="5" t="e">
        <f>VLOOKUP(AR943,'End KS4 denominations'!A:G,7,0)</f>
        <v>#N/A</v>
      </c>
      <c r="AR943" s="5" t="str">
        <f t="shared" si="14"/>
        <v>Total.S7.Independent Special Schools.Total.Total</v>
      </c>
    </row>
    <row r="944" spans="1:44" x14ac:dyDescent="0.25">
      <c r="A944">
        <v>201819</v>
      </c>
      <c r="B944" t="s">
        <v>19</v>
      </c>
      <c r="C944" t="s">
        <v>110</v>
      </c>
      <c r="D944" t="s">
        <v>20</v>
      </c>
      <c r="E944" t="s">
        <v>21</v>
      </c>
      <c r="F944" t="s">
        <v>22</v>
      </c>
      <c r="G944" t="s">
        <v>111</v>
      </c>
      <c r="H944" t="s">
        <v>125</v>
      </c>
      <c r="I944" t="s">
        <v>127</v>
      </c>
      <c r="J944" t="s">
        <v>161</v>
      </c>
      <c r="K944" t="s">
        <v>161</v>
      </c>
      <c r="L944" t="s">
        <v>34</v>
      </c>
      <c r="M944" t="s">
        <v>26</v>
      </c>
      <c r="N944">
        <v>126</v>
      </c>
      <c r="O944">
        <v>121</v>
      </c>
      <c r="P944">
        <v>70</v>
      </c>
      <c r="Q944">
        <v>45</v>
      </c>
      <c r="R944">
        <v>0</v>
      </c>
      <c r="S944">
        <v>0</v>
      </c>
      <c r="T944">
        <v>0</v>
      </c>
      <c r="U944">
        <v>0</v>
      </c>
      <c r="V944">
        <v>96</v>
      </c>
      <c r="W944">
        <v>55</v>
      </c>
      <c r="X944">
        <v>35</v>
      </c>
      <c r="Y944" t="s">
        <v>173</v>
      </c>
      <c r="Z944" t="s">
        <v>173</v>
      </c>
      <c r="AA944" t="s">
        <v>173</v>
      </c>
      <c r="AB944" t="s">
        <v>173</v>
      </c>
      <c r="AC944" s="25" t="s">
        <v>173</v>
      </c>
      <c r="AD944" s="25" t="s">
        <v>173</v>
      </c>
      <c r="AE944" s="25" t="s">
        <v>173</v>
      </c>
      <c r="AQ944" s="5" t="e">
        <f>VLOOKUP(AR944,'End KS4 denominations'!A:G,7,0)</f>
        <v>#N/A</v>
      </c>
      <c r="AR944" s="5" t="str">
        <f t="shared" si="14"/>
        <v>Boys.S7.Non-Maintained Special Schools.Total.Total</v>
      </c>
    </row>
    <row r="945" spans="1:44" x14ac:dyDescent="0.25">
      <c r="A945">
        <v>201819</v>
      </c>
      <c r="B945" t="s">
        <v>19</v>
      </c>
      <c r="C945" t="s">
        <v>110</v>
      </c>
      <c r="D945" t="s">
        <v>20</v>
      </c>
      <c r="E945" t="s">
        <v>21</v>
      </c>
      <c r="F945" t="s">
        <v>22</v>
      </c>
      <c r="G945" t="s">
        <v>113</v>
      </c>
      <c r="H945" t="s">
        <v>125</v>
      </c>
      <c r="I945" t="s">
        <v>127</v>
      </c>
      <c r="J945" t="s">
        <v>161</v>
      </c>
      <c r="K945" t="s">
        <v>161</v>
      </c>
      <c r="L945" t="s">
        <v>34</v>
      </c>
      <c r="M945" t="s">
        <v>26</v>
      </c>
      <c r="N945">
        <v>35</v>
      </c>
      <c r="O945">
        <v>34</v>
      </c>
      <c r="P945">
        <v>24</v>
      </c>
      <c r="Q945">
        <v>15</v>
      </c>
      <c r="R945">
        <v>0</v>
      </c>
      <c r="S945">
        <v>0</v>
      </c>
      <c r="T945">
        <v>0</v>
      </c>
      <c r="U945">
        <v>0</v>
      </c>
      <c r="V945">
        <v>97</v>
      </c>
      <c r="W945">
        <v>68</v>
      </c>
      <c r="X945">
        <v>42</v>
      </c>
      <c r="Y945" t="s">
        <v>173</v>
      </c>
      <c r="Z945" t="s">
        <v>173</v>
      </c>
      <c r="AA945" t="s">
        <v>173</v>
      </c>
      <c r="AB945" t="s">
        <v>173</v>
      </c>
      <c r="AC945" s="25" t="s">
        <v>173</v>
      </c>
      <c r="AD945" s="25" t="s">
        <v>173</v>
      </c>
      <c r="AE945" s="25" t="s">
        <v>173</v>
      </c>
      <c r="AQ945" s="5" t="e">
        <f>VLOOKUP(AR945,'End KS4 denominations'!A:G,7,0)</f>
        <v>#N/A</v>
      </c>
      <c r="AR945" s="5" t="str">
        <f t="shared" si="14"/>
        <v>Girls.S7.Non-Maintained Special Schools.Total.Total</v>
      </c>
    </row>
    <row r="946" spans="1:44" x14ac:dyDescent="0.25">
      <c r="A946">
        <v>201819</v>
      </c>
      <c r="B946" t="s">
        <v>19</v>
      </c>
      <c r="C946" t="s">
        <v>110</v>
      </c>
      <c r="D946" t="s">
        <v>20</v>
      </c>
      <c r="E946" t="s">
        <v>21</v>
      </c>
      <c r="F946" t="s">
        <v>22</v>
      </c>
      <c r="G946" t="s">
        <v>161</v>
      </c>
      <c r="H946" t="s">
        <v>125</v>
      </c>
      <c r="I946" t="s">
        <v>127</v>
      </c>
      <c r="J946" t="s">
        <v>161</v>
      </c>
      <c r="K946" t="s">
        <v>161</v>
      </c>
      <c r="L946" t="s">
        <v>34</v>
      </c>
      <c r="M946" t="s">
        <v>26</v>
      </c>
      <c r="N946">
        <v>161</v>
      </c>
      <c r="O946">
        <v>155</v>
      </c>
      <c r="P946">
        <v>94</v>
      </c>
      <c r="Q946">
        <v>60</v>
      </c>
      <c r="R946">
        <v>0</v>
      </c>
      <c r="S946">
        <v>0</v>
      </c>
      <c r="T946">
        <v>0</v>
      </c>
      <c r="U946">
        <v>0</v>
      </c>
      <c r="V946">
        <v>96</v>
      </c>
      <c r="W946">
        <v>58</v>
      </c>
      <c r="X946">
        <v>37</v>
      </c>
      <c r="Y946" t="s">
        <v>173</v>
      </c>
      <c r="Z946" t="s">
        <v>173</v>
      </c>
      <c r="AA946" t="s">
        <v>173</v>
      </c>
      <c r="AB946" t="s">
        <v>173</v>
      </c>
      <c r="AC946" s="25" t="s">
        <v>173</v>
      </c>
      <c r="AD946" s="25" t="s">
        <v>173</v>
      </c>
      <c r="AE946" s="25" t="s">
        <v>173</v>
      </c>
      <c r="AQ946" s="5" t="e">
        <f>VLOOKUP(AR946,'End KS4 denominations'!A:G,7,0)</f>
        <v>#N/A</v>
      </c>
      <c r="AR946" s="5" t="str">
        <f t="shared" si="14"/>
        <v>Total.S7.Non-Maintained Special Schools.Total.Total</v>
      </c>
    </row>
    <row r="947" spans="1:44" x14ac:dyDescent="0.25">
      <c r="A947">
        <v>201819</v>
      </c>
      <c r="B947" t="s">
        <v>19</v>
      </c>
      <c r="C947" t="s">
        <v>110</v>
      </c>
      <c r="D947" t="s">
        <v>20</v>
      </c>
      <c r="E947" t="s">
        <v>21</v>
      </c>
      <c r="F947" t="s">
        <v>22</v>
      </c>
      <c r="G947" t="s">
        <v>111</v>
      </c>
      <c r="H947" t="s">
        <v>125</v>
      </c>
      <c r="I947" t="s">
        <v>88</v>
      </c>
      <c r="J947" t="s">
        <v>161</v>
      </c>
      <c r="K947" t="s">
        <v>161</v>
      </c>
      <c r="L947" t="s">
        <v>34</v>
      </c>
      <c r="M947" t="s">
        <v>26</v>
      </c>
      <c r="N947">
        <v>53496</v>
      </c>
      <c r="O947">
        <v>52957</v>
      </c>
      <c r="P947">
        <v>41323</v>
      </c>
      <c r="Q947">
        <v>31908</v>
      </c>
      <c r="R947">
        <v>0</v>
      </c>
      <c r="S947">
        <v>0</v>
      </c>
      <c r="T947">
        <v>0</v>
      </c>
      <c r="U947">
        <v>0</v>
      </c>
      <c r="V947">
        <v>98</v>
      </c>
      <c r="W947">
        <v>77</v>
      </c>
      <c r="X947">
        <v>59</v>
      </c>
      <c r="Y947" t="s">
        <v>173</v>
      </c>
      <c r="Z947" t="s">
        <v>173</v>
      </c>
      <c r="AA947" t="s">
        <v>173</v>
      </c>
      <c r="AB947" t="s">
        <v>173</v>
      </c>
      <c r="AC947" s="25" t="s">
        <v>173</v>
      </c>
      <c r="AD947" s="25" t="s">
        <v>173</v>
      </c>
      <c r="AE947" s="25" t="s">
        <v>173</v>
      </c>
      <c r="AQ947" s="5" t="e">
        <f>VLOOKUP(AR947,'End KS4 denominations'!A:G,7,0)</f>
        <v>#N/A</v>
      </c>
      <c r="AR947" s="5" t="str">
        <f t="shared" si="14"/>
        <v>Boys.S7.Sponsored Academies.Total.Total</v>
      </c>
    </row>
    <row r="948" spans="1:44" x14ac:dyDescent="0.25">
      <c r="A948">
        <v>201819</v>
      </c>
      <c r="B948" t="s">
        <v>19</v>
      </c>
      <c r="C948" t="s">
        <v>110</v>
      </c>
      <c r="D948" t="s">
        <v>20</v>
      </c>
      <c r="E948" t="s">
        <v>21</v>
      </c>
      <c r="F948" t="s">
        <v>22</v>
      </c>
      <c r="G948" t="s">
        <v>113</v>
      </c>
      <c r="H948" t="s">
        <v>125</v>
      </c>
      <c r="I948" t="s">
        <v>88</v>
      </c>
      <c r="J948" t="s">
        <v>161</v>
      </c>
      <c r="K948" t="s">
        <v>161</v>
      </c>
      <c r="L948" t="s">
        <v>34</v>
      </c>
      <c r="M948" t="s">
        <v>26</v>
      </c>
      <c r="N948">
        <v>49730</v>
      </c>
      <c r="O948">
        <v>49406</v>
      </c>
      <c r="P948">
        <v>42411</v>
      </c>
      <c r="Q948">
        <v>35724</v>
      </c>
      <c r="R948">
        <v>0</v>
      </c>
      <c r="S948">
        <v>0</v>
      </c>
      <c r="T948">
        <v>0</v>
      </c>
      <c r="U948">
        <v>0</v>
      </c>
      <c r="V948">
        <v>99</v>
      </c>
      <c r="W948">
        <v>85</v>
      </c>
      <c r="X948">
        <v>71</v>
      </c>
      <c r="Y948" t="s">
        <v>173</v>
      </c>
      <c r="Z948" t="s">
        <v>173</v>
      </c>
      <c r="AA948" t="s">
        <v>173</v>
      </c>
      <c r="AB948" t="s">
        <v>173</v>
      </c>
      <c r="AC948" s="25" t="s">
        <v>173</v>
      </c>
      <c r="AD948" s="25" t="s">
        <v>173</v>
      </c>
      <c r="AE948" s="25" t="s">
        <v>173</v>
      </c>
      <c r="AQ948" s="5" t="e">
        <f>VLOOKUP(AR948,'End KS4 denominations'!A:G,7,0)</f>
        <v>#N/A</v>
      </c>
      <c r="AR948" s="5" t="str">
        <f t="shared" si="14"/>
        <v>Girls.S7.Sponsored Academies.Total.Total</v>
      </c>
    </row>
    <row r="949" spans="1:44" x14ac:dyDescent="0.25">
      <c r="A949">
        <v>201819</v>
      </c>
      <c r="B949" t="s">
        <v>19</v>
      </c>
      <c r="C949" t="s">
        <v>110</v>
      </c>
      <c r="D949" t="s">
        <v>20</v>
      </c>
      <c r="E949" t="s">
        <v>21</v>
      </c>
      <c r="F949" t="s">
        <v>22</v>
      </c>
      <c r="G949" t="s">
        <v>161</v>
      </c>
      <c r="H949" t="s">
        <v>125</v>
      </c>
      <c r="I949" t="s">
        <v>88</v>
      </c>
      <c r="J949" t="s">
        <v>161</v>
      </c>
      <c r="K949" t="s">
        <v>161</v>
      </c>
      <c r="L949" t="s">
        <v>34</v>
      </c>
      <c r="M949" t="s">
        <v>26</v>
      </c>
      <c r="N949">
        <v>103226</v>
      </c>
      <c r="O949">
        <v>102363</v>
      </c>
      <c r="P949">
        <v>83734</v>
      </c>
      <c r="Q949">
        <v>67632</v>
      </c>
      <c r="R949">
        <v>0</v>
      </c>
      <c r="S949">
        <v>0</v>
      </c>
      <c r="T949">
        <v>0</v>
      </c>
      <c r="U949">
        <v>0</v>
      </c>
      <c r="V949">
        <v>99</v>
      </c>
      <c r="W949">
        <v>81</v>
      </c>
      <c r="X949">
        <v>65</v>
      </c>
      <c r="Y949" t="s">
        <v>173</v>
      </c>
      <c r="Z949" t="s">
        <v>173</v>
      </c>
      <c r="AA949" t="s">
        <v>173</v>
      </c>
      <c r="AB949" t="s">
        <v>173</v>
      </c>
      <c r="AC949" s="25" t="s">
        <v>173</v>
      </c>
      <c r="AD949" s="25" t="s">
        <v>173</v>
      </c>
      <c r="AE949" s="25" t="s">
        <v>173</v>
      </c>
      <c r="AQ949" s="5" t="e">
        <f>VLOOKUP(AR949,'End KS4 denominations'!A:G,7,0)</f>
        <v>#N/A</v>
      </c>
      <c r="AR949" s="5" t="str">
        <f t="shared" si="14"/>
        <v>Total.S7.Sponsored Academies.Total.Total</v>
      </c>
    </row>
    <row r="950" spans="1:44" x14ac:dyDescent="0.25">
      <c r="A950">
        <v>201819</v>
      </c>
      <c r="B950" t="s">
        <v>19</v>
      </c>
      <c r="C950" t="s">
        <v>110</v>
      </c>
      <c r="D950" t="s">
        <v>20</v>
      </c>
      <c r="E950" t="s">
        <v>21</v>
      </c>
      <c r="F950" t="s">
        <v>22</v>
      </c>
      <c r="G950" t="s">
        <v>111</v>
      </c>
      <c r="H950" t="s">
        <v>125</v>
      </c>
      <c r="I950" t="s">
        <v>126</v>
      </c>
      <c r="J950" t="s">
        <v>161</v>
      </c>
      <c r="K950" t="s">
        <v>161</v>
      </c>
      <c r="L950" t="s">
        <v>34</v>
      </c>
      <c r="M950" t="s">
        <v>26</v>
      </c>
      <c r="N950">
        <v>734</v>
      </c>
      <c r="O950">
        <v>722</v>
      </c>
      <c r="P950">
        <v>541</v>
      </c>
      <c r="Q950">
        <v>379</v>
      </c>
      <c r="R950">
        <v>0</v>
      </c>
      <c r="S950">
        <v>0</v>
      </c>
      <c r="T950">
        <v>0</v>
      </c>
      <c r="U950">
        <v>0</v>
      </c>
      <c r="V950">
        <v>98</v>
      </c>
      <c r="W950">
        <v>73</v>
      </c>
      <c r="X950">
        <v>51</v>
      </c>
      <c r="Y950" t="s">
        <v>173</v>
      </c>
      <c r="Z950" t="s">
        <v>173</v>
      </c>
      <c r="AA950" t="s">
        <v>173</v>
      </c>
      <c r="AB950" t="s">
        <v>173</v>
      </c>
      <c r="AC950" s="25" t="s">
        <v>173</v>
      </c>
      <c r="AD950" s="25" t="s">
        <v>173</v>
      </c>
      <c r="AE950" s="25" t="s">
        <v>173</v>
      </c>
      <c r="AQ950" s="5" t="e">
        <f>VLOOKUP(AR950,'End KS4 denominations'!A:G,7,0)</f>
        <v>#N/A</v>
      </c>
      <c r="AR950" s="5" t="str">
        <f t="shared" si="14"/>
        <v>Boys.S7.Studio Schools.Total.Total</v>
      </c>
    </row>
    <row r="951" spans="1:44" x14ac:dyDescent="0.25">
      <c r="A951">
        <v>201819</v>
      </c>
      <c r="B951" t="s">
        <v>19</v>
      </c>
      <c r="C951" t="s">
        <v>110</v>
      </c>
      <c r="D951" t="s">
        <v>20</v>
      </c>
      <c r="E951" t="s">
        <v>21</v>
      </c>
      <c r="F951" t="s">
        <v>22</v>
      </c>
      <c r="G951" t="s">
        <v>113</v>
      </c>
      <c r="H951" t="s">
        <v>125</v>
      </c>
      <c r="I951" t="s">
        <v>126</v>
      </c>
      <c r="J951" t="s">
        <v>161</v>
      </c>
      <c r="K951" t="s">
        <v>161</v>
      </c>
      <c r="L951" t="s">
        <v>34</v>
      </c>
      <c r="M951" t="s">
        <v>26</v>
      </c>
      <c r="N951">
        <v>468</v>
      </c>
      <c r="O951">
        <v>458</v>
      </c>
      <c r="P951">
        <v>360</v>
      </c>
      <c r="Q951">
        <v>272</v>
      </c>
      <c r="R951">
        <v>0</v>
      </c>
      <c r="S951">
        <v>0</v>
      </c>
      <c r="T951">
        <v>0</v>
      </c>
      <c r="U951">
        <v>0</v>
      </c>
      <c r="V951">
        <v>97</v>
      </c>
      <c r="W951">
        <v>76</v>
      </c>
      <c r="X951">
        <v>58</v>
      </c>
      <c r="Y951" t="s">
        <v>173</v>
      </c>
      <c r="Z951" t="s">
        <v>173</v>
      </c>
      <c r="AA951" t="s">
        <v>173</v>
      </c>
      <c r="AB951" t="s">
        <v>173</v>
      </c>
      <c r="AC951" s="25" t="s">
        <v>173</v>
      </c>
      <c r="AD951" s="25" t="s">
        <v>173</v>
      </c>
      <c r="AE951" s="25" t="s">
        <v>173</v>
      </c>
      <c r="AQ951" s="5" t="e">
        <f>VLOOKUP(AR951,'End KS4 denominations'!A:G,7,0)</f>
        <v>#N/A</v>
      </c>
      <c r="AR951" s="5" t="str">
        <f t="shared" si="14"/>
        <v>Girls.S7.Studio Schools.Total.Total</v>
      </c>
    </row>
    <row r="952" spans="1:44" x14ac:dyDescent="0.25">
      <c r="A952">
        <v>201819</v>
      </c>
      <c r="B952" t="s">
        <v>19</v>
      </c>
      <c r="C952" t="s">
        <v>110</v>
      </c>
      <c r="D952" t="s">
        <v>20</v>
      </c>
      <c r="E952" t="s">
        <v>21</v>
      </c>
      <c r="F952" t="s">
        <v>22</v>
      </c>
      <c r="G952" t="s">
        <v>161</v>
      </c>
      <c r="H952" t="s">
        <v>125</v>
      </c>
      <c r="I952" t="s">
        <v>126</v>
      </c>
      <c r="J952" t="s">
        <v>161</v>
      </c>
      <c r="K952" t="s">
        <v>161</v>
      </c>
      <c r="L952" t="s">
        <v>34</v>
      </c>
      <c r="M952" t="s">
        <v>26</v>
      </c>
      <c r="N952">
        <v>1202</v>
      </c>
      <c r="O952">
        <v>1180</v>
      </c>
      <c r="P952">
        <v>901</v>
      </c>
      <c r="Q952">
        <v>651</v>
      </c>
      <c r="R952">
        <v>0</v>
      </c>
      <c r="S952">
        <v>0</v>
      </c>
      <c r="T952">
        <v>0</v>
      </c>
      <c r="U952">
        <v>0</v>
      </c>
      <c r="V952">
        <v>98</v>
      </c>
      <c r="W952">
        <v>74</v>
      </c>
      <c r="X952">
        <v>54</v>
      </c>
      <c r="Y952" t="s">
        <v>173</v>
      </c>
      <c r="Z952" t="s">
        <v>173</v>
      </c>
      <c r="AA952" t="s">
        <v>173</v>
      </c>
      <c r="AB952" t="s">
        <v>173</v>
      </c>
      <c r="AC952" s="25" t="s">
        <v>173</v>
      </c>
      <c r="AD952" s="25" t="s">
        <v>173</v>
      </c>
      <c r="AE952" s="25" t="s">
        <v>173</v>
      </c>
      <c r="AQ952" s="5" t="e">
        <f>VLOOKUP(AR952,'End KS4 denominations'!A:G,7,0)</f>
        <v>#N/A</v>
      </c>
      <c r="AR952" s="5" t="str">
        <f t="shared" si="14"/>
        <v>Total.S7.Studio Schools.Total.Total</v>
      </c>
    </row>
    <row r="953" spans="1:44" x14ac:dyDescent="0.25">
      <c r="A953">
        <v>201819</v>
      </c>
      <c r="B953" t="s">
        <v>19</v>
      </c>
      <c r="C953" t="s">
        <v>110</v>
      </c>
      <c r="D953" t="s">
        <v>20</v>
      </c>
      <c r="E953" t="s">
        <v>21</v>
      </c>
      <c r="F953" t="s">
        <v>22</v>
      </c>
      <c r="G953" t="s">
        <v>111</v>
      </c>
      <c r="H953" t="s">
        <v>125</v>
      </c>
      <c r="I953" t="s">
        <v>163</v>
      </c>
      <c r="J953" t="s">
        <v>161</v>
      </c>
      <c r="K953" t="s">
        <v>161</v>
      </c>
      <c r="L953" t="s">
        <v>34</v>
      </c>
      <c r="M953" t="s">
        <v>26</v>
      </c>
      <c r="N953">
        <v>2672</v>
      </c>
      <c r="O953">
        <v>2650</v>
      </c>
      <c r="P953">
        <v>2022</v>
      </c>
      <c r="Q953">
        <v>1464</v>
      </c>
      <c r="R953">
        <v>0</v>
      </c>
      <c r="S953">
        <v>0</v>
      </c>
      <c r="T953">
        <v>0</v>
      </c>
      <c r="U953">
        <v>0</v>
      </c>
      <c r="V953">
        <v>99</v>
      </c>
      <c r="W953">
        <v>75</v>
      </c>
      <c r="X953">
        <v>54</v>
      </c>
      <c r="Y953" t="s">
        <v>173</v>
      </c>
      <c r="Z953" t="s">
        <v>173</v>
      </c>
      <c r="AA953" t="s">
        <v>173</v>
      </c>
      <c r="AB953" t="s">
        <v>173</v>
      </c>
      <c r="AC953" s="25" t="s">
        <v>173</v>
      </c>
      <c r="AD953" s="25" t="s">
        <v>173</v>
      </c>
      <c r="AE953" s="25" t="s">
        <v>173</v>
      </c>
      <c r="AQ953" s="5" t="e">
        <f>VLOOKUP(AR953,'End KS4 denominations'!A:G,7,0)</f>
        <v>#N/A</v>
      </c>
      <c r="AR953" s="5" t="str">
        <f t="shared" si="14"/>
        <v>Boys.S7.University Technical Colleges (UTCs).Total.Total</v>
      </c>
    </row>
    <row r="954" spans="1:44" x14ac:dyDescent="0.25">
      <c r="A954">
        <v>201819</v>
      </c>
      <c r="B954" t="s">
        <v>19</v>
      </c>
      <c r="C954" t="s">
        <v>110</v>
      </c>
      <c r="D954" t="s">
        <v>20</v>
      </c>
      <c r="E954" t="s">
        <v>21</v>
      </c>
      <c r="F954" t="s">
        <v>22</v>
      </c>
      <c r="G954" t="s">
        <v>113</v>
      </c>
      <c r="H954" t="s">
        <v>125</v>
      </c>
      <c r="I954" t="s">
        <v>163</v>
      </c>
      <c r="J954" t="s">
        <v>161</v>
      </c>
      <c r="K954" t="s">
        <v>161</v>
      </c>
      <c r="L954" t="s">
        <v>34</v>
      </c>
      <c r="M954" t="s">
        <v>26</v>
      </c>
      <c r="N954">
        <v>1060</v>
      </c>
      <c r="O954">
        <v>1050</v>
      </c>
      <c r="P954">
        <v>881</v>
      </c>
      <c r="Q954">
        <v>717</v>
      </c>
      <c r="R954">
        <v>0</v>
      </c>
      <c r="S954">
        <v>0</v>
      </c>
      <c r="T954">
        <v>0</v>
      </c>
      <c r="U954">
        <v>0</v>
      </c>
      <c r="V954">
        <v>99</v>
      </c>
      <c r="W954">
        <v>83</v>
      </c>
      <c r="X954">
        <v>67</v>
      </c>
      <c r="Y954" t="s">
        <v>173</v>
      </c>
      <c r="Z954" t="s">
        <v>173</v>
      </c>
      <c r="AA954" t="s">
        <v>173</v>
      </c>
      <c r="AB954" t="s">
        <v>173</v>
      </c>
      <c r="AC954" s="25" t="s">
        <v>173</v>
      </c>
      <c r="AD954" s="25" t="s">
        <v>173</v>
      </c>
      <c r="AE954" s="25" t="s">
        <v>173</v>
      </c>
      <c r="AQ954" s="5" t="e">
        <f>VLOOKUP(AR954,'End KS4 denominations'!A:G,7,0)</f>
        <v>#N/A</v>
      </c>
      <c r="AR954" s="5" t="str">
        <f t="shared" si="14"/>
        <v>Girls.S7.University Technical Colleges (UTCs).Total.Total</v>
      </c>
    </row>
    <row r="955" spans="1:44" x14ac:dyDescent="0.25">
      <c r="A955">
        <v>201819</v>
      </c>
      <c r="B955" t="s">
        <v>19</v>
      </c>
      <c r="C955" t="s">
        <v>110</v>
      </c>
      <c r="D955" t="s">
        <v>20</v>
      </c>
      <c r="E955" t="s">
        <v>21</v>
      </c>
      <c r="F955" t="s">
        <v>22</v>
      </c>
      <c r="G955" t="s">
        <v>161</v>
      </c>
      <c r="H955" t="s">
        <v>125</v>
      </c>
      <c r="I955" t="s">
        <v>163</v>
      </c>
      <c r="J955" t="s">
        <v>161</v>
      </c>
      <c r="K955" t="s">
        <v>161</v>
      </c>
      <c r="L955" t="s">
        <v>34</v>
      </c>
      <c r="M955" t="s">
        <v>26</v>
      </c>
      <c r="N955">
        <v>3732</v>
      </c>
      <c r="O955">
        <v>3700</v>
      </c>
      <c r="P955">
        <v>2903</v>
      </c>
      <c r="Q955">
        <v>2181</v>
      </c>
      <c r="R955">
        <v>0</v>
      </c>
      <c r="S955">
        <v>0</v>
      </c>
      <c r="T955">
        <v>0</v>
      </c>
      <c r="U955">
        <v>0</v>
      </c>
      <c r="V955">
        <v>99</v>
      </c>
      <c r="W955">
        <v>77</v>
      </c>
      <c r="X955">
        <v>58</v>
      </c>
      <c r="Y955" t="s">
        <v>173</v>
      </c>
      <c r="Z955" t="s">
        <v>173</v>
      </c>
      <c r="AA955" t="s">
        <v>173</v>
      </c>
      <c r="AB955" t="s">
        <v>173</v>
      </c>
      <c r="AC955" s="25" t="s">
        <v>173</v>
      </c>
      <c r="AD955" s="25" t="s">
        <v>173</v>
      </c>
      <c r="AE955" s="25" t="s">
        <v>173</v>
      </c>
      <c r="AQ955" s="5" t="e">
        <f>VLOOKUP(AR955,'End KS4 denominations'!A:G,7,0)</f>
        <v>#N/A</v>
      </c>
      <c r="AR955" s="5" t="str">
        <f t="shared" si="14"/>
        <v>Total.S7.University Technical Colleges (UTCs).Total.Total</v>
      </c>
    </row>
    <row r="956" spans="1:44" x14ac:dyDescent="0.25">
      <c r="A956">
        <v>201819</v>
      </c>
      <c r="B956" t="s">
        <v>19</v>
      </c>
      <c r="C956" t="s">
        <v>110</v>
      </c>
      <c r="D956" t="s">
        <v>20</v>
      </c>
      <c r="E956" t="s">
        <v>21</v>
      </c>
      <c r="F956" t="s">
        <v>22</v>
      </c>
      <c r="G956" t="s">
        <v>111</v>
      </c>
      <c r="H956" t="s">
        <v>125</v>
      </c>
      <c r="I956" t="s">
        <v>86</v>
      </c>
      <c r="J956" t="s">
        <v>161</v>
      </c>
      <c r="K956" t="s">
        <v>161</v>
      </c>
      <c r="L956" t="s">
        <v>35</v>
      </c>
      <c r="M956" t="s">
        <v>26</v>
      </c>
      <c r="N956">
        <v>25204</v>
      </c>
      <c r="O956">
        <v>24997</v>
      </c>
      <c r="P956">
        <v>16496</v>
      </c>
      <c r="Q956">
        <v>11348</v>
      </c>
      <c r="R956">
        <v>0</v>
      </c>
      <c r="S956">
        <v>0</v>
      </c>
      <c r="T956">
        <v>0</v>
      </c>
      <c r="U956">
        <v>0</v>
      </c>
      <c r="V956">
        <v>99</v>
      </c>
      <c r="W956">
        <v>65</v>
      </c>
      <c r="X956">
        <v>45</v>
      </c>
      <c r="Y956" t="s">
        <v>173</v>
      </c>
      <c r="Z956" t="s">
        <v>173</v>
      </c>
      <c r="AA956" t="s">
        <v>173</v>
      </c>
      <c r="AB956" t="s">
        <v>173</v>
      </c>
      <c r="AC956" s="25" t="s">
        <v>173</v>
      </c>
      <c r="AD956" s="25" t="s">
        <v>173</v>
      </c>
      <c r="AE956" s="25" t="s">
        <v>173</v>
      </c>
      <c r="AQ956" s="5" t="e">
        <f>VLOOKUP(AR956,'End KS4 denominations'!A:G,7,0)</f>
        <v>#N/A</v>
      </c>
      <c r="AR956" s="5" t="str">
        <f t="shared" si="14"/>
        <v>Boys.S7.Converter Academies.Total.Total</v>
      </c>
    </row>
    <row r="957" spans="1:44" x14ac:dyDescent="0.25">
      <c r="A957">
        <v>201819</v>
      </c>
      <c r="B957" t="s">
        <v>19</v>
      </c>
      <c r="C957" t="s">
        <v>110</v>
      </c>
      <c r="D957" t="s">
        <v>20</v>
      </c>
      <c r="E957" t="s">
        <v>21</v>
      </c>
      <c r="F957" t="s">
        <v>22</v>
      </c>
      <c r="G957" t="s">
        <v>113</v>
      </c>
      <c r="H957" t="s">
        <v>125</v>
      </c>
      <c r="I957" t="s">
        <v>86</v>
      </c>
      <c r="J957" t="s">
        <v>161</v>
      </c>
      <c r="K957" t="s">
        <v>161</v>
      </c>
      <c r="L957" t="s">
        <v>35</v>
      </c>
      <c r="M957" t="s">
        <v>26</v>
      </c>
      <c r="N957">
        <v>53375</v>
      </c>
      <c r="O957">
        <v>53226</v>
      </c>
      <c r="P957">
        <v>45199</v>
      </c>
      <c r="Q957">
        <v>37374</v>
      </c>
      <c r="R957">
        <v>0</v>
      </c>
      <c r="S957">
        <v>0</v>
      </c>
      <c r="T957">
        <v>0</v>
      </c>
      <c r="U957">
        <v>0</v>
      </c>
      <c r="V957">
        <v>99</v>
      </c>
      <c r="W957">
        <v>84</v>
      </c>
      <c r="X957">
        <v>70</v>
      </c>
      <c r="Y957" t="s">
        <v>173</v>
      </c>
      <c r="Z957" t="s">
        <v>173</v>
      </c>
      <c r="AA957" t="s">
        <v>173</v>
      </c>
      <c r="AB957" t="s">
        <v>173</v>
      </c>
      <c r="AC957" s="25" t="s">
        <v>173</v>
      </c>
      <c r="AD957" s="25" t="s">
        <v>173</v>
      </c>
      <c r="AE957" s="25" t="s">
        <v>173</v>
      </c>
      <c r="AQ957" s="5" t="e">
        <f>VLOOKUP(AR957,'End KS4 denominations'!A:G,7,0)</f>
        <v>#N/A</v>
      </c>
      <c r="AR957" s="5" t="str">
        <f t="shared" si="14"/>
        <v>Girls.S7.Converter Academies.Total.Total</v>
      </c>
    </row>
    <row r="958" spans="1:44" x14ac:dyDescent="0.25">
      <c r="A958">
        <v>201819</v>
      </c>
      <c r="B958" t="s">
        <v>19</v>
      </c>
      <c r="C958" t="s">
        <v>110</v>
      </c>
      <c r="D958" t="s">
        <v>20</v>
      </c>
      <c r="E958" t="s">
        <v>21</v>
      </c>
      <c r="F958" t="s">
        <v>22</v>
      </c>
      <c r="G958" t="s">
        <v>161</v>
      </c>
      <c r="H958" t="s">
        <v>125</v>
      </c>
      <c r="I958" t="s">
        <v>86</v>
      </c>
      <c r="J958" t="s">
        <v>161</v>
      </c>
      <c r="K958" t="s">
        <v>161</v>
      </c>
      <c r="L958" t="s">
        <v>35</v>
      </c>
      <c r="M958" t="s">
        <v>26</v>
      </c>
      <c r="N958">
        <v>78579</v>
      </c>
      <c r="O958">
        <v>78223</v>
      </c>
      <c r="P958">
        <v>61695</v>
      </c>
      <c r="Q958">
        <v>48722</v>
      </c>
      <c r="R958">
        <v>0</v>
      </c>
      <c r="S958">
        <v>0</v>
      </c>
      <c r="T958">
        <v>0</v>
      </c>
      <c r="U958">
        <v>0</v>
      </c>
      <c r="V958">
        <v>99</v>
      </c>
      <c r="W958">
        <v>78</v>
      </c>
      <c r="X958">
        <v>62</v>
      </c>
      <c r="Y958" t="s">
        <v>173</v>
      </c>
      <c r="Z958" t="s">
        <v>173</v>
      </c>
      <c r="AA958" t="s">
        <v>173</v>
      </c>
      <c r="AB958" t="s">
        <v>173</v>
      </c>
      <c r="AC958" s="25" t="s">
        <v>173</v>
      </c>
      <c r="AD958" s="25" t="s">
        <v>173</v>
      </c>
      <c r="AE958" s="25" t="s">
        <v>173</v>
      </c>
      <c r="AQ958" s="5" t="e">
        <f>VLOOKUP(AR958,'End KS4 denominations'!A:G,7,0)</f>
        <v>#N/A</v>
      </c>
      <c r="AR958" s="5" t="str">
        <f t="shared" si="14"/>
        <v>Total.S7.Converter Academies.Total.Total</v>
      </c>
    </row>
    <row r="959" spans="1:44" x14ac:dyDescent="0.25">
      <c r="A959">
        <v>201819</v>
      </c>
      <c r="B959" t="s">
        <v>19</v>
      </c>
      <c r="C959" t="s">
        <v>110</v>
      </c>
      <c r="D959" t="s">
        <v>20</v>
      </c>
      <c r="E959" t="s">
        <v>21</v>
      </c>
      <c r="F959" t="s">
        <v>22</v>
      </c>
      <c r="G959" t="s">
        <v>111</v>
      </c>
      <c r="H959" t="s">
        <v>125</v>
      </c>
      <c r="I959" t="s">
        <v>164</v>
      </c>
      <c r="J959" t="s">
        <v>161</v>
      </c>
      <c r="K959" t="s">
        <v>161</v>
      </c>
      <c r="L959" t="s">
        <v>35</v>
      </c>
      <c r="M959" t="s">
        <v>26</v>
      </c>
      <c r="N959">
        <v>39</v>
      </c>
      <c r="O959">
        <v>37</v>
      </c>
      <c r="P959">
        <v>15</v>
      </c>
      <c r="Q959">
        <v>7</v>
      </c>
      <c r="R959">
        <v>0</v>
      </c>
      <c r="S959">
        <v>0</v>
      </c>
      <c r="T959">
        <v>0</v>
      </c>
      <c r="U959">
        <v>0</v>
      </c>
      <c r="V959">
        <v>94</v>
      </c>
      <c r="W959">
        <v>38</v>
      </c>
      <c r="X959">
        <v>17</v>
      </c>
      <c r="Y959" t="s">
        <v>173</v>
      </c>
      <c r="Z959" t="s">
        <v>173</v>
      </c>
      <c r="AA959" t="s">
        <v>173</v>
      </c>
      <c r="AB959" t="s">
        <v>173</v>
      </c>
      <c r="AC959" s="25" t="s">
        <v>173</v>
      </c>
      <c r="AD959" s="25" t="s">
        <v>173</v>
      </c>
      <c r="AE959" s="25" t="s">
        <v>173</v>
      </c>
      <c r="AQ959" s="5" t="e">
        <f>VLOOKUP(AR959,'End KS4 denominations'!A:G,7,0)</f>
        <v>#N/A</v>
      </c>
      <c r="AR959" s="5" t="str">
        <f t="shared" si="14"/>
        <v>Boys.S7.FE14-16 Colleges.Total.Total</v>
      </c>
    </row>
    <row r="960" spans="1:44" x14ac:dyDescent="0.25">
      <c r="A960">
        <v>201819</v>
      </c>
      <c r="B960" t="s">
        <v>19</v>
      </c>
      <c r="C960" t="s">
        <v>110</v>
      </c>
      <c r="D960" t="s">
        <v>20</v>
      </c>
      <c r="E960" t="s">
        <v>21</v>
      </c>
      <c r="F960" t="s">
        <v>22</v>
      </c>
      <c r="G960" t="s">
        <v>113</v>
      </c>
      <c r="H960" t="s">
        <v>125</v>
      </c>
      <c r="I960" t="s">
        <v>164</v>
      </c>
      <c r="J960" t="s">
        <v>161</v>
      </c>
      <c r="K960" t="s">
        <v>161</v>
      </c>
      <c r="L960" t="s">
        <v>35</v>
      </c>
      <c r="M960" t="s">
        <v>26</v>
      </c>
      <c r="N960">
        <v>84</v>
      </c>
      <c r="O960">
        <v>82</v>
      </c>
      <c r="P960">
        <v>42</v>
      </c>
      <c r="Q960">
        <v>24</v>
      </c>
      <c r="R960">
        <v>0</v>
      </c>
      <c r="S960">
        <v>0</v>
      </c>
      <c r="T960">
        <v>0</v>
      </c>
      <c r="U960">
        <v>0</v>
      </c>
      <c r="V960">
        <v>97</v>
      </c>
      <c r="W960">
        <v>50</v>
      </c>
      <c r="X960">
        <v>28</v>
      </c>
      <c r="Y960" t="s">
        <v>173</v>
      </c>
      <c r="Z960" t="s">
        <v>173</v>
      </c>
      <c r="AA960" t="s">
        <v>173</v>
      </c>
      <c r="AB960" t="s">
        <v>173</v>
      </c>
      <c r="AC960" s="25" t="s">
        <v>173</v>
      </c>
      <c r="AD960" s="25" t="s">
        <v>173</v>
      </c>
      <c r="AE960" s="25" t="s">
        <v>173</v>
      </c>
      <c r="AQ960" s="5" t="e">
        <f>VLOOKUP(AR960,'End KS4 denominations'!A:G,7,0)</f>
        <v>#N/A</v>
      </c>
      <c r="AR960" s="5" t="str">
        <f t="shared" ref="AR960:AR1023" si="15">CONCATENATE(G960,".",H960,".",I960,".",J960,".",K960)</f>
        <v>Girls.S7.FE14-16 Colleges.Total.Total</v>
      </c>
    </row>
    <row r="961" spans="1:44" x14ac:dyDescent="0.25">
      <c r="A961">
        <v>201819</v>
      </c>
      <c r="B961" t="s">
        <v>19</v>
      </c>
      <c r="C961" t="s">
        <v>110</v>
      </c>
      <c r="D961" t="s">
        <v>20</v>
      </c>
      <c r="E961" t="s">
        <v>21</v>
      </c>
      <c r="F961" t="s">
        <v>22</v>
      </c>
      <c r="G961" t="s">
        <v>161</v>
      </c>
      <c r="H961" t="s">
        <v>125</v>
      </c>
      <c r="I961" t="s">
        <v>164</v>
      </c>
      <c r="J961" t="s">
        <v>161</v>
      </c>
      <c r="K961" t="s">
        <v>161</v>
      </c>
      <c r="L961" t="s">
        <v>35</v>
      </c>
      <c r="M961" t="s">
        <v>26</v>
      </c>
      <c r="N961">
        <v>123</v>
      </c>
      <c r="O961">
        <v>119</v>
      </c>
      <c r="P961">
        <v>57</v>
      </c>
      <c r="Q961">
        <v>31</v>
      </c>
      <c r="R961">
        <v>0</v>
      </c>
      <c r="S961">
        <v>0</v>
      </c>
      <c r="T961">
        <v>0</v>
      </c>
      <c r="U961">
        <v>0</v>
      </c>
      <c r="V961">
        <v>96</v>
      </c>
      <c r="W961">
        <v>46</v>
      </c>
      <c r="X961">
        <v>25</v>
      </c>
      <c r="Y961" t="s">
        <v>173</v>
      </c>
      <c r="Z961" t="s">
        <v>173</v>
      </c>
      <c r="AA961" t="s">
        <v>173</v>
      </c>
      <c r="AB961" t="s">
        <v>173</v>
      </c>
      <c r="AC961" s="25" t="s">
        <v>173</v>
      </c>
      <c r="AD961" s="25" t="s">
        <v>173</v>
      </c>
      <c r="AE961" s="25" t="s">
        <v>173</v>
      </c>
      <c r="AQ961" s="5" t="e">
        <f>VLOOKUP(AR961,'End KS4 denominations'!A:G,7,0)</f>
        <v>#N/A</v>
      </c>
      <c r="AR961" s="5" t="str">
        <f t="shared" si="15"/>
        <v>Total.S7.FE14-16 Colleges.Total.Total</v>
      </c>
    </row>
    <row r="962" spans="1:44" x14ac:dyDescent="0.25">
      <c r="A962">
        <v>201819</v>
      </c>
      <c r="B962" t="s">
        <v>19</v>
      </c>
      <c r="C962" t="s">
        <v>110</v>
      </c>
      <c r="D962" t="s">
        <v>20</v>
      </c>
      <c r="E962" t="s">
        <v>21</v>
      </c>
      <c r="F962" t="s">
        <v>22</v>
      </c>
      <c r="G962" t="s">
        <v>111</v>
      </c>
      <c r="H962" t="s">
        <v>125</v>
      </c>
      <c r="I962" t="s">
        <v>89</v>
      </c>
      <c r="J962" t="s">
        <v>161</v>
      </c>
      <c r="K962" t="s">
        <v>161</v>
      </c>
      <c r="L962" t="s">
        <v>35</v>
      </c>
      <c r="M962" t="s">
        <v>26</v>
      </c>
      <c r="N962">
        <v>1000</v>
      </c>
      <c r="O962">
        <v>981</v>
      </c>
      <c r="P962">
        <v>518</v>
      </c>
      <c r="Q962">
        <v>334</v>
      </c>
      <c r="R962">
        <v>0</v>
      </c>
      <c r="S962">
        <v>0</v>
      </c>
      <c r="T962">
        <v>0</v>
      </c>
      <c r="U962">
        <v>0</v>
      </c>
      <c r="V962">
        <v>98</v>
      </c>
      <c r="W962">
        <v>51</v>
      </c>
      <c r="X962">
        <v>33</v>
      </c>
      <c r="Y962" t="s">
        <v>173</v>
      </c>
      <c r="Z962" t="s">
        <v>173</v>
      </c>
      <c r="AA962" t="s">
        <v>173</v>
      </c>
      <c r="AB962" t="s">
        <v>173</v>
      </c>
      <c r="AC962" s="25" t="s">
        <v>173</v>
      </c>
      <c r="AD962" s="25" t="s">
        <v>173</v>
      </c>
      <c r="AE962" s="25" t="s">
        <v>173</v>
      </c>
      <c r="AQ962" s="5" t="e">
        <f>VLOOKUP(AR962,'End KS4 denominations'!A:G,7,0)</f>
        <v>#N/A</v>
      </c>
      <c r="AR962" s="5" t="str">
        <f t="shared" si="15"/>
        <v>Boys.S7.Free Schools.Total.Total</v>
      </c>
    </row>
    <row r="963" spans="1:44" x14ac:dyDescent="0.25">
      <c r="A963">
        <v>201819</v>
      </c>
      <c r="B963" t="s">
        <v>19</v>
      </c>
      <c r="C963" t="s">
        <v>110</v>
      </c>
      <c r="D963" t="s">
        <v>20</v>
      </c>
      <c r="E963" t="s">
        <v>21</v>
      </c>
      <c r="F963" t="s">
        <v>22</v>
      </c>
      <c r="G963" t="s">
        <v>113</v>
      </c>
      <c r="H963" t="s">
        <v>125</v>
      </c>
      <c r="I963" t="s">
        <v>89</v>
      </c>
      <c r="J963" t="s">
        <v>161</v>
      </c>
      <c r="K963" t="s">
        <v>161</v>
      </c>
      <c r="L963" t="s">
        <v>35</v>
      </c>
      <c r="M963" t="s">
        <v>26</v>
      </c>
      <c r="N963">
        <v>1650</v>
      </c>
      <c r="O963">
        <v>1645</v>
      </c>
      <c r="P963">
        <v>1236</v>
      </c>
      <c r="Q963">
        <v>961</v>
      </c>
      <c r="R963">
        <v>0</v>
      </c>
      <c r="S963">
        <v>0</v>
      </c>
      <c r="T963">
        <v>0</v>
      </c>
      <c r="U963">
        <v>0</v>
      </c>
      <c r="V963">
        <v>99</v>
      </c>
      <c r="W963">
        <v>74</v>
      </c>
      <c r="X963">
        <v>58</v>
      </c>
      <c r="Y963" t="s">
        <v>173</v>
      </c>
      <c r="Z963" t="s">
        <v>173</v>
      </c>
      <c r="AA963" t="s">
        <v>173</v>
      </c>
      <c r="AB963" t="s">
        <v>173</v>
      </c>
      <c r="AC963" s="25" t="s">
        <v>173</v>
      </c>
      <c r="AD963" s="25" t="s">
        <v>173</v>
      </c>
      <c r="AE963" s="25" t="s">
        <v>173</v>
      </c>
      <c r="AQ963" s="5" t="e">
        <f>VLOOKUP(AR963,'End KS4 denominations'!A:G,7,0)</f>
        <v>#N/A</v>
      </c>
      <c r="AR963" s="5" t="str">
        <f t="shared" si="15"/>
        <v>Girls.S7.Free Schools.Total.Total</v>
      </c>
    </row>
    <row r="964" spans="1:44" x14ac:dyDescent="0.25">
      <c r="A964">
        <v>201819</v>
      </c>
      <c r="B964" t="s">
        <v>19</v>
      </c>
      <c r="C964" t="s">
        <v>110</v>
      </c>
      <c r="D964" t="s">
        <v>20</v>
      </c>
      <c r="E964" t="s">
        <v>21</v>
      </c>
      <c r="F964" t="s">
        <v>22</v>
      </c>
      <c r="G964" t="s">
        <v>161</v>
      </c>
      <c r="H964" t="s">
        <v>125</v>
      </c>
      <c r="I964" t="s">
        <v>89</v>
      </c>
      <c r="J964" t="s">
        <v>161</v>
      </c>
      <c r="K964" t="s">
        <v>161</v>
      </c>
      <c r="L964" t="s">
        <v>35</v>
      </c>
      <c r="M964" t="s">
        <v>26</v>
      </c>
      <c r="N964">
        <v>2650</v>
      </c>
      <c r="O964">
        <v>2626</v>
      </c>
      <c r="P964">
        <v>1754</v>
      </c>
      <c r="Q964">
        <v>1295</v>
      </c>
      <c r="R964">
        <v>0</v>
      </c>
      <c r="S964">
        <v>0</v>
      </c>
      <c r="T964">
        <v>0</v>
      </c>
      <c r="U964">
        <v>0</v>
      </c>
      <c r="V964">
        <v>99</v>
      </c>
      <c r="W964">
        <v>66</v>
      </c>
      <c r="X964">
        <v>48</v>
      </c>
      <c r="Y964" t="s">
        <v>173</v>
      </c>
      <c r="Z964" t="s">
        <v>173</v>
      </c>
      <c r="AA964" t="s">
        <v>173</v>
      </c>
      <c r="AB964" t="s">
        <v>173</v>
      </c>
      <c r="AC964" s="25" t="s">
        <v>173</v>
      </c>
      <c r="AD964" s="25" t="s">
        <v>173</v>
      </c>
      <c r="AE964" s="25" t="s">
        <v>173</v>
      </c>
      <c r="AQ964" s="5" t="e">
        <f>VLOOKUP(AR964,'End KS4 denominations'!A:G,7,0)</f>
        <v>#N/A</v>
      </c>
      <c r="AR964" s="5" t="str">
        <f t="shared" si="15"/>
        <v>Total.S7.Free Schools.Total.Total</v>
      </c>
    </row>
    <row r="965" spans="1:44" x14ac:dyDescent="0.25">
      <c r="A965">
        <v>201819</v>
      </c>
      <c r="B965" t="s">
        <v>19</v>
      </c>
      <c r="C965" t="s">
        <v>110</v>
      </c>
      <c r="D965" t="s">
        <v>20</v>
      </c>
      <c r="E965" t="s">
        <v>21</v>
      </c>
      <c r="F965" t="s">
        <v>22</v>
      </c>
      <c r="G965" t="s">
        <v>111</v>
      </c>
      <c r="H965" t="s">
        <v>125</v>
      </c>
      <c r="I965" t="s">
        <v>87</v>
      </c>
      <c r="J965" t="s">
        <v>161</v>
      </c>
      <c r="K965" t="s">
        <v>161</v>
      </c>
      <c r="L965" t="s">
        <v>35</v>
      </c>
      <c r="M965" t="s">
        <v>26</v>
      </c>
      <c r="N965">
        <v>3885</v>
      </c>
      <c r="O965">
        <v>3876</v>
      </c>
      <c r="P965">
        <v>3561</v>
      </c>
      <c r="Q965">
        <v>3159</v>
      </c>
      <c r="R965">
        <v>0</v>
      </c>
      <c r="S965">
        <v>0</v>
      </c>
      <c r="T965">
        <v>0</v>
      </c>
      <c r="U965">
        <v>0</v>
      </c>
      <c r="V965">
        <v>99</v>
      </c>
      <c r="W965">
        <v>91</v>
      </c>
      <c r="X965">
        <v>81</v>
      </c>
      <c r="Y965" t="s">
        <v>173</v>
      </c>
      <c r="Z965" t="s">
        <v>173</v>
      </c>
      <c r="AA965" t="s">
        <v>173</v>
      </c>
      <c r="AB965" t="s">
        <v>173</v>
      </c>
      <c r="AC965" s="25" t="s">
        <v>173</v>
      </c>
      <c r="AD965" s="25" t="s">
        <v>173</v>
      </c>
      <c r="AE965" s="25" t="s">
        <v>173</v>
      </c>
      <c r="AQ965" s="5" t="e">
        <f>VLOOKUP(AR965,'End KS4 denominations'!A:G,7,0)</f>
        <v>#N/A</v>
      </c>
      <c r="AR965" s="5" t="str">
        <f t="shared" si="15"/>
        <v>Boys.S7.Independent Schools.Total.Total</v>
      </c>
    </row>
    <row r="966" spans="1:44" x14ac:dyDescent="0.25">
      <c r="A966">
        <v>201819</v>
      </c>
      <c r="B966" t="s">
        <v>19</v>
      </c>
      <c r="C966" t="s">
        <v>110</v>
      </c>
      <c r="D966" t="s">
        <v>20</v>
      </c>
      <c r="E966" t="s">
        <v>21</v>
      </c>
      <c r="F966" t="s">
        <v>22</v>
      </c>
      <c r="G966" t="s">
        <v>113</v>
      </c>
      <c r="H966" t="s">
        <v>125</v>
      </c>
      <c r="I966" t="s">
        <v>87</v>
      </c>
      <c r="J966" t="s">
        <v>161</v>
      </c>
      <c r="K966" t="s">
        <v>161</v>
      </c>
      <c r="L966" t="s">
        <v>35</v>
      </c>
      <c r="M966" t="s">
        <v>26</v>
      </c>
      <c r="N966">
        <v>8317</v>
      </c>
      <c r="O966">
        <v>8301</v>
      </c>
      <c r="P966">
        <v>8024</v>
      </c>
      <c r="Q966">
        <v>7608</v>
      </c>
      <c r="R966">
        <v>0</v>
      </c>
      <c r="S966">
        <v>0</v>
      </c>
      <c r="T966">
        <v>0</v>
      </c>
      <c r="U966">
        <v>0</v>
      </c>
      <c r="V966">
        <v>99</v>
      </c>
      <c r="W966">
        <v>96</v>
      </c>
      <c r="X966">
        <v>91</v>
      </c>
      <c r="Y966" t="s">
        <v>173</v>
      </c>
      <c r="Z966" t="s">
        <v>173</v>
      </c>
      <c r="AA966" t="s">
        <v>173</v>
      </c>
      <c r="AB966" t="s">
        <v>173</v>
      </c>
      <c r="AC966" s="25" t="s">
        <v>173</v>
      </c>
      <c r="AD966" s="25" t="s">
        <v>173</v>
      </c>
      <c r="AE966" s="25" t="s">
        <v>173</v>
      </c>
      <c r="AQ966" s="5" t="e">
        <f>VLOOKUP(AR966,'End KS4 denominations'!A:G,7,0)</f>
        <v>#N/A</v>
      </c>
      <c r="AR966" s="5" t="str">
        <f t="shared" si="15"/>
        <v>Girls.S7.Independent Schools.Total.Total</v>
      </c>
    </row>
    <row r="967" spans="1:44" x14ac:dyDescent="0.25">
      <c r="A967">
        <v>201819</v>
      </c>
      <c r="B967" t="s">
        <v>19</v>
      </c>
      <c r="C967" t="s">
        <v>110</v>
      </c>
      <c r="D967" t="s">
        <v>20</v>
      </c>
      <c r="E967" t="s">
        <v>21</v>
      </c>
      <c r="F967" t="s">
        <v>22</v>
      </c>
      <c r="G967" t="s">
        <v>161</v>
      </c>
      <c r="H967" t="s">
        <v>125</v>
      </c>
      <c r="I967" t="s">
        <v>87</v>
      </c>
      <c r="J967" t="s">
        <v>161</v>
      </c>
      <c r="K967" t="s">
        <v>161</v>
      </c>
      <c r="L967" t="s">
        <v>35</v>
      </c>
      <c r="M967" t="s">
        <v>26</v>
      </c>
      <c r="N967">
        <v>12202</v>
      </c>
      <c r="O967">
        <v>12177</v>
      </c>
      <c r="P967">
        <v>11585</v>
      </c>
      <c r="Q967">
        <v>10767</v>
      </c>
      <c r="R967">
        <v>0</v>
      </c>
      <c r="S967">
        <v>0</v>
      </c>
      <c r="T967">
        <v>0</v>
      </c>
      <c r="U967">
        <v>0</v>
      </c>
      <c r="V967">
        <v>99</v>
      </c>
      <c r="W967">
        <v>94</v>
      </c>
      <c r="X967">
        <v>88</v>
      </c>
      <c r="Y967" t="s">
        <v>173</v>
      </c>
      <c r="Z967" t="s">
        <v>173</v>
      </c>
      <c r="AA967" t="s">
        <v>173</v>
      </c>
      <c r="AB967" t="s">
        <v>173</v>
      </c>
      <c r="AC967" s="25" t="s">
        <v>173</v>
      </c>
      <c r="AD967" s="25" t="s">
        <v>173</v>
      </c>
      <c r="AE967" s="25" t="s">
        <v>173</v>
      </c>
      <c r="AQ967" s="5" t="e">
        <f>VLOOKUP(AR967,'End KS4 denominations'!A:G,7,0)</f>
        <v>#N/A</v>
      </c>
      <c r="AR967" s="5" t="str">
        <f t="shared" si="15"/>
        <v>Total.S7.Independent Schools.Total.Total</v>
      </c>
    </row>
    <row r="968" spans="1:44" x14ac:dyDescent="0.25">
      <c r="A968">
        <v>201819</v>
      </c>
      <c r="B968" t="s">
        <v>19</v>
      </c>
      <c r="C968" t="s">
        <v>110</v>
      </c>
      <c r="D968" t="s">
        <v>20</v>
      </c>
      <c r="E968" t="s">
        <v>21</v>
      </c>
      <c r="F968" t="s">
        <v>22</v>
      </c>
      <c r="G968" t="s">
        <v>111</v>
      </c>
      <c r="H968" t="s">
        <v>125</v>
      </c>
      <c r="I968" t="s">
        <v>162</v>
      </c>
      <c r="J968" t="s">
        <v>161</v>
      </c>
      <c r="K968" t="s">
        <v>161</v>
      </c>
      <c r="L968" t="s">
        <v>35</v>
      </c>
      <c r="M968" t="s">
        <v>26</v>
      </c>
      <c r="N968">
        <v>239</v>
      </c>
      <c r="O968">
        <v>217</v>
      </c>
      <c r="P968">
        <v>106</v>
      </c>
      <c r="Q968">
        <v>69</v>
      </c>
      <c r="R968">
        <v>0</v>
      </c>
      <c r="S968">
        <v>0</v>
      </c>
      <c r="T968">
        <v>0</v>
      </c>
      <c r="U968">
        <v>0</v>
      </c>
      <c r="V968">
        <v>90</v>
      </c>
      <c r="W968">
        <v>44</v>
      </c>
      <c r="X968">
        <v>28</v>
      </c>
      <c r="Y968" t="s">
        <v>173</v>
      </c>
      <c r="Z968" t="s">
        <v>173</v>
      </c>
      <c r="AA968" t="s">
        <v>173</v>
      </c>
      <c r="AB968" t="s">
        <v>173</v>
      </c>
      <c r="AC968" s="25" t="s">
        <v>173</v>
      </c>
      <c r="AD968" s="25" t="s">
        <v>173</v>
      </c>
      <c r="AE968" s="25" t="s">
        <v>173</v>
      </c>
      <c r="AQ968" s="5" t="e">
        <f>VLOOKUP(AR968,'End KS4 denominations'!A:G,7,0)</f>
        <v>#N/A</v>
      </c>
      <c r="AR968" s="5" t="str">
        <f t="shared" si="15"/>
        <v>Boys.S7.Independent Special Schools.Total.Total</v>
      </c>
    </row>
    <row r="969" spans="1:44" x14ac:dyDescent="0.25">
      <c r="A969">
        <v>201819</v>
      </c>
      <c r="B969" t="s">
        <v>19</v>
      </c>
      <c r="C969" t="s">
        <v>110</v>
      </c>
      <c r="D969" t="s">
        <v>20</v>
      </c>
      <c r="E969" t="s">
        <v>21</v>
      </c>
      <c r="F969" t="s">
        <v>22</v>
      </c>
      <c r="G969" t="s">
        <v>113</v>
      </c>
      <c r="H969" t="s">
        <v>125</v>
      </c>
      <c r="I969" t="s">
        <v>162</v>
      </c>
      <c r="J969" t="s">
        <v>161</v>
      </c>
      <c r="K969" t="s">
        <v>161</v>
      </c>
      <c r="L969" t="s">
        <v>35</v>
      </c>
      <c r="M969" t="s">
        <v>26</v>
      </c>
      <c r="N969">
        <v>107</v>
      </c>
      <c r="O969">
        <v>101</v>
      </c>
      <c r="P969">
        <v>51</v>
      </c>
      <c r="Q969">
        <v>41</v>
      </c>
      <c r="R969">
        <v>0</v>
      </c>
      <c r="S969">
        <v>0</v>
      </c>
      <c r="T969">
        <v>0</v>
      </c>
      <c r="U969">
        <v>0</v>
      </c>
      <c r="V969">
        <v>94</v>
      </c>
      <c r="W969">
        <v>47</v>
      </c>
      <c r="X969">
        <v>38</v>
      </c>
      <c r="Y969" t="s">
        <v>173</v>
      </c>
      <c r="Z969" t="s">
        <v>173</v>
      </c>
      <c r="AA969" t="s">
        <v>173</v>
      </c>
      <c r="AB969" t="s">
        <v>173</v>
      </c>
      <c r="AC969" s="25" t="s">
        <v>173</v>
      </c>
      <c r="AD969" s="25" t="s">
        <v>173</v>
      </c>
      <c r="AE969" s="25" t="s">
        <v>173</v>
      </c>
      <c r="AQ969" s="5" t="e">
        <f>VLOOKUP(AR969,'End KS4 denominations'!A:G,7,0)</f>
        <v>#N/A</v>
      </c>
      <c r="AR969" s="5" t="str">
        <f t="shared" si="15"/>
        <v>Girls.S7.Independent Special Schools.Total.Total</v>
      </c>
    </row>
    <row r="970" spans="1:44" x14ac:dyDescent="0.25">
      <c r="A970">
        <v>201819</v>
      </c>
      <c r="B970" t="s">
        <v>19</v>
      </c>
      <c r="C970" t="s">
        <v>110</v>
      </c>
      <c r="D970" t="s">
        <v>20</v>
      </c>
      <c r="E970" t="s">
        <v>21</v>
      </c>
      <c r="F970" t="s">
        <v>22</v>
      </c>
      <c r="G970" t="s">
        <v>161</v>
      </c>
      <c r="H970" t="s">
        <v>125</v>
      </c>
      <c r="I970" t="s">
        <v>162</v>
      </c>
      <c r="J970" t="s">
        <v>161</v>
      </c>
      <c r="K970" t="s">
        <v>161</v>
      </c>
      <c r="L970" t="s">
        <v>35</v>
      </c>
      <c r="M970" t="s">
        <v>26</v>
      </c>
      <c r="N970">
        <v>346</v>
      </c>
      <c r="O970">
        <v>318</v>
      </c>
      <c r="P970">
        <v>157</v>
      </c>
      <c r="Q970">
        <v>110</v>
      </c>
      <c r="R970">
        <v>0</v>
      </c>
      <c r="S970">
        <v>0</v>
      </c>
      <c r="T970">
        <v>0</v>
      </c>
      <c r="U970">
        <v>0</v>
      </c>
      <c r="V970">
        <v>91</v>
      </c>
      <c r="W970">
        <v>45</v>
      </c>
      <c r="X970">
        <v>31</v>
      </c>
      <c r="Y970" t="s">
        <v>173</v>
      </c>
      <c r="Z970" t="s">
        <v>173</v>
      </c>
      <c r="AA970" t="s">
        <v>173</v>
      </c>
      <c r="AB970" t="s">
        <v>173</v>
      </c>
      <c r="AC970" s="25" t="s">
        <v>173</v>
      </c>
      <c r="AD970" s="25" t="s">
        <v>173</v>
      </c>
      <c r="AE970" s="25" t="s">
        <v>173</v>
      </c>
      <c r="AQ970" s="5" t="e">
        <f>VLOOKUP(AR970,'End KS4 denominations'!A:G,7,0)</f>
        <v>#N/A</v>
      </c>
      <c r="AR970" s="5" t="str">
        <f t="shared" si="15"/>
        <v>Total.S7.Independent Special Schools.Total.Total</v>
      </c>
    </row>
    <row r="971" spans="1:44" x14ac:dyDescent="0.25">
      <c r="A971">
        <v>201819</v>
      </c>
      <c r="B971" t="s">
        <v>19</v>
      </c>
      <c r="C971" t="s">
        <v>110</v>
      </c>
      <c r="D971" t="s">
        <v>20</v>
      </c>
      <c r="E971" t="s">
        <v>21</v>
      </c>
      <c r="F971" t="s">
        <v>22</v>
      </c>
      <c r="G971" t="s">
        <v>111</v>
      </c>
      <c r="H971" t="s">
        <v>125</v>
      </c>
      <c r="I971" t="s">
        <v>127</v>
      </c>
      <c r="J971" t="s">
        <v>161</v>
      </c>
      <c r="K971" t="s">
        <v>161</v>
      </c>
      <c r="L971" t="s">
        <v>35</v>
      </c>
      <c r="M971" t="s">
        <v>26</v>
      </c>
      <c r="N971">
        <v>50</v>
      </c>
      <c r="O971">
        <v>49</v>
      </c>
      <c r="P971">
        <v>25</v>
      </c>
      <c r="Q971">
        <v>15</v>
      </c>
      <c r="R971">
        <v>0</v>
      </c>
      <c r="S971">
        <v>0</v>
      </c>
      <c r="T971">
        <v>0</v>
      </c>
      <c r="U971">
        <v>0</v>
      </c>
      <c r="V971">
        <v>98</v>
      </c>
      <c r="W971">
        <v>50</v>
      </c>
      <c r="X971">
        <v>30</v>
      </c>
      <c r="Y971" t="s">
        <v>173</v>
      </c>
      <c r="Z971" t="s">
        <v>173</v>
      </c>
      <c r="AA971" t="s">
        <v>173</v>
      </c>
      <c r="AB971" t="s">
        <v>173</v>
      </c>
      <c r="AC971" s="25" t="s">
        <v>173</v>
      </c>
      <c r="AD971" s="25" t="s">
        <v>173</v>
      </c>
      <c r="AE971" s="25" t="s">
        <v>173</v>
      </c>
      <c r="AQ971" s="5" t="e">
        <f>VLOOKUP(AR971,'End KS4 denominations'!A:G,7,0)</f>
        <v>#N/A</v>
      </c>
      <c r="AR971" s="5" t="str">
        <f t="shared" si="15"/>
        <v>Boys.S7.Non-Maintained Special Schools.Total.Total</v>
      </c>
    </row>
    <row r="972" spans="1:44" x14ac:dyDescent="0.25">
      <c r="A972">
        <v>201819</v>
      </c>
      <c r="B972" t="s">
        <v>19</v>
      </c>
      <c r="C972" t="s">
        <v>110</v>
      </c>
      <c r="D972" t="s">
        <v>20</v>
      </c>
      <c r="E972" t="s">
        <v>21</v>
      </c>
      <c r="F972" t="s">
        <v>22</v>
      </c>
      <c r="G972" t="s">
        <v>113</v>
      </c>
      <c r="H972" t="s">
        <v>125</v>
      </c>
      <c r="I972" t="s">
        <v>127</v>
      </c>
      <c r="J972" t="s">
        <v>161</v>
      </c>
      <c r="K972" t="s">
        <v>161</v>
      </c>
      <c r="L972" t="s">
        <v>35</v>
      </c>
      <c r="M972" t="s">
        <v>26</v>
      </c>
      <c r="N972">
        <v>25</v>
      </c>
      <c r="O972">
        <v>25</v>
      </c>
      <c r="P972">
        <v>19</v>
      </c>
      <c r="Q972">
        <v>12</v>
      </c>
      <c r="R972">
        <v>0</v>
      </c>
      <c r="S972">
        <v>0</v>
      </c>
      <c r="T972">
        <v>0</v>
      </c>
      <c r="U972">
        <v>0</v>
      </c>
      <c r="V972">
        <v>100</v>
      </c>
      <c r="W972">
        <v>76</v>
      </c>
      <c r="X972">
        <v>48</v>
      </c>
      <c r="Y972" t="s">
        <v>173</v>
      </c>
      <c r="Z972" t="s">
        <v>173</v>
      </c>
      <c r="AA972" t="s">
        <v>173</v>
      </c>
      <c r="AB972" t="s">
        <v>173</v>
      </c>
      <c r="AC972" s="25" t="s">
        <v>173</v>
      </c>
      <c r="AD972" s="25" t="s">
        <v>173</v>
      </c>
      <c r="AE972" s="25" t="s">
        <v>173</v>
      </c>
      <c r="AQ972" s="5" t="e">
        <f>VLOOKUP(AR972,'End KS4 denominations'!A:G,7,0)</f>
        <v>#N/A</v>
      </c>
      <c r="AR972" s="5" t="str">
        <f t="shared" si="15"/>
        <v>Girls.S7.Non-Maintained Special Schools.Total.Total</v>
      </c>
    </row>
    <row r="973" spans="1:44" x14ac:dyDescent="0.25">
      <c r="A973">
        <v>201819</v>
      </c>
      <c r="B973" t="s">
        <v>19</v>
      </c>
      <c r="C973" t="s">
        <v>110</v>
      </c>
      <c r="D973" t="s">
        <v>20</v>
      </c>
      <c r="E973" t="s">
        <v>21</v>
      </c>
      <c r="F973" t="s">
        <v>22</v>
      </c>
      <c r="G973" t="s">
        <v>161</v>
      </c>
      <c r="H973" t="s">
        <v>125</v>
      </c>
      <c r="I973" t="s">
        <v>127</v>
      </c>
      <c r="J973" t="s">
        <v>161</v>
      </c>
      <c r="K973" t="s">
        <v>161</v>
      </c>
      <c r="L973" t="s">
        <v>35</v>
      </c>
      <c r="M973" t="s">
        <v>26</v>
      </c>
      <c r="N973">
        <v>75</v>
      </c>
      <c r="O973">
        <v>74</v>
      </c>
      <c r="P973">
        <v>44</v>
      </c>
      <c r="Q973">
        <v>27</v>
      </c>
      <c r="R973">
        <v>0</v>
      </c>
      <c r="S973">
        <v>0</v>
      </c>
      <c r="T973">
        <v>0</v>
      </c>
      <c r="U973">
        <v>0</v>
      </c>
      <c r="V973">
        <v>98</v>
      </c>
      <c r="W973">
        <v>58</v>
      </c>
      <c r="X973">
        <v>36</v>
      </c>
      <c r="Y973" t="s">
        <v>173</v>
      </c>
      <c r="Z973" t="s">
        <v>173</v>
      </c>
      <c r="AA973" t="s">
        <v>173</v>
      </c>
      <c r="AB973" t="s">
        <v>173</v>
      </c>
      <c r="AC973" s="25" t="s">
        <v>173</v>
      </c>
      <c r="AD973" s="25" t="s">
        <v>173</v>
      </c>
      <c r="AE973" s="25" t="s">
        <v>173</v>
      </c>
      <c r="AQ973" s="5" t="e">
        <f>VLOOKUP(AR973,'End KS4 denominations'!A:G,7,0)</f>
        <v>#N/A</v>
      </c>
      <c r="AR973" s="5" t="str">
        <f t="shared" si="15"/>
        <v>Total.S7.Non-Maintained Special Schools.Total.Total</v>
      </c>
    </row>
    <row r="974" spans="1:44" x14ac:dyDescent="0.25">
      <c r="A974">
        <v>201819</v>
      </c>
      <c r="B974" t="s">
        <v>19</v>
      </c>
      <c r="C974" t="s">
        <v>110</v>
      </c>
      <c r="D974" t="s">
        <v>20</v>
      </c>
      <c r="E974" t="s">
        <v>21</v>
      </c>
      <c r="F974" t="s">
        <v>22</v>
      </c>
      <c r="G974" t="s">
        <v>111</v>
      </c>
      <c r="H974" t="s">
        <v>125</v>
      </c>
      <c r="I974" t="s">
        <v>88</v>
      </c>
      <c r="J974" t="s">
        <v>161</v>
      </c>
      <c r="K974" t="s">
        <v>161</v>
      </c>
      <c r="L974" t="s">
        <v>35</v>
      </c>
      <c r="M974" t="s">
        <v>26</v>
      </c>
      <c r="N974">
        <v>11564</v>
      </c>
      <c r="O974">
        <v>11440</v>
      </c>
      <c r="P974">
        <v>6287</v>
      </c>
      <c r="Q974">
        <v>3641</v>
      </c>
      <c r="R974">
        <v>0</v>
      </c>
      <c r="S974">
        <v>0</v>
      </c>
      <c r="T974">
        <v>0</v>
      </c>
      <c r="U974">
        <v>0</v>
      </c>
      <c r="V974">
        <v>98</v>
      </c>
      <c r="W974">
        <v>54</v>
      </c>
      <c r="X974">
        <v>31</v>
      </c>
      <c r="Y974" t="s">
        <v>173</v>
      </c>
      <c r="Z974" t="s">
        <v>173</v>
      </c>
      <c r="AA974" t="s">
        <v>173</v>
      </c>
      <c r="AB974" t="s">
        <v>173</v>
      </c>
      <c r="AC974" s="25" t="s">
        <v>173</v>
      </c>
      <c r="AD974" s="25" t="s">
        <v>173</v>
      </c>
      <c r="AE974" s="25" t="s">
        <v>173</v>
      </c>
      <c r="AQ974" s="5" t="e">
        <f>VLOOKUP(AR974,'End KS4 denominations'!A:G,7,0)</f>
        <v>#N/A</v>
      </c>
      <c r="AR974" s="5" t="str">
        <f t="shared" si="15"/>
        <v>Boys.S7.Sponsored Academies.Total.Total</v>
      </c>
    </row>
    <row r="975" spans="1:44" x14ac:dyDescent="0.25">
      <c r="A975">
        <v>201819</v>
      </c>
      <c r="B975" t="s">
        <v>19</v>
      </c>
      <c r="C975" t="s">
        <v>110</v>
      </c>
      <c r="D975" t="s">
        <v>20</v>
      </c>
      <c r="E975" t="s">
        <v>21</v>
      </c>
      <c r="F975" t="s">
        <v>22</v>
      </c>
      <c r="G975" t="s">
        <v>113</v>
      </c>
      <c r="H975" t="s">
        <v>125</v>
      </c>
      <c r="I975" t="s">
        <v>88</v>
      </c>
      <c r="J975" t="s">
        <v>161</v>
      </c>
      <c r="K975" t="s">
        <v>161</v>
      </c>
      <c r="L975" t="s">
        <v>35</v>
      </c>
      <c r="M975" t="s">
        <v>26</v>
      </c>
      <c r="N975">
        <v>20188</v>
      </c>
      <c r="O975">
        <v>20043</v>
      </c>
      <c r="P975">
        <v>15251</v>
      </c>
      <c r="Q975">
        <v>11427</v>
      </c>
      <c r="R975">
        <v>0</v>
      </c>
      <c r="S975">
        <v>0</v>
      </c>
      <c r="T975">
        <v>0</v>
      </c>
      <c r="U975">
        <v>0</v>
      </c>
      <c r="V975">
        <v>99</v>
      </c>
      <c r="W975">
        <v>75</v>
      </c>
      <c r="X975">
        <v>56</v>
      </c>
      <c r="Y975" t="s">
        <v>173</v>
      </c>
      <c r="Z975" t="s">
        <v>173</v>
      </c>
      <c r="AA975" t="s">
        <v>173</v>
      </c>
      <c r="AB975" t="s">
        <v>173</v>
      </c>
      <c r="AC975" s="25" t="s">
        <v>173</v>
      </c>
      <c r="AD975" s="25" t="s">
        <v>173</v>
      </c>
      <c r="AE975" s="25" t="s">
        <v>173</v>
      </c>
      <c r="AQ975" s="5" t="e">
        <f>VLOOKUP(AR975,'End KS4 denominations'!A:G,7,0)</f>
        <v>#N/A</v>
      </c>
      <c r="AR975" s="5" t="str">
        <f t="shared" si="15"/>
        <v>Girls.S7.Sponsored Academies.Total.Total</v>
      </c>
    </row>
    <row r="976" spans="1:44" x14ac:dyDescent="0.25">
      <c r="A976">
        <v>201819</v>
      </c>
      <c r="B976" t="s">
        <v>19</v>
      </c>
      <c r="C976" t="s">
        <v>110</v>
      </c>
      <c r="D976" t="s">
        <v>20</v>
      </c>
      <c r="E976" t="s">
        <v>21</v>
      </c>
      <c r="F976" t="s">
        <v>22</v>
      </c>
      <c r="G976" t="s">
        <v>161</v>
      </c>
      <c r="H976" t="s">
        <v>125</v>
      </c>
      <c r="I976" t="s">
        <v>88</v>
      </c>
      <c r="J976" t="s">
        <v>161</v>
      </c>
      <c r="K976" t="s">
        <v>161</v>
      </c>
      <c r="L976" t="s">
        <v>35</v>
      </c>
      <c r="M976" t="s">
        <v>26</v>
      </c>
      <c r="N976">
        <v>31752</v>
      </c>
      <c r="O976">
        <v>31483</v>
      </c>
      <c r="P976">
        <v>21538</v>
      </c>
      <c r="Q976">
        <v>15068</v>
      </c>
      <c r="R976">
        <v>0</v>
      </c>
      <c r="S976">
        <v>0</v>
      </c>
      <c r="T976">
        <v>0</v>
      </c>
      <c r="U976">
        <v>0</v>
      </c>
      <c r="V976">
        <v>99</v>
      </c>
      <c r="W976">
        <v>67</v>
      </c>
      <c r="X976">
        <v>47</v>
      </c>
      <c r="Y976" t="s">
        <v>173</v>
      </c>
      <c r="Z976" t="s">
        <v>173</v>
      </c>
      <c r="AA976" t="s">
        <v>173</v>
      </c>
      <c r="AB976" t="s">
        <v>173</v>
      </c>
      <c r="AC976" s="25" t="s">
        <v>173</v>
      </c>
      <c r="AD976" s="25" t="s">
        <v>173</v>
      </c>
      <c r="AE976" s="25" t="s">
        <v>173</v>
      </c>
      <c r="AQ976" s="5" t="e">
        <f>VLOOKUP(AR976,'End KS4 denominations'!A:G,7,0)</f>
        <v>#N/A</v>
      </c>
      <c r="AR976" s="5" t="str">
        <f t="shared" si="15"/>
        <v>Total.S7.Sponsored Academies.Total.Total</v>
      </c>
    </row>
    <row r="977" spans="1:44" x14ac:dyDescent="0.25">
      <c r="A977">
        <v>201819</v>
      </c>
      <c r="B977" t="s">
        <v>19</v>
      </c>
      <c r="C977" t="s">
        <v>110</v>
      </c>
      <c r="D977" t="s">
        <v>20</v>
      </c>
      <c r="E977" t="s">
        <v>21</v>
      </c>
      <c r="F977" t="s">
        <v>22</v>
      </c>
      <c r="G977" t="s">
        <v>111</v>
      </c>
      <c r="H977" t="s">
        <v>125</v>
      </c>
      <c r="I977" t="s">
        <v>126</v>
      </c>
      <c r="J977" t="s">
        <v>161</v>
      </c>
      <c r="K977" t="s">
        <v>161</v>
      </c>
      <c r="L977" t="s">
        <v>35</v>
      </c>
      <c r="M977" t="s">
        <v>26</v>
      </c>
      <c r="N977">
        <v>194</v>
      </c>
      <c r="O977">
        <v>192</v>
      </c>
      <c r="P977">
        <v>128</v>
      </c>
      <c r="Q977">
        <v>85</v>
      </c>
      <c r="R977">
        <v>0</v>
      </c>
      <c r="S977">
        <v>0</v>
      </c>
      <c r="T977">
        <v>0</v>
      </c>
      <c r="U977">
        <v>0</v>
      </c>
      <c r="V977">
        <v>98</v>
      </c>
      <c r="W977">
        <v>65</v>
      </c>
      <c r="X977">
        <v>43</v>
      </c>
      <c r="Y977" t="s">
        <v>173</v>
      </c>
      <c r="Z977" t="s">
        <v>173</v>
      </c>
      <c r="AA977" t="s">
        <v>173</v>
      </c>
      <c r="AB977" t="s">
        <v>173</v>
      </c>
      <c r="AC977" s="25" t="s">
        <v>173</v>
      </c>
      <c r="AD977" s="25" t="s">
        <v>173</v>
      </c>
      <c r="AE977" s="25" t="s">
        <v>173</v>
      </c>
      <c r="AQ977" s="5" t="e">
        <f>VLOOKUP(AR977,'End KS4 denominations'!A:G,7,0)</f>
        <v>#N/A</v>
      </c>
      <c r="AR977" s="5" t="str">
        <f t="shared" si="15"/>
        <v>Boys.S7.Studio Schools.Total.Total</v>
      </c>
    </row>
    <row r="978" spans="1:44" x14ac:dyDescent="0.25">
      <c r="A978">
        <v>201819</v>
      </c>
      <c r="B978" t="s">
        <v>19</v>
      </c>
      <c r="C978" t="s">
        <v>110</v>
      </c>
      <c r="D978" t="s">
        <v>20</v>
      </c>
      <c r="E978" t="s">
        <v>21</v>
      </c>
      <c r="F978" t="s">
        <v>22</v>
      </c>
      <c r="G978" t="s">
        <v>113</v>
      </c>
      <c r="H978" t="s">
        <v>125</v>
      </c>
      <c r="I978" t="s">
        <v>126</v>
      </c>
      <c r="J978" t="s">
        <v>161</v>
      </c>
      <c r="K978" t="s">
        <v>161</v>
      </c>
      <c r="L978" t="s">
        <v>35</v>
      </c>
      <c r="M978" t="s">
        <v>26</v>
      </c>
      <c r="N978">
        <v>182</v>
      </c>
      <c r="O978">
        <v>178</v>
      </c>
      <c r="P978">
        <v>125</v>
      </c>
      <c r="Q978">
        <v>88</v>
      </c>
      <c r="R978">
        <v>0</v>
      </c>
      <c r="S978">
        <v>0</v>
      </c>
      <c r="T978">
        <v>0</v>
      </c>
      <c r="U978">
        <v>0</v>
      </c>
      <c r="V978">
        <v>97</v>
      </c>
      <c r="W978">
        <v>68</v>
      </c>
      <c r="X978">
        <v>48</v>
      </c>
      <c r="Y978" t="s">
        <v>173</v>
      </c>
      <c r="Z978" t="s">
        <v>173</v>
      </c>
      <c r="AA978" t="s">
        <v>173</v>
      </c>
      <c r="AB978" t="s">
        <v>173</v>
      </c>
      <c r="AC978" s="25" t="s">
        <v>173</v>
      </c>
      <c r="AD978" s="25" t="s">
        <v>173</v>
      </c>
      <c r="AE978" s="25" t="s">
        <v>173</v>
      </c>
      <c r="AQ978" s="5" t="e">
        <f>VLOOKUP(AR978,'End KS4 denominations'!A:G,7,0)</f>
        <v>#N/A</v>
      </c>
      <c r="AR978" s="5" t="str">
        <f t="shared" si="15"/>
        <v>Girls.S7.Studio Schools.Total.Total</v>
      </c>
    </row>
    <row r="979" spans="1:44" x14ac:dyDescent="0.25">
      <c r="A979">
        <v>201819</v>
      </c>
      <c r="B979" t="s">
        <v>19</v>
      </c>
      <c r="C979" t="s">
        <v>110</v>
      </c>
      <c r="D979" t="s">
        <v>20</v>
      </c>
      <c r="E979" t="s">
        <v>21</v>
      </c>
      <c r="F979" t="s">
        <v>22</v>
      </c>
      <c r="G979" t="s">
        <v>161</v>
      </c>
      <c r="H979" t="s">
        <v>125</v>
      </c>
      <c r="I979" t="s">
        <v>126</v>
      </c>
      <c r="J979" t="s">
        <v>161</v>
      </c>
      <c r="K979" t="s">
        <v>161</v>
      </c>
      <c r="L979" t="s">
        <v>35</v>
      </c>
      <c r="M979" t="s">
        <v>26</v>
      </c>
      <c r="N979">
        <v>376</v>
      </c>
      <c r="O979">
        <v>370</v>
      </c>
      <c r="P979">
        <v>253</v>
      </c>
      <c r="Q979">
        <v>173</v>
      </c>
      <c r="R979">
        <v>0</v>
      </c>
      <c r="S979">
        <v>0</v>
      </c>
      <c r="T979">
        <v>0</v>
      </c>
      <c r="U979">
        <v>0</v>
      </c>
      <c r="V979">
        <v>98</v>
      </c>
      <c r="W979">
        <v>67</v>
      </c>
      <c r="X979">
        <v>46</v>
      </c>
      <c r="Y979" t="s">
        <v>173</v>
      </c>
      <c r="Z979" t="s">
        <v>173</v>
      </c>
      <c r="AA979" t="s">
        <v>173</v>
      </c>
      <c r="AB979" t="s">
        <v>173</v>
      </c>
      <c r="AC979" s="25" t="s">
        <v>173</v>
      </c>
      <c r="AD979" s="25" t="s">
        <v>173</v>
      </c>
      <c r="AE979" s="25" t="s">
        <v>173</v>
      </c>
      <c r="AQ979" s="5" t="e">
        <f>VLOOKUP(AR979,'End KS4 denominations'!A:G,7,0)</f>
        <v>#N/A</v>
      </c>
      <c r="AR979" s="5" t="str">
        <f t="shared" si="15"/>
        <v>Total.S7.Studio Schools.Total.Total</v>
      </c>
    </row>
    <row r="980" spans="1:44" x14ac:dyDescent="0.25">
      <c r="A980">
        <v>201819</v>
      </c>
      <c r="B980" t="s">
        <v>19</v>
      </c>
      <c r="C980" t="s">
        <v>110</v>
      </c>
      <c r="D980" t="s">
        <v>20</v>
      </c>
      <c r="E980" t="s">
        <v>21</v>
      </c>
      <c r="F980" t="s">
        <v>22</v>
      </c>
      <c r="G980" t="s">
        <v>111</v>
      </c>
      <c r="H980" t="s">
        <v>125</v>
      </c>
      <c r="I980" t="s">
        <v>163</v>
      </c>
      <c r="J980" t="s">
        <v>161</v>
      </c>
      <c r="K980" t="s">
        <v>161</v>
      </c>
      <c r="L980" t="s">
        <v>35</v>
      </c>
      <c r="M980" t="s">
        <v>26</v>
      </c>
      <c r="N980">
        <v>212</v>
      </c>
      <c r="O980">
        <v>202</v>
      </c>
      <c r="P980">
        <v>83</v>
      </c>
      <c r="Q980">
        <v>57</v>
      </c>
      <c r="R980">
        <v>0</v>
      </c>
      <c r="S980">
        <v>0</v>
      </c>
      <c r="T980">
        <v>0</v>
      </c>
      <c r="U980">
        <v>0</v>
      </c>
      <c r="V980">
        <v>95</v>
      </c>
      <c r="W980">
        <v>39</v>
      </c>
      <c r="X980">
        <v>26</v>
      </c>
      <c r="Y980" t="s">
        <v>173</v>
      </c>
      <c r="Z980" t="s">
        <v>173</v>
      </c>
      <c r="AA980" t="s">
        <v>173</v>
      </c>
      <c r="AB980" t="s">
        <v>173</v>
      </c>
      <c r="AC980" s="25" t="s">
        <v>173</v>
      </c>
      <c r="AD980" s="25" t="s">
        <v>173</v>
      </c>
      <c r="AE980" s="25" t="s">
        <v>173</v>
      </c>
      <c r="AQ980" s="5" t="e">
        <f>VLOOKUP(AR980,'End KS4 denominations'!A:G,7,0)</f>
        <v>#N/A</v>
      </c>
      <c r="AR980" s="5" t="str">
        <f t="shared" si="15"/>
        <v>Boys.S7.University Technical Colleges (UTCs).Total.Total</v>
      </c>
    </row>
    <row r="981" spans="1:44" x14ac:dyDescent="0.25">
      <c r="A981">
        <v>201819</v>
      </c>
      <c r="B981" t="s">
        <v>19</v>
      </c>
      <c r="C981" t="s">
        <v>110</v>
      </c>
      <c r="D981" t="s">
        <v>20</v>
      </c>
      <c r="E981" t="s">
        <v>21</v>
      </c>
      <c r="F981" t="s">
        <v>22</v>
      </c>
      <c r="G981" t="s">
        <v>113</v>
      </c>
      <c r="H981" t="s">
        <v>125</v>
      </c>
      <c r="I981" t="s">
        <v>163</v>
      </c>
      <c r="J981" t="s">
        <v>161</v>
      </c>
      <c r="K981" t="s">
        <v>161</v>
      </c>
      <c r="L981" t="s">
        <v>35</v>
      </c>
      <c r="M981" t="s">
        <v>26</v>
      </c>
      <c r="N981">
        <v>230</v>
      </c>
      <c r="O981">
        <v>226</v>
      </c>
      <c r="P981">
        <v>139</v>
      </c>
      <c r="Q981">
        <v>94</v>
      </c>
      <c r="R981">
        <v>0</v>
      </c>
      <c r="S981">
        <v>0</v>
      </c>
      <c r="T981">
        <v>0</v>
      </c>
      <c r="U981">
        <v>0</v>
      </c>
      <c r="V981">
        <v>98</v>
      </c>
      <c r="W981">
        <v>60</v>
      </c>
      <c r="X981">
        <v>40</v>
      </c>
      <c r="Y981" t="s">
        <v>173</v>
      </c>
      <c r="Z981" t="s">
        <v>173</v>
      </c>
      <c r="AA981" t="s">
        <v>173</v>
      </c>
      <c r="AB981" t="s">
        <v>173</v>
      </c>
      <c r="AC981" s="25" t="s">
        <v>173</v>
      </c>
      <c r="AD981" s="25" t="s">
        <v>173</v>
      </c>
      <c r="AE981" s="25" t="s">
        <v>173</v>
      </c>
      <c r="AQ981" s="5" t="e">
        <f>VLOOKUP(AR981,'End KS4 denominations'!A:G,7,0)</f>
        <v>#N/A</v>
      </c>
      <c r="AR981" s="5" t="str">
        <f t="shared" si="15"/>
        <v>Girls.S7.University Technical Colleges (UTCs).Total.Total</v>
      </c>
    </row>
    <row r="982" spans="1:44" x14ac:dyDescent="0.25">
      <c r="A982">
        <v>201819</v>
      </c>
      <c r="B982" t="s">
        <v>19</v>
      </c>
      <c r="C982" t="s">
        <v>110</v>
      </c>
      <c r="D982" t="s">
        <v>20</v>
      </c>
      <c r="E982" t="s">
        <v>21</v>
      </c>
      <c r="F982" t="s">
        <v>22</v>
      </c>
      <c r="G982" t="s">
        <v>161</v>
      </c>
      <c r="H982" t="s">
        <v>125</v>
      </c>
      <c r="I982" t="s">
        <v>163</v>
      </c>
      <c r="J982" t="s">
        <v>161</v>
      </c>
      <c r="K982" t="s">
        <v>161</v>
      </c>
      <c r="L982" t="s">
        <v>35</v>
      </c>
      <c r="M982" t="s">
        <v>26</v>
      </c>
      <c r="N982">
        <v>442</v>
      </c>
      <c r="O982">
        <v>428</v>
      </c>
      <c r="P982">
        <v>222</v>
      </c>
      <c r="Q982">
        <v>151</v>
      </c>
      <c r="R982">
        <v>0</v>
      </c>
      <c r="S982">
        <v>0</v>
      </c>
      <c r="T982">
        <v>0</v>
      </c>
      <c r="U982">
        <v>0</v>
      </c>
      <c r="V982">
        <v>96</v>
      </c>
      <c r="W982">
        <v>50</v>
      </c>
      <c r="X982">
        <v>34</v>
      </c>
      <c r="Y982" t="s">
        <v>173</v>
      </c>
      <c r="Z982" t="s">
        <v>173</v>
      </c>
      <c r="AA982" t="s">
        <v>173</v>
      </c>
      <c r="AB982" t="s">
        <v>173</v>
      </c>
      <c r="AC982" s="25" t="s">
        <v>173</v>
      </c>
      <c r="AD982" s="25" t="s">
        <v>173</v>
      </c>
      <c r="AE982" s="25" t="s">
        <v>173</v>
      </c>
      <c r="AQ982" s="5" t="e">
        <f>VLOOKUP(AR982,'End KS4 denominations'!A:G,7,0)</f>
        <v>#N/A</v>
      </c>
      <c r="AR982" s="5" t="str">
        <f t="shared" si="15"/>
        <v>Total.S7.University Technical Colleges (UTCs).Total.Total</v>
      </c>
    </row>
    <row r="983" spans="1:44" x14ac:dyDescent="0.25">
      <c r="A983">
        <v>201819</v>
      </c>
      <c r="B983" t="s">
        <v>19</v>
      </c>
      <c r="C983" t="s">
        <v>110</v>
      </c>
      <c r="D983" t="s">
        <v>20</v>
      </c>
      <c r="E983" t="s">
        <v>21</v>
      </c>
      <c r="F983" t="s">
        <v>22</v>
      </c>
      <c r="G983" t="s">
        <v>111</v>
      </c>
      <c r="H983" t="s">
        <v>125</v>
      </c>
      <c r="I983" t="s">
        <v>86</v>
      </c>
      <c r="J983" t="s">
        <v>161</v>
      </c>
      <c r="K983" t="s">
        <v>161</v>
      </c>
      <c r="L983" t="s">
        <v>36</v>
      </c>
      <c r="M983" t="s">
        <v>26</v>
      </c>
      <c r="N983">
        <v>43838</v>
      </c>
      <c r="O983">
        <v>43642</v>
      </c>
      <c r="P983">
        <v>40470</v>
      </c>
      <c r="Q983">
        <v>36624</v>
      </c>
      <c r="R983">
        <v>0</v>
      </c>
      <c r="S983">
        <v>0</v>
      </c>
      <c r="T983">
        <v>0</v>
      </c>
      <c r="U983">
        <v>0</v>
      </c>
      <c r="V983">
        <v>99</v>
      </c>
      <c r="W983">
        <v>92</v>
      </c>
      <c r="X983">
        <v>83</v>
      </c>
      <c r="Y983" t="s">
        <v>173</v>
      </c>
      <c r="Z983" t="s">
        <v>173</v>
      </c>
      <c r="AA983" t="s">
        <v>173</v>
      </c>
      <c r="AB983" t="s">
        <v>173</v>
      </c>
      <c r="AC983" s="25" t="s">
        <v>173</v>
      </c>
      <c r="AD983" s="25" t="s">
        <v>173</v>
      </c>
      <c r="AE983" s="25" t="s">
        <v>173</v>
      </c>
      <c r="AQ983" s="5" t="e">
        <f>VLOOKUP(AR983,'End KS4 denominations'!A:G,7,0)</f>
        <v>#N/A</v>
      </c>
      <c r="AR983" s="5" t="str">
        <f t="shared" si="15"/>
        <v>Boys.S7.Converter Academies.Total.Total</v>
      </c>
    </row>
    <row r="984" spans="1:44" x14ac:dyDescent="0.25">
      <c r="A984">
        <v>201819</v>
      </c>
      <c r="B984" t="s">
        <v>19</v>
      </c>
      <c r="C984" t="s">
        <v>110</v>
      </c>
      <c r="D984" t="s">
        <v>20</v>
      </c>
      <c r="E984" t="s">
        <v>21</v>
      </c>
      <c r="F984" t="s">
        <v>22</v>
      </c>
      <c r="G984" t="s">
        <v>113</v>
      </c>
      <c r="H984" t="s">
        <v>125</v>
      </c>
      <c r="I984" t="s">
        <v>86</v>
      </c>
      <c r="J984" t="s">
        <v>161</v>
      </c>
      <c r="K984" t="s">
        <v>161</v>
      </c>
      <c r="L984" t="s">
        <v>36</v>
      </c>
      <c r="M984" t="s">
        <v>26</v>
      </c>
      <c r="N984">
        <v>43343</v>
      </c>
      <c r="O984">
        <v>43181</v>
      </c>
      <c r="P984">
        <v>40527</v>
      </c>
      <c r="Q984">
        <v>37081</v>
      </c>
      <c r="R984">
        <v>0</v>
      </c>
      <c r="S984">
        <v>0</v>
      </c>
      <c r="T984">
        <v>0</v>
      </c>
      <c r="U984">
        <v>0</v>
      </c>
      <c r="V984">
        <v>99</v>
      </c>
      <c r="W984">
        <v>93</v>
      </c>
      <c r="X984">
        <v>85</v>
      </c>
      <c r="Y984" t="s">
        <v>173</v>
      </c>
      <c r="Z984" t="s">
        <v>173</v>
      </c>
      <c r="AA984" t="s">
        <v>173</v>
      </c>
      <c r="AB984" t="s">
        <v>173</v>
      </c>
      <c r="AC984" s="25" t="s">
        <v>173</v>
      </c>
      <c r="AD984" s="25" t="s">
        <v>173</v>
      </c>
      <c r="AE984" s="25" t="s">
        <v>173</v>
      </c>
      <c r="AQ984" s="5" t="e">
        <f>VLOOKUP(AR984,'End KS4 denominations'!A:G,7,0)</f>
        <v>#N/A</v>
      </c>
      <c r="AR984" s="5" t="str">
        <f t="shared" si="15"/>
        <v>Girls.S7.Converter Academies.Total.Total</v>
      </c>
    </row>
    <row r="985" spans="1:44" x14ac:dyDescent="0.25">
      <c r="A985">
        <v>201819</v>
      </c>
      <c r="B985" t="s">
        <v>19</v>
      </c>
      <c r="C985" t="s">
        <v>110</v>
      </c>
      <c r="D985" t="s">
        <v>20</v>
      </c>
      <c r="E985" t="s">
        <v>21</v>
      </c>
      <c r="F985" t="s">
        <v>22</v>
      </c>
      <c r="G985" t="s">
        <v>161</v>
      </c>
      <c r="H985" t="s">
        <v>125</v>
      </c>
      <c r="I985" t="s">
        <v>86</v>
      </c>
      <c r="J985" t="s">
        <v>161</v>
      </c>
      <c r="K985" t="s">
        <v>161</v>
      </c>
      <c r="L985" t="s">
        <v>36</v>
      </c>
      <c r="M985" t="s">
        <v>26</v>
      </c>
      <c r="N985">
        <v>87181</v>
      </c>
      <c r="O985">
        <v>86823</v>
      </c>
      <c r="P985">
        <v>80997</v>
      </c>
      <c r="Q985">
        <v>73705</v>
      </c>
      <c r="R985">
        <v>0</v>
      </c>
      <c r="S985">
        <v>0</v>
      </c>
      <c r="T985">
        <v>0</v>
      </c>
      <c r="U985">
        <v>0</v>
      </c>
      <c r="V985">
        <v>99</v>
      </c>
      <c r="W985">
        <v>92</v>
      </c>
      <c r="X985">
        <v>84</v>
      </c>
      <c r="Y985" t="s">
        <v>173</v>
      </c>
      <c r="Z985" t="s">
        <v>173</v>
      </c>
      <c r="AA985" t="s">
        <v>173</v>
      </c>
      <c r="AB985" t="s">
        <v>173</v>
      </c>
      <c r="AC985" s="25" t="s">
        <v>173</v>
      </c>
      <c r="AD985" s="25" t="s">
        <v>173</v>
      </c>
      <c r="AE985" s="25" t="s">
        <v>173</v>
      </c>
      <c r="AQ985" s="5" t="e">
        <f>VLOOKUP(AR985,'End KS4 denominations'!A:G,7,0)</f>
        <v>#N/A</v>
      </c>
      <c r="AR985" s="5" t="str">
        <f t="shared" si="15"/>
        <v>Total.S7.Converter Academies.Total.Total</v>
      </c>
    </row>
    <row r="986" spans="1:44" x14ac:dyDescent="0.25">
      <c r="A986">
        <v>201819</v>
      </c>
      <c r="B986" t="s">
        <v>19</v>
      </c>
      <c r="C986" t="s">
        <v>110</v>
      </c>
      <c r="D986" t="s">
        <v>20</v>
      </c>
      <c r="E986" t="s">
        <v>21</v>
      </c>
      <c r="F986" t="s">
        <v>22</v>
      </c>
      <c r="G986" t="s">
        <v>111</v>
      </c>
      <c r="H986" t="s">
        <v>125</v>
      </c>
      <c r="I986" t="s">
        <v>164</v>
      </c>
      <c r="J986" t="s">
        <v>161</v>
      </c>
      <c r="K986" t="s">
        <v>161</v>
      </c>
      <c r="L986" t="s">
        <v>36</v>
      </c>
      <c r="M986" t="s">
        <v>26</v>
      </c>
      <c r="N986">
        <v>40</v>
      </c>
      <c r="O986">
        <v>30</v>
      </c>
      <c r="P986">
        <v>10</v>
      </c>
      <c r="Q986">
        <v>7</v>
      </c>
      <c r="R986">
        <v>0</v>
      </c>
      <c r="S986">
        <v>0</v>
      </c>
      <c r="T986">
        <v>0</v>
      </c>
      <c r="U986">
        <v>0</v>
      </c>
      <c r="V986">
        <v>75</v>
      </c>
      <c r="W986">
        <v>25</v>
      </c>
      <c r="X986">
        <v>17</v>
      </c>
      <c r="Y986" t="s">
        <v>173</v>
      </c>
      <c r="Z986" t="s">
        <v>173</v>
      </c>
      <c r="AA986" t="s">
        <v>173</v>
      </c>
      <c r="AB986" t="s">
        <v>173</v>
      </c>
      <c r="AC986" s="25" t="s">
        <v>173</v>
      </c>
      <c r="AD986" s="25" t="s">
        <v>173</v>
      </c>
      <c r="AE986" s="25" t="s">
        <v>173</v>
      </c>
      <c r="AQ986" s="5" t="e">
        <f>VLOOKUP(AR986,'End KS4 denominations'!A:G,7,0)</f>
        <v>#N/A</v>
      </c>
      <c r="AR986" s="5" t="str">
        <f t="shared" si="15"/>
        <v>Boys.S7.FE14-16 Colleges.Total.Total</v>
      </c>
    </row>
    <row r="987" spans="1:44" x14ac:dyDescent="0.25">
      <c r="A987">
        <v>201819</v>
      </c>
      <c r="B987" t="s">
        <v>19</v>
      </c>
      <c r="C987" t="s">
        <v>110</v>
      </c>
      <c r="D987" t="s">
        <v>20</v>
      </c>
      <c r="E987" t="s">
        <v>21</v>
      </c>
      <c r="F987" t="s">
        <v>22</v>
      </c>
      <c r="G987" t="s">
        <v>113</v>
      </c>
      <c r="H987" t="s">
        <v>125</v>
      </c>
      <c r="I987" t="s">
        <v>164</v>
      </c>
      <c r="J987" t="s">
        <v>161</v>
      </c>
      <c r="K987" t="s">
        <v>161</v>
      </c>
      <c r="L987" t="s">
        <v>36</v>
      </c>
      <c r="M987" t="s">
        <v>26</v>
      </c>
      <c r="N987">
        <v>57</v>
      </c>
      <c r="O987">
        <v>52</v>
      </c>
      <c r="P987">
        <v>23</v>
      </c>
      <c r="Q987">
        <v>17</v>
      </c>
      <c r="R987">
        <v>0</v>
      </c>
      <c r="S987">
        <v>0</v>
      </c>
      <c r="T987">
        <v>0</v>
      </c>
      <c r="U987">
        <v>0</v>
      </c>
      <c r="V987">
        <v>91</v>
      </c>
      <c r="W987">
        <v>40</v>
      </c>
      <c r="X987">
        <v>29</v>
      </c>
      <c r="Y987" t="s">
        <v>173</v>
      </c>
      <c r="Z987" t="s">
        <v>173</v>
      </c>
      <c r="AA987" t="s">
        <v>173</v>
      </c>
      <c r="AB987" t="s">
        <v>173</v>
      </c>
      <c r="AC987" s="25" t="s">
        <v>173</v>
      </c>
      <c r="AD987" s="25" t="s">
        <v>173</v>
      </c>
      <c r="AE987" s="25" t="s">
        <v>173</v>
      </c>
      <c r="AQ987" s="5" t="e">
        <f>VLOOKUP(AR987,'End KS4 denominations'!A:G,7,0)</f>
        <v>#N/A</v>
      </c>
      <c r="AR987" s="5" t="str">
        <f t="shared" si="15"/>
        <v>Girls.S7.FE14-16 Colleges.Total.Total</v>
      </c>
    </row>
    <row r="988" spans="1:44" x14ac:dyDescent="0.25">
      <c r="A988">
        <v>201819</v>
      </c>
      <c r="B988" t="s">
        <v>19</v>
      </c>
      <c r="C988" t="s">
        <v>110</v>
      </c>
      <c r="D988" t="s">
        <v>20</v>
      </c>
      <c r="E988" t="s">
        <v>21</v>
      </c>
      <c r="F988" t="s">
        <v>22</v>
      </c>
      <c r="G988" t="s">
        <v>161</v>
      </c>
      <c r="H988" t="s">
        <v>125</v>
      </c>
      <c r="I988" t="s">
        <v>164</v>
      </c>
      <c r="J988" t="s">
        <v>161</v>
      </c>
      <c r="K988" t="s">
        <v>161</v>
      </c>
      <c r="L988" t="s">
        <v>36</v>
      </c>
      <c r="M988" t="s">
        <v>26</v>
      </c>
      <c r="N988">
        <v>97</v>
      </c>
      <c r="O988">
        <v>82</v>
      </c>
      <c r="P988">
        <v>33</v>
      </c>
      <c r="Q988">
        <v>24</v>
      </c>
      <c r="R988">
        <v>0</v>
      </c>
      <c r="S988">
        <v>0</v>
      </c>
      <c r="T988">
        <v>0</v>
      </c>
      <c r="U988">
        <v>0</v>
      </c>
      <c r="V988">
        <v>84</v>
      </c>
      <c r="W988">
        <v>34</v>
      </c>
      <c r="X988">
        <v>24</v>
      </c>
      <c r="Y988" t="s">
        <v>173</v>
      </c>
      <c r="Z988" t="s">
        <v>173</v>
      </c>
      <c r="AA988" t="s">
        <v>173</v>
      </c>
      <c r="AB988" t="s">
        <v>173</v>
      </c>
      <c r="AC988" s="25" t="s">
        <v>173</v>
      </c>
      <c r="AD988" s="25" t="s">
        <v>173</v>
      </c>
      <c r="AE988" s="25" t="s">
        <v>173</v>
      </c>
      <c r="AQ988" s="5" t="e">
        <f>VLOOKUP(AR988,'End KS4 denominations'!A:G,7,0)</f>
        <v>#N/A</v>
      </c>
      <c r="AR988" s="5" t="str">
        <f t="shared" si="15"/>
        <v>Total.S7.FE14-16 Colleges.Total.Total</v>
      </c>
    </row>
    <row r="989" spans="1:44" x14ac:dyDescent="0.25">
      <c r="A989">
        <v>201819</v>
      </c>
      <c r="B989" t="s">
        <v>19</v>
      </c>
      <c r="C989" t="s">
        <v>110</v>
      </c>
      <c r="D989" t="s">
        <v>20</v>
      </c>
      <c r="E989" t="s">
        <v>21</v>
      </c>
      <c r="F989" t="s">
        <v>22</v>
      </c>
      <c r="G989" t="s">
        <v>111</v>
      </c>
      <c r="H989" t="s">
        <v>125</v>
      </c>
      <c r="I989" t="s">
        <v>89</v>
      </c>
      <c r="J989" t="s">
        <v>161</v>
      </c>
      <c r="K989" t="s">
        <v>161</v>
      </c>
      <c r="L989" t="s">
        <v>36</v>
      </c>
      <c r="M989" t="s">
        <v>26</v>
      </c>
      <c r="N989">
        <v>1343</v>
      </c>
      <c r="O989">
        <v>1335</v>
      </c>
      <c r="P989">
        <v>1224</v>
      </c>
      <c r="Q989">
        <v>1096</v>
      </c>
      <c r="R989">
        <v>0</v>
      </c>
      <c r="S989">
        <v>0</v>
      </c>
      <c r="T989">
        <v>0</v>
      </c>
      <c r="U989">
        <v>0</v>
      </c>
      <c r="V989">
        <v>99</v>
      </c>
      <c r="W989">
        <v>91</v>
      </c>
      <c r="X989">
        <v>81</v>
      </c>
      <c r="Y989" t="s">
        <v>173</v>
      </c>
      <c r="Z989" t="s">
        <v>173</v>
      </c>
      <c r="AA989" t="s">
        <v>173</v>
      </c>
      <c r="AB989" t="s">
        <v>173</v>
      </c>
      <c r="AC989" s="25" t="s">
        <v>173</v>
      </c>
      <c r="AD989" s="25" t="s">
        <v>173</v>
      </c>
      <c r="AE989" s="25" t="s">
        <v>173</v>
      </c>
      <c r="AQ989" s="5" t="e">
        <f>VLOOKUP(AR989,'End KS4 denominations'!A:G,7,0)</f>
        <v>#N/A</v>
      </c>
      <c r="AR989" s="5" t="str">
        <f t="shared" si="15"/>
        <v>Boys.S7.Free Schools.Total.Total</v>
      </c>
    </row>
    <row r="990" spans="1:44" x14ac:dyDescent="0.25">
      <c r="A990">
        <v>201819</v>
      </c>
      <c r="B990" t="s">
        <v>19</v>
      </c>
      <c r="C990" t="s">
        <v>110</v>
      </c>
      <c r="D990" t="s">
        <v>20</v>
      </c>
      <c r="E990" t="s">
        <v>21</v>
      </c>
      <c r="F990" t="s">
        <v>22</v>
      </c>
      <c r="G990" t="s">
        <v>113</v>
      </c>
      <c r="H990" t="s">
        <v>125</v>
      </c>
      <c r="I990" t="s">
        <v>89</v>
      </c>
      <c r="J990" t="s">
        <v>161</v>
      </c>
      <c r="K990" t="s">
        <v>161</v>
      </c>
      <c r="L990" t="s">
        <v>36</v>
      </c>
      <c r="M990" t="s">
        <v>26</v>
      </c>
      <c r="N990">
        <v>1084</v>
      </c>
      <c r="O990">
        <v>1079</v>
      </c>
      <c r="P990">
        <v>1010</v>
      </c>
      <c r="Q990">
        <v>912</v>
      </c>
      <c r="R990">
        <v>0</v>
      </c>
      <c r="S990">
        <v>0</v>
      </c>
      <c r="T990">
        <v>0</v>
      </c>
      <c r="U990">
        <v>0</v>
      </c>
      <c r="V990">
        <v>99</v>
      </c>
      <c r="W990">
        <v>93</v>
      </c>
      <c r="X990">
        <v>84</v>
      </c>
      <c r="Y990" t="s">
        <v>173</v>
      </c>
      <c r="Z990" t="s">
        <v>173</v>
      </c>
      <c r="AA990" t="s">
        <v>173</v>
      </c>
      <c r="AB990" t="s">
        <v>173</v>
      </c>
      <c r="AC990" s="25" t="s">
        <v>173</v>
      </c>
      <c r="AD990" s="25" t="s">
        <v>173</v>
      </c>
      <c r="AE990" s="25" t="s">
        <v>173</v>
      </c>
      <c r="AQ990" s="5" t="e">
        <f>VLOOKUP(AR990,'End KS4 denominations'!A:G,7,0)</f>
        <v>#N/A</v>
      </c>
      <c r="AR990" s="5" t="str">
        <f t="shared" si="15"/>
        <v>Girls.S7.Free Schools.Total.Total</v>
      </c>
    </row>
    <row r="991" spans="1:44" x14ac:dyDescent="0.25">
      <c r="A991">
        <v>201819</v>
      </c>
      <c r="B991" t="s">
        <v>19</v>
      </c>
      <c r="C991" t="s">
        <v>110</v>
      </c>
      <c r="D991" t="s">
        <v>20</v>
      </c>
      <c r="E991" t="s">
        <v>21</v>
      </c>
      <c r="F991" t="s">
        <v>22</v>
      </c>
      <c r="G991" t="s">
        <v>161</v>
      </c>
      <c r="H991" t="s">
        <v>125</v>
      </c>
      <c r="I991" t="s">
        <v>89</v>
      </c>
      <c r="J991" t="s">
        <v>161</v>
      </c>
      <c r="K991" t="s">
        <v>161</v>
      </c>
      <c r="L991" t="s">
        <v>36</v>
      </c>
      <c r="M991" t="s">
        <v>26</v>
      </c>
      <c r="N991">
        <v>2427</v>
      </c>
      <c r="O991">
        <v>2414</v>
      </c>
      <c r="P991">
        <v>2234</v>
      </c>
      <c r="Q991">
        <v>2008</v>
      </c>
      <c r="R991">
        <v>0</v>
      </c>
      <c r="S991">
        <v>0</v>
      </c>
      <c r="T991">
        <v>0</v>
      </c>
      <c r="U991">
        <v>0</v>
      </c>
      <c r="V991">
        <v>99</v>
      </c>
      <c r="W991">
        <v>92</v>
      </c>
      <c r="X991">
        <v>82</v>
      </c>
      <c r="Y991" t="s">
        <v>173</v>
      </c>
      <c r="Z991" t="s">
        <v>173</v>
      </c>
      <c r="AA991" t="s">
        <v>173</v>
      </c>
      <c r="AB991" t="s">
        <v>173</v>
      </c>
      <c r="AC991" s="25" t="s">
        <v>173</v>
      </c>
      <c r="AD991" s="25" t="s">
        <v>173</v>
      </c>
      <c r="AE991" s="25" t="s">
        <v>173</v>
      </c>
      <c r="AQ991" s="5" t="e">
        <f>VLOOKUP(AR991,'End KS4 denominations'!A:G,7,0)</f>
        <v>#N/A</v>
      </c>
      <c r="AR991" s="5" t="str">
        <f t="shared" si="15"/>
        <v>Total.S7.Free Schools.Total.Total</v>
      </c>
    </row>
    <row r="992" spans="1:44" x14ac:dyDescent="0.25">
      <c r="A992">
        <v>201819</v>
      </c>
      <c r="B992" t="s">
        <v>19</v>
      </c>
      <c r="C992" t="s">
        <v>110</v>
      </c>
      <c r="D992" t="s">
        <v>20</v>
      </c>
      <c r="E992" t="s">
        <v>21</v>
      </c>
      <c r="F992" t="s">
        <v>22</v>
      </c>
      <c r="G992" t="s">
        <v>111</v>
      </c>
      <c r="H992" t="s">
        <v>125</v>
      </c>
      <c r="I992" t="s">
        <v>87</v>
      </c>
      <c r="J992" t="s">
        <v>161</v>
      </c>
      <c r="K992" t="s">
        <v>161</v>
      </c>
      <c r="L992" t="s">
        <v>36</v>
      </c>
      <c r="M992" t="s">
        <v>26</v>
      </c>
      <c r="N992">
        <v>5619</v>
      </c>
      <c r="O992">
        <v>5558</v>
      </c>
      <c r="P992">
        <v>5268</v>
      </c>
      <c r="Q992">
        <v>4866</v>
      </c>
      <c r="R992">
        <v>0</v>
      </c>
      <c r="S992">
        <v>0</v>
      </c>
      <c r="T992">
        <v>0</v>
      </c>
      <c r="U992">
        <v>0</v>
      </c>
      <c r="V992">
        <v>98</v>
      </c>
      <c r="W992">
        <v>93</v>
      </c>
      <c r="X992">
        <v>86</v>
      </c>
      <c r="Y992" t="s">
        <v>173</v>
      </c>
      <c r="Z992" t="s">
        <v>173</v>
      </c>
      <c r="AA992" t="s">
        <v>173</v>
      </c>
      <c r="AB992" t="s">
        <v>173</v>
      </c>
      <c r="AC992" s="25" t="s">
        <v>173</v>
      </c>
      <c r="AD992" s="25" t="s">
        <v>173</v>
      </c>
      <c r="AE992" s="25" t="s">
        <v>173</v>
      </c>
      <c r="AQ992" s="5" t="e">
        <f>VLOOKUP(AR992,'End KS4 denominations'!A:G,7,0)</f>
        <v>#N/A</v>
      </c>
      <c r="AR992" s="5" t="str">
        <f t="shared" si="15"/>
        <v>Boys.S7.Independent Schools.Total.Total</v>
      </c>
    </row>
    <row r="993" spans="1:44" x14ac:dyDescent="0.25">
      <c r="A993">
        <v>201819</v>
      </c>
      <c r="B993" t="s">
        <v>19</v>
      </c>
      <c r="C993" t="s">
        <v>110</v>
      </c>
      <c r="D993" t="s">
        <v>20</v>
      </c>
      <c r="E993" t="s">
        <v>21</v>
      </c>
      <c r="F993" t="s">
        <v>22</v>
      </c>
      <c r="G993" t="s">
        <v>113</v>
      </c>
      <c r="H993" t="s">
        <v>125</v>
      </c>
      <c r="I993" t="s">
        <v>87</v>
      </c>
      <c r="J993" t="s">
        <v>161</v>
      </c>
      <c r="K993" t="s">
        <v>161</v>
      </c>
      <c r="L993" t="s">
        <v>36</v>
      </c>
      <c r="M993" t="s">
        <v>26</v>
      </c>
      <c r="N993">
        <v>6008</v>
      </c>
      <c r="O993">
        <v>5966</v>
      </c>
      <c r="P993">
        <v>5753</v>
      </c>
      <c r="Q993">
        <v>5451</v>
      </c>
      <c r="R993">
        <v>0</v>
      </c>
      <c r="S993">
        <v>0</v>
      </c>
      <c r="T993">
        <v>0</v>
      </c>
      <c r="U993">
        <v>0</v>
      </c>
      <c r="V993">
        <v>99</v>
      </c>
      <c r="W993">
        <v>95</v>
      </c>
      <c r="X993">
        <v>90</v>
      </c>
      <c r="Y993" t="s">
        <v>173</v>
      </c>
      <c r="Z993" t="s">
        <v>173</v>
      </c>
      <c r="AA993" t="s">
        <v>173</v>
      </c>
      <c r="AB993" t="s">
        <v>173</v>
      </c>
      <c r="AC993" s="25" t="s">
        <v>173</v>
      </c>
      <c r="AD993" s="25" t="s">
        <v>173</v>
      </c>
      <c r="AE993" s="25" t="s">
        <v>173</v>
      </c>
      <c r="AQ993" s="5" t="e">
        <f>VLOOKUP(AR993,'End KS4 denominations'!A:G,7,0)</f>
        <v>#N/A</v>
      </c>
      <c r="AR993" s="5" t="str">
        <f t="shared" si="15"/>
        <v>Girls.S7.Independent Schools.Total.Total</v>
      </c>
    </row>
    <row r="994" spans="1:44" x14ac:dyDescent="0.25">
      <c r="A994">
        <v>201819</v>
      </c>
      <c r="B994" t="s">
        <v>19</v>
      </c>
      <c r="C994" t="s">
        <v>110</v>
      </c>
      <c r="D994" t="s">
        <v>20</v>
      </c>
      <c r="E994" t="s">
        <v>21</v>
      </c>
      <c r="F994" t="s">
        <v>22</v>
      </c>
      <c r="G994" t="s">
        <v>161</v>
      </c>
      <c r="H994" t="s">
        <v>125</v>
      </c>
      <c r="I994" t="s">
        <v>87</v>
      </c>
      <c r="J994" t="s">
        <v>161</v>
      </c>
      <c r="K994" t="s">
        <v>161</v>
      </c>
      <c r="L994" t="s">
        <v>36</v>
      </c>
      <c r="M994" t="s">
        <v>26</v>
      </c>
      <c r="N994">
        <v>11627</v>
      </c>
      <c r="O994">
        <v>11524</v>
      </c>
      <c r="P994">
        <v>11021</v>
      </c>
      <c r="Q994">
        <v>10317</v>
      </c>
      <c r="R994">
        <v>0</v>
      </c>
      <c r="S994">
        <v>0</v>
      </c>
      <c r="T994">
        <v>0</v>
      </c>
      <c r="U994">
        <v>0</v>
      </c>
      <c r="V994">
        <v>99</v>
      </c>
      <c r="W994">
        <v>94</v>
      </c>
      <c r="X994">
        <v>88</v>
      </c>
      <c r="Y994" t="s">
        <v>173</v>
      </c>
      <c r="Z994" t="s">
        <v>173</v>
      </c>
      <c r="AA994" t="s">
        <v>173</v>
      </c>
      <c r="AB994" t="s">
        <v>173</v>
      </c>
      <c r="AC994" s="25" t="s">
        <v>173</v>
      </c>
      <c r="AD994" s="25" t="s">
        <v>173</v>
      </c>
      <c r="AE994" s="25" t="s">
        <v>173</v>
      </c>
      <c r="AQ994" s="5" t="e">
        <f>VLOOKUP(AR994,'End KS4 denominations'!A:G,7,0)</f>
        <v>#N/A</v>
      </c>
      <c r="AR994" s="5" t="str">
        <f t="shared" si="15"/>
        <v>Total.S7.Independent Schools.Total.Total</v>
      </c>
    </row>
    <row r="995" spans="1:44" x14ac:dyDescent="0.25">
      <c r="A995">
        <v>201819</v>
      </c>
      <c r="B995" t="s">
        <v>19</v>
      </c>
      <c r="C995" t="s">
        <v>110</v>
      </c>
      <c r="D995" t="s">
        <v>20</v>
      </c>
      <c r="E995" t="s">
        <v>21</v>
      </c>
      <c r="F995" t="s">
        <v>22</v>
      </c>
      <c r="G995" t="s">
        <v>111</v>
      </c>
      <c r="H995" t="s">
        <v>125</v>
      </c>
      <c r="I995" t="s">
        <v>162</v>
      </c>
      <c r="J995" t="s">
        <v>161</v>
      </c>
      <c r="K995" t="s">
        <v>161</v>
      </c>
      <c r="L995" t="s">
        <v>36</v>
      </c>
      <c r="M995" t="s">
        <v>26</v>
      </c>
      <c r="N995">
        <v>130</v>
      </c>
      <c r="O995">
        <v>115</v>
      </c>
      <c r="P995">
        <v>35</v>
      </c>
      <c r="Q995">
        <v>26</v>
      </c>
      <c r="R995">
        <v>0</v>
      </c>
      <c r="S995">
        <v>0</v>
      </c>
      <c r="T995">
        <v>0</v>
      </c>
      <c r="U995">
        <v>0</v>
      </c>
      <c r="V995">
        <v>88</v>
      </c>
      <c r="W995">
        <v>26</v>
      </c>
      <c r="X995">
        <v>20</v>
      </c>
      <c r="Y995" t="s">
        <v>173</v>
      </c>
      <c r="Z995" t="s">
        <v>173</v>
      </c>
      <c r="AA995" t="s">
        <v>173</v>
      </c>
      <c r="AB995" t="s">
        <v>173</v>
      </c>
      <c r="AC995" s="25" t="s">
        <v>173</v>
      </c>
      <c r="AD995" s="25" t="s">
        <v>173</v>
      </c>
      <c r="AE995" s="25" t="s">
        <v>173</v>
      </c>
      <c r="AQ995" s="5" t="e">
        <f>VLOOKUP(AR995,'End KS4 denominations'!A:G,7,0)</f>
        <v>#N/A</v>
      </c>
      <c r="AR995" s="5" t="str">
        <f t="shared" si="15"/>
        <v>Boys.S7.Independent Special Schools.Total.Total</v>
      </c>
    </row>
    <row r="996" spans="1:44" x14ac:dyDescent="0.25">
      <c r="A996">
        <v>201819</v>
      </c>
      <c r="B996" t="s">
        <v>19</v>
      </c>
      <c r="C996" t="s">
        <v>110</v>
      </c>
      <c r="D996" t="s">
        <v>20</v>
      </c>
      <c r="E996" t="s">
        <v>21</v>
      </c>
      <c r="F996" t="s">
        <v>22</v>
      </c>
      <c r="G996" t="s">
        <v>113</v>
      </c>
      <c r="H996" t="s">
        <v>125</v>
      </c>
      <c r="I996" t="s">
        <v>162</v>
      </c>
      <c r="J996" t="s">
        <v>161</v>
      </c>
      <c r="K996" t="s">
        <v>161</v>
      </c>
      <c r="L996" t="s">
        <v>36</v>
      </c>
      <c r="M996" t="s">
        <v>26</v>
      </c>
      <c r="N996">
        <v>51</v>
      </c>
      <c r="O996">
        <v>46</v>
      </c>
      <c r="P996">
        <v>8</v>
      </c>
      <c r="Q996">
        <v>5</v>
      </c>
      <c r="R996">
        <v>0</v>
      </c>
      <c r="S996">
        <v>0</v>
      </c>
      <c r="T996">
        <v>0</v>
      </c>
      <c r="U996">
        <v>0</v>
      </c>
      <c r="V996">
        <v>90</v>
      </c>
      <c r="W996">
        <v>15</v>
      </c>
      <c r="X996">
        <v>9</v>
      </c>
      <c r="Y996" t="s">
        <v>173</v>
      </c>
      <c r="Z996" t="s">
        <v>173</v>
      </c>
      <c r="AA996" t="s">
        <v>173</v>
      </c>
      <c r="AB996" t="s">
        <v>173</v>
      </c>
      <c r="AC996" s="25" t="s">
        <v>173</v>
      </c>
      <c r="AD996" s="25" t="s">
        <v>173</v>
      </c>
      <c r="AE996" s="25" t="s">
        <v>173</v>
      </c>
      <c r="AQ996" s="5" t="e">
        <f>VLOOKUP(AR996,'End KS4 denominations'!A:G,7,0)</f>
        <v>#N/A</v>
      </c>
      <c r="AR996" s="5" t="str">
        <f t="shared" si="15"/>
        <v>Girls.S7.Independent Special Schools.Total.Total</v>
      </c>
    </row>
    <row r="997" spans="1:44" x14ac:dyDescent="0.25">
      <c r="A997">
        <v>201819</v>
      </c>
      <c r="B997" t="s">
        <v>19</v>
      </c>
      <c r="C997" t="s">
        <v>110</v>
      </c>
      <c r="D997" t="s">
        <v>20</v>
      </c>
      <c r="E997" t="s">
        <v>21</v>
      </c>
      <c r="F997" t="s">
        <v>22</v>
      </c>
      <c r="G997" t="s">
        <v>161</v>
      </c>
      <c r="H997" t="s">
        <v>125</v>
      </c>
      <c r="I997" t="s">
        <v>162</v>
      </c>
      <c r="J997" t="s">
        <v>161</v>
      </c>
      <c r="K997" t="s">
        <v>161</v>
      </c>
      <c r="L997" t="s">
        <v>36</v>
      </c>
      <c r="M997" t="s">
        <v>26</v>
      </c>
      <c r="N997">
        <v>181</v>
      </c>
      <c r="O997">
        <v>161</v>
      </c>
      <c r="P997">
        <v>43</v>
      </c>
      <c r="Q997">
        <v>31</v>
      </c>
      <c r="R997">
        <v>0</v>
      </c>
      <c r="S997">
        <v>0</v>
      </c>
      <c r="T997">
        <v>0</v>
      </c>
      <c r="U997">
        <v>0</v>
      </c>
      <c r="V997">
        <v>88</v>
      </c>
      <c r="W997">
        <v>23</v>
      </c>
      <c r="X997">
        <v>17</v>
      </c>
      <c r="Y997" t="s">
        <v>173</v>
      </c>
      <c r="Z997" t="s">
        <v>173</v>
      </c>
      <c r="AA997" t="s">
        <v>173</v>
      </c>
      <c r="AB997" t="s">
        <v>173</v>
      </c>
      <c r="AC997" s="25" t="s">
        <v>173</v>
      </c>
      <c r="AD997" s="25" t="s">
        <v>173</v>
      </c>
      <c r="AE997" s="25" t="s">
        <v>173</v>
      </c>
      <c r="AQ997" s="5" t="e">
        <f>VLOOKUP(AR997,'End KS4 denominations'!A:G,7,0)</f>
        <v>#N/A</v>
      </c>
      <c r="AR997" s="5" t="str">
        <f t="shared" si="15"/>
        <v>Total.S7.Independent Special Schools.Total.Total</v>
      </c>
    </row>
    <row r="998" spans="1:44" x14ac:dyDescent="0.25">
      <c r="A998">
        <v>201819</v>
      </c>
      <c r="B998" t="s">
        <v>19</v>
      </c>
      <c r="C998" t="s">
        <v>110</v>
      </c>
      <c r="D998" t="s">
        <v>20</v>
      </c>
      <c r="E998" t="s">
        <v>21</v>
      </c>
      <c r="F998" t="s">
        <v>22</v>
      </c>
      <c r="G998" t="s">
        <v>111</v>
      </c>
      <c r="H998" t="s">
        <v>125</v>
      </c>
      <c r="I998" t="s">
        <v>127</v>
      </c>
      <c r="J998" t="s">
        <v>161</v>
      </c>
      <c r="K998" t="s">
        <v>161</v>
      </c>
      <c r="L998" t="s">
        <v>36</v>
      </c>
      <c r="M998" t="s">
        <v>26</v>
      </c>
      <c r="N998">
        <v>8</v>
      </c>
      <c r="O998">
        <v>7</v>
      </c>
      <c r="P998">
        <v>6</v>
      </c>
      <c r="Q998">
        <v>2</v>
      </c>
      <c r="R998">
        <v>0</v>
      </c>
      <c r="S998">
        <v>0</v>
      </c>
      <c r="T998">
        <v>0</v>
      </c>
      <c r="U998">
        <v>0</v>
      </c>
      <c r="V998">
        <v>87</v>
      </c>
      <c r="W998">
        <v>75</v>
      </c>
      <c r="X998">
        <v>25</v>
      </c>
      <c r="Y998" t="s">
        <v>173</v>
      </c>
      <c r="Z998" t="s">
        <v>173</v>
      </c>
      <c r="AA998" t="s">
        <v>173</v>
      </c>
      <c r="AB998" t="s">
        <v>173</v>
      </c>
      <c r="AC998" s="25" t="s">
        <v>173</v>
      </c>
      <c r="AD998" s="25" t="s">
        <v>173</v>
      </c>
      <c r="AE998" s="25" t="s">
        <v>173</v>
      </c>
      <c r="AQ998" s="5" t="e">
        <f>VLOOKUP(AR998,'End KS4 denominations'!A:G,7,0)</f>
        <v>#N/A</v>
      </c>
      <c r="AR998" s="5" t="str">
        <f t="shared" si="15"/>
        <v>Boys.S7.Non-Maintained Special Schools.Total.Total</v>
      </c>
    </row>
    <row r="999" spans="1:44" x14ac:dyDescent="0.25">
      <c r="A999">
        <v>201819</v>
      </c>
      <c r="B999" t="s">
        <v>19</v>
      </c>
      <c r="C999" t="s">
        <v>110</v>
      </c>
      <c r="D999" t="s">
        <v>20</v>
      </c>
      <c r="E999" t="s">
        <v>21</v>
      </c>
      <c r="F999" t="s">
        <v>22</v>
      </c>
      <c r="G999" t="s">
        <v>113</v>
      </c>
      <c r="H999" t="s">
        <v>125</v>
      </c>
      <c r="I999" t="s">
        <v>127</v>
      </c>
      <c r="J999" t="s">
        <v>161</v>
      </c>
      <c r="K999" t="s">
        <v>161</v>
      </c>
      <c r="L999" t="s">
        <v>36</v>
      </c>
      <c r="M999" t="s">
        <v>26</v>
      </c>
      <c r="N999">
        <v>4</v>
      </c>
      <c r="O999">
        <v>4</v>
      </c>
      <c r="P999">
        <v>3</v>
      </c>
      <c r="Q999">
        <v>1</v>
      </c>
      <c r="R999">
        <v>0</v>
      </c>
      <c r="S999">
        <v>0</v>
      </c>
      <c r="T999">
        <v>0</v>
      </c>
      <c r="U999">
        <v>0</v>
      </c>
      <c r="V999">
        <v>100</v>
      </c>
      <c r="W999">
        <v>75</v>
      </c>
      <c r="X999">
        <v>25</v>
      </c>
      <c r="Y999" t="s">
        <v>173</v>
      </c>
      <c r="Z999" t="s">
        <v>173</v>
      </c>
      <c r="AA999" t="s">
        <v>173</v>
      </c>
      <c r="AB999" t="s">
        <v>173</v>
      </c>
      <c r="AC999" s="25" t="s">
        <v>173</v>
      </c>
      <c r="AD999" s="25" t="s">
        <v>173</v>
      </c>
      <c r="AE999" s="25" t="s">
        <v>173</v>
      </c>
      <c r="AQ999" s="5" t="e">
        <f>VLOOKUP(AR999,'End KS4 denominations'!A:G,7,0)</f>
        <v>#N/A</v>
      </c>
      <c r="AR999" s="5" t="str">
        <f t="shared" si="15"/>
        <v>Girls.S7.Non-Maintained Special Schools.Total.Total</v>
      </c>
    </row>
    <row r="1000" spans="1:44" x14ac:dyDescent="0.25">
      <c r="A1000">
        <v>201819</v>
      </c>
      <c r="B1000" t="s">
        <v>19</v>
      </c>
      <c r="C1000" t="s">
        <v>110</v>
      </c>
      <c r="D1000" t="s">
        <v>20</v>
      </c>
      <c r="E1000" t="s">
        <v>21</v>
      </c>
      <c r="F1000" t="s">
        <v>22</v>
      </c>
      <c r="G1000" t="s">
        <v>161</v>
      </c>
      <c r="H1000" t="s">
        <v>125</v>
      </c>
      <c r="I1000" t="s">
        <v>127</v>
      </c>
      <c r="J1000" t="s">
        <v>161</v>
      </c>
      <c r="K1000" t="s">
        <v>161</v>
      </c>
      <c r="L1000" t="s">
        <v>36</v>
      </c>
      <c r="M1000" t="s">
        <v>26</v>
      </c>
      <c r="N1000">
        <v>12</v>
      </c>
      <c r="O1000">
        <v>11</v>
      </c>
      <c r="P1000">
        <v>9</v>
      </c>
      <c r="Q1000">
        <v>3</v>
      </c>
      <c r="R1000">
        <v>0</v>
      </c>
      <c r="S1000">
        <v>0</v>
      </c>
      <c r="T1000">
        <v>0</v>
      </c>
      <c r="U1000">
        <v>0</v>
      </c>
      <c r="V1000">
        <v>91</v>
      </c>
      <c r="W1000">
        <v>75</v>
      </c>
      <c r="X1000">
        <v>25</v>
      </c>
      <c r="Y1000" t="s">
        <v>173</v>
      </c>
      <c r="Z1000" t="s">
        <v>173</v>
      </c>
      <c r="AA1000" t="s">
        <v>173</v>
      </c>
      <c r="AB1000" t="s">
        <v>173</v>
      </c>
      <c r="AC1000" s="25" t="s">
        <v>173</v>
      </c>
      <c r="AD1000" s="25" t="s">
        <v>173</v>
      </c>
      <c r="AE1000" s="25" t="s">
        <v>173</v>
      </c>
      <c r="AQ1000" s="5" t="e">
        <f>VLOOKUP(AR1000,'End KS4 denominations'!A:G,7,0)</f>
        <v>#N/A</v>
      </c>
      <c r="AR1000" s="5" t="str">
        <f t="shared" si="15"/>
        <v>Total.S7.Non-Maintained Special Schools.Total.Total</v>
      </c>
    </row>
    <row r="1001" spans="1:44" x14ac:dyDescent="0.25">
      <c r="A1001">
        <v>201819</v>
      </c>
      <c r="B1001" t="s">
        <v>19</v>
      </c>
      <c r="C1001" t="s">
        <v>110</v>
      </c>
      <c r="D1001" t="s">
        <v>20</v>
      </c>
      <c r="E1001" t="s">
        <v>21</v>
      </c>
      <c r="F1001" t="s">
        <v>22</v>
      </c>
      <c r="G1001" t="s">
        <v>111</v>
      </c>
      <c r="H1001" t="s">
        <v>125</v>
      </c>
      <c r="I1001" t="s">
        <v>88</v>
      </c>
      <c r="J1001" t="s">
        <v>161</v>
      </c>
      <c r="K1001" t="s">
        <v>161</v>
      </c>
      <c r="L1001" t="s">
        <v>36</v>
      </c>
      <c r="M1001" t="s">
        <v>26</v>
      </c>
      <c r="N1001">
        <v>10403</v>
      </c>
      <c r="O1001">
        <v>10259</v>
      </c>
      <c r="P1001">
        <v>8758</v>
      </c>
      <c r="Q1001">
        <v>7298</v>
      </c>
      <c r="R1001">
        <v>0</v>
      </c>
      <c r="S1001">
        <v>0</v>
      </c>
      <c r="T1001">
        <v>0</v>
      </c>
      <c r="U1001">
        <v>0</v>
      </c>
      <c r="V1001">
        <v>98</v>
      </c>
      <c r="W1001">
        <v>84</v>
      </c>
      <c r="X1001">
        <v>70</v>
      </c>
      <c r="Y1001" t="s">
        <v>173</v>
      </c>
      <c r="Z1001" t="s">
        <v>173</v>
      </c>
      <c r="AA1001" t="s">
        <v>173</v>
      </c>
      <c r="AB1001" t="s">
        <v>173</v>
      </c>
      <c r="AC1001" s="25" t="s">
        <v>173</v>
      </c>
      <c r="AD1001" s="25" t="s">
        <v>173</v>
      </c>
      <c r="AE1001" s="25" t="s">
        <v>173</v>
      </c>
      <c r="AQ1001" s="5" t="e">
        <f>VLOOKUP(AR1001,'End KS4 denominations'!A:G,7,0)</f>
        <v>#N/A</v>
      </c>
      <c r="AR1001" s="5" t="str">
        <f t="shared" si="15"/>
        <v>Boys.S7.Sponsored Academies.Total.Total</v>
      </c>
    </row>
    <row r="1002" spans="1:44" x14ac:dyDescent="0.25">
      <c r="A1002">
        <v>201819</v>
      </c>
      <c r="B1002" t="s">
        <v>19</v>
      </c>
      <c r="C1002" t="s">
        <v>110</v>
      </c>
      <c r="D1002" t="s">
        <v>20</v>
      </c>
      <c r="E1002" t="s">
        <v>21</v>
      </c>
      <c r="F1002" t="s">
        <v>22</v>
      </c>
      <c r="G1002" t="s">
        <v>113</v>
      </c>
      <c r="H1002" t="s">
        <v>125</v>
      </c>
      <c r="I1002" t="s">
        <v>88</v>
      </c>
      <c r="J1002" t="s">
        <v>161</v>
      </c>
      <c r="K1002" t="s">
        <v>161</v>
      </c>
      <c r="L1002" t="s">
        <v>36</v>
      </c>
      <c r="M1002" t="s">
        <v>26</v>
      </c>
      <c r="N1002">
        <v>10092</v>
      </c>
      <c r="O1002">
        <v>9993</v>
      </c>
      <c r="P1002">
        <v>8649</v>
      </c>
      <c r="Q1002">
        <v>7248</v>
      </c>
      <c r="R1002">
        <v>0</v>
      </c>
      <c r="S1002">
        <v>0</v>
      </c>
      <c r="T1002">
        <v>0</v>
      </c>
      <c r="U1002">
        <v>0</v>
      </c>
      <c r="V1002">
        <v>99</v>
      </c>
      <c r="W1002">
        <v>85</v>
      </c>
      <c r="X1002">
        <v>71</v>
      </c>
      <c r="Y1002" t="s">
        <v>173</v>
      </c>
      <c r="Z1002" t="s">
        <v>173</v>
      </c>
      <c r="AA1002" t="s">
        <v>173</v>
      </c>
      <c r="AB1002" t="s">
        <v>173</v>
      </c>
      <c r="AC1002" s="25" t="s">
        <v>173</v>
      </c>
      <c r="AD1002" s="25" t="s">
        <v>173</v>
      </c>
      <c r="AE1002" s="25" t="s">
        <v>173</v>
      </c>
      <c r="AQ1002" s="5" t="e">
        <f>VLOOKUP(AR1002,'End KS4 denominations'!A:G,7,0)</f>
        <v>#N/A</v>
      </c>
      <c r="AR1002" s="5" t="str">
        <f t="shared" si="15"/>
        <v>Girls.S7.Sponsored Academies.Total.Total</v>
      </c>
    </row>
    <row r="1003" spans="1:44" x14ac:dyDescent="0.25">
      <c r="A1003">
        <v>201819</v>
      </c>
      <c r="B1003" t="s">
        <v>19</v>
      </c>
      <c r="C1003" t="s">
        <v>110</v>
      </c>
      <c r="D1003" t="s">
        <v>20</v>
      </c>
      <c r="E1003" t="s">
        <v>21</v>
      </c>
      <c r="F1003" t="s">
        <v>22</v>
      </c>
      <c r="G1003" t="s">
        <v>161</v>
      </c>
      <c r="H1003" t="s">
        <v>125</v>
      </c>
      <c r="I1003" t="s">
        <v>88</v>
      </c>
      <c r="J1003" t="s">
        <v>161</v>
      </c>
      <c r="K1003" t="s">
        <v>161</v>
      </c>
      <c r="L1003" t="s">
        <v>36</v>
      </c>
      <c r="M1003" t="s">
        <v>26</v>
      </c>
      <c r="N1003">
        <v>20495</v>
      </c>
      <c r="O1003">
        <v>20252</v>
      </c>
      <c r="P1003">
        <v>17407</v>
      </c>
      <c r="Q1003">
        <v>14546</v>
      </c>
      <c r="R1003">
        <v>0</v>
      </c>
      <c r="S1003">
        <v>0</v>
      </c>
      <c r="T1003">
        <v>0</v>
      </c>
      <c r="U1003">
        <v>0</v>
      </c>
      <c r="V1003">
        <v>98</v>
      </c>
      <c r="W1003">
        <v>84</v>
      </c>
      <c r="X1003">
        <v>70</v>
      </c>
      <c r="Y1003" t="s">
        <v>173</v>
      </c>
      <c r="Z1003" t="s">
        <v>173</v>
      </c>
      <c r="AA1003" t="s">
        <v>173</v>
      </c>
      <c r="AB1003" t="s">
        <v>173</v>
      </c>
      <c r="AC1003" s="25" t="s">
        <v>173</v>
      </c>
      <c r="AD1003" s="25" t="s">
        <v>173</v>
      </c>
      <c r="AE1003" s="25" t="s">
        <v>173</v>
      </c>
      <c r="AQ1003" s="5" t="e">
        <f>VLOOKUP(AR1003,'End KS4 denominations'!A:G,7,0)</f>
        <v>#N/A</v>
      </c>
      <c r="AR1003" s="5" t="str">
        <f t="shared" si="15"/>
        <v>Total.S7.Sponsored Academies.Total.Total</v>
      </c>
    </row>
    <row r="1004" spans="1:44" x14ac:dyDescent="0.25">
      <c r="A1004">
        <v>201819</v>
      </c>
      <c r="B1004" t="s">
        <v>19</v>
      </c>
      <c r="C1004" t="s">
        <v>110</v>
      </c>
      <c r="D1004" t="s">
        <v>20</v>
      </c>
      <c r="E1004" t="s">
        <v>21</v>
      </c>
      <c r="F1004" t="s">
        <v>22</v>
      </c>
      <c r="G1004" t="s">
        <v>111</v>
      </c>
      <c r="H1004" t="s">
        <v>125</v>
      </c>
      <c r="I1004" t="s">
        <v>126</v>
      </c>
      <c r="J1004" t="s">
        <v>161</v>
      </c>
      <c r="K1004" t="s">
        <v>161</v>
      </c>
      <c r="L1004" t="s">
        <v>36</v>
      </c>
      <c r="M1004" t="s">
        <v>26</v>
      </c>
      <c r="N1004">
        <v>237</v>
      </c>
      <c r="O1004">
        <v>231</v>
      </c>
      <c r="P1004">
        <v>130</v>
      </c>
      <c r="Q1004">
        <v>101</v>
      </c>
      <c r="R1004">
        <v>0</v>
      </c>
      <c r="S1004">
        <v>0</v>
      </c>
      <c r="T1004">
        <v>0</v>
      </c>
      <c r="U1004">
        <v>0</v>
      </c>
      <c r="V1004">
        <v>97</v>
      </c>
      <c r="W1004">
        <v>54</v>
      </c>
      <c r="X1004">
        <v>42</v>
      </c>
      <c r="Y1004" t="s">
        <v>173</v>
      </c>
      <c r="Z1004" t="s">
        <v>173</v>
      </c>
      <c r="AA1004" t="s">
        <v>173</v>
      </c>
      <c r="AB1004" t="s">
        <v>173</v>
      </c>
      <c r="AC1004" s="25" t="s">
        <v>173</v>
      </c>
      <c r="AD1004" s="25" t="s">
        <v>173</v>
      </c>
      <c r="AE1004" s="25" t="s">
        <v>173</v>
      </c>
      <c r="AQ1004" s="5" t="e">
        <f>VLOOKUP(AR1004,'End KS4 denominations'!A:G,7,0)</f>
        <v>#N/A</v>
      </c>
      <c r="AR1004" s="5" t="str">
        <f t="shared" si="15"/>
        <v>Boys.S7.Studio Schools.Total.Total</v>
      </c>
    </row>
    <row r="1005" spans="1:44" x14ac:dyDescent="0.25">
      <c r="A1005">
        <v>201819</v>
      </c>
      <c r="B1005" t="s">
        <v>19</v>
      </c>
      <c r="C1005" t="s">
        <v>110</v>
      </c>
      <c r="D1005" t="s">
        <v>20</v>
      </c>
      <c r="E1005" t="s">
        <v>21</v>
      </c>
      <c r="F1005" t="s">
        <v>22</v>
      </c>
      <c r="G1005" t="s">
        <v>113</v>
      </c>
      <c r="H1005" t="s">
        <v>125</v>
      </c>
      <c r="I1005" t="s">
        <v>126</v>
      </c>
      <c r="J1005" t="s">
        <v>161</v>
      </c>
      <c r="K1005" t="s">
        <v>161</v>
      </c>
      <c r="L1005" t="s">
        <v>36</v>
      </c>
      <c r="M1005" t="s">
        <v>26</v>
      </c>
      <c r="N1005">
        <v>127</v>
      </c>
      <c r="O1005">
        <v>122</v>
      </c>
      <c r="P1005">
        <v>67</v>
      </c>
      <c r="Q1005">
        <v>47</v>
      </c>
      <c r="R1005">
        <v>0</v>
      </c>
      <c r="S1005">
        <v>0</v>
      </c>
      <c r="T1005">
        <v>0</v>
      </c>
      <c r="U1005">
        <v>0</v>
      </c>
      <c r="V1005">
        <v>96</v>
      </c>
      <c r="W1005">
        <v>52</v>
      </c>
      <c r="X1005">
        <v>37</v>
      </c>
      <c r="Y1005" t="s">
        <v>173</v>
      </c>
      <c r="Z1005" t="s">
        <v>173</v>
      </c>
      <c r="AA1005" t="s">
        <v>173</v>
      </c>
      <c r="AB1005" t="s">
        <v>173</v>
      </c>
      <c r="AC1005" s="25" t="s">
        <v>173</v>
      </c>
      <c r="AD1005" s="25" t="s">
        <v>173</v>
      </c>
      <c r="AE1005" s="25" t="s">
        <v>173</v>
      </c>
      <c r="AQ1005" s="5" t="e">
        <f>VLOOKUP(AR1005,'End KS4 denominations'!A:G,7,0)</f>
        <v>#N/A</v>
      </c>
      <c r="AR1005" s="5" t="str">
        <f t="shared" si="15"/>
        <v>Girls.S7.Studio Schools.Total.Total</v>
      </c>
    </row>
    <row r="1006" spans="1:44" x14ac:dyDescent="0.25">
      <c r="A1006">
        <v>201819</v>
      </c>
      <c r="B1006" t="s">
        <v>19</v>
      </c>
      <c r="C1006" t="s">
        <v>110</v>
      </c>
      <c r="D1006" t="s">
        <v>20</v>
      </c>
      <c r="E1006" t="s">
        <v>21</v>
      </c>
      <c r="F1006" t="s">
        <v>22</v>
      </c>
      <c r="G1006" t="s">
        <v>161</v>
      </c>
      <c r="H1006" t="s">
        <v>125</v>
      </c>
      <c r="I1006" t="s">
        <v>126</v>
      </c>
      <c r="J1006" t="s">
        <v>161</v>
      </c>
      <c r="K1006" t="s">
        <v>161</v>
      </c>
      <c r="L1006" t="s">
        <v>36</v>
      </c>
      <c r="M1006" t="s">
        <v>26</v>
      </c>
      <c r="N1006">
        <v>364</v>
      </c>
      <c r="O1006">
        <v>353</v>
      </c>
      <c r="P1006">
        <v>197</v>
      </c>
      <c r="Q1006">
        <v>148</v>
      </c>
      <c r="R1006">
        <v>0</v>
      </c>
      <c r="S1006">
        <v>0</v>
      </c>
      <c r="T1006">
        <v>0</v>
      </c>
      <c r="U1006">
        <v>0</v>
      </c>
      <c r="V1006">
        <v>96</v>
      </c>
      <c r="W1006">
        <v>54</v>
      </c>
      <c r="X1006">
        <v>40</v>
      </c>
      <c r="Y1006" t="s">
        <v>173</v>
      </c>
      <c r="Z1006" t="s">
        <v>173</v>
      </c>
      <c r="AA1006" t="s">
        <v>173</v>
      </c>
      <c r="AB1006" t="s">
        <v>173</v>
      </c>
      <c r="AC1006" s="25" t="s">
        <v>173</v>
      </c>
      <c r="AD1006" s="25" t="s">
        <v>173</v>
      </c>
      <c r="AE1006" s="25" t="s">
        <v>173</v>
      </c>
      <c r="AQ1006" s="5" t="e">
        <f>VLOOKUP(AR1006,'End KS4 denominations'!A:G,7,0)</f>
        <v>#N/A</v>
      </c>
      <c r="AR1006" s="5" t="str">
        <f t="shared" si="15"/>
        <v>Total.S7.Studio Schools.Total.Total</v>
      </c>
    </row>
    <row r="1007" spans="1:44" x14ac:dyDescent="0.25">
      <c r="A1007">
        <v>201819</v>
      </c>
      <c r="B1007" t="s">
        <v>19</v>
      </c>
      <c r="C1007" t="s">
        <v>110</v>
      </c>
      <c r="D1007" t="s">
        <v>20</v>
      </c>
      <c r="E1007" t="s">
        <v>21</v>
      </c>
      <c r="F1007" t="s">
        <v>22</v>
      </c>
      <c r="G1007" t="s">
        <v>111</v>
      </c>
      <c r="H1007" t="s">
        <v>125</v>
      </c>
      <c r="I1007" t="s">
        <v>163</v>
      </c>
      <c r="J1007" t="s">
        <v>161</v>
      </c>
      <c r="K1007" t="s">
        <v>161</v>
      </c>
      <c r="L1007" t="s">
        <v>36</v>
      </c>
      <c r="M1007" t="s">
        <v>26</v>
      </c>
      <c r="N1007">
        <v>912</v>
      </c>
      <c r="O1007">
        <v>902</v>
      </c>
      <c r="P1007">
        <v>654</v>
      </c>
      <c r="Q1007">
        <v>472</v>
      </c>
      <c r="R1007">
        <v>0</v>
      </c>
      <c r="S1007">
        <v>0</v>
      </c>
      <c r="T1007">
        <v>0</v>
      </c>
      <c r="U1007">
        <v>0</v>
      </c>
      <c r="V1007">
        <v>98</v>
      </c>
      <c r="W1007">
        <v>71</v>
      </c>
      <c r="X1007">
        <v>51</v>
      </c>
      <c r="Y1007" t="s">
        <v>173</v>
      </c>
      <c r="Z1007" t="s">
        <v>173</v>
      </c>
      <c r="AA1007" t="s">
        <v>173</v>
      </c>
      <c r="AB1007" t="s">
        <v>173</v>
      </c>
      <c r="AC1007" s="25" t="s">
        <v>173</v>
      </c>
      <c r="AD1007" s="25" t="s">
        <v>173</v>
      </c>
      <c r="AE1007" s="25" t="s">
        <v>173</v>
      </c>
      <c r="AQ1007" s="5" t="e">
        <f>VLOOKUP(AR1007,'End KS4 denominations'!A:G,7,0)</f>
        <v>#N/A</v>
      </c>
      <c r="AR1007" s="5" t="str">
        <f t="shared" si="15"/>
        <v>Boys.S7.University Technical Colleges (UTCs).Total.Total</v>
      </c>
    </row>
    <row r="1008" spans="1:44" x14ac:dyDescent="0.25">
      <c r="A1008">
        <v>201819</v>
      </c>
      <c r="B1008" t="s">
        <v>19</v>
      </c>
      <c r="C1008" t="s">
        <v>110</v>
      </c>
      <c r="D1008" t="s">
        <v>20</v>
      </c>
      <c r="E1008" t="s">
        <v>21</v>
      </c>
      <c r="F1008" t="s">
        <v>22</v>
      </c>
      <c r="G1008" t="s">
        <v>113</v>
      </c>
      <c r="H1008" t="s">
        <v>125</v>
      </c>
      <c r="I1008" t="s">
        <v>163</v>
      </c>
      <c r="J1008" t="s">
        <v>161</v>
      </c>
      <c r="K1008" t="s">
        <v>161</v>
      </c>
      <c r="L1008" t="s">
        <v>36</v>
      </c>
      <c r="M1008" t="s">
        <v>26</v>
      </c>
      <c r="N1008">
        <v>391</v>
      </c>
      <c r="O1008">
        <v>384</v>
      </c>
      <c r="P1008">
        <v>310</v>
      </c>
      <c r="Q1008">
        <v>244</v>
      </c>
      <c r="R1008">
        <v>0</v>
      </c>
      <c r="S1008">
        <v>0</v>
      </c>
      <c r="T1008">
        <v>0</v>
      </c>
      <c r="U1008">
        <v>0</v>
      </c>
      <c r="V1008">
        <v>98</v>
      </c>
      <c r="W1008">
        <v>79</v>
      </c>
      <c r="X1008">
        <v>62</v>
      </c>
      <c r="Y1008" t="s">
        <v>173</v>
      </c>
      <c r="Z1008" t="s">
        <v>173</v>
      </c>
      <c r="AA1008" t="s">
        <v>173</v>
      </c>
      <c r="AB1008" t="s">
        <v>173</v>
      </c>
      <c r="AC1008" s="25" t="s">
        <v>173</v>
      </c>
      <c r="AD1008" s="25" t="s">
        <v>173</v>
      </c>
      <c r="AE1008" s="25" t="s">
        <v>173</v>
      </c>
      <c r="AQ1008" s="5" t="e">
        <f>VLOOKUP(AR1008,'End KS4 denominations'!A:G,7,0)</f>
        <v>#N/A</v>
      </c>
      <c r="AR1008" s="5" t="str">
        <f t="shared" si="15"/>
        <v>Girls.S7.University Technical Colleges (UTCs).Total.Total</v>
      </c>
    </row>
    <row r="1009" spans="1:44" x14ac:dyDescent="0.25">
      <c r="A1009">
        <v>201819</v>
      </c>
      <c r="B1009" t="s">
        <v>19</v>
      </c>
      <c r="C1009" t="s">
        <v>110</v>
      </c>
      <c r="D1009" t="s">
        <v>20</v>
      </c>
      <c r="E1009" t="s">
        <v>21</v>
      </c>
      <c r="F1009" t="s">
        <v>22</v>
      </c>
      <c r="G1009" t="s">
        <v>161</v>
      </c>
      <c r="H1009" t="s">
        <v>125</v>
      </c>
      <c r="I1009" t="s">
        <v>163</v>
      </c>
      <c r="J1009" t="s">
        <v>161</v>
      </c>
      <c r="K1009" t="s">
        <v>161</v>
      </c>
      <c r="L1009" t="s">
        <v>36</v>
      </c>
      <c r="M1009" t="s">
        <v>26</v>
      </c>
      <c r="N1009">
        <v>1303</v>
      </c>
      <c r="O1009">
        <v>1286</v>
      </c>
      <c r="P1009">
        <v>964</v>
      </c>
      <c r="Q1009">
        <v>716</v>
      </c>
      <c r="R1009">
        <v>0</v>
      </c>
      <c r="S1009">
        <v>0</v>
      </c>
      <c r="T1009">
        <v>0</v>
      </c>
      <c r="U1009">
        <v>0</v>
      </c>
      <c r="V1009">
        <v>98</v>
      </c>
      <c r="W1009">
        <v>73</v>
      </c>
      <c r="X1009">
        <v>54</v>
      </c>
      <c r="Y1009" t="s">
        <v>173</v>
      </c>
      <c r="Z1009" t="s">
        <v>173</v>
      </c>
      <c r="AA1009" t="s">
        <v>173</v>
      </c>
      <c r="AB1009" t="s">
        <v>173</v>
      </c>
      <c r="AC1009" s="25" t="s">
        <v>173</v>
      </c>
      <c r="AD1009" s="25" t="s">
        <v>173</v>
      </c>
      <c r="AE1009" s="25" t="s">
        <v>173</v>
      </c>
      <c r="AQ1009" s="5" t="e">
        <f>VLOOKUP(AR1009,'End KS4 denominations'!A:G,7,0)</f>
        <v>#N/A</v>
      </c>
      <c r="AR1009" s="5" t="str">
        <f t="shared" si="15"/>
        <v>Total.S7.University Technical Colleges (UTCs).Total.Total</v>
      </c>
    </row>
    <row r="1010" spans="1:44" x14ac:dyDescent="0.25">
      <c r="A1010">
        <v>201819</v>
      </c>
      <c r="B1010" t="s">
        <v>19</v>
      </c>
      <c r="C1010" t="s">
        <v>110</v>
      </c>
      <c r="D1010" t="s">
        <v>20</v>
      </c>
      <c r="E1010" t="s">
        <v>21</v>
      </c>
      <c r="F1010" t="s">
        <v>22</v>
      </c>
      <c r="G1010" t="s">
        <v>111</v>
      </c>
      <c r="H1010" t="s">
        <v>125</v>
      </c>
      <c r="I1010" t="s">
        <v>86</v>
      </c>
      <c r="J1010" t="s">
        <v>161</v>
      </c>
      <c r="K1010" t="s">
        <v>161</v>
      </c>
      <c r="L1010" t="s">
        <v>37</v>
      </c>
      <c r="M1010" t="s">
        <v>26</v>
      </c>
      <c r="N1010">
        <v>29389</v>
      </c>
      <c r="O1010">
        <v>28913</v>
      </c>
      <c r="P1010">
        <v>19640</v>
      </c>
      <c r="Q1010">
        <v>15385</v>
      </c>
      <c r="R1010">
        <v>0</v>
      </c>
      <c r="S1010">
        <v>0</v>
      </c>
      <c r="T1010">
        <v>0</v>
      </c>
      <c r="U1010">
        <v>0</v>
      </c>
      <c r="V1010">
        <v>98</v>
      </c>
      <c r="W1010">
        <v>66</v>
      </c>
      <c r="X1010">
        <v>52</v>
      </c>
      <c r="Y1010" t="s">
        <v>173</v>
      </c>
      <c r="Z1010" t="s">
        <v>173</v>
      </c>
      <c r="AA1010" t="s">
        <v>173</v>
      </c>
      <c r="AB1010" t="s">
        <v>173</v>
      </c>
      <c r="AC1010" s="25" t="s">
        <v>173</v>
      </c>
      <c r="AD1010" s="25" t="s">
        <v>173</v>
      </c>
      <c r="AE1010" s="25" t="s">
        <v>173</v>
      </c>
      <c r="AQ1010" s="5" t="e">
        <f>VLOOKUP(AR1010,'End KS4 denominations'!A:G,7,0)</f>
        <v>#N/A</v>
      </c>
      <c r="AR1010" s="5" t="str">
        <f t="shared" si="15"/>
        <v>Boys.S7.Converter Academies.Total.Total</v>
      </c>
    </row>
    <row r="1011" spans="1:44" x14ac:dyDescent="0.25">
      <c r="A1011">
        <v>201819</v>
      </c>
      <c r="B1011" t="s">
        <v>19</v>
      </c>
      <c r="C1011" t="s">
        <v>110</v>
      </c>
      <c r="D1011" t="s">
        <v>20</v>
      </c>
      <c r="E1011" t="s">
        <v>21</v>
      </c>
      <c r="F1011" t="s">
        <v>22</v>
      </c>
      <c r="G1011" t="s">
        <v>113</v>
      </c>
      <c r="H1011" t="s">
        <v>125</v>
      </c>
      <c r="I1011" t="s">
        <v>86</v>
      </c>
      <c r="J1011" t="s">
        <v>161</v>
      </c>
      <c r="K1011" t="s">
        <v>161</v>
      </c>
      <c r="L1011" t="s">
        <v>37</v>
      </c>
      <c r="M1011" t="s">
        <v>26</v>
      </c>
      <c r="N1011">
        <v>20339</v>
      </c>
      <c r="O1011">
        <v>20159</v>
      </c>
      <c r="P1011">
        <v>14459</v>
      </c>
      <c r="Q1011">
        <v>11692</v>
      </c>
      <c r="R1011">
        <v>0</v>
      </c>
      <c r="S1011">
        <v>0</v>
      </c>
      <c r="T1011">
        <v>0</v>
      </c>
      <c r="U1011">
        <v>0</v>
      </c>
      <c r="V1011">
        <v>99</v>
      </c>
      <c r="W1011">
        <v>71</v>
      </c>
      <c r="X1011">
        <v>57</v>
      </c>
      <c r="Y1011" t="s">
        <v>173</v>
      </c>
      <c r="Z1011" t="s">
        <v>173</v>
      </c>
      <c r="AA1011" t="s">
        <v>173</v>
      </c>
      <c r="AB1011" t="s">
        <v>173</v>
      </c>
      <c r="AC1011" s="25" t="s">
        <v>173</v>
      </c>
      <c r="AD1011" s="25" t="s">
        <v>173</v>
      </c>
      <c r="AE1011" s="25" t="s">
        <v>173</v>
      </c>
      <c r="AQ1011" s="5" t="e">
        <f>VLOOKUP(AR1011,'End KS4 denominations'!A:G,7,0)</f>
        <v>#N/A</v>
      </c>
      <c r="AR1011" s="5" t="str">
        <f t="shared" si="15"/>
        <v>Girls.S7.Converter Academies.Total.Total</v>
      </c>
    </row>
    <row r="1012" spans="1:44" x14ac:dyDescent="0.25">
      <c r="A1012">
        <v>201819</v>
      </c>
      <c r="B1012" t="s">
        <v>19</v>
      </c>
      <c r="C1012" t="s">
        <v>110</v>
      </c>
      <c r="D1012" t="s">
        <v>20</v>
      </c>
      <c r="E1012" t="s">
        <v>21</v>
      </c>
      <c r="F1012" t="s">
        <v>22</v>
      </c>
      <c r="G1012" t="s">
        <v>161</v>
      </c>
      <c r="H1012" t="s">
        <v>125</v>
      </c>
      <c r="I1012" t="s">
        <v>86</v>
      </c>
      <c r="J1012" t="s">
        <v>161</v>
      </c>
      <c r="K1012" t="s">
        <v>161</v>
      </c>
      <c r="L1012" t="s">
        <v>37</v>
      </c>
      <c r="M1012" t="s">
        <v>26</v>
      </c>
      <c r="N1012">
        <v>49728</v>
      </c>
      <c r="O1012">
        <v>49072</v>
      </c>
      <c r="P1012">
        <v>34099</v>
      </c>
      <c r="Q1012">
        <v>27077</v>
      </c>
      <c r="R1012">
        <v>0</v>
      </c>
      <c r="S1012">
        <v>0</v>
      </c>
      <c r="T1012">
        <v>0</v>
      </c>
      <c r="U1012">
        <v>0</v>
      </c>
      <c r="V1012">
        <v>98</v>
      </c>
      <c r="W1012">
        <v>68</v>
      </c>
      <c r="X1012">
        <v>54</v>
      </c>
      <c r="Y1012" t="s">
        <v>173</v>
      </c>
      <c r="Z1012" t="s">
        <v>173</v>
      </c>
      <c r="AA1012" t="s">
        <v>173</v>
      </c>
      <c r="AB1012" t="s">
        <v>173</v>
      </c>
      <c r="AC1012" s="25" t="s">
        <v>173</v>
      </c>
      <c r="AD1012" s="25" t="s">
        <v>173</v>
      </c>
      <c r="AE1012" s="25" t="s">
        <v>173</v>
      </c>
      <c r="AQ1012" s="5" t="e">
        <f>VLOOKUP(AR1012,'End KS4 denominations'!A:G,7,0)</f>
        <v>#N/A</v>
      </c>
      <c r="AR1012" s="5" t="str">
        <f t="shared" si="15"/>
        <v>Total.S7.Converter Academies.Total.Total</v>
      </c>
    </row>
    <row r="1013" spans="1:44" x14ac:dyDescent="0.25">
      <c r="A1013">
        <v>201819</v>
      </c>
      <c r="B1013" t="s">
        <v>19</v>
      </c>
      <c r="C1013" t="s">
        <v>110</v>
      </c>
      <c r="D1013" t="s">
        <v>20</v>
      </c>
      <c r="E1013" t="s">
        <v>21</v>
      </c>
      <c r="F1013" t="s">
        <v>22</v>
      </c>
      <c r="G1013" t="s">
        <v>111</v>
      </c>
      <c r="H1013" t="s">
        <v>125</v>
      </c>
      <c r="I1013" t="s">
        <v>164</v>
      </c>
      <c r="J1013" t="s">
        <v>161</v>
      </c>
      <c r="K1013" t="s">
        <v>161</v>
      </c>
      <c r="L1013" t="s">
        <v>37</v>
      </c>
      <c r="M1013" t="s">
        <v>26</v>
      </c>
      <c r="N1013">
        <v>10</v>
      </c>
      <c r="O1013">
        <v>8</v>
      </c>
      <c r="P1013">
        <v>4</v>
      </c>
      <c r="Q1013">
        <v>3</v>
      </c>
      <c r="R1013">
        <v>0</v>
      </c>
      <c r="S1013">
        <v>0</v>
      </c>
      <c r="T1013">
        <v>0</v>
      </c>
      <c r="U1013">
        <v>0</v>
      </c>
      <c r="V1013">
        <v>80</v>
      </c>
      <c r="W1013">
        <v>40</v>
      </c>
      <c r="X1013">
        <v>30</v>
      </c>
      <c r="Y1013" t="s">
        <v>173</v>
      </c>
      <c r="Z1013" t="s">
        <v>173</v>
      </c>
      <c r="AA1013" t="s">
        <v>173</v>
      </c>
      <c r="AB1013" t="s">
        <v>173</v>
      </c>
      <c r="AC1013" s="25" t="s">
        <v>173</v>
      </c>
      <c r="AD1013" s="25" t="s">
        <v>173</v>
      </c>
      <c r="AE1013" s="25" t="s">
        <v>173</v>
      </c>
      <c r="AQ1013" s="5" t="e">
        <f>VLOOKUP(AR1013,'End KS4 denominations'!A:G,7,0)</f>
        <v>#N/A</v>
      </c>
      <c r="AR1013" s="5" t="str">
        <f t="shared" si="15"/>
        <v>Boys.S7.FE14-16 Colleges.Total.Total</v>
      </c>
    </row>
    <row r="1014" spans="1:44" x14ac:dyDescent="0.25">
      <c r="A1014">
        <v>201819</v>
      </c>
      <c r="B1014" t="s">
        <v>19</v>
      </c>
      <c r="C1014" t="s">
        <v>110</v>
      </c>
      <c r="D1014" t="s">
        <v>20</v>
      </c>
      <c r="E1014" t="s">
        <v>21</v>
      </c>
      <c r="F1014" t="s">
        <v>22</v>
      </c>
      <c r="G1014" t="s">
        <v>113</v>
      </c>
      <c r="H1014" t="s">
        <v>125</v>
      </c>
      <c r="I1014" t="s">
        <v>164</v>
      </c>
      <c r="J1014" t="s">
        <v>161</v>
      </c>
      <c r="K1014" t="s">
        <v>161</v>
      </c>
      <c r="L1014" t="s">
        <v>37</v>
      </c>
      <c r="M1014" t="s">
        <v>26</v>
      </c>
      <c r="N1014">
        <v>24</v>
      </c>
      <c r="O1014">
        <v>24</v>
      </c>
      <c r="P1014">
        <v>11</v>
      </c>
      <c r="Q1014">
        <v>5</v>
      </c>
      <c r="R1014">
        <v>0</v>
      </c>
      <c r="S1014">
        <v>0</v>
      </c>
      <c r="T1014">
        <v>0</v>
      </c>
      <c r="U1014">
        <v>0</v>
      </c>
      <c r="V1014">
        <v>100</v>
      </c>
      <c r="W1014">
        <v>45</v>
      </c>
      <c r="X1014">
        <v>20</v>
      </c>
      <c r="Y1014" t="s">
        <v>173</v>
      </c>
      <c r="Z1014" t="s">
        <v>173</v>
      </c>
      <c r="AA1014" t="s">
        <v>173</v>
      </c>
      <c r="AB1014" t="s">
        <v>173</v>
      </c>
      <c r="AC1014" s="25" t="s">
        <v>173</v>
      </c>
      <c r="AD1014" s="25" t="s">
        <v>173</v>
      </c>
      <c r="AE1014" s="25" t="s">
        <v>173</v>
      </c>
      <c r="AQ1014" s="5" t="e">
        <f>VLOOKUP(AR1014,'End KS4 denominations'!A:G,7,0)</f>
        <v>#N/A</v>
      </c>
      <c r="AR1014" s="5" t="str">
        <f t="shared" si="15"/>
        <v>Girls.S7.FE14-16 Colleges.Total.Total</v>
      </c>
    </row>
    <row r="1015" spans="1:44" x14ac:dyDescent="0.25">
      <c r="A1015">
        <v>201819</v>
      </c>
      <c r="B1015" t="s">
        <v>19</v>
      </c>
      <c r="C1015" t="s">
        <v>110</v>
      </c>
      <c r="D1015" t="s">
        <v>20</v>
      </c>
      <c r="E1015" t="s">
        <v>21</v>
      </c>
      <c r="F1015" t="s">
        <v>22</v>
      </c>
      <c r="G1015" t="s">
        <v>161</v>
      </c>
      <c r="H1015" t="s">
        <v>125</v>
      </c>
      <c r="I1015" t="s">
        <v>164</v>
      </c>
      <c r="J1015" t="s">
        <v>161</v>
      </c>
      <c r="K1015" t="s">
        <v>161</v>
      </c>
      <c r="L1015" t="s">
        <v>37</v>
      </c>
      <c r="M1015" t="s">
        <v>26</v>
      </c>
      <c r="N1015">
        <v>34</v>
      </c>
      <c r="O1015">
        <v>32</v>
      </c>
      <c r="P1015">
        <v>15</v>
      </c>
      <c r="Q1015">
        <v>8</v>
      </c>
      <c r="R1015">
        <v>0</v>
      </c>
      <c r="S1015">
        <v>0</v>
      </c>
      <c r="T1015">
        <v>0</v>
      </c>
      <c r="U1015">
        <v>0</v>
      </c>
      <c r="V1015">
        <v>94</v>
      </c>
      <c r="W1015">
        <v>44</v>
      </c>
      <c r="X1015">
        <v>23</v>
      </c>
      <c r="Y1015" t="s">
        <v>173</v>
      </c>
      <c r="Z1015" t="s">
        <v>173</v>
      </c>
      <c r="AA1015" t="s">
        <v>173</v>
      </c>
      <c r="AB1015" t="s">
        <v>173</v>
      </c>
      <c r="AC1015" s="25" t="s">
        <v>173</v>
      </c>
      <c r="AD1015" s="25" t="s">
        <v>173</v>
      </c>
      <c r="AE1015" s="25" t="s">
        <v>173</v>
      </c>
      <c r="AQ1015" s="5" t="e">
        <f>VLOOKUP(AR1015,'End KS4 denominations'!A:G,7,0)</f>
        <v>#N/A</v>
      </c>
      <c r="AR1015" s="5" t="str">
        <f t="shared" si="15"/>
        <v>Total.S7.FE14-16 Colleges.Total.Total</v>
      </c>
    </row>
    <row r="1016" spans="1:44" x14ac:dyDescent="0.25">
      <c r="A1016">
        <v>201819</v>
      </c>
      <c r="B1016" t="s">
        <v>19</v>
      </c>
      <c r="C1016" t="s">
        <v>110</v>
      </c>
      <c r="D1016" t="s">
        <v>20</v>
      </c>
      <c r="E1016" t="s">
        <v>21</v>
      </c>
      <c r="F1016" t="s">
        <v>22</v>
      </c>
      <c r="G1016" t="s">
        <v>111</v>
      </c>
      <c r="H1016" t="s">
        <v>125</v>
      </c>
      <c r="I1016" t="s">
        <v>89</v>
      </c>
      <c r="J1016" t="s">
        <v>161</v>
      </c>
      <c r="K1016" t="s">
        <v>161</v>
      </c>
      <c r="L1016" t="s">
        <v>37</v>
      </c>
      <c r="M1016" t="s">
        <v>26</v>
      </c>
      <c r="N1016">
        <v>910</v>
      </c>
      <c r="O1016">
        <v>896</v>
      </c>
      <c r="P1016">
        <v>564</v>
      </c>
      <c r="Q1016">
        <v>416</v>
      </c>
      <c r="R1016">
        <v>0</v>
      </c>
      <c r="S1016">
        <v>0</v>
      </c>
      <c r="T1016">
        <v>0</v>
      </c>
      <c r="U1016">
        <v>0</v>
      </c>
      <c r="V1016">
        <v>98</v>
      </c>
      <c r="W1016">
        <v>61</v>
      </c>
      <c r="X1016">
        <v>45</v>
      </c>
      <c r="Y1016" t="s">
        <v>173</v>
      </c>
      <c r="Z1016" t="s">
        <v>173</v>
      </c>
      <c r="AA1016" t="s">
        <v>173</v>
      </c>
      <c r="AB1016" t="s">
        <v>173</v>
      </c>
      <c r="AC1016" s="25" t="s">
        <v>173</v>
      </c>
      <c r="AD1016" s="25" t="s">
        <v>173</v>
      </c>
      <c r="AE1016" s="25" t="s">
        <v>173</v>
      </c>
      <c r="AQ1016" s="5" t="e">
        <f>VLOOKUP(AR1016,'End KS4 denominations'!A:G,7,0)</f>
        <v>#N/A</v>
      </c>
      <c r="AR1016" s="5" t="str">
        <f t="shared" si="15"/>
        <v>Boys.S7.Free Schools.Total.Total</v>
      </c>
    </row>
    <row r="1017" spans="1:44" x14ac:dyDescent="0.25">
      <c r="A1017">
        <v>201819</v>
      </c>
      <c r="B1017" t="s">
        <v>19</v>
      </c>
      <c r="C1017" t="s">
        <v>110</v>
      </c>
      <c r="D1017" t="s">
        <v>20</v>
      </c>
      <c r="E1017" t="s">
        <v>21</v>
      </c>
      <c r="F1017" t="s">
        <v>22</v>
      </c>
      <c r="G1017" t="s">
        <v>113</v>
      </c>
      <c r="H1017" t="s">
        <v>125</v>
      </c>
      <c r="I1017" t="s">
        <v>89</v>
      </c>
      <c r="J1017" t="s">
        <v>161</v>
      </c>
      <c r="K1017" t="s">
        <v>161</v>
      </c>
      <c r="L1017" t="s">
        <v>37</v>
      </c>
      <c r="M1017" t="s">
        <v>26</v>
      </c>
      <c r="N1017">
        <v>498</v>
      </c>
      <c r="O1017">
        <v>492</v>
      </c>
      <c r="P1017">
        <v>304</v>
      </c>
      <c r="Q1017">
        <v>217</v>
      </c>
      <c r="R1017">
        <v>0</v>
      </c>
      <c r="S1017">
        <v>0</v>
      </c>
      <c r="T1017">
        <v>0</v>
      </c>
      <c r="U1017">
        <v>0</v>
      </c>
      <c r="V1017">
        <v>98</v>
      </c>
      <c r="W1017">
        <v>61</v>
      </c>
      <c r="X1017">
        <v>43</v>
      </c>
      <c r="Y1017" t="s">
        <v>173</v>
      </c>
      <c r="Z1017" t="s">
        <v>173</v>
      </c>
      <c r="AA1017" t="s">
        <v>173</v>
      </c>
      <c r="AB1017" t="s">
        <v>173</v>
      </c>
      <c r="AC1017" s="25" t="s">
        <v>173</v>
      </c>
      <c r="AD1017" s="25" t="s">
        <v>173</v>
      </c>
      <c r="AE1017" s="25" t="s">
        <v>173</v>
      </c>
      <c r="AQ1017" s="5" t="e">
        <f>VLOOKUP(AR1017,'End KS4 denominations'!A:G,7,0)</f>
        <v>#N/A</v>
      </c>
      <c r="AR1017" s="5" t="str">
        <f t="shared" si="15"/>
        <v>Girls.S7.Free Schools.Total.Total</v>
      </c>
    </row>
    <row r="1018" spans="1:44" x14ac:dyDescent="0.25">
      <c r="A1018">
        <v>201819</v>
      </c>
      <c r="B1018" t="s">
        <v>19</v>
      </c>
      <c r="C1018" t="s">
        <v>110</v>
      </c>
      <c r="D1018" t="s">
        <v>20</v>
      </c>
      <c r="E1018" t="s">
        <v>21</v>
      </c>
      <c r="F1018" t="s">
        <v>22</v>
      </c>
      <c r="G1018" t="s">
        <v>161</v>
      </c>
      <c r="H1018" t="s">
        <v>125</v>
      </c>
      <c r="I1018" t="s">
        <v>89</v>
      </c>
      <c r="J1018" t="s">
        <v>161</v>
      </c>
      <c r="K1018" t="s">
        <v>161</v>
      </c>
      <c r="L1018" t="s">
        <v>37</v>
      </c>
      <c r="M1018" t="s">
        <v>26</v>
      </c>
      <c r="N1018">
        <v>1408</v>
      </c>
      <c r="O1018">
        <v>1388</v>
      </c>
      <c r="P1018">
        <v>868</v>
      </c>
      <c r="Q1018">
        <v>633</v>
      </c>
      <c r="R1018">
        <v>0</v>
      </c>
      <c r="S1018">
        <v>0</v>
      </c>
      <c r="T1018">
        <v>0</v>
      </c>
      <c r="U1018">
        <v>0</v>
      </c>
      <c r="V1018">
        <v>98</v>
      </c>
      <c r="W1018">
        <v>61</v>
      </c>
      <c r="X1018">
        <v>44</v>
      </c>
      <c r="Y1018" t="s">
        <v>173</v>
      </c>
      <c r="Z1018" t="s">
        <v>173</v>
      </c>
      <c r="AA1018" t="s">
        <v>173</v>
      </c>
      <c r="AB1018" t="s">
        <v>173</v>
      </c>
      <c r="AC1018" s="25" t="s">
        <v>173</v>
      </c>
      <c r="AD1018" s="25" t="s">
        <v>173</v>
      </c>
      <c r="AE1018" s="25" t="s">
        <v>173</v>
      </c>
      <c r="AQ1018" s="5" t="e">
        <f>VLOOKUP(AR1018,'End KS4 denominations'!A:G,7,0)</f>
        <v>#N/A</v>
      </c>
      <c r="AR1018" s="5" t="str">
        <f t="shared" si="15"/>
        <v>Total.S7.Free Schools.Total.Total</v>
      </c>
    </row>
    <row r="1019" spans="1:44" x14ac:dyDescent="0.25">
      <c r="A1019">
        <v>201819</v>
      </c>
      <c r="B1019" t="s">
        <v>19</v>
      </c>
      <c r="C1019" t="s">
        <v>110</v>
      </c>
      <c r="D1019" t="s">
        <v>20</v>
      </c>
      <c r="E1019" t="s">
        <v>21</v>
      </c>
      <c r="F1019" t="s">
        <v>22</v>
      </c>
      <c r="G1019" t="s">
        <v>111</v>
      </c>
      <c r="H1019" t="s">
        <v>125</v>
      </c>
      <c r="I1019" t="s">
        <v>87</v>
      </c>
      <c r="J1019" t="s">
        <v>161</v>
      </c>
      <c r="K1019" t="s">
        <v>161</v>
      </c>
      <c r="L1019" t="s">
        <v>37</v>
      </c>
      <c r="M1019" t="s">
        <v>26</v>
      </c>
      <c r="N1019">
        <v>2193</v>
      </c>
      <c r="O1019">
        <v>2186</v>
      </c>
      <c r="P1019">
        <v>1807</v>
      </c>
      <c r="Q1019">
        <v>1499</v>
      </c>
      <c r="R1019">
        <v>0</v>
      </c>
      <c r="S1019">
        <v>0</v>
      </c>
      <c r="T1019">
        <v>0</v>
      </c>
      <c r="U1019">
        <v>0</v>
      </c>
      <c r="V1019">
        <v>99</v>
      </c>
      <c r="W1019">
        <v>82</v>
      </c>
      <c r="X1019">
        <v>68</v>
      </c>
      <c r="Y1019" t="s">
        <v>173</v>
      </c>
      <c r="Z1019" t="s">
        <v>173</v>
      </c>
      <c r="AA1019" t="s">
        <v>173</v>
      </c>
      <c r="AB1019" t="s">
        <v>173</v>
      </c>
      <c r="AC1019" s="25" t="s">
        <v>173</v>
      </c>
      <c r="AD1019" s="25" t="s">
        <v>173</v>
      </c>
      <c r="AE1019" s="25" t="s">
        <v>173</v>
      </c>
      <c r="AQ1019" s="5" t="e">
        <f>VLOOKUP(AR1019,'End KS4 denominations'!A:G,7,0)</f>
        <v>#N/A</v>
      </c>
      <c r="AR1019" s="5" t="str">
        <f t="shared" si="15"/>
        <v>Boys.S7.Independent Schools.Total.Total</v>
      </c>
    </row>
    <row r="1020" spans="1:44" x14ac:dyDescent="0.25">
      <c r="A1020">
        <v>201819</v>
      </c>
      <c r="B1020" t="s">
        <v>19</v>
      </c>
      <c r="C1020" t="s">
        <v>110</v>
      </c>
      <c r="D1020" t="s">
        <v>20</v>
      </c>
      <c r="E1020" t="s">
        <v>21</v>
      </c>
      <c r="F1020" t="s">
        <v>22</v>
      </c>
      <c r="G1020" t="s">
        <v>113</v>
      </c>
      <c r="H1020" t="s">
        <v>125</v>
      </c>
      <c r="I1020" t="s">
        <v>87</v>
      </c>
      <c r="J1020" t="s">
        <v>161</v>
      </c>
      <c r="K1020" t="s">
        <v>161</v>
      </c>
      <c r="L1020" t="s">
        <v>37</v>
      </c>
      <c r="M1020" t="s">
        <v>26</v>
      </c>
      <c r="N1020">
        <v>1596</v>
      </c>
      <c r="O1020">
        <v>1587</v>
      </c>
      <c r="P1020">
        <v>1345</v>
      </c>
      <c r="Q1020">
        <v>1155</v>
      </c>
      <c r="R1020">
        <v>0</v>
      </c>
      <c r="S1020">
        <v>0</v>
      </c>
      <c r="T1020">
        <v>0</v>
      </c>
      <c r="U1020">
        <v>0</v>
      </c>
      <c r="V1020">
        <v>99</v>
      </c>
      <c r="W1020">
        <v>84</v>
      </c>
      <c r="X1020">
        <v>72</v>
      </c>
      <c r="Y1020" t="s">
        <v>173</v>
      </c>
      <c r="Z1020" t="s">
        <v>173</v>
      </c>
      <c r="AA1020" t="s">
        <v>173</v>
      </c>
      <c r="AB1020" t="s">
        <v>173</v>
      </c>
      <c r="AC1020" s="25" t="s">
        <v>173</v>
      </c>
      <c r="AD1020" s="25" t="s">
        <v>173</v>
      </c>
      <c r="AE1020" s="25" t="s">
        <v>173</v>
      </c>
      <c r="AQ1020" s="5" t="e">
        <f>VLOOKUP(AR1020,'End KS4 denominations'!A:G,7,0)</f>
        <v>#N/A</v>
      </c>
      <c r="AR1020" s="5" t="str">
        <f t="shared" si="15"/>
        <v>Girls.S7.Independent Schools.Total.Total</v>
      </c>
    </row>
    <row r="1021" spans="1:44" x14ac:dyDescent="0.25">
      <c r="A1021">
        <v>201819</v>
      </c>
      <c r="B1021" t="s">
        <v>19</v>
      </c>
      <c r="C1021" t="s">
        <v>110</v>
      </c>
      <c r="D1021" t="s">
        <v>20</v>
      </c>
      <c r="E1021" t="s">
        <v>21</v>
      </c>
      <c r="F1021" t="s">
        <v>22</v>
      </c>
      <c r="G1021" t="s">
        <v>161</v>
      </c>
      <c r="H1021" t="s">
        <v>125</v>
      </c>
      <c r="I1021" t="s">
        <v>87</v>
      </c>
      <c r="J1021" t="s">
        <v>161</v>
      </c>
      <c r="K1021" t="s">
        <v>161</v>
      </c>
      <c r="L1021" t="s">
        <v>37</v>
      </c>
      <c r="M1021" t="s">
        <v>26</v>
      </c>
      <c r="N1021">
        <v>3789</v>
      </c>
      <c r="O1021">
        <v>3773</v>
      </c>
      <c r="P1021">
        <v>3152</v>
      </c>
      <c r="Q1021">
        <v>2654</v>
      </c>
      <c r="R1021">
        <v>0</v>
      </c>
      <c r="S1021">
        <v>0</v>
      </c>
      <c r="T1021">
        <v>0</v>
      </c>
      <c r="U1021">
        <v>0</v>
      </c>
      <c r="V1021">
        <v>99</v>
      </c>
      <c r="W1021">
        <v>83</v>
      </c>
      <c r="X1021">
        <v>70</v>
      </c>
      <c r="Y1021" t="s">
        <v>173</v>
      </c>
      <c r="Z1021" t="s">
        <v>173</v>
      </c>
      <c r="AA1021" t="s">
        <v>173</v>
      </c>
      <c r="AB1021" t="s">
        <v>173</v>
      </c>
      <c r="AC1021" s="25" t="s">
        <v>173</v>
      </c>
      <c r="AD1021" s="25" t="s">
        <v>173</v>
      </c>
      <c r="AE1021" s="25" t="s">
        <v>173</v>
      </c>
      <c r="AQ1021" s="5" t="e">
        <f>VLOOKUP(AR1021,'End KS4 denominations'!A:G,7,0)</f>
        <v>#N/A</v>
      </c>
      <c r="AR1021" s="5" t="str">
        <f t="shared" si="15"/>
        <v>Total.S7.Independent Schools.Total.Total</v>
      </c>
    </row>
    <row r="1022" spans="1:44" x14ac:dyDescent="0.25">
      <c r="A1022">
        <v>201819</v>
      </c>
      <c r="B1022" t="s">
        <v>19</v>
      </c>
      <c r="C1022" t="s">
        <v>110</v>
      </c>
      <c r="D1022" t="s">
        <v>20</v>
      </c>
      <c r="E1022" t="s">
        <v>21</v>
      </c>
      <c r="F1022" t="s">
        <v>22</v>
      </c>
      <c r="G1022" t="s">
        <v>111</v>
      </c>
      <c r="H1022" t="s">
        <v>125</v>
      </c>
      <c r="I1022" t="s">
        <v>162</v>
      </c>
      <c r="J1022" t="s">
        <v>161</v>
      </c>
      <c r="K1022" t="s">
        <v>161</v>
      </c>
      <c r="L1022" t="s">
        <v>37</v>
      </c>
      <c r="M1022" t="s">
        <v>26</v>
      </c>
      <c r="N1022">
        <v>16</v>
      </c>
      <c r="O1022">
        <v>15</v>
      </c>
      <c r="P1022">
        <v>5</v>
      </c>
      <c r="Q1022">
        <v>4</v>
      </c>
      <c r="R1022">
        <v>0</v>
      </c>
      <c r="S1022">
        <v>0</v>
      </c>
      <c r="T1022">
        <v>0</v>
      </c>
      <c r="U1022">
        <v>0</v>
      </c>
      <c r="V1022">
        <v>93</v>
      </c>
      <c r="W1022">
        <v>31</v>
      </c>
      <c r="X1022">
        <v>25</v>
      </c>
      <c r="Y1022" t="s">
        <v>173</v>
      </c>
      <c r="Z1022" t="s">
        <v>173</v>
      </c>
      <c r="AA1022" t="s">
        <v>173</v>
      </c>
      <c r="AB1022" t="s">
        <v>173</v>
      </c>
      <c r="AC1022" s="25" t="s">
        <v>173</v>
      </c>
      <c r="AD1022" s="25" t="s">
        <v>173</v>
      </c>
      <c r="AE1022" s="25" t="s">
        <v>173</v>
      </c>
      <c r="AQ1022" s="5" t="e">
        <f>VLOOKUP(AR1022,'End KS4 denominations'!A:G,7,0)</f>
        <v>#N/A</v>
      </c>
      <c r="AR1022" s="5" t="str">
        <f t="shared" si="15"/>
        <v>Boys.S7.Independent Special Schools.Total.Total</v>
      </c>
    </row>
    <row r="1023" spans="1:44" x14ac:dyDescent="0.25">
      <c r="A1023">
        <v>201819</v>
      </c>
      <c r="B1023" t="s">
        <v>19</v>
      </c>
      <c r="C1023" t="s">
        <v>110</v>
      </c>
      <c r="D1023" t="s">
        <v>20</v>
      </c>
      <c r="E1023" t="s">
        <v>21</v>
      </c>
      <c r="F1023" t="s">
        <v>22</v>
      </c>
      <c r="G1023" t="s">
        <v>113</v>
      </c>
      <c r="H1023" t="s">
        <v>125</v>
      </c>
      <c r="I1023" t="s">
        <v>162</v>
      </c>
      <c r="J1023" t="s">
        <v>161</v>
      </c>
      <c r="K1023" t="s">
        <v>161</v>
      </c>
      <c r="L1023" t="s">
        <v>37</v>
      </c>
      <c r="M1023" t="s">
        <v>26</v>
      </c>
      <c r="N1023">
        <v>6</v>
      </c>
      <c r="O1023">
        <v>6</v>
      </c>
      <c r="P1023">
        <v>3</v>
      </c>
      <c r="Q1023">
        <v>3</v>
      </c>
      <c r="R1023">
        <v>0</v>
      </c>
      <c r="S1023">
        <v>0</v>
      </c>
      <c r="T1023">
        <v>0</v>
      </c>
      <c r="U1023">
        <v>0</v>
      </c>
      <c r="V1023">
        <v>100</v>
      </c>
      <c r="W1023">
        <v>50</v>
      </c>
      <c r="X1023">
        <v>50</v>
      </c>
      <c r="Y1023" t="s">
        <v>173</v>
      </c>
      <c r="Z1023" t="s">
        <v>173</v>
      </c>
      <c r="AA1023" t="s">
        <v>173</v>
      </c>
      <c r="AB1023" t="s">
        <v>173</v>
      </c>
      <c r="AC1023" s="25" t="s">
        <v>173</v>
      </c>
      <c r="AD1023" s="25" t="s">
        <v>173</v>
      </c>
      <c r="AE1023" s="25" t="s">
        <v>173</v>
      </c>
      <c r="AQ1023" s="5" t="e">
        <f>VLOOKUP(AR1023,'End KS4 denominations'!A:G,7,0)</f>
        <v>#N/A</v>
      </c>
      <c r="AR1023" s="5" t="str">
        <f t="shared" si="15"/>
        <v>Girls.S7.Independent Special Schools.Total.Total</v>
      </c>
    </row>
    <row r="1024" spans="1:44" x14ac:dyDescent="0.25">
      <c r="A1024">
        <v>201819</v>
      </c>
      <c r="B1024" t="s">
        <v>19</v>
      </c>
      <c r="C1024" t="s">
        <v>110</v>
      </c>
      <c r="D1024" t="s">
        <v>20</v>
      </c>
      <c r="E1024" t="s">
        <v>21</v>
      </c>
      <c r="F1024" t="s">
        <v>22</v>
      </c>
      <c r="G1024" t="s">
        <v>161</v>
      </c>
      <c r="H1024" t="s">
        <v>125</v>
      </c>
      <c r="I1024" t="s">
        <v>162</v>
      </c>
      <c r="J1024" t="s">
        <v>161</v>
      </c>
      <c r="K1024" t="s">
        <v>161</v>
      </c>
      <c r="L1024" t="s">
        <v>37</v>
      </c>
      <c r="M1024" t="s">
        <v>26</v>
      </c>
      <c r="N1024">
        <v>22</v>
      </c>
      <c r="O1024">
        <v>21</v>
      </c>
      <c r="P1024">
        <v>8</v>
      </c>
      <c r="Q1024">
        <v>7</v>
      </c>
      <c r="R1024">
        <v>0</v>
      </c>
      <c r="S1024">
        <v>0</v>
      </c>
      <c r="T1024">
        <v>0</v>
      </c>
      <c r="U1024">
        <v>0</v>
      </c>
      <c r="V1024">
        <v>95</v>
      </c>
      <c r="W1024">
        <v>36</v>
      </c>
      <c r="X1024">
        <v>31</v>
      </c>
      <c r="Y1024" t="s">
        <v>173</v>
      </c>
      <c r="Z1024" t="s">
        <v>173</v>
      </c>
      <c r="AA1024" t="s">
        <v>173</v>
      </c>
      <c r="AB1024" t="s">
        <v>173</v>
      </c>
      <c r="AC1024" s="25" t="s">
        <v>173</v>
      </c>
      <c r="AD1024" s="25" t="s">
        <v>173</v>
      </c>
      <c r="AE1024" s="25" t="s">
        <v>173</v>
      </c>
      <c r="AQ1024" s="5" t="e">
        <f>VLOOKUP(AR1024,'End KS4 denominations'!A:G,7,0)</f>
        <v>#N/A</v>
      </c>
      <c r="AR1024" s="5" t="str">
        <f t="shared" ref="AR1024:AR1087" si="16">CONCATENATE(G1024,".",H1024,".",I1024,".",J1024,".",K1024)</f>
        <v>Total.S7.Independent Special Schools.Total.Total</v>
      </c>
    </row>
    <row r="1025" spans="1:44" x14ac:dyDescent="0.25">
      <c r="A1025">
        <v>201819</v>
      </c>
      <c r="B1025" t="s">
        <v>19</v>
      </c>
      <c r="C1025" t="s">
        <v>110</v>
      </c>
      <c r="D1025" t="s">
        <v>20</v>
      </c>
      <c r="E1025" t="s">
        <v>21</v>
      </c>
      <c r="F1025" t="s">
        <v>22</v>
      </c>
      <c r="G1025" t="s">
        <v>111</v>
      </c>
      <c r="H1025" t="s">
        <v>125</v>
      </c>
      <c r="I1025" t="s">
        <v>88</v>
      </c>
      <c r="J1025" t="s">
        <v>161</v>
      </c>
      <c r="K1025" t="s">
        <v>161</v>
      </c>
      <c r="L1025" t="s">
        <v>37</v>
      </c>
      <c r="M1025" t="s">
        <v>26</v>
      </c>
      <c r="N1025">
        <v>6624</v>
      </c>
      <c r="O1025">
        <v>6400</v>
      </c>
      <c r="P1025">
        <v>3507</v>
      </c>
      <c r="Q1025">
        <v>2531</v>
      </c>
      <c r="R1025">
        <v>0</v>
      </c>
      <c r="S1025">
        <v>0</v>
      </c>
      <c r="T1025">
        <v>0</v>
      </c>
      <c r="U1025">
        <v>0</v>
      </c>
      <c r="V1025">
        <v>96</v>
      </c>
      <c r="W1025">
        <v>52</v>
      </c>
      <c r="X1025">
        <v>38</v>
      </c>
      <c r="Y1025" t="s">
        <v>173</v>
      </c>
      <c r="Z1025" t="s">
        <v>173</v>
      </c>
      <c r="AA1025" t="s">
        <v>173</v>
      </c>
      <c r="AB1025" t="s">
        <v>173</v>
      </c>
      <c r="AC1025" s="25" t="s">
        <v>173</v>
      </c>
      <c r="AD1025" s="25" t="s">
        <v>173</v>
      </c>
      <c r="AE1025" s="25" t="s">
        <v>173</v>
      </c>
      <c r="AQ1025" s="5" t="e">
        <f>VLOOKUP(AR1025,'End KS4 denominations'!A:G,7,0)</f>
        <v>#N/A</v>
      </c>
      <c r="AR1025" s="5" t="str">
        <f t="shared" si="16"/>
        <v>Boys.S7.Sponsored Academies.Total.Total</v>
      </c>
    </row>
    <row r="1026" spans="1:44" x14ac:dyDescent="0.25">
      <c r="A1026">
        <v>201819</v>
      </c>
      <c r="B1026" t="s">
        <v>19</v>
      </c>
      <c r="C1026" t="s">
        <v>110</v>
      </c>
      <c r="D1026" t="s">
        <v>20</v>
      </c>
      <c r="E1026" t="s">
        <v>21</v>
      </c>
      <c r="F1026" t="s">
        <v>22</v>
      </c>
      <c r="G1026" t="s">
        <v>113</v>
      </c>
      <c r="H1026" t="s">
        <v>125</v>
      </c>
      <c r="I1026" t="s">
        <v>88</v>
      </c>
      <c r="J1026" t="s">
        <v>161</v>
      </c>
      <c r="K1026" t="s">
        <v>161</v>
      </c>
      <c r="L1026" t="s">
        <v>37</v>
      </c>
      <c r="M1026" t="s">
        <v>26</v>
      </c>
      <c r="N1026">
        <v>4317</v>
      </c>
      <c r="O1026">
        <v>4221</v>
      </c>
      <c r="P1026">
        <v>2430</v>
      </c>
      <c r="Q1026">
        <v>1797</v>
      </c>
      <c r="R1026">
        <v>0</v>
      </c>
      <c r="S1026">
        <v>0</v>
      </c>
      <c r="T1026">
        <v>0</v>
      </c>
      <c r="U1026">
        <v>0</v>
      </c>
      <c r="V1026">
        <v>97</v>
      </c>
      <c r="W1026">
        <v>56</v>
      </c>
      <c r="X1026">
        <v>41</v>
      </c>
      <c r="Y1026" t="s">
        <v>173</v>
      </c>
      <c r="Z1026" t="s">
        <v>173</v>
      </c>
      <c r="AA1026" t="s">
        <v>173</v>
      </c>
      <c r="AB1026" t="s">
        <v>173</v>
      </c>
      <c r="AC1026" s="25" t="s">
        <v>173</v>
      </c>
      <c r="AD1026" s="25" t="s">
        <v>173</v>
      </c>
      <c r="AE1026" s="25" t="s">
        <v>173</v>
      </c>
      <c r="AQ1026" s="5" t="e">
        <f>VLOOKUP(AR1026,'End KS4 denominations'!A:G,7,0)</f>
        <v>#N/A</v>
      </c>
      <c r="AR1026" s="5" t="str">
        <f t="shared" si="16"/>
        <v>Girls.S7.Sponsored Academies.Total.Total</v>
      </c>
    </row>
    <row r="1027" spans="1:44" x14ac:dyDescent="0.25">
      <c r="A1027">
        <v>201819</v>
      </c>
      <c r="B1027" t="s">
        <v>19</v>
      </c>
      <c r="C1027" t="s">
        <v>110</v>
      </c>
      <c r="D1027" t="s">
        <v>20</v>
      </c>
      <c r="E1027" t="s">
        <v>21</v>
      </c>
      <c r="F1027" t="s">
        <v>22</v>
      </c>
      <c r="G1027" t="s">
        <v>161</v>
      </c>
      <c r="H1027" t="s">
        <v>125</v>
      </c>
      <c r="I1027" t="s">
        <v>88</v>
      </c>
      <c r="J1027" t="s">
        <v>161</v>
      </c>
      <c r="K1027" t="s">
        <v>161</v>
      </c>
      <c r="L1027" t="s">
        <v>37</v>
      </c>
      <c r="M1027" t="s">
        <v>26</v>
      </c>
      <c r="N1027">
        <v>10941</v>
      </c>
      <c r="O1027">
        <v>10621</v>
      </c>
      <c r="P1027">
        <v>5937</v>
      </c>
      <c r="Q1027">
        <v>4328</v>
      </c>
      <c r="R1027">
        <v>0</v>
      </c>
      <c r="S1027">
        <v>0</v>
      </c>
      <c r="T1027">
        <v>0</v>
      </c>
      <c r="U1027">
        <v>0</v>
      </c>
      <c r="V1027">
        <v>97</v>
      </c>
      <c r="W1027">
        <v>54</v>
      </c>
      <c r="X1027">
        <v>39</v>
      </c>
      <c r="Y1027" t="s">
        <v>173</v>
      </c>
      <c r="Z1027" t="s">
        <v>173</v>
      </c>
      <c r="AA1027" t="s">
        <v>173</v>
      </c>
      <c r="AB1027" t="s">
        <v>173</v>
      </c>
      <c r="AC1027" s="25" t="s">
        <v>173</v>
      </c>
      <c r="AD1027" s="25" t="s">
        <v>173</v>
      </c>
      <c r="AE1027" s="25" t="s">
        <v>173</v>
      </c>
      <c r="AQ1027" s="5" t="e">
        <f>VLOOKUP(AR1027,'End KS4 denominations'!A:G,7,0)</f>
        <v>#N/A</v>
      </c>
      <c r="AR1027" s="5" t="str">
        <f t="shared" si="16"/>
        <v>Total.S7.Sponsored Academies.Total.Total</v>
      </c>
    </row>
    <row r="1028" spans="1:44" x14ac:dyDescent="0.25">
      <c r="A1028">
        <v>201819</v>
      </c>
      <c r="B1028" t="s">
        <v>19</v>
      </c>
      <c r="C1028" t="s">
        <v>110</v>
      </c>
      <c r="D1028" t="s">
        <v>20</v>
      </c>
      <c r="E1028" t="s">
        <v>21</v>
      </c>
      <c r="F1028" t="s">
        <v>22</v>
      </c>
      <c r="G1028" t="s">
        <v>111</v>
      </c>
      <c r="H1028" t="s">
        <v>125</v>
      </c>
      <c r="I1028" t="s">
        <v>126</v>
      </c>
      <c r="J1028" t="s">
        <v>161</v>
      </c>
      <c r="K1028" t="s">
        <v>161</v>
      </c>
      <c r="L1028" t="s">
        <v>37</v>
      </c>
      <c r="M1028" t="s">
        <v>26</v>
      </c>
      <c r="N1028">
        <v>94</v>
      </c>
      <c r="O1028">
        <v>89</v>
      </c>
      <c r="P1028">
        <v>43</v>
      </c>
      <c r="Q1028">
        <v>28</v>
      </c>
      <c r="R1028">
        <v>0</v>
      </c>
      <c r="S1028">
        <v>0</v>
      </c>
      <c r="T1028">
        <v>0</v>
      </c>
      <c r="U1028">
        <v>0</v>
      </c>
      <c r="V1028">
        <v>94</v>
      </c>
      <c r="W1028">
        <v>45</v>
      </c>
      <c r="X1028">
        <v>29</v>
      </c>
      <c r="Y1028" t="s">
        <v>173</v>
      </c>
      <c r="Z1028" t="s">
        <v>173</v>
      </c>
      <c r="AA1028" t="s">
        <v>173</v>
      </c>
      <c r="AB1028" t="s">
        <v>173</v>
      </c>
      <c r="AC1028" s="25" t="s">
        <v>173</v>
      </c>
      <c r="AD1028" s="25" t="s">
        <v>173</v>
      </c>
      <c r="AE1028" s="25" t="s">
        <v>173</v>
      </c>
      <c r="AQ1028" s="5" t="e">
        <f>VLOOKUP(AR1028,'End KS4 denominations'!A:G,7,0)</f>
        <v>#N/A</v>
      </c>
      <c r="AR1028" s="5" t="str">
        <f t="shared" si="16"/>
        <v>Boys.S7.Studio Schools.Total.Total</v>
      </c>
    </row>
    <row r="1029" spans="1:44" x14ac:dyDescent="0.25">
      <c r="A1029">
        <v>201819</v>
      </c>
      <c r="B1029" t="s">
        <v>19</v>
      </c>
      <c r="C1029" t="s">
        <v>110</v>
      </c>
      <c r="D1029" t="s">
        <v>20</v>
      </c>
      <c r="E1029" t="s">
        <v>21</v>
      </c>
      <c r="F1029" t="s">
        <v>22</v>
      </c>
      <c r="G1029" t="s">
        <v>113</v>
      </c>
      <c r="H1029" t="s">
        <v>125</v>
      </c>
      <c r="I1029" t="s">
        <v>126</v>
      </c>
      <c r="J1029" t="s">
        <v>161</v>
      </c>
      <c r="K1029" t="s">
        <v>161</v>
      </c>
      <c r="L1029" t="s">
        <v>37</v>
      </c>
      <c r="M1029" t="s">
        <v>26</v>
      </c>
      <c r="N1029">
        <v>44</v>
      </c>
      <c r="O1029">
        <v>43</v>
      </c>
      <c r="P1029">
        <v>25</v>
      </c>
      <c r="Q1029">
        <v>20</v>
      </c>
      <c r="R1029">
        <v>0</v>
      </c>
      <c r="S1029">
        <v>0</v>
      </c>
      <c r="T1029">
        <v>0</v>
      </c>
      <c r="U1029">
        <v>0</v>
      </c>
      <c r="V1029">
        <v>97</v>
      </c>
      <c r="W1029">
        <v>56</v>
      </c>
      <c r="X1029">
        <v>45</v>
      </c>
      <c r="Y1029" t="s">
        <v>173</v>
      </c>
      <c r="Z1029" t="s">
        <v>173</v>
      </c>
      <c r="AA1029" t="s">
        <v>173</v>
      </c>
      <c r="AB1029" t="s">
        <v>173</v>
      </c>
      <c r="AC1029" s="25" t="s">
        <v>173</v>
      </c>
      <c r="AD1029" s="25" t="s">
        <v>173</v>
      </c>
      <c r="AE1029" s="25" t="s">
        <v>173</v>
      </c>
      <c r="AQ1029" s="5" t="e">
        <f>VLOOKUP(AR1029,'End KS4 denominations'!A:G,7,0)</f>
        <v>#N/A</v>
      </c>
      <c r="AR1029" s="5" t="str">
        <f t="shared" si="16"/>
        <v>Girls.S7.Studio Schools.Total.Total</v>
      </c>
    </row>
    <row r="1030" spans="1:44" x14ac:dyDescent="0.25">
      <c r="A1030">
        <v>201819</v>
      </c>
      <c r="B1030" t="s">
        <v>19</v>
      </c>
      <c r="C1030" t="s">
        <v>110</v>
      </c>
      <c r="D1030" t="s">
        <v>20</v>
      </c>
      <c r="E1030" t="s">
        <v>21</v>
      </c>
      <c r="F1030" t="s">
        <v>22</v>
      </c>
      <c r="G1030" t="s">
        <v>161</v>
      </c>
      <c r="H1030" t="s">
        <v>125</v>
      </c>
      <c r="I1030" t="s">
        <v>126</v>
      </c>
      <c r="J1030" t="s">
        <v>161</v>
      </c>
      <c r="K1030" t="s">
        <v>161</v>
      </c>
      <c r="L1030" t="s">
        <v>37</v>
      </c>
      <c r="M1030" t="s">
        <v>26</v>
      </c>
      <c r="N1030">
        <v>138</v>
      </c>
      <c r="O1030">
        <v>132</v>
      </c>
      <c r="P1030">
        <v>68</v>
      </c>
      <c r="Q1030">
        <v>48</v>
      </c>
      <c r="R1030">
        <v>0</v>
      </c>
      <c r="S1030">
        <v>0</v>
      </c>
      <c r="T1030">
        <v>0</v>
      </c>
      <c r="U1030">
        <v>0</v>
      </c>
      <c r="V1030">
        <v>95</v>
      </c>
      <c r="W1030">
        <v>49</v>
      </c>
      <c r="X1030">
        <v>34</v>
      </c>
      <c r="Y1030" t="s">
        <v>173</v>
      </c>
      <c r="Z1030" t="s">
        <v>173</v>
      </c>
      <c r="AA1030" t="s">
        <v>173</v>
      </c>
      <c r="AB1030" t="s">
        <v>173</v>
      </c>
      <c r="AC1030" s="25" t="s">
        <v>173</v>
      </c>
      <c r="AD1030" s="25" t="s">
        <v>173</v>
      </c>
      <c r="AE1030" s="25" t="s">
        <v>173</v>
      </c>
      <c r="AQ1030" s="5" t="e">
        <f>VLOOKUP(AR1030,'End KS4 denominations'!A:G,7,0)</f>
        <v>#N/A</v>
      </c>
      <c r="AR1030" s="5" t="str">
        <f t="shared" si="16"/>
        <v>Total.S7.Studio Schools.Total.Total</v>
      </c>
    </row>
    <row r="1031" spans="1:44" x14ac:dyDescent="0.25">
      <c r="A1031">
        <v>201819</v>
      </c>
      <c r="B1031" t="s">
        <v>19</v>
      </c>
      <c r="C1031" t="s">
        <v>110</v>
      </c>
      <c r="D1031" t="s">
        <v>20</v>
      </c>
      <c r="E1031" t="s">
        <v>21</v>
      </c>
      <c r="F1031" t="s">
        <v>22</v>
      </c>
      <c r="G1031" t="s">
        <v>111</v>
      </c>
      <c r="H1031" t="s">
        <v>125</v>
      </c>
      <c r="I1031" t="s">
        <v>163</v>
      </c>
      <c r="J1031" t="s">
        <v>161</v>
      </c>
      <c r="K1031" t="s">
        <v>161</v>
      </c>
      <c r="L1031" t="s">
        <v>37</v>
      </c>
      <c r="M1031" t="s">
        <v>26</v>
      </c>
      <c r="N1031">
        <v>235</v>
      </c>
      <c r="O1031">
        <v>210</v>
      </c>
      <c r="P1031">
        <v>90</v>
      </c>
      <c r="Q1031">
        <v>57</v>
      </c>
      <c r="R1031">
        <v>0</v>
      </c>
      <c r="S1031">
        <v>0</v>
      </c>
      <c r="T1031">
        <v>0</v>
      </c>
      <c r="U1031">
        <v>0</v>
      </c>
      <c r="V1031">
        <v>89</v>
      </c>
      <c r="W1031">
        <v>38</v>
      </c>
      <c r="X1031">
        <v>24</v>
      </c>
      <c r="Y1031" t="s">
        <v>173</v>
      </c>
      <c r="Z1031" t="s">
        <v>173</v>
      </c>
      <c r="AA1031" t="s">
        <v>173</v>
      </c>
      <c r="AB1031" t="s">
        <v>173</v>
      </c>
      <c r="AC1031" s="25" t="s">
        <v>173</v>
      </c>
      <c r="AD1031" s="25" t="s">
        <v>173</v>
      </c>
      <c r="AE1031" s="25" t="s">
        <v>173</v>
      </c>
      <c r="AQ1031" s="5" t="e">
        <f>VLOOKUP(AR1031,'End KS4 denominations'!A:G,7,0)</f>
        <v>#N/A</v>
      </c>
      <c r="AR1031" s="5" t="str">
        <f t="shared" si="16"/>
        <v>Boys.S7.University Technical Colleges (UTCs).Total.Total</v>
      </c>
    </row>
    <row r="1032" spans="1:44" x14ac:dyDescent="0.25">
      <c r="A1032">
        <v>201819</v>
      </c>
      <c r="B1032" t="s">
        <v>19</v>
      </c>
      <c r="C1032" t="s">
        <v>110</v>
      </c>
      <c r="D1032" t="s">
        <v>20</v>
      </c>
      <c r="E1032" t="s">
        <v>21</v>
      </c>
      <c r="F1032" t="s">
        <v>22</v>
      </c>
      <c r="G1032" t="s">
        <v>113</v>
      </c>
      <c r="H1032" t="s">
        <v>125</v>
      </c>
      <c r="I1032" t="s">
        <v>163</v>
      </c>
      <c r="J1032" t="s">
        <v>161</v>
      </c>
      <c r="K1032" t="s">
        <v>161</v>
      </c>
      <c r="L1032" t="s">
        <v>37</v>
      </c>
      <c r="M1032" t="s">
        <v>26</v>
      </c>
      <c r="N1032">
        <v>75</v>
      </c>
      <c r="O1032">
        <v>67</v>
      </c>
      <c r="P1032">
        <v>25</v>
      </c>
      <c r="Q1032">
        <v>15</v>
      </c>
      <c r="R1032">
        <v>0</v>
      </c>
      <c r="S1032">
        <v>0</v>
      </c>
      <c r="T1032">
        <v>0</v>
      </c>
      <c r="U1032">
        <v>0</v>
      </c>
      <c r="V1032">
        <v>89</v>
      </c>
      <c r="W1032">
        <v>33</v>
      </c>
      <c r="X1032">
        <v>20</v>
      </c>
      <c r="Y1032" t="s">
        <v>173</v>
      </c>
      <c r="Z1032" t="s">
        <v>173</v>
      </c>
      <c r="AA1032" t="s">
        <v>173</v>
      </c>
      <c r="AB1032" t="s">
        <v>173</v>
      </c>
      <c r="AC1032" s="25" t="s">
        <v>173</v>
      </c>
      <c r="AD1032" s="25" t="s">
        <v>173</v>
      </c>
      <c r="AE1032" s="25" t="s">
        <v>173</v>
      </c>
      <c r="AQ1032" s="5" t="e">
        <f>VLOOKUP(AR1032,'End KS4 denominations'!A:G,7,0)</f>
        <v>#N/A</v>
      </c>
      <c r="AR1032" s="5" t="str">
        <f t="shared" si="16"/>
        <v>Girls.S7.University Technical Colleges (UTCs).Total.Total</v>
      </c>
    </row>
    <row r="1033" spans="1:44" x14ac:dyDescent="0.25">
      <c r="A1033">
        <v>201819</v>
      </c>
      <c r="B1033" t="s">
        <v>19</v>
      </c>
      <c r="C1033" t="s">
        <v>110</v>
      </c>
      <c r="D1033" t="s">
        <v>20</v>
      </c>
      <c r="E1033" t="s">
        <v>21</v>
      </c>
      <c r="F1033" t="s">
        <v>22</v>
      </c>
      <c r="G1033" t="s">
        <v>161</v>
      </c>
      <c r="H1033" t="s">
        <v>125</v>
      </c>
      <c r="I1033" t="s">
        <v>163</v>
      </c>
      <c r="J1033" t="s">
        <v>161</v>
      </c>
      <c r="K1033" t="s">
        <v>161</v>
      </c>
      <c r="L1033" t="s">
        <v>37</v>
      </c>
      <c r="M1033" t="s">
        <v>26</v>
      </c>
      <c r="N1033">
        <v>310</v>
      </c>
      <c r="O1033">
        <v>277</v>
      </c>
      <c r="P1033">
        <v>115</v>
      </c>
      <c r="Q1033">
        <v>72</v>
      </c>
      <c r="R1033">
        <v>0</v>
      </c>
      <c r="S1033">
        <v>0</v>
      </c>
      <c r="T1033">
        <v>0</v>
      </c>
      <c r="U1033">
        <v>0</v>
      </c>
      <c r="V1033">
        <v>89</v>
      </c>
      <c r="W1033">
        <v>37</v>
      </c>
      <c r="X1033">
        <v>23</v>
      </c>
      <c r="Y1033" t="s">
        <v>173</v>
      </c>
      <c r="Z1033" t="s">
        <v>173</v>
      </c>
      <c r="AA1033" t="s">
        <v>173</v>
      </c>
      <c r="AB1033" t="s">
        <v>173</v>
      </c>
      <c r="AC1033" s="25" t="s">
        <v>173</v>
      </c>
      <c r="AD1033" s="25" t="s">
        <v>173</v>
      </c>
      <c r="AE1033" s="25" t="s">
        <v>173</v>
      </c>
      <c r="AQ1033" s="5" t="e">
        <f>VLOOKUP(AR1033,'End KS4 denominations'!A:G,7,0)</f>
        <v>#N/A</v>
      </c>
      <c r="AR1033" s="5" t="str">
        <f t="shared" si="16"/>
        <v>Total.S7.University Technical Colleges (UTCs).Total.Total</v>
      </c>
    </row>
    <row r="1034" spans="1:44" x14ac:dyDescent="0.25">
      <c r="A1034">
        <v>201819</v>
      </c>
      <c r="B1034" t="s">
        <v>19</v>
      </c>
      <c r="C1034" t="s">
        <v>110</v>
      </c>
      <c r="D1034" t="s">
        <v>20</v>
      </c>
      <c r="E1034" t="s">
        <v>21</v>
      </c>
      <c r="F1034" t="s">
        <v>22</v>
      </c>
      <c r="G1034" t="s">
        <v>111</v>
      </c>
      <c r="H1034" t="s">
        <v>125</v>
      </c>
      <c r="I1034" t="s">
        <v>86</v>
      </c>
      <c r="J1034" t="s">
        <v>161</v>
      </c>
      <c r="K1034" t="s">
        <v>161</v>
      </c>
      <c r="L1034" t="s">
        <v>38</v>
      </c>
      <c r="M1034" t="s">
        <v>26</v>
      </c>
      <c r="N1034">
        <v>43624</v>
      </c>
      <c r="O1034">
        <v>43386</v>
      </c>
      <c r="P1034">
        <v>39773</v>
      </c>
      <c r="Q1034">
        <v>35242</v>
      </c>
      <c r="R1034">
        <v>0</v>
      </c>
      <c r="S1034">
        <v>0</v>
      </c>
      <c r="T1034">
        <v>0</v>
      </c>
      <c r="U1034">
        <v>0</v>
      </c>
      <c r="V1034">
        <v>99</v>
      </c>
      <c r="W1034">
        <v>91</v>
      </c>
      <c r="X1034">
        <v>80</v>
      </c>
      <c r="Y1034" t="s">
        <v>173</v>
      </c>
      <c r="Z1034" t="s">
        <v>173</v>
      </c>
      <c r="AA1034" t="s">
        <v>173</v>
      </c>
      <c r="AB1034" t="s">
        <v>173</v>
      </c>
      <c r="AC1034" s="25" t="s">
        <v>173</v>
      </c>
      <c r="AD1034" s="25" t="s">
        <v>173</v>
      </c>
      <c r="AE1034" s="25" t="s">
        <v>173</v>
      </c>
      <c r="AQ1034" s="5" t="e">
        <f>VLOOKUP(AR1034,'End KS4 denominations'!A:G,7,0)</f>
        <v>#N/A</v>
      </c>
      <c r="AR1034" s="5" t="str">
        <f t="shared" si="16"/>
        <v>Boys.S7.Converter Academies.Total.Total</v>
      </c>
    </row>
    <row r="1035" spans="1:44" x14ac:dyDescent="0.25">
      <c r="A1035">
        <v>201819</v>
      </c>
      <c r="B1035" t="s">
        <v>19</v>
      </c>
      <c r="C1035" t="s">
        <v>110</v>
      </c>
      <c r="D1035" t="s">
        <v>20</v>
      </c>
      <c r="E1035" t="s">
        <v>21</v>
      </c>
      <c r="F1035" t="s">
        <v>22</v>
      </c>
      <c r="G1035" t="s">
        <v>113</v>
      </c>
      <c r="H1035" t="s">
        <v>125</v>
      </c>
      <c r="I1035" t="s">
        <v>86</v>
      </c>
      <c r="J1035" t="s">
        <v>161</v>
      </c>
      <c r="K1035" t="s">
        <v>161</v>
      </c>
      <c r="L1035" t="s">
        <v>38</v>
      </c>
      <c r="M1035" t="s">
        <v>26</v>
      </c>
      <c r="N1035">
        <v>42901</v>
      </c>
      <c r="O1035">
        <v>42692</v>
      </c>
      <c r="P1035">
        <v>39505</v>
      </c>
      <c r="Q1035">
        <v>35144</v>
      </c>
      <c r="R1035">
        <v>0</v>
      </c>
      <c r="S1035">
        <v>0</v>
      </c>
      <c r="T1035">
        <v>0</v>
      </c>
      <c r="U1035">
        <v>0</v>
      </c>
      <c r="V1035">
        <v>99</v>
      </c>
      <c r="W1035">
        <v>92</v>
      </c>
      <c r="X1035">
        <v>81</v>
      </c>
      <c r="Y1035" t="s">
        <v>173</v>
      </c>
      <c r="Z1035" t="s">
        <v>173</v>
      </c>
      <c r="AA1035" t="s">
        <v>173</v>
      </c>
      <c r="AB1035" t="s">
        <v>173</v>
      </c>
      <c r="AC1035" s="25" t="s">
        <v>173</v>
      </c>
      <c r="AD1035" s="25" t="s">
        <v>173</v>
      </c>
      <c r="AE1035" s="25" t="s">
        <v>173</v>
      </c>
      <c r="AQ1035" s="5" t="e">
        <f>VLOOKUP(AR1035,'End KS4 denominations'!A:G,7,0)</f>
        <v>#N/A</v>
      </c>
      <c r="AR1035" s="5" t="str">
        <f t="shared" si="16"/>
        <v>Girls.S7.Converter Academies.Total.Total</v>
      </c>
    </row>
    <row r="1036" spans="1:44" x14ac:dyDescent="0.25">
      <c r="A1036">
        <v>201819</v>
      </c>
      <c r="B1036" t="s">
        <v>19</v>
      </c>
      <c r="C1036" t="s">
        <v>110</v>
      </c>
      <c r="D1036" t="s">
        <v>20</v>
      </c>
      <c r="E1036" t="s">
        <v>21</v>
      </c>
      <c r="F1036" t="s">
        <v>22</v>
      </c>
      <c r="G1036" t="s">
        <v>161</v>
      </c>
      <c r="H1036" t="s">
        <v>125</v>
      </c>
      <c r="I1036" t="s">
        <v>86</v>
      </c>
      <c r="J1036" t="s">
        <v>161</v>
      </c>
      <c r="K1036" t="s">
        <v>161</v>
      </c>
      <c r="L1036" t="s">
        <v>38</v>
      </c>
      <c r="M1036" t="s">
        <v>26</v>
      </c>
      <c r="N1036">
        <v>86525</v>
      </c>
      <c r="O1036">
        <v>86078</v>
      </c>
      <c r="P1036">
        <v>79278</v>
      </c>
      <c r="Q1036">
        <v>70386</v>
      </c>
      <c r="R1036">
        <v>0</v>
      </c>
      <c r="S1036">
        <v>0</v>
      </c>
      <c r="T1036">
        <v>0</v>
      </c>
      <c r="U1036">
        <v>0</v>
      </c>
      <c r="V1036">
        <v>99</v>
      </c>
      <c r="W1036">
        <v>91</v>
      </c>
      <c r="X1036">
        <v>81</v>
      </c>
      <c r="Y1036" t="s">
        <v>173</v>
      </c>
      <c r="Z1036" t="s">
        <v>173</v>
      </c>
      <c r="AA1036" t="s">
        <v>173</v>
      </c>
      <c r="AB1036" t="s">
        <v>173</v>
      </c>
      <c r="AC1036" s="25" t="s">
        <v>173</v>
      </c>
      <c r="AD1036" s="25" t="s">
        <v>173</v>
      </c>
      <c r="AE1036" s="25" t="s">
        <v>173</v>
      </c>
      <c r="AQ1036" s="5" t="e">
        <f>VLOOKUP(AR1036,'End KS4 denominations'!A:G,7,0)</f>
        <v>#N/A</v>
      </c>
      <c r="AR1036" s="5" t="str">
        <f t="shared" si="16"/>
        <v>Total.S7.Converter Academies.Total.Total</v>
      </c>
    </row>
    <row r="1037" spans="1:44" x14ac:dyDescent="0.25">
      <c r="A1037">
        <v>201819</v>
      </c>
      <c r="B1037" t="s">
        <v>19</v>
      </c>
      <c r="C1037" t="s">
        <v>110</v>
      </c>
      <c r="D1037" t="s">
        <v>20</v>
      </c>
      <c r="E1037" t="s">
        <v>21</v>
      </c>
      <c r="F1037" t="s">
        <v>22</v>
      </c>
      <c r="G1037" t="s">
        <v>111</v>
      </c>
      <c r="H1037" t="s">
        <v>125</v>
      </c>
      <c r="I1037" t="s">
        <v>164</v>
      </c>
      <c r="J1037" t="s">
        <v>161</v>
      </c>
      <c r="K1037" t="s">
        <v>161</v>
      </c>
      <c r="L1037" t="s">
        <v>38</v>
      </c>
      <c r="M1037" t="s">
        <v>26</v>
      </c>
      <c r="N1037">
        <v>15</v>
      </c>
      <c r="O1037">
        <v>15</v>
      </c>
      <c r="P1037">
        <v>6</v>
      </c>
      <c r="Q1037">
        <v>3</v>
      </c>
      <c r="R1037">
        <v>0</v>
      </c>
      <c r="S1037">
        <v>0</v>
      </c>
      <c r="T1037">
        <v>0</v>
      </c>
      <c r="U1037">
        <v>0</v>
      </c>
      <c r="V1037">
        <v>100</v>
      </c>
      <c r="W1037">
        <v>40</v>
      </c>
      <c r="X1037">
        <v>20</v>
      </c>
      <c r="Y1037" t="s">
        <v>173</v>
      </c>
      <c r="Z1037" t="s">
        <v>173</v>
      </c>
      <c r="AA1037" t="s">
        <v>173</v>
      </c>
      <c r="AB1037" t="s">
        <v>173</v>
      </c>
      <c r="AC1037" s="25" t="s">
        <v>173</v>
      </c>
      <c r="AD1037" s="25" t="s">
        <v>173</v>
      </c>
      <c r="AE1037" s="25" t="s">
        <v>173</v>
      </c>
      <c r="AQ1037" s="5" t="e">
        <f>VLOOKUP(AR1037,'End KS4 denominations'!A:G,7,0)</f>
        <v>#N/A</v>
      </c>
      <c r="AR1037" s="5" t="str">
        <f t="shared" si="16"/>
        <v>Boys.S7.FE14-16 Colleges.Total.Total</v>
      </c>
    </row>
    <row r="1038" spans="1:44" x14ac:dyDescent="0.25">
      <c r="A1038">
        <v>201819</v>
      </c>
      <c r="B1038" t="s">
        <v>19</v>
      </c>
      <c r="C1038" t="s">
        <v>110</v>
      </c>
      <c r="D1038" t="s">
        <v>20</v>
      </c>
      <c r="E1038" t="s">
        <v>21</v>
      </c>
      <c r="F1038" t="s">
        <v>22</v>
      </c>
      <c r="G1038" t="s">
        <v>113</v>
      </c>
      <c r="H1038" t="s">
        <v>125</v>
      </c>
      <c r="I1038" t="s">
        <v>164</v>
      </c>
      <c r="J1038" t="s">
        <v>161</v>
      </c>
      <c r="K1038" t="s">
        <v>161</v>
      </c>
      <c r="L1038" t="s">
        <v>38</v>
      </c>
      <c r="M1038" t="s">
        <v>26</v>
      </c>
      <c r="N1038">
        <v>30</v>
      </c>
      <c r="O1038">
        <v>30</v>
      </c>
      <c r="P1038">
        <v>18</v>
      </c>
      <c r="Q1038">
        <v>10</v>
      </c>
      <c r="R1038">
        <v>0</v>
      </c>
      <c r="S1038">
        <v>0</v>
      </c>
      <c r="T1038">
        <v>0</v>
      </c>
      <c r="U1038">
        <v>0</v>
      </c>
      <c r="V1038">
        <v>100</v>
      </c>
      <c r="W1038">
        <v>60</v>
      </c>
      <c r="X1038">
        <v>33</v>
      </c>
      <c r="Y1038" t="s">
        <v>173</v>
      </c>
      <c r="Z1038" t="s">
        <v>173</v>
      </c>
      <c r="AA1038" t="s">
        <v>173</v>
      </c>
      <c r="AB1038" t="s">
        <v>173</v>
      </c>
      <c r="AC1038" s="25" t="s">
        <v>173</v>
      </c>
      <c r="AD1038" s="25" t="s">
        <v>173</v>
      </c>
      <c r="AE1038" s="25" t="s">
        <v>173</v>
      </c>
      <c r="AQ1038" s="5" t="e">
        <f>VLOOKUP(AR1038,'End KS4 denominations'!A:G,7,0)</f>
        <v>#N/A</v>
      </c>
      <c r="AR1038" s="5" t="str">
        <f t="shared" si="16"/>
        <v>Girls.S7.FE14-16 Colleges.Total.Total</v>
      </c>
    </row>
    <row r="1039" spans="1:44" x14ac:dyDescent="0.25">
      <c r="A1039">
        <v>201819</v>
      </c>
      <c r="B1039" t="s">
        <v>19</v>
      </c>
      <c r="C1039" t="s">
        <v>110</v>
      </c>
      <c r="D1039" t="s">
        <v>20</v>
      </c>
      <c r="E1039" t="s">
        <v>21</v>
      </c>
      <c r="F1039" t="s">
        <v>22</v>
      </c>
      <c r="G1039" t="s">
        <v>161</v>
      </c>
      <c r="H1039" t="s">
        <v>125</v>
      </c>
      <c r="I1039" t="s">
        <v>164</v>
      </c>
      <c r="J1039" t="s">
        <v>161</v>
      </c>
      <c r="K1039" t="s">
        <v>161</v>
      </c>
      <c r="L1039" t="s">
        <v>38</v>
      </c>
      <c r="M1039" t="s">
        <v>26</v>
      </c>
      <c r="N1039">
        <v>45</v>
      </c>
      <c r="O1039">
        <v>45</v>
      </c>
      <c r="P1039">
        <v>24</v>
      </c>
      <c r="Q1039">
        <v>13</v>
      </c>
      <c r="R1039">
        <v>0</v>
      </c>
      <c r="S1039">
        <v>0</v>
      </c>
      <c r="T1039">
        <v>0</v>
      </c>
      <c r="U1039">
        <v>0</v>
      </c>
      <c r="V1039">
        <v>100</v>
      </c>
      <c r="W1039">
        <v>53</v>
      </c>
      <c r="X1039">
        <v>28</v>
      </c>
      <c r="Y1039" t="s">
        <v>173</v>
      </c>
      <c r="Z1039" t="s">
        <v>173</v>
      </c>
      <c r="AA1039" t="s">
        <v>173</v>
      </c>
      <c r="AB1039" t="s">
        <v>173</v>
      </c>
      <c r="AC1039" s="25" t="s">
        <v>173</v>
      </c>
      <c r="AD1039" s="25" t="s">
        <v>173</v>
      </c>
      <c r="AE1039" s="25" t="s">
        <v>173</v>
      </c>
      <c r="AQ1039" s="5" t="e">
        <f>VLOOKUP(AR1039,'End KS4 denominations'!A:G,7,0)</f>
        <v>#N/A</v>
      </c>
      <c r="AR1039" s="5" t="str">
        <f t="shared" si="16"/>
        <v>Total.S7.FE14-16 Colleges.Total.Total</v>
      </c>
    </row>
    <row r="1040" spans="1:44" x14ac:dyDescent="0.25">
      <c r="A1040">
        <v>201819</v>
      </c>
      <c r="B1040" t="s">
        <v>19</v>
      </c>
      <c r="C1040" t="s">
        <v>110</v>
      </c>
      <c r="D1040" t="s">
        <v>20</v>
      </c>
      <c r="E1040" t="s">
        <v>21</v>
      </c>
      <c r="F1040" t="s">
        <v>22</v>
      </c>
      <c r="G1040" t="s">
        <v>111</v>
      </c>
      <c r="H1040" t="s">
        <v>125</v>
      </c>
      <c r="I1040" t="s">
        <v>89</v>
      </c>
      <c r="J1040" t="s">
        <v>161</v>
      </c>
      <c r="K1040" t="s">
        <v>161</v>
      </c>
      <c r="L1040" t="s">
        <v>38</v>
      </c>
      <c r="M1040" t="s">
        <v>26</v>
      </c>
      <c r="N1040">
        <v>1311</v>
      </c>
      <c r="O1040">
        <v>1303</v>
      </c>
      <c r="P1040">
        <v>1194</v>
      </c>
      <c r="Q1040">
        <v>1077</v>
      </c>
      <c r="R1040">
        <v>0</v>
      </c>
      <c r="S1040">
        <v>0</v>
      </c>
      <c r="T1040">
        <v>0</v>
      </c>
      <c r="U1040">
        <v>0</v>
      </c>
      <c r="V1040">
        <v>99</v>
      </c>
      <c r="W1040">
        <v>91</v>
      </c>
      <c r="X1040">
        <v>82</v>
      </c>
      <c r="Y1040" t="s">
        <v>173</v>
      </c>
      <c r="Z1040" t="s">
        <v>173</v>
      </c>
      <c r="AA1040" t="s">
        <v>173</v>
      </c>
      <c r="AB1040" t="s">
        <v>173</v>
      </c>
      <c r="AC1040" s="25" t="s">
        <v>173</v>
      </c>
      <c r="AD1040" s="25" t="s">
        <v>173</v>
      </c>
      <c r="AE1040" s="25" t="s">
        <v>173</v>
      </c>
      <c r="AQ1040" s="5" t="e">
        <f>VLOOKUP(AR1040,'End KS4 denominations'!A:G,7,0)</f>
        <v>#N/A</v>
      </c>
      <c r="AR1040" s="5" t="str">
        <f t="shared" si="16"/>
        <v>Boys.S7.Free Schools.Total.Total</v>
      </c>
    </row>
    <row r="1041" spans="1:44" x14ac:dyDescent="0.25">
      <c r="A1041">
        <v>201819</v>
      </c>
      <c r="B1041" t="s">
        <v>19</v>
      </c>
      <c r="C1041" t="s">
        <v>110</v>
      </c>
      <c r="D1041" t="s">
        <v>20</v>
      </c>
      <c r="E1041" t="s">
        <v>21</v>
      </c>
      <c r="F1041" t="s">
        <v>22</v>
      </c>
      <c r="G1041" t="s">
        <v>113</v>
      </c>
      <c r="H1041" t="s">
        <v>125</v>
      </c>
      <c r="I1041" t="s">
        <v>89</v>
      </c>
      <c r="J1041" t="s">
        <v>161</v>
      </c>
      <c r="K1041" t="s">
        <v>161</v>
      </c>
      <c r="L1041" t="s">
        <v>38</v>
      </c>
      <c r="M1041" t="s">
        <v>26</v>
      </c>
      <c r="N1041">
        <v>1060</v>
      </c>
      <c r="O1041">
        <v>1054</v>
      </c>
      <c r="P1041">
        <v>982</v>
      </c>
      <c r="Q1041">
        <v>887</v>
      </c>
      <c r="R1041">
        <v>0</v>
      </c>
      <c r="S1041">
        <v>0</v>
      </c>
      <c r="T1041">
        <v>0</v>
      </c>
      <c r="U1041">
        <v>0</v>
      </c>
      <c r="V1041">
        <v>99</v>
      </c>
      <c r="W1041">
        <v>92</v>
      </c>
      <c r="X1041">
        <v>83</v>
      </c>
      <c r="Y1041" t="s">
        <v>173</v>
      </c>
      <c r="Z1041" t="s">
        <v>173</v>
      </c>
      <c r="AA1041" t="s">
        <v>173</v>
      </c>
      <c r="AB1041" t="s">
        <v>173</v>
      </c>
      <c r="AC1041" s="25" t="s">
        <v>173</v>
      </c>
      <c r="AD1041" s="25" t="s">
        <v>173</v>
      </c>
      <c r="AE1041" s="25" t="s">
        <v>173</v>
      </c>
      <c r="AQ1041" s="5" t="e">
        <f>VLOOKUP(AR1041,'End KS4 denominations'!A:G,7,0)</f>
        <v>#N/A</v>
      </c>
      <c r="AR1041" s="5" t="str">
        <f t="shared" si="16"/>
        <v>Girls.S7.Free Schools.Total.Total</v>
      </c>
    </row>
    <row r="1042" spans="1:44" x14ac:dyDescent="0.25">
      <c r="A1042">
        <v>201819</v>
      </c>
      <c r="B1042" t="s">
        <v>19</v>
      </c>
      <c r="C1042" t="s">
        <v>110</v>
      </c>
      <c r="D1042" t="s">
        <v>20</v>
      </c>
      <c r="E1042" t="s">
        <v>21</v>
      </c>
      <c r="F1042" t="s">
        <v>22</v>
      </c>
      <c r="G1042" t="s">
        <v>161</v>
      </c>
      <c r="H1042" t="s">
        <v>125</v>
      </c>
      <c r="I1042" t="s">
        <v>89</v>
      </c>
      <c r="J1042" t="s">
        <v>161</v>
      </c>
      <c r="K1042" t="s">
        <v>161</v>
      </c>
      <c r="L1042" t="s">
        <v>38</v>
      </c>
      <c r="M1042" t="s">
        <v>26</v>
      </c>
      <c r="N1042">
        <v>2371</v>
      </c>
      <c r="O1042">
        <v>2357</v>
      </c>
      <c r="P1042">
        <v>2176</v>
      </c>
      <c r="Q1042">
        <v>1964</v>
      </c>
      <c r="R1042">
        <v>0</v>
      </c>
      <c r="S1042">
        <v>0</v>
      </c>
      <c r="T1042">
        <v>0</v>
      </c>
      <c r="U1042">
        <v>0</v>
      </c>
      <c r="V1042">
        <v>99</v>
      </c>
      <c r="W1042">
        <v>91</v>
      </c>
      <c r="X1042">
        <v>82</v>
      </c>
      <c r="Y1042" t="s">
        <v>173</v>
      </c>
      <c r="Z1042" t="s">
        <v>173</v>
      </c>
      <c r="AA1042" t="s">
        <v>173</v>
      </c>
      <c r="AB1042" t="s">
        <v>173</v>
      </c>
      <c r="AC1042" s="25" t="s">
        <v>173</v>
      </c>
      <c r="AD1042" s="25" t="s">
        <v>173</v>
      </c>
      <c r="AE1042" s="25" t="s">
        <v>173</v>
      </c>
      <c r="AQ1042" s="5" t="e">
        <f>VLOOKUP(AR1042,'End KS4 denominations'!A:G,7,0)</f>
        <v>#N/A</v>
      </c>
      <c r="AR1042" s="5" t="str">
        <f t="shared" si="16"/>
        <v>Total.S7.Free Schools.Total.Total</v>
      </c>
    </row>
    <row r="1043" spans="1:44" x14ac:dyDescent="0.25">
      <c r="A1043">
        <v>201819</v>
      </c>
      <c r="B1043" t="s">
        <v>19</v>
      </c>
      <c r="C1043" t="s">
        <v>110</v>
      </c>
      <c r="D1043" t="s">
        <v>20</v>
      </c>
      <c r="E1043" t="s">
        <v>21</v>
      </c>
      <c r="F1043" t="s">
        <v>22</v>
      </c>
      <c r="G1043" t="s">
        <v>111</v>
      </c>
      <c r="H1043" t="s">
        <v>125</v>
      </c>
      <c r="I1043" t="s">
        <v>87</v>
      </c>
      <c r="J1043" t="s">
        <v>161</v>
      </c>
      <c r="K1043" t="s">
        <v>161</v>
      </c>
      <c r="L1043" t="s">
        <v>38</v>
      </c>
      <c r="M1043" t="s">
        <v>26</v>
      </c>
      <c r="N1043">
        <v>5713</v>
      </c>
      <c r="O1043">
        <v>5684</v>
      </c>
      <c r="P1043">
        <v>5502</v>
      </c>
      <c r="Q1043">
        <v>5103</v>
      </c>
      <c r="R1043">
        <v>0</v>
      </c>
      <c r="S1043">
        <v>0</v>
      </c>
      <c r="T1043">
        <v>0</v>
      </c>
      <c r="U1043">
        <v>0</v>
      </c>
      <c r="V1043">
        <v>99</v>
      </c>
      <c r="W1043">
        <v>96</v>
      </c>
      <c r="X1043">
        <v>89</v>
      </c>
      <c r="Y1043" t="s">
        <v>173</v>
      </c>
      <c r="Z1043" t="s">
        <v>173</v>
      </c>
      <c r="AA1043" t="s">
        <v>173</v>
      </c>
      <c r="AB1043" t="s">
        <v>173</v>
      </c>
      <c r="AC1043" s="25" t="s">
        <v>173</v>
      </c>
      <c r="AD1043" s="25" t="s">
        <v>173</v>
      </c>
      <c r="AE1043" s="25" t="s">
        <v>173</v>
      </c>
      <c r="AQ1043" s="5" t="e">
        <f>VLOOKUP(AR1043,'End KS4 denominations'!A:G,7,0)</f>
        <v>#N/A</v>
      </c>
      <c r="AR1043" s="5" t="str">
        <f t="shared" si="16"/>
        <v>Boys.S7.Independent Schools.Total.Total</v>
      </c>
    </row>
    <row r="1044" spans="1:44" x14ac:dyDescent="0.25">
      <c r="A1044">
        <v>201819</v>
      </c>
      <c r="B1044" t="s">
        <v>19</v>
      </c>
      <c r="C1044" t="s">
        <v>110</v>
      </c>
      <c r="D1044" t="s">
        <v>20</v>
      </c>
      <c r="E1044" t="s">
        <v>21</v>
      </c>
      <c r="F1044" t="s">
        <v>22</v>
      </c>
      <c r="G1044" t="s">
        <v>113</v>
      </c>
      <c r="H1044" t="s">
        <v>125</v>
      </c>
      <c r="I1044" t="s">
        <v>87</v>
      </c>
      <c r="J1044" t="s">
        <v>161</v>
      </c>
      <c r="K1044" t="s">
        <v>161</v>
      </c>
      <c r="L1044" t="s">
        <v>38</v>
      </c>
      <c r="M1044" t="s">
        <v>26</v>
      </c>
      <c r="N1044">
        <v>5591</v>
      </c>
      <c r="O1044">
        <v>5565</v>
      </c>
      <c r="P1044">
        <v>5423</v>
      </c>
      <c r="Q1044">
        <v>5124</v>
      </c>
      <c r="R1044">
        <v>0</v>
      </c>
      <c r="S1044">
        <v>0</v>
      </c>
      <c r="T1044">
        <v>0</v>
      </c>
      <c r="U1044">
        <v>0</v>
      </c>
      <c r="V1044">
        <v>99</v>
      </c>
      <c r="W1044">
        <v>96</v>
      </c>
      <c r="X1044">
        <v>91</v>
      </c>
      <c r="Y1044" t="s">
        <v>173</v>
      </c>
      <c r="Z1044" t="s">
        <v>173</v>
      </c>
      <c r="AA1044" t="s">
        <v>173</v>
      </c>
      <c r="AB1044" t="s">
        <v>173</v>
      </c>
      <c r="AC1044" s="25" t="s">
        <v>173</v>
      </c>
      <c r="AD1044" s="25" t="s">
        <v>173</v>
      </c>
      <c r="AE1044" s="25" t="s">
        <v>173</v>
      </c>
      <c r="AQ1044" s="5" t="e">
        <f>VLOOKUP(AR1044,'End KS4 denominations'!A:G,7,0)</f>
        <v>#N/A</v>
      </c>
      <c r="AR1044" s="5" t="str">
        <f t="shared" si="16"/>
        <v>Girls.S7.Independent Schools.Total.Total</v>
      </c>
    </row>
    <row r="1045" spans="1:44" x14ac:dyDescent="0.25">
      <c r="A1045">
        <v>201819</v>
      </c>
      <c r="B1045" t="s">
        <v>19</v>
      </c>
      <c r="C1045" t="s">
        <v>110</v>
      </c>
      <c r="D1045" t="s">
        <v>20</v>
      </c>
      <c r="E1045" t="s">
        <v>21</v>
      </c>
      <c r="F1045" t="s">
        <v>22</v>
      </c>
      <c r="G1045" t="s">
        <v>161</v>
      </c>
      <c r="H1045" t="s">
        <v>125</v>
      </c>
      <c r="I1045" t="s">
        <v>87</v>
      </c>
      <c r="J1045" t="s">
        <v>161</v>
      </c>
      <c r="K1045" t="s">
        <v>161</v>
      </c>
      <c r="L1045" t="s">
        <v>38</v>
      </c>
      <c r="M1045" t="s">
        <v>26</v>
      </c>
      <c r="N1045">
        <v>11304</v>
      </c>
      <c r="O1045">
        <v>11249</v>
      </c>
      <c r="P1045">
        <v>10925</v>
      </c>
      <c r="Q1045">
        <v>10227</v>
      </c>
      <c r="R1045">
        <v>0</v>
      </c>
      <c r="S1045">
        <v>0</v>
      </c>
      <c r="T1045">
        <v>0</v>
      </c>
      <c r="U1045">
        <v>0</v>
      </c>
      <c r="V1045">
        <v>99</v>
      </c>
      <c r="W1045">
        <v>96</v>
      </c>
      <c r="X1045">
        <v>90</v>
      </c>
      <c r="Y1045" t="s">
        <v>173</v>
      </c>
      <c r="Z1045" t="s">
        <v>173</v>
      </c>
      <c r="AA1045" t="s">
        <v>173</v>
      </c>
      <c r="AB1045" t="s">
        <v>173</v>
      </c>
      <c r="AC1045" s="25" t="s">
        <v>173</v>
      </c>
      <c r="AD1045" s="25" t="s">
        <v>173</v>
      </c>
      <c r="AE1045" s="25" t="s">
        <v>173</v>
      </c>
      <c r="AQ1045" s="5" t="e">
        <f>VLOOKUP(AR1045,'End KS4 denominations'!A:G,7,0)</f>
        <v>#N/A</v>
      </c>
      <c r="AR1045" s="5" t="str">
        <f t="shared" si="16"/>
        <v>Total.S7.Independent Schools.Total.Total</v>
      </c>
    </row>
    <row r="1046" spans="1:44" x14ac:dyDescent="0.25">
      <c r="A1046">
        <v>201819</v>
      </c>
      <c r="B1046" t="s">
        <v>19</v>
      </c>
      <c r="C1046" t="s">
        <v>110</v>
      </c>
      <c r="D1046" t="s">
        <v>20</v>
      </c>
      <c r="E1046" t="s">
        <v>21</v>
      </c>
      <c r="F1046" t="s">
        <v>22</v>
      </c>
      <c r="G1046" t="s">
        <v>111</v>
      </c>
      <c r="H1046" t="s">
        <v>125</v>
      </c>
      <c r="I1046" t="s">
        <v>162</v>
      </c>
      <c r="J1046" t="s">
        <v>161</v>
      </c>
      <c r="K1046" t="s">
        <v>161</v>
      </c>
      <c r="L1046" t="s">
        <v>38</v>
      </c>
      <c r="M1046" t="s">
        <v>26</v>
      </c>
      <c r="N1046">
        <v>31</v>
      </c>
      <c r="O1046">
        <v>31</v>
      </c>
      <c r="P1046">
        <v>25</v>
      </c>
      <c r="Q1046">
        <v>19</v>
      </c>
      <c r="R1046">
        <v>0</v>
      </c>
      <c r="S1046">
        <v>0</v>
      </c>
      <c r="T1046">
        <v>0</v>
      </c>
      <c r="U1046">
        <v>0</v>
      </c>
      <c r="V1046">
        <v>100</v>
      </c>
      <c r="W1046">
        <v>80</v>
      </c>
      <c r="X1046">
        <v>61</v>
      </c>
      <c r="Y1046" t="s">
        <v>173</v>
      </c>
      <c r="Z1046" t="s">
        <v>173</v>
      </c>
      <c r="AA1046" t="s">
        <v>173</v>
      </c>
      <c r="AB1046" t="s">
        <v>173</v>
      </c>
      <c r="AC1046" s="25" t="s">
        <v>173</v>
      </c>
      <c r="AD1046" s="25" t="s">
        <v>173</v>
      </c>
      <c r="AE1046" s="25" t="s">
        <v>173</v>
      </c>
      <c r="AQ1046" s="5" t="e">
        <f>VLOOKUP(AR1046,'End KS4 denominations'!A:G,7,0)</f>
        <v>#N/A</v>
      </c>
      <c r="AR1046" s="5" t="str">
        <f t="shared" si="16"/>
        <v>Boys.S7.Independent Special Schools.Total.Total</v>
      </c>
    </row>
    <row r="1047" spans="1:44" x14ac:dyDescent="0.25">
      <c r="A1047">
        <v>201819</v>
      </c>
      <c r="B1047" t="s">
        <v>19</v>
      </c>
      <c r="C1047" t="s">
        <v>110</v>
      </c>
      <c r="D1047" t="s">
        <v>20</v>
      </c>
      <c r="E1047" t="s">
        <v>21</v>
      </c>
      <c r="F1047" t="s">
        <v>22</v>
      </c>
      <c r="G1047" t="s">
        <v>113</v>
      </c>
      <c r="H1047" t="s">
        <v>125</v>
      </c>
      <c r="I1047" t="s">
        <v>162</v>
      </c>
      <c r="J1047" t="s">
        <v>161</v>
      </c>
      <c r="K1047" t="s">
        <v>161</v>
      </c>
      <c r="L1047" t="s">
        <v>38</v>
      </c>
      <c r="M1047" t="s">
        <v>26</v>
      </c>
      <c r="N1047">
        <v>7</v>
      </c>
      <c r="O1047">
        <v>7</v>
      </c>
      <c r="P1047">
        <v>3</v>
      </c>
      <c r="Q1047">
        <v>3</v>
      </c>
      <c r="R1047">
        <v>0</v>
      </c>
      <c r="S1047">
        <v>0</v>
      </c>
      <c r="T1047">
        <v>0</v>
      </c>
      <c r="U1047">
        <v>0</v>
      </c>
      <c r="V1047">
        <v>100</v>
      </c>
      <c r="W1047">
        <v>42</v>
      </c>
      <c r="X1047">
        <v>42</v>
      </c>
      <c r="Y1047" t="s">
        <v>173</v>
      </c>
      <c r="Z1047" t="s">
        <v>173</v>
      </c>
      <c r="AA1047" t="s">
        <v>173</v>
      </c>
      <c r="AB1047" t="s">
        <v>173</v>
      </c>
      <c r="AC1047" s="25" t="s">
        <v>173</v>
      </c>
      <c r="AD1047" s="25" t="s">
        <v>173</v>
      </c>
      <c r="AE1047" s="25" t="s">
        <v>173</v>
      </c>
      <c r="AQ1047" s="5" t="e">
        <f>VLOOKUP(AR1047,'End KS4 denominations'!A:G,7,0)</f>
        <v>#N/A</v>
      </c>
      <c r="AR1047" s="5" t="str">
        <f t="shared" si="16"/>
        <v>Girls.S7.Independent Special Schools.Total.Total</v>
      </c>
    </row>
    <row r="1048" spans="1:44" x14ac:dyDescent="0.25">
      <c r="A1048">
        <v>201819</v>
      </c>
      <c r="B1048" t="s">
        <v>19</v>
      </c>
      <c r="C1048" t="s">
        <v>110</v>
      </c>
      <c r="D1048" t="s">
        <v>20</v>
      </c>
      <c r="E1048" t="s">
        <v>21</v>
      </c>
      <c r="F1048" t="s">
        <v>22</v>
      </c>
      <c r="G1048" t="s">
        <v>161</v>
      </c>
      <c r="H1048" t="s">
        <v>125</v>
      </c>
      <c r="I1048" t="s">
        <v>162</v>
      </c>
      <c r="J1048" t="s">
        <v>161</v>
      </c>
      <c r="K1048" t="s">
        <v>161</v>
      </c>
      <c r="L1048" t="s">
        <v>38</v>
      </c>
      <c r="M1048" t="s">
        <v>26</v>
      </c>
      <c r="N1048">
        <v>38</v>
      </c>
      <c r="O1048">
        <v>38</v>
      </c>
      <c r="P1048">
        <v>28</v>
      </c>
      <c r="Q1048">
        <v>22</v>
      </c>
      <c r="R1048">
        <v>0</v>
      </c>
      <c r="S1048">
        <v>0</v>
      </c>
      <c r="T1048">
        <v>0</v>
      </c>
      <c r="U1048">
        <v>0</v>
      </c>
      <c r="V1048">
        <v>100</v>
      </c>
      <c r="W1048">
        <v>73</v>
      </c>
      <c r="X1048">
        <v>57</v>
      </c>
      <c r="Y1048" t="s">
        <v>173</v>
      </c>
      <c r="Z1048" t="s">
        <v>173</v>
      </c>
      <c r="AA1048" t="s">
        <v>173</v>
      </c>
      <c r="AB1048" t="s">
        <v>173</v>
      </c>
      <c r="AC1048" s="25" t="s">
        <v>173</v>
      </c>
      <c r="AD1048" s="25" t="s">
        <v>173</v>
      </c>
      <c r="AE1048" s="25" t="s">
        <v>173</v>
      </c>
      <c r="AQ1048" s="5" t="e">
        <f>VLOOKUP(AR1048,'End KS4 denominations'!A:G,7,0)</f>
        <v>#N/A</v>
      </c>
      <c r="AR1048" s="5" t="str">
        <f t="shared" si="16"/>
        <v>Total.S7.Independent Special Schools.Total.Total</v>
      </c>
    </row>
    <row r="1049" spans="1:44" x14ac:dyDescent="0.25">
      <c r="A1049">
        <v>201819</v>
      </c>
      <c r="B1049" t="s">
        <v>19</v>
      </c>
      <c r="C1049" t="s">
        <v>110</v>
      </c>
      <c r="D1049" t="s">
        <v>20</v>
      </c>
      <c r="E1049" t="s">
        <v>21</v>
      </c>
      <c r="F1049" t="s">
        <v>22</v>
      </c>
      <c r="G1049" t="s">
        <v>111</v>
      </c>
      <c r="H1049" t="s">
        <v>125</v>
      </c>
      <c r="I1049" t="s">
        <v>127</v>
      </c>
      <c r="J1049" t="s">
        <v>161</v>
      </c>
      <c r="K1049" t="s">
        <v>161</v>
      </c>
      <c r="L1049" t="s">
        <v>38</v>
      </c>
      <c r="M1049" t="s">
        <v>26</v>
      </c>
      <c r="N1049">
        <v>9</v>
      </c>
      <c r="O1049">
        <v>8</v>
      </c>
      <c r="P1049">
        <v>6</v>
      </c>
      <c r="Q1049">
        <v>4</v>
      </c>
      <c r="R1049">
        <v>0</v>
      </c>
      <c r="S1049">
        <v>0</v>
      </c>
      <c r="T1049">
        <v>0</v>
      </c>
      <c r="U1049">
        <v>0</v>
      </c>
      <c r="V1049">
        <v>88</v>
      </c>
      <c r="W1049">
        <v>66</v>
      </c>
      <c r="X1049">
        <v>44</v>
      </c>
      <c r="Y1049" t="s">
        <v>173</v>
      </c>
      <c r="Z1049" t="s">
        <v>173</v>
      </c>
      <c r="AA1049" t="s">
        <v>173</v>
      </c>
      <c r="AB1049" t="s">
        <v>173</v>
      </c>
      <c r="AC1049" s="25" t="s">
        <v>173</v>
      </c>
      <c r="AD1049" s="25" t="s">
        <v>173</v>
      </c>
      <c r="AE1049" s="25" t="s">
        <v>173</v>
      </c>
      <c r="AQ1049" s="5" t="e">
        <f>VLOOKUP(AR1049,'End KS4 denominations'!A:G,7,0)</f>
        <v>#N/A</v>
      </c>
      <c r="AR1049" s="5" t="str">
        <f t="shared" si="16"/>
        <v>Boys.S7.Non-Maintained Special Schools.Total.Total</v>
      </c>
    </row>
    <row r="1050" spans="1:44" x14ac:dyDescent="0.25">
      <c r="A1050">
        <v>201819</v>
      </c>
      <c r="B1050" t="s">
        <v>19</v>
      </c>
      <c r="C1050" t="s">
        <v>110</v>
      </c>
      <c r="D1050" t="s">
        <v>20</v>
      </c>
      <c r="E1050" t="s">
        <v>21</v>
      </c>
      <c r="F1050" t="s">
        <v>22</v>
      </c>
      <c r="G1050" t="s">
        <v>113</v>
      </c>
      <c r="H1050" t="s">
        <v>125</v>
      </c>
      <c r="I1050" t="s">
        <v>127</v>
      </c>
      <c r="J1050" t="s">
        <v>161</v>
      </c>
      <c r="K1050" t="s">
        <v>161</v>
      </c>
      <c r="L1050" t="s">
        <v>38</v>
      </c>
      <c r="M1050" t="s">
        <v>26</v>
      </c>
      <c r="N1050">
        <v>7</v>
      </c>
      <c r="O1050">
        <v>6</v>
      </c>
      <c r="P1050">
        <v>3</v>
      </c>
      <c r="Q1050">
        <v>1</v>
      </c>
      <c r="R1050">
        <v>0</v>
      </c>
      <c r="S1050">
        <v>0</v>
      </c>
      <c r="T1050">
        <v>0</v>
      </c>
      <c r="U1050">
        <v>0</v>
      </c>
      <c r="V1050">
        <v>85</v>
      </c>
      <c r="W1050">
        <v>42</v>
      </c>
      <c r="X1050">
        <v>14</v>
      </c>
      <c r="Y1050" t="s">
        <v>173</v>
      </c>
      <c r="Z1050" t="s">
        <v>173</v>
      </c>
      <c r="AA1050" t="s">
        <v>173</v>
      </c>
      <c r="AB1050" t="s">
        <v>173</v>
      </c>
      <c r="AC1050" s="25" t="s">
        <v>173</v>
      </c>
      <c r="AD1050" s="25" t="s">
        <v>173</v>
      </c>
      <c r="AE1050" s="25" t="s">
        <v>173</v>
      </c>
      <c r="AQ1050" s="5" t="e">
        <f>VLOOKUP(AR1050,'End KS4 denominations'!A:G,7,0)</f>
        <v>#N/A</v>
      </c>
      <c r="AR1050" s="5" t="str">
        <f t="shared" si="16"/>
        <v>Girls.S7.Non-Maintained Special Schools.Total.Total</v>
      </c>
    </row>
    <row r="1051" spans="1:44" x14ac:dyDescent="0.25">
      <c r="A1051">
        <v>201819</v>
      </c>
      <c r="B1051" t="s">
        <v>19</v>
      </c>
      <c r="C1051" t="s">
        <v>110</v>
      </c>
      <c r="D1051" t="s">
        <v>20</v>
      </c>
      <c r="E1051" t="s">
        <v>21</v>
      </c>
      <c r="F1051" t="s">
        <v>22</v>
      </c>
      <c r="G1051" t="s">
        <v>161</v>
      </c>
      <c r="H1051" t="s">
        <v>125</v>
      </c>
      <c r="I1051" t="s">
        <v>127</v>
      </c>
      <c r="J1051" t="s">
        <v>161</v>
      </c>
      <c r="K1051" t="s">
        <v>161</v>
      </c>
      <c r="L1051" t="s">
        <v>38</v>
      </c>
      <c r="M1051" t="s">
        <v>26</v>
      </c>
      <c r="N1051">
        <v>16</v>
      </c>
      <c r="O1051">
        <v>14</v>
      </c>
      <c r="P1051">
        <v>9</v>
      </c>
      <c r="Q1051">
        <v>5</v>
      </c>
      <c r="R1051">
        <v>0</v>
      </c>
      <c r="S1051">
        <v>0</v>
      </c>
      <c r="T1051">
        <v>0</v>
      </c>
      <c r="U1051">
        <v>0</v>
      </c>
      <c r="V1051">
        <v>87</v>
      </c>
      <c r="W1051">
        <v>56</v>
      </c>
      <c r="X1051">
        <v>31</v>
      </c>
      <c r="Y1051" t="s">
        <v>173</v>
      </c>
      <c r="Z1051" t="s">
        <v>173</v>
      </c>
      <c r="AA1051" t="s">
        <v>173</v>
      </c>
      <c r="AB1051" t="s">
        <v>173</v>
      </c>
      <c r="AC1051" s="25" t="s">
        <v>173</v>
      </c>
      <c r="AD1051" s="25" t="s">
        <v>173</v>
      </c>
      <c r="AE1051" s="25" t="s">
        <v>173</v>
      </c>
      <c r="AQ1051" s="5" t="e">
        <f>VLOOKUP(AR1051,'End KS4 denominations'!A:G,7,0)</f>
        <v>#N/A</v>
      </c>
      <c r="AR1051" s="5" t="str">
        <f t="shared" si="16"/>
        <v>Total.S7.Non-Maintained Special Schools.Total.Total</v>
      </c>
    </row>
    <row r="1052" spans="1:44" x14ac:dyDescent="0.25">
      <c r="A1052">
        <v>201819</v>
      </c>
      <c r="B1052" t="s">
        <v>19</v>
      </c>
      <c r="C1052" t="s">
        <v>110</v>
      </c>
      <c r="D1052" t="s">
        <v>20</v>
      </c>
      <c r="E1052" t="s">
        <v>21</v>
      </c>
      <c r="F1052" t="s">
        <v>22</v>
      </c>
      <c r="G1052" t="s">
        <v>111</v>
      </c>
      <c r="H1052" t="s">
        <v>125</v>
      </c>
      <c r="I1052" t="s">
        <v>88</v>
      </c>
      <c r="J1052" t="s">
        <v>161</v>
      </c>
      <c r="K1052" t="s">
        <v>161</v>
      </c>
      <c r="L1052" t="s">
        <v>38</v>
      </c>
      <c r="M1052" t="s">
        <v>26</v>
      </c>
      <c r="N1052">
        <v>10183</v>
      </c>
      <c r="O1052">
        <v>10078</v>
      </c>
      <c r="P1052">
        <v>8555</v>
      </c>
      <c r="Q1052">
        <v>6934</v>
      </c>
      <c r="R1052">
        <v>0</v>
      </c>
      <c r="S1052">
        <v>0</v>
      </c>
      <c r="T1052">
        <v>0</v>
      </c>
      <c r="U1052">
        <v>0</v>
      </c>
      <c r="V1052">
        <v>98</v>
      </c>
      <c r="W1052">
        <v>84</v>
      </c>
      <c r="X1052">
        <v>68</v>
      </c>
      <c r="Y1052" t="s">
        <v>173</v>
      </c>
      <c r="Z1052" t="s">
        <v>173</v>
      </c>
      <c r="AA1052" t="s">
        <v>173</v>
      </c>
      <c r="AB1052" t="s">
        <v>173</v>
      </c>
      <c r="AC1052" s="25" t="s">
        <v>173</v>
      </c>
      <c r="AD1052" s="25" t="s">
        <v>173</v>
      </c>
      <c r="AE1052" s="25" t="s">
        <v>173</v>
      </c>
      <c r="AQ1052" s="5" t="e">
        <f>VLOOKUP(AR1052,'End KS4 denominations'!A:G,7,0)</f>
        <v>#N/A</v>
      </c>
      <c r="AR1052" s="5" t="str">
        <f t="shared" si="16"/>
        <v>Boys.S7.Sponsored Academies.Total.Total</v>
      </c>
    </row>
    <row r="1053" spans="1:44" x14ac:dyDescent="0.25">
      <c r="A1053">
        <v>201819</v>
      </c>
      <c r="B1053" t="s">
        <v>19</v>
      </c>
      <c r="C1053" t="s">
        <v>110</v>
      </c>
      <c r="D1053" t="s">
        <v>20</v>
      </c>
      <c r="E1053" t="s">
        <v>21</v>
      </c>
      <c r="F1053" t="s">
        <v>22</v>
      </c>
      <c r="G1053" t="s">
        <v>113</v>
      </c>
      <c r="H1053" t="s">
        <v>125</v>
      </c>
      <c r="I1053" t="s">
        <v>88</v>
      </c>
      <c r="J1053" t="s">
        <v>161</v>
      </c>
      <c r="K1053" t="s">
        <v>161</v>
      </c>
      <c r="L1053" t="s">
        <v>38</v>
      </c>
      <c r="M1053" t="s">
        <v>26</v>
      </c>
      <c r="N1053">
        <v>9855</v>
      </c>
      <c r="O1053">
        <v>9765</v>
      </c>
      <c r="P1053">
        <v>8272</v>
      </c>
      <c r="Q1053">
        <v>6785</v>
      </c>
      <c r="R1053">
        <v>0</v>
      </c>
      <c r="S1053">
        <v>0</v>
      </c>
      <c r="T1053">
        <v>0</v>
      </c>
      <c r="U1053">
        <v>0</v>
      </c>
      <c r="V1053">
        <v>99</v>
      </c>
      <c r="W1053">
        <v>83</v>
      </c>
      <c r="X1053">
        <v>68</v>
      </c>
      <c r="Y1053" t="s">
        <v>173</v>
      </c>
      <c r="Z1053" t="s">
        <v>173</v>
      </c>
      <c r="AA1053" t="s">
        <v>173</v>
      </c>
      <c r="AB1053" t="s">
        <v>173</v>
      </c>
      <c r="AC1053" s="25" t="s">
        <v>173</v>
      </c>
      <c r="AD1053" s="25" t="s">
        <v>173</v>
      </c>
      <c r="AE1053" s="25" t="s">
        <v>173</v>
      </c>
      <c r="AQ1053" s="5" t="e">
        <f>VLOOKUP(AR1053,'End KS4 denominations'!A:G,7,0)</f>
        <v>#N/A</v>
      </c>
      <c r="AR1053" s="5" t="str">
        <f t="shared" si="16"/>
        <v>Girls.S7.Sponsored Academies.Total.Total</v>
      </c>
    </row>
    <row r="1054" spans="1:44" x14ac:dyDescent="0.25">
      <c r="A1054">
        <v>201819</v>
      </c>
      <c r="B1054" t="s">
        <v>19</v>
      </c>
      <c r="C1054" t="s">
        <v>110</v>
      </c>
      <c r="D1054" t="s">
        <v>20</v>
      </c>
      <c r="E1054" t="s">
        <v>21</v>
      </c>
      <c r="F1054" t="s">
        <v>22</v>
      </c>
      <c r="G1054" t="s">
        <v>161</v>
      </c>
      <c r="H1054" t="s">
        <v>125</v>
      </c>
      <c r="I1054" t="s">
        <v>88</v>
      </c>
      <c r="J1054" t="s">
        <v>161</v>
      </c>
      <c r="K1054" t="s">
        <v>161</v>
      </c>
      <c r="L1054" t="s">
        <v>38</v>
      </c>
      <c r="M1054" t="s">
        <v>26</v>
      </c>
      <c r="N1054">
        <v>20038</v>
      </c>
      <c r="O1054">
        <v>19843</v>
      </c>
      <c r="P1054">
        <v>16827</v>
      </c>
      <c r="Q1054">
        <v>13719</v>
      </c>
      <c r="R1054">
        <v>0</v>
      </c>
      <c r="S1054">
        <v>0</v>
      </c>
      <c r="T1054">
        <v>0</v>
      </c>
      <c r="U1054">
        <v>0</v>
      </c>
      <c r="V1054">
        <v>99</v>
      </c>
      <c r="W1054">
        <v>83</v>
      </c>
      <c r="X1054">
        <v>68</v>
      </c>
      <c r="Y1054" t="s">
        <v>173</v>
      </c>
      <c r="Z1054" t="s">
        <v>173</v>
      </c>
      <c r="AA1054" t="s">
        <v>173</v>
      </c>
      <c r="AB1054" t="s">
        <v>173</v>
      </c>
      <c r="AC1054" s="25" t="s">
        <v>173</v>
      </c>
      <c r="AD1054" s="25" t="s">
        <v>173</v>
      </c>
      <c r="AE1054" s="25" t="s">
        <v>173</v>
      </c>
      <c r="AQ1054" s="5" t="e">
        <f>VLOOKUP(AR1054,'End KS4 denominations'!A:G,7,0)</f>
        <v>#N/A</v>
      </c>
      <c r="AR1054" s="5" t="str">
        <f t="shared" si="16"/>
        <v>Total.S7.Sponsored Academies.Total.Total</v>
      </c>
    </row>
    <row r="1055" spans="1:44" x14ac:dyDescent="0.25">
      <c r="A1055">
        <v>201819</v>
      </c>
      <c r="B1055" t="s">
        <v>19</v>
      </c>
      <c r="C1055" t="s">
        <v>110</v>
      </c>
      <c r="D1055" t="s">
        <v>20</v>
      </c>
      <c r="E1055" t="s">
        <v>21</v>
      </c>
      <c r="F1055" t="s">
        <v>22</v>
      </c>
      <c r="G1055" t="s">
        <v>111</v>
      </c>
      <c r="H1055" t="s">
        <v>125</v>
      </c>
      <c r="I1055" t="s">
        <v>126</v>
      </c>
      <c r="J1055" t="s">
        <v>161</v>
      </c>
      <c r="K1055" t="s">
        <v>161</v>
      </c>
      <c r="L1055" t="s">
        <v>38</v>
      </c>
      <c r="M1055" t="s">
        <v>26</v>
      </c>
      <c r="N1055">
        <v>258</v>
      </c>
      <c r="O1055">
        <v>251</v>
      </c>
      <c r="P1055">
        <v>135</v>
      </c>
      <c r="Q1055">
        <v>99</v>
      </c>
      <c r="R1055">
        <v>0</v>
      </c>
      <c r="S1055">
        <v>0</v>
      </c>
      <c r="T1055">
        <v>0</v>
      </c>
      <c r="U1055">
        <v>0</v>
      </c>
      <c r="V1055">
        <v>97</v>
      </c>
      <c r="W1055">
        <v>52</v>
      </c>
      <c r="X1055">
        <v>38</v>
      </c>
      <c r="Y1055" t="s">
        <v>173</v>
      </c>
      <c r="Z1055" t="s">
        <v>173</v>
      </c>
      <c r="AA1055" t="s">
        <v>173</v>
      </c>
      <c r="AB1055" t="s">
        <v>173</v>
      </c>
      <c r="AC1055" s="25" t="s">
        <v>173</v>
      </c>
      <c r="AD1055" s="25" t="s">
        <v>173</v>
      </c>
      <c r="AE1055" s="25" t="s">
        <v>173</v>
      </c>
      <c r="AQ1055" s="5" t="e">
        <f>VLOOKUP(AR1055,'End KS4 denominations'!A:G,7,0)</f>
        <v>#N/A</v>
      </c>
      <c r="AR1055" s="5" t="str">
        <f t="shared" si="16"/>
        <v>Boys.S7.Studio Schools.Total.Total</v>
      </c>
    </row>
    <row r="1056" spans="1:44" x14ac:dyDescent="0.25">
      <c r="A1056">
        <v>201819</v>
      </c>
      <c r="B1056" t="s">
        <v>19</v>
      </c>
      <c r="C1056" t="s">
        <v>110</v>
      </c>
      <c r="D1056" t="s">
        <v>20</v>
      </c>
      <c r="E1056" t="s">
        <v>21</v>
      </c>
      <c r="F1056" t="s">
        <v>22</v>
      </c>
      <c r="G1056" t="s">
        <v>113</v>
      </c>
      <c r="H1056" t="s">
        <v>125</v>
      </c>
      <c r="I1056" t="s">
        <v>126</v>
      </c>
      <c r="J1056" t="s">
        <v>161</v>
      </c>
      <c r="K1056" t="s">
        <v>161</v>
      </c>
      <c r="L1056" t="s">
        <v>38</v>
      </c>
      <c r="M1056" t="s">
        <v>26</v>
      </c>
      <c r="N1056">
        <v>138</v>
      </c>
      <c r="O1056">
        <v>132</v>
      </c>
      <c r="P1056">
        <v>55</v>
      </c>
      <c r="Q1056">
        <v>38</v>
      </c>
      <c r="R1056">
        <v>0</v>
      </c>
      <c r="S1056">
        <v>0</v>
      </c>
      <c r="T1056">
        <v>0</v>
      </c>
      <c r="U1056">
        <v>0</v>
      </c>
      <c r="V1056">
        <v>95</v>
      </c>
      <c r="W1056">
        <v>39</v>
      </c>
      <c r="X1056">
        <v>27</v>
      </c>
      <c r="Y1056" t="s">
        <v>173</v>
      </c>
      <c r="Z1056" t="s">
        <v>173</v>
      </c>
      <c r="AA1056" t="s">
        <v>173</v>
      </c>
      <c r="AB1056" t="s">
        <v>173</v>
      </c>
      <c r="AC1056" s="25" t="s">
        <v>173</v>
      </c>
      <c r="AD1056" s="25" t="s">
        <v>173</v>
      </c>
      <c r="AE1056" s="25" t="s">
        <v>173</v>
      </c>
      <c r="AQ1056" s="5" t="e">
        <f>VLOOKUP(AR1056,'End KS4 denominations'!A:G,7,0)</f>
        <v>#N/A</v>
      </c>
      <c r="AR1056" s="5" t="str">
        <f t="shared" si="16"/>
        <v>Girls.S7.Studio Schools.Total.Total</v>
      </c>
    </row>
    <row r="1057" spans="1:44" x14ac:dyDescent="0.25">
      <c r="A1057">
        <v>201819</v>
      </c>
      <c r="B1057" t="s">
        <v>19</v>
      </c>
      <c r="C1057" t="s">
        <v>110</v>
      </c>
      <c r="D1057" t="s">
        <v>20</v>
      </c>
      <c r="E1057" t="s">
        <v>21</v>
      </c>
      <c r="F1057" t="s">
        <v>22</v>
      </c>
      <c r="G1057" t="s">
        <v>161</v>
      </c>
      <c r="H1057" t="s">
        <v>125</v>
      </c>
      <c r="I1057" t="s">
        <v>126</v>
      </c>
      <c r="J1057" t="s">
        <v>161</v>
      </c>
      <c r="K1057" t="s">
        <v>161</v>
      </c>
      <c r="L1057" t="s">
        <v>38</v>
      </c>
      <c r="M1057" t="s">
        <v>26</v>
      </c>
      <c r="N1057">
        <v>396</v>
      </c>
      <c r="O1057">
        <v>383</v>
      </c>
      <c r="P1057">
        <v>190</v>
      </c>
      <c r="Q1057">
        <v>137</v>
      </c>
      <c r="R1057">
        <v>0</v>
      </c>
      <c r="S1057">
        <v>0</v>
      </c>
      <c r="T1057">
        <v>0</v>
      </c>
      <c r="U1057">
        <v>0</v>
      </c>
      <c r="V1057">
        <v>96</v>
      </c>
      <c r="W1057">
        <v>47</v>
      </c>
      <c r="X1057">
        <v>34</v>
      </c>
      <c r="Y1057" t="s">
        <v>173</v>
      </c>
      <c r="Z1057" t="s">
        <v>173</v>
      </c>
      <c r="AA1057" t="s">
        <v>173</v>
      </c>
      <c r="AB1057" t="s">
        <v>173</v>
      </c>
      <c r="AC1057" s="25" t="s">
        <v>173</v>
      </c>
      <c r="AD1057" s="25" t="s">
        <v>173</v>
      </c>
      <c r="AE1057" s="25" t="s">
        <v>173</v>
      </c>
      <c r="AQ1057" s="5" t="e">
        <f>VLOOKUP(AR1057,'End KS4 denominations'!A:G,7,0)</f>
        <v>#N/A</v>
      </c>
      <c r="AR1057" s="5" t="str">
        <f t="shared" si="16"/>
        <v>Total.S7.Studio Schools.Total.Total</v>
      </c>
    </row>
    <row r="1058" spans="1:44" x14ac:dyDescent="0.25">
      <c r="A1058">
        <v>201819</v>
      </c>
      <c r="B1058" t="s">
        <v>19</v>
      </c>
      <c r="C1058" t="s">
        <v>110</v>
      </c>
      <c r="D1058" t="s">
        <v>20</v>
      </c>
      <c r="E1058" t="s">
        <v>21</v>
      </c>
      <c r="F1058" t="s">
        <v>22</v>
      </c>
      <c r="G1058" t="s">
        <v>111</v>
      </c>
      <c r="H1058" t="s">
        <v>125</v>
      </c>
      <c r="I1058" t="s">
        <v>163</v>
      </c>
      <c r="J1058" t="s">
        <v>161</v>
      </c>
      <c r="K1058" t="s">
        <v>161</v>
      </c>
      <c r="L1058" t="s">
        <v>38</v>
      </c>
      <c r="M1058" t="s">
        <v>26</v>
      </c>
      <c r="N1058">
        <v>1108</v>
      </c>
      <c r="O1058">
        <v>1088</v>
      </c>
      <c r="P1058">
        <v>762</v>
      </c>
      <c r="Q1058">
        <v>538</v>
      </c>
      <c r="R1058">
        <v>0</v>
      </c>
      <c r="S1058">
        <v>0</v>
      </c>
      <c r="T1058">
        <v>0</v>
      </c>
      <c r="U1058">
        <v>0</v>
      </c>
      <c r="V1058">
        <v>98</v>
      </c>
      <c r="W1058">
        <v>68</v>
      </c>
      <c r="X1058">
        <v>48</v>
      </c>
      <c r="Y1058" t="s">
        <v>173</v>
      </c>
      <c r="Z1058" t="s">
        <v>173</v>
      </c>
      <c r="AA1058" t="s">
        <v>173</v>
      </c>
      <c r="AB1058" t="s">
        <v>173</v>
      </c>
      <c r="AC1058" s="25" t="s">
        <v>173</v>
      </c>
      <c r="AD1058" s="25" t="s">
        <v>173</v>
      </c>
      <c r="AE1058" s="25" t="s">
        <v>173</v>
      </c>
      <c r="AQ1058" s="5" t="e">
        <f>VLOOKUP(AR1058,'End KS4 denominations'!A:G,7,0)</f>
        <v>#N/A</v>
      </c>
      <c r="AR1058" s="5" t="str">
        <f t="shared" si="16"/>
        <v>Boys.S7.University Technical Colleges (UTCs).Total.Total</v>
      </c>
    </row>
    <row r="1059" spans="1:44" x14ac:dyDescent="0.25">
      <c r="A1059">
        <v>201819</v>
      </c>
      <c r="B1059" t="s">
        <v>19</v>
      </c>
      <c r="C1059" t="s">
        <v>110</v>
      </c>
      <c r="D1059" t="s">
        <v>20</v>
      </c>
      <c r="E1059" t="s">
        <v>21</v>
      </c>
      <c r="F1059" t="s">
        <v>22</v>
      </c>
      <c r="G1059" t="s">
        <v>113</v>
      </c>
      <c r="H1059" t="s">
        <v>125</v>
      </c>
      <c r="I1059" t="s">
        <v>163</v>
      </c>
      <c r="J1059" t="s">
        <v>161</v>
      </c>
      <c r="K1059" t="s">
        <v>161</v>
      </c>
      <c r="L1059" t="s">
        <v>38</v>
      </c>
      <c r="M1059" t="s">
        <v>26</v>
      </c>
      <c r="N1059">
        <v>403</v>
      </c>
      <c r="O1059">
        <v>400</v>
      </c>
      <c r="P1059">
        <v>316</v>
      </c>
      <c r="Q1059">
        <v>222</v>
      </c>
      <c r="R1059">
        <v>0</v>
      </c>
      <c r="S1059">
        <v>0</v>
      </c>
      <c r="T1059">
        <v>0</v>
      </c>
      <c r="U1059">
        <v>0</v>
      </c>
      <c r="V1059">
        <v>99</v>
      </c>
      <c r="W1059">
        <v>78</v>
      </c>
      <c r="X1059">
        <v>55</v>
      </c>
      <c r="Y1059" t="s">
        <v>173</v>
      </c>
      <c r="Z1059" t="s">
        <v>173</v>
      </c>
      <c r="AA1059" t="s">
        <v>173</v>
      </c>
      <c r="AB1059" t="s">
        <v>173</v>
      </c>
      <c r="AC1059" s="25" t="s">
        <v>173</v>
      </c>
      <c r="AD1059" s="25" t="s">
        <v>173</v>
      </c>
      <c r="AE1059" s="25" t="s">
        <v>173</v>
      </c>
      <c r="AQ1059" s="5" t="e">
        <f>VLOOKUP(AR1059,'End KS4 denominations'!A:G,7,0)</f>
        <v>#N/A</v>
      </c>
      <c r="AR1059" s="5" t="str">
        <f t="shared" si="16"/>
        <v>Girls.S7.University Technical Colleges (UTCs).Total.Total</v>
      </c>
    </row>
    <row r="1060" spans="1:44" x14ac:dyDescent="0.25">
      <c r="A1060">
        <v>201819</v>
      </c>
      <c r="B1060" t="s">
        <v>19</v>
      </c>
      <c r="C1060" t="s">
        <v>110</v>
      </c>
      <c r="D1060" t="s">
        <v>20</v>
      </c>
      <c r="E1060" t="s">
        <v>21</v>
      </c>
      <c r="F1060" t="s">
        <v>22</v>
      </c>
      <c r="G1060" t="s">
        <v>161</v>
      </c>
      <c r="H1060" t="s">
        <v>125</v>
      </c>
      <c r="I1060" t="s">
        <v>163</v>
      </c>
      <c r="J1060" t="s">
        <v>161</v>
      </c>
      <c r="K1060" t="s">
        <v>161</v>
      </c>
      <c r="L1060" t="s">
        <v>38</v>
      </c>
      <c r="M1060" t="s">
        <v>26</v>
      </c>
      <c r="N1060">
        <v>1511</v>
      </c>
      <c r="O1060">
        <v>1488</v>
      </c>
      <c r="P1060">
        <v>1078</v>
      </c>
      <c r="Q1060">
        <v>760</v>
      </c>
      <c r="R1060">
        <v>0</v>
      </c>
      <c r="S1060">
        <v>0</v>
      </c>
      <c r="T1060">
        <v>0</v>
      </c>
      <c r="U1060">
        <v>0</v>
      </c>
      <c r="V1060">
        <v>98</v>
      </c>
      <c r="W1060">
        <v>71</v>
      </c>
      <c r="X1060">
        <v>50</v>
      </c>
      <c r="Y1060" t="s">
        <v>173</v>
      </c>
      <c r="Z1060" t="s">
        <v>173</v>
      </c>
      <c r="AA1060" t="s">
        <v>173</v>
      </c>
      <c r="AB1060" t="s">
        <v>173</v>
      </c>
      <c r="AC1060" s="25" t="s">
        <v>173</v>
      </c>
      <c r="AD1060" s="25" t="s">
        <v>173</v>
      </c>
      <c r="AE1060" s="25" t="s">
        <v>173</v>
      </c>
      <c r="AQ1060" s="5" t="e">
        <f>VLOOKUP(AR1060,'End KS4 denominations'!A:G,7,0)</f>
        <v>#N/A</v>
      </c>
      <c r="AR1060" s="5" t="str">
        <f t="shared" si="16"/>
        <v>Total.S7.University Technical Colleges (UTCs).Total.Total</v>
      </c>
    </row>
    <row r="1061" spans="1:44" x14ac:dyDescent="0.25">
      <c r="A1061">
        <v>201819</v>
      </c>
      <c r="B1061" t="s">
        <v>19</v>
      </c>
      <c r="C1061" t="s">
        <v>110</v>
      </c>
      <c r="D1061" t="s">
        <v>20</v>
      </c>
      <c r="E1061" t="s">
        <v>21</v>
      </c>
      <c r="F1061" t="s">
        <v>22</v>
      </c>
      <c r="G1061" t="s">
        <v>111</v>
      </c>
      <c r="H1061" t="s">
        <v>125</v>
      </c>
      <c r="I1061" t="s">
        <v>86</v>
      </c>
      <c r="J1061" t="s">
        <v>161</v>
      </c>
      <c r="K1061" t="s">
        <v>161</v>
      </c>
      <c r="L1061" t="s">
        <v>39</v>
      </c>
      <c r="M1061" t="s">
        <v>26</v>
      </c>
      <c r="N1061">
        <v>316</v>
      </c>
      <c r="O1061">
        <v>308</v>
      </c>
      <c r="P1061">
        <v>214</v>
      </c>
      <c r="Q1061">
        <v>177</v>
      </c>
      <c r="R1061">
        <v>0</v>
      </c>
      <c r="S1061">
        <v>0</v>
      </c>
      <c r="T1061">
        <v>0</v>
      </c>
      <c r="U1061">
        <v>0</v>
      </c>
      <c r="V1061">
        <v>97</v>
      </c>
      <c r="W1061">
        <v>67</v>
      </c>
      <c r="X1061">
        <v>56</v>
      </c>
      <c r="Y1061" t="s">
        <v>173</v>
      </c>
      <c r="Z1061" t="s">
        <v>173</v>
      </c>
      <c r="AA1061" t="s">
        <v>173</v>
      </c>
      <c r="AB1061" t="s">
        <v>173</v>
      </c>
      <c r="AC1061" s="25" t="s">
        <v>173</v>
      </c>
      <c r="AD1061" s="25" t="s">
        <v>173</v>
      </c>
      <c r="AE1061" s="25" t="s">
        <v>173</v>
      </c>
      <c r="AQ1061" s="5" t="e">
        <f>VLOOKUP(AR1061,'End KS4 denominations'!A:G,7,0)</f>
        <v>#N/A</v>
      </c>
      <c r="AR1061" s="5" t="str">
        <f t="shared" si="16"/>
        <v>Boys.S7.Converter Academies.Total.Total</v>
      </c>
    </row>
    <row r="1062" spans="1:44" x14ac:dyDescent="0.25">
      <c r="A1062">
        <v>201819</v>
      </c>
      <c r="B1062" t="s">
        <v>19</v>
      </c>
      <c r="C1062" t="s">
        <v>110</v>
      </c>
      <c r="D1062" t="s">
        <v>20</v>
      </c>
      <c r="E1062" t="s">
        <v>21</v>
      </c>
      <c r="F1062" t="s">
        <v>22</v>
      </c>
      <c r="G1062" t="s">
        <v>113</v>
      </c>
      <c r="H1062" t="s">
        <v>125</v>
      </c>
      <c r="I1062" t="s">
        <v>86</v>
      </c>
      <c r="J1062" t="s">
        <v>161</v>
      </c>
      <c r="K1062" t="s">
        <v>161</v>
      </c>
      <c r="L1062" t="s">
        <v>39</v>
      </c>
      <c r="M1062" t="s">
        <v>26</v>
      </c>
      <c r="N1062">
        <v>498</v>
      </c>
      <c r="O1062">
        <v>494</v>
      </c>
      <c r="P1062">
        <v>422</v>
      </c>
      <c r="Q1062">
        <v>360</v>
      </c>
      <c r="R1062">
        <v>0</v>
      </c>
      <c r="S1062">
        <v>0</v>
      </c>
      <c r="T1062">
        <v>0</v>
      </c>
      <c r="U1062">
        <v>0</v>
      </c>
      <c r="V1062">
        <v>99</v>
      </c>
      <c r="W1062">
        <v>84</v>
      </c>
      <c r="X1062">
        <v>72</v>
      </c>
      <c r="Y1062" t="s">
        <v>173</v>
      </c>
      <c r="Z1062" t="s">
        <v>173</v>
      </c>
      <c r="AA1062" t="s">
        <v>173</v>
      </c>
      <c r="AB1062" t="s">
        <v>173</v>
      </c>
      <c r="AC1062" s="25" t="s">
        <v>173</v>
      </c>
      <c r="AD1062" s="25" t="s">
        <v>173</v>
      </c>
      <c r="AE1062" s="25" t="s">
        <v>173</v>
      </c>
      <c r="AQ1062" s="5" t="e">
        <f>VLOOKUP(AR1062,'End KS4 denominations'!A:G,7,0)</f>
        <v>#N/A</v>
      </c>
      <c r="AR1062" s="5" t="str">
        <f t="shared" si="16"/>
        <v>Girls.S7.Converter Academies.Total.Total</v>
      </c>
    </row>
    <row r="1063" spans="1:44" x14ac:dyDescent="0.25">
      <c r="A1063">
        <v>201819</v>
      </c>
      <c r="B1063" t="s">
        <v>19</v>
      </c>
      <c r="C1063" t="s">
        <v>110</v>
      </c>
      <c r="D1063" t="s">
        <v>20</v>
      </c>
      <c r="E1063" t="s">
        <v>21</v>
      </c>
      <c r="F1063" t="s">
        <v>22</v>
      </c>
      <c r="G1063" t="s">
        <v>161</v>
      </c>
      <c r="H1063" t="s">
        <v>125</v>
      </c>
      <c r="I1063" t="s">
        <v>86</v>
      </c>
      <c r="J1063" t="s">
        <v>161</v>
      </c>
      <c r="K1063" t="s">
        <v>161</v>
      </c>
      <c r="L1063" t="s">
        <v>39</v>
      </c>
      <c r="M1063" t="s">
        <v>26</v>
      </c>
      <c r="N1063">
        <v>814</v>
      </c>
      <c r="O1063">
        <v>802</v>
      </c>
      <c r="P1063">
        <v>636</v>
      </c>
      <c r="Q1063">
        <v>537</v>
      </c>
      <c r="R1063">
        <v>0</v>
      </c>
      <c r="S1063">
        <v>0</v>
      </c>
      <c r="T1063">
        <v>0</v>
      </c>
      <c r="U1063">
        <v>0</v>
      </c>
      <c r="V1063">
        <v>98</v>
      </c>
      <c r="W1063">
        <v>78</v>
      </c>
      <c r="X1063">
        <v>65</v>
      </c>
      <c r="Y1063" t="s">
        <v>173</v>
      </c>
      <c r="Z1063" t="s">
        <v>173</v>
      </c>
      <c r="AA1063" t="s">
        <v>173</v>
      </c>
      <c r="AB1063" t="s">
        <v>173</v>
      </c>
      <c r="AC1063" s="25" t="s">
        <v>173</v>
      </c>
      <c r="AD1063" s="25" t="s">
        <v>173</v>
      </c>
      <c r="AE1063" s="25" t="s">
        <v>173</v>
      </c>
      <c r="AQ1063" s="5" t="e">
        <f>VLOOKUP(AR1063,'End KS4 denominations'!A:G,7,0)</f>
        <v>#N/A</v>
      </c>
      <c r="AR1063" s="5" t="str">
        <f t="shared" si="16"/>
        <v>Total.S7.Converter Academies.Total.Total</v>
      </c>
    </row>
    <row r="1064" spans="1:44" x14ac:dyDescent="0.25">
      <c r="A1064">
        <v>201819</v>
      </c>
      <c r="B1064" t="s">
        <v>19</v>
      </c>
      <c r="C1064" t="s">
        <v>110</v>
      </c>
      <c r="D1064" t="s">
        <v>20</v>
      </c>
      <c r="E1064" t="s">
        <v>21</v>
      </c>
      <c r="F1064" t="s">
        <v>22</v>
      </c>
      <c r="G1064" t="s">
        <v>111</v>
      </c>
      <c r="H1064" t="s">
        <v>125</v>
      </c>
      <c r="I1064" t="s">
        <v>89</v>
      </c>
      <c r="J1064" t="s">
        <v>161</v>
      </c>
      <c r="K1064" t="s">
        <v>161</v>
      </c>
      <c r="L1064" t="s">
        <v>39</v>
      </c>
      <c r="M1064" t="s">
        <v>26</v>
      </c>
      <c r="N1064">
        <v>54</v>
      </c>
      <c r="O1064">
        <v>51</v>
      </c>
      <c r="P1064">
        <v>24</v>
      </c>
      <c r="Q1064">
        <v>14</v>
      </c>
      <c r="R1064">
        <v>0</v>
      </c>
      <c r="S1064">
        <v>0</v>
      </c>
      <c r="T1064">
        <v>0</v>
      </c>
      <c r="U1064">
        <v>0</v>
      </c>
      <c r="V1064">
        <v>94</v>
      </c>
      <c r="W1064">
        <v>44</v>
      </c>
      <c r="X1064">
        <v>25</v>
      </c>
      <c r="Y1064" t="s">
        <v>173</v>
      </c>
      <c r="Z1064" t="s">
        <v>173</v>
      </c>
      <c r="AA1064" t="s">
        <v>173</v>
      </c>
      <c r="AB1064" t="s">
        <v>173</v>
      </c>
      <c r="AC1064" s="25" t="s">
        <v>173</v>
      </c>
      <c r="AD1064" s="25" t="s">
        <v>173</v>
      </c>
      <c r="AE1064" s="25" t="s">
        <v>173</v>
      </c>
      <c r="AQ1064" s="5" t="e">
        <f>VLOOKUP(AR1064,'End KS4 denominations'!A:G,7,0)</f>
        <v>#N/A</v>
      </c>
      <c r="AR1064" s="5" t="str">
        <f t="shared" si="16"/>
        <v>Boys.S7.Free Schools.Total.Total</v>
      </c>
    </row>
    <row r="1065" spans="1:44" x14ac:dyDescent="0.25">
      <c r="A1065">
        <v>201819</v>
      </c>
      <c r="B1065" t="s">
        <v>19</v>
      </c>
      <c r="C1065" t="s">
        <v>110</v>
      </c>
      <c r="D1065" t="s">
        <v>20</v>
      </c>
      <c r="E1065" t="s">
        <v>21</v>
      </c>
      <c r="F1065" t="s">
        <v>22</v>
      </c>
      <c r="G1065" t="s">
        <v>113</v>
      </c>
      <c r="H1065" t="s">
        <v>125</v>
      </c>
      <c r="I1065" t="s">
        <v>89</v>
      </c>
      <c r="J1065" t="s">
        <v>161</v>
      </c>
      <c r="K1065" t="s">
        <v>161</v>
      </c>
      <c r="L1065" t="s">
        <v>39</v>
      </c>
      <c r="M1065" t="s">
        <v>26</v>
      </c>
      <c r="N1065">
        <v>63</v>
      </c>
      <c r="O1065">
        <v>62</v>
      </c>
      <c r="P1065">
        <v>45</v>
      </c>
      <c r="Q1065">
        <v>38</v>
      </c>
      <c r="R1065">
        <v>0</v>
      </c>
      <c r="S1065">
        <v>0</v>
      </c>
      <c r="T1065">
        <v>0</v>
      </c>
      <c r="U1065">
        <v>0</v>
      </c>
      <c r="V1065">
        <v>98</v>
      </c>
      <c r="W1065">
        <v>71</v>
      </c>
      <c r="X1065">
        <v>60</v>
      </c>
      <c r="Y1065" t="s">
        <v>173</v>
      </c>
      <c r="Z1065" t="s">
        <v>173</v>
      </c>
      <c r="AA1065" t="s">
        <v>173</v>
      </c>
      <c r="AB1065" t="s">
        <v>173</v>
      </c>
      <c r="AC1065" s="25" t="s">
        <v>173</v>
      </c>
      <c r="AD1065" s="25" t="s">
        <v>173</v>
      </c>
      <c r="AE1065" s="25" t="s">
        <v>173</v>
      </c>
      <c r="AQ1065" s="5" t="e">
        <f>VLOOKUP(AR1065,'End KS4 denominations'!A:G,7,0)</f>
        <v>#N/A</v>
      </c>
      <c r="AR1065" s="5" t="str">
        <f t="shared" si="16"/>
        <v>Girls.S7.Free Schools.Total.Total</v>
      </c>
    </row>
    <row r="1066" spans="1:44" x14ac:dyDescent="0.25">
      <c r="A1066">
        <v>201819</v>
      </c>
      <c r="B1066" t="s">
        <v>19</v>
      </c>
      <c r="C1066" t="s">
        <v>110</v>
      </c>
      <c r="D1066" t="s">
        <v>20</v>
      </c>
      <c r="E1066" t="s">
        <v>21</v>
      </c>
      <c r="F1066" t="s">
        <v>22</v>
      </c>
      <c r="G1066" t="s">
        <v>161</v>
      </c>
      <c r="H1066" t="s">
        <v>125</v>
      </c>
      <c r="I1066" t="s">
        <v>89</v>
      </c>
      <c r="J1066" t="s">
        <v>161</v>
      </c>
      <c r="K1066" t="s">
        <v>161</v>
      </c>
      <c r="L1066" t="s">
        <v>39</v>
      </c>
      <c r="M1066" t="s">
        <v>26</v>
      </c>
      <c r="N1066">
        <v>117</v>
      </c>
      <c r="O1066">
        <v>113</v>
      </c>
      <c r="P1066">
        <v>69</v>
      </c>
      <c r="Q1066">
        <v>52</v>
      </c>
      <c r="R1066">
        <v>0</v>
      </c>
      <c r="S1066">
        <v>0</v>
      </c>
      <c r="T1066">
        <v>0</v>
      </c>
      <c r="U1066">
        <v>0</v>
      </c>
      <c r="V1066">
        <v>96</v>
      </c>
      <c r="W1066">
        <v>58</v>
      </c>
      <c r="X1066">
        <v>44</v>
      </c>
      <c r="Y1066" t="s">
        <v>173</v>
      </c>
      <c r="Z1066" t="s">
        <v>173</v>
      </c>
      <c r="AA1066" t="s">
        <v>173</v>
      </c>
      <c r="AB1066" t="s">
        <v>173</v>
      </c>
      <c r="AC1066" s="25" t="s">
        <v>173</v>
      </c>
      <c r="AD1066" s="25" t="s">
        <v>173</v>
      </c>
      <c r="AE1066" s="25" t="s">
        <v>173</v>
      </c>
      <c r="AQ1066" s="5" t="e">
        <f>VLOOKUP(AR1066,'End KS4 denominations'!A:G,7,0)</f>
        <v>#N/A</v>
      </c>
      <c r="AR1066" s="5" t="str">
        <f t="shared" si="16"/>
        <v>Total.S7.Free Schools.Total.Total</v>
      </c>
    </row>
    <row r="1067" spans="1:44" x14ac:dyDescent="0.25">
      <c r="A1067">
        <v>201819</v>
      </c>
      <c r="B1067" t="s">
        <v>19</v>
      </c>
      <c r="C1067" t="s">
        <v>110</v>
      </c>
      <c r="D1067" t="s">
        <v>20</v>
      </c>
      <c r="E1067" t="s">
        <v>21</v>
      </c>
      <c r="F1067" t="s">
        <v>22</v>
      </c>
      <c r="G1067" t="s">
        <v>111</v>
      </c>
      <c r="H1067" t="s">
        <v>125</v>
      </c>
      <c r="I1067" t="s">
        <v>87</v>
      </c>
      <c r="J1067" t="s">
        <v>161</v>
      </c>
      <c r="K1067" t="s">
        <v>161</v>
      </c>
      <c r="L1067" t="s">
        <v>39</v>
      </c>
      <c r="M1067" t="s">
        <v>26</v>
      </c>
      <c r="N1067">
        <v>1189</v>
      </c>
      <c r="O1067">
        <v>1186</v>
      </c>
      <c r="P1067">
        <v>1005</v>
      </c>
      <c r="Q1067">
        <v>837</v>
      </c>
      <c r="R1067">
        <v>0</v>
      </c>
      <c r="S1067">
        <v>0</v>
      </c>
      <c r="T1067">
        <v>0</v>
      </c>
      <c r="U1067">
        <v>0</v>
      </c>
      <c r="V1067">
        <v>99</v>
      </c>
      <c r="W1067">
        <v>84</v>
      </c>
      <c r="X1067">
        <v>70</v>
      </c>
      <c r="Y1067" t="s">
        <v>173</v>
      </c>
      <c r="Z1067" t="s">
        <v>173</v>
      </c>
      <c r="AA1067" t="s">
        <v>173</v>
      </c>
      <c r="AB1067" t="s">
        <v>173</v>
      </c>
      <c r="AC1067" s="25" t="s">
        <v>173</v>
      </c>
      <c r="AD1067" s="25" t="s">
        <v>173</v>
      </c>
      <c r="AE1067" s="25" t="s">
        <v>173</v>
      </c>
      <c r="AQ1067" s="5" t="e">
        <f>VLOOKUP(AR1067,'End KS4 denominations'!A:G,7,0)</f>
        <v>#N/A</v>
      </c>
      <c r="AR1067" s="5" t="str">
        <f t="shared" si="16"/>
        <v>Boys.S7.Independent Schools.Total.Total</v>
      </c>
    </row>
    <row r="1068" spans="1:44" x14ac:dyDescent="0.25">
      <c r="A1068">
        <v>201819</v>
      </c>
      <c r="B1068" t="s">
        <v>19</v>
      </c>
      <c r="C1068" t="s">
        <v>110</v>
      </c>
      <c r="D1068" t="s">
        <v>20</v>
      </c>
      <c r="E1068" t="s">
        <v>21</v>
      </c>
      <c r="F1068" t="s">
        <v>22</v>
      </c>
      <c r="G1068" t="s">
        <v>113</v>
      </c>
      <c r="H1068" t="s">
        <v>125</v>
      </c>
      <c r="I1068" t="s">
        <v>87</v>
      </c>
      <c r="J1068" t="s">
        <v>161</v>
      </c>
      <c r="K1068" t="s">
        <v>161</v>
      </c>
      <c r="L1068" t="s">
        <v>39</v>
      </c>
      <c r="M1068" t="s">
        <v>26</v>
      </c>
      <c r="N1068">
        <v>976</v>
      </c>
      <c r="O1068">
        <v>974</v>
      </c>
      <c r="P1068">
        <v>907</v>
      </c>
      <c r="Q1068">
        <v>831</v>
      </c>
      <c r="R1068">
        <v>0</v>
      </c>
      <c r="S1068">
        <v>0</v>
      </c>
      <c r="T1068">
        <v>0</v>
      </c>
      <c r="U1068">
        <v>0</v>
      </c>
      <c r="V1068">
        <v>99</v>
      </c>
      <c r="W1068">
        <v>92</v>
      </c>
      <c r="X1068">
        <v>85</v>
      </c>
      <c r="Y1068" t="s">
        <v>173</v>
      </c>
      <c r="Z1068" t="s">
        <v>173</v>
      </c>
      <c r="AA1068" t="s">
        <v>173</v>
      </c>
      <c r="AB1068" t="s">
        <v>173</v>
      </c>
      <c r="AC1068" s="25" t="s">
        <v>173</v>
      </c>
      <c r="AD1068" s="25" t="s">
        <v>173</v>
      </c>
      <c r="AE1068" s="25" t="s">
        <v>173</v>
      </c>
      <c r="AQ1068" s="5" t="e">
        <f>VLOOKUP(AR1068,'End KS4 denominations'!A:G,7,0)</f>
        <v>#N/A</v>
      </c>
      <c r="AR1068" s="5" t="str">
        <f t="shared" si="16"/>
        <v>Girls.S7.Independent Schools.Total.Total</v>
      </c>
    </row>
    <row r="1069" spans="1:44" x14ac:dyDescent="0.25">
      <c r="A1069">
        <v>201819</v>
      </c>
      <c r="B1069" t="s">
        <v>19</v>
      </c>
      <c r="C1069" t="s">
        <v>110</v>
      </c>
      <c r="D1069" t="s">
        <v>20</v>
      </c>
      <c r="E1069" t="s">
        <v>21</v>
      </c>
      <c r="F1069" t="s">
        <v>22</v>
      </c>
      <c r="G1069" t="s">
        <v>161</v>
      </c>
      <c r="H1069" t="s">
        <v>125</v>
      </c>
      <c r="I1069" t="s">
        <v>87</v>
      </c>
      <c r="J1069" t="s">
        <v>161</v>
      </c>
      <c r="K1069" t="s">
        <v>161</v>
      </c>
      <c r="L1069" t="s">
        <v>39</v>
      </c>
      <c r="M1069" t="s">
        <v>26</v>
      </c>
      <c r="N1069">
        <v>2165</v>
      </c>
      <c r="O1069">
        <v>2160</v>
      </c>
      <c r="P1069">
        <v>1912</v>
      </c>
      <c r="Q1069">
        <v>1668</v>
      </c>
      <c r="R1069">
        <v>0</v>
      </c>
      <c r="S1069">
        <v>0</v>
      </c>
      <c r="T1069">
        <v>0</v>
      </c>
      <c r="U1069">
        <v>0</v>
      </c>
      <c r="V1069">
        <v>99</v>
      </c>
      <c r="W1069">
        <v>88</v>
      </c>
      <c r="X1069">
        <v>77</v>
      </c>
      <c r="Y1069" t="s">
        <v>173</v>
      </c>
      <c r="Z1069" t="s">
        <v>173</v>
      </c>
      <c r="AA1069" t="s">
        <v>173</v>
      </c>
      <c r="AB1069" t="s">
        <v>173</v>
      </c>
      <c r="AC1069" s="25" t="s">
        <v>173</v>
      </c>
      <c r="AD1069" s="25" t="s">
        <v>173</v>
      </c>
      <c r="AE1069" s="25" t="s">
        <v>173</v>
      </c>
      <c r="AQ1069" s="5" t="e">
        <f>VLOOKUP(AR1069,'End KS4 denominations'!A:G,7,0)</f>
        <v>#N/A</v>
      </c>
      <c r="AR1069" s="5" t="str">
        <f t="shared" si="16"/>
        <v>Total.S7.Independent Schools.Total.Total</v>
      </c>
    </row>
    <row r="1070" spans="1:44" x14ac:dyDescent="0.25">
      <c r="A1070">
        <v>201819</v>
      </c>
      <c r="B1070" t="s">
        <v>19</v>
      </c>
      <c r="C1070" t="s">
        <v>110</v>
      </c>
      <c r="D1070" t="s">
        <v>20</v>
      </c>
      <c r="E1070" t="s">
        <v>21</v>
      </c>
      <c r="F1070" t="s">
        <v>22</v>
      </c>
      <c r="G1070" t="s">
        <v>111</v>
      </c>
      <c r="H1070" t="s">
        <v>125</v>
      </c>
      <c r="I1070" t="s">
        <v>127</v>
      </c>
      <c r="J1070" t="s">
        <v>161</v>
      </c>
      <c r="K1070" t="s">
        <v>161</v>
      </c>
      <c r="L1070" t="s">
        <v>39</v>
      </c>
      <c r="M1070" t="s">
        <v>26</v>
      </c>
      <c r="N1070">
        <v>4</v>
      </c>
      <c r="O1070">
        <v>4</v>
      </c>
      <c r="P1070">
        <v>2</v>
      </c>
      <c r="Q1070">
        <v>2</v>
      </c>
      <c r="R1070">
        <v>0</v>
      </c>
      <c r="S1070">
        <v>0</v>
      </c>
      <c r="T1070">
        <v>0</v>
      </c>
      <c r="U1070">
        <v>0</v>
      </c>
      <c r="V1070">
        <v>100</v>
      </c>
      <c r="W1070">
        <v>50</v>
      </c>
      <c r="X1070">
        <v>50</v>
      </c>
      <c r="Y1070" t="s">
        <v>173</v>
      </c>
      <c r="Z1070" t="s">
        <v>173</v>
      </c>
      <c r="AA1070" t="s">
        <v>173</v>
      </c>
      <c r="AB1070" t="s">
        <v>173</v>
      </c>
      <c r="AC1070" s="25" t="s">
        <v>173</v>
      </c>
      <c r="AD1070" s="25" t="s">
        <v>173</v>
      </c>
      <c r="AE1070" s="25" t="s">
        <v>173</v>
      </c>
      <c r="AQ1070" s="5" t="e">
        <f>VLOOKUP(AR1070,'End KS4 denominations'!A:G,7,0)</f>
        <v>#N/A</v>
      </c>
      <c r="AR1070" s="5" t="str">
        <f t="shared" si="16"/>
        <v>Boys.S7.Non-Maintained Special Schools.Total.Total</v>
      </c>
    </row>
    <row r="1071" spans="1:44" x14ac:dyDescent="0.25">
      <c r="A1071">
        <v>201819</v>
      </c>
      <c r="B1071" t="s">
        <v>19</v>
      </c>
      <c r="C1071" t="s">
        <v>110</v>
      </c>
      <c r="D1071" t="s">
        <v>20</v>
      </c>
      <c r="E1071" t="s">
        <v>21</v>
      </c>
      <c r="F1071" t="s">
        <v>22</v>
      </c>
      <c r="G1071" t="s">
        <v>161</v>
      </c>
      <c r="H1071" t="s">
        <v>125</v>
      </c>
      <c r="I1071" t="s">
        <v>127</v>
      </c>
      <c r="J1071" t="s">
        <v>161</v>
      </c>
      <c r="K1071" t="s">
        <v>161</v>
      </c>
      <c r="L1071" t="s">
        <v>39</v>
      </c>
      <c r="M1071" t="s">
        <v>26</v>
      </c>
      <c r="N1071">
        <v>4</v>
      </c>
      <c r="O1071">
        <v>4</v>
      </c>
      <c r="P1071">
        <v>2</v>
      </c>
      <c r="Q1071">
        <v>2</v>
      </c>
      <c r="R1071">
        <v>0</v>
      </c>
      <c r="S1071">
        <v>0</v>
      </c>
      <c r="T1071">
        <v>0</v>
      </c>
      <c r="U1071">
        <v>0</v>
      </c>
      <c r="V1071">
        <v>100</v>
      </c>
      <c r="W1071">
        <v>50</v>
      </c>
      <c r="X1071">
        <v>50</v>
      </c>
      <c r="Y1071" t="s">
        <v>173</v>
      </c>
      <c r="Z1071" t="s">
        <v>173</v>
      </c>
      <c r="AA1071" t="s">
        <v>173</v>
      </c>
      <c r="AB1071" t="s">
        <v>173</v>
      </c>
      <c r="AC1071" s="25" t="s">
        <v>173</v>
      </c>
      <c r="AD1071" s="25" t="s">
        <v>173</v>
      </c>
      <c r="AE1071" s="25" t="s">
        <v>173</v>
      </c>
      <c r="AQ1071" s="5" t="e">
        <f>VLOOKUP(AR1071,'End KS4 denominations'!A:G,7,0)</f>
        <v>#N/A</v>
      </c>
      <c r="AR1071" s="5" t="str">
        <f t="shared" si="16"/>
        <v>Total.S7.Non-Maintained Special Schools.Total.Total</v>
      </c>
    </row>
    <row r="1072" spans="1:44" x14ac:dyDescent="0.25">
      <c r="A1072">
        <v>201819</v>
      </c>
      <c r="B1072" t="s">
        <v>19</v>
      </c>
      <c r="C1072" t="s">
        <v>110</v>
      </c>
      <c r="D1072" t="s">
        <v>20</v>
      </c>
      <c r="E1072" t="s">
        <v>21</v>
      </c>
      <c r="F1072" t="s">
        <v>22</v>
      </c>
      <c r="G1072" t="s">
        <v>111</v>
      </c>
      <c r="H1072" t="s">
        <v>125</v>
      </c>
      <c r="I1072" t="s">
        <v>88</v>
      </c>
      <c r="J1072" t="s">
        <v>161</v>
      </c>
      <c r="K1072" t="s">
        <v>161</v>
      </c>
      <c r="L1072" t="s">
        <v>39</v>
      </c>
      <c r="M1072" t="s">
        <v>26</v>
      </c>
      <c r="N1072">
        <v>22</v>
      </c>
      <c r="O1072">
        <v>20</v>
      </c>
      <c r="P1072">
        <v>9</v>
      </c>
      <c r="Q1072">
        <v>5</v>
      </c>
      <c r="R1072">
        <v>0</v>
      </c>
      <c r="S1072">
        <v>0</v>
      </c>
      <c r="T1072">
        <v>0</v>
      </c>
      <c r="U1072">
        <v>0</v>
      </c>
      <c r="V1072">
        <v>90</v>
      </c>
      <c r="W1072">
        <v>40</v>
      </c>
      <c r="X1072">
        <v>22</v>
      </c>
      <c r="Y1072" t="s">
        <v>173</v>
      </c>
      <c r="Z1072" t="s">
        <v>173</v>
      </c>
      <c r="AA1072" t="s">
        <v>173</v>
      </c>
      <c r="AB1072" t="s">
        <v>173</v>
      </c>
      <c r="AC1072" s="25" t="s">
        <v>173</v>
      </c>
      <c r="AD1072" s="25" t="s">
        <v>173</v>
      </c>
      <c r="AE1072" s="25" t="s">
        <v>173</v>
      </c>
      <c r="AQ1072" s="5" t="e">
        <f>VLOOKUP(AR1072,'End KS4 denominations'!A:G,7,0)</f>
        <v>#N/A</v>
      </c>
      <c r="AR1072" s="5" t="str">
        <f t="shared" si="16"/>
        <v>Boys.S7.Sponsored Academies.Total.Total</v>
      </c>
    </row>
    <row r="1073" spans="1:44" x14ac:dyDescent="0.25">
      <c r="A1073">
        <v>201819</v>
      </c>
      <c r="B1073" t="s">
        <v>19</v>
      </c>
      <c r="C1073" t="s">
        <v>110</v>
      </c>
      <c r="D1073" t="s">
        <v>20</v>
      </c>
      <c r="E1073" t="s">
        <v>21</v>
      </c>
      <c r="F1073" t="s">
        <v>22</v>
      </c>
      <c r="G1073" t="s">
        <v>113</v>
      </c>
      <c r="H1073" t="s">
        <v>125</v>
      </c>
      <c r="I1073" t="s">
        <v>88</v>
      </c>
      <c r="J1073" t="s">
        <v>161</v>
      </c>
      <c r="K1073" t="s">
        <v>161</v>
      </c>
      <c r="L1073" t="s">
        <v>39</v>
      </c>
      <c r="M1073" t="s">
        <v>26</v>
      </c>
      <c r="N1073">
        <v>32</v>
      </c>
      <c r="O1073">
        <v>31</v>
      </c>
      <c r="P1073">
        <v>21</v>
      </c>
      <c r="Q1073">
        <v>18</v>
      </c>
      <c r="R1073">
        <v>0</v>
      </c>
      <c r="S1073">
        <v>0</v>
      </c>
      <c r="T1073">
        <v>0</v>
      </c>
      <c r="U1073">
        <v>0</v>
      </c>
      <c r="V1073">
        <v>96</v>
      </c>
      <c r="W1073">
        <v>65</v>
      </c>
      <c r="X1073">
        <v>56</v>
      </c>
      <c r="Y1073" t="s">
        <v>173</v>
      </c>
      <c r="Z1073" t="s">
        <v>173</v>
      </c>
      <c r="AA1073" t="s">
        <v>173</v>
      </c>
      <c r="AB1073" t="s">
        <v>173</v>
      </c>
      <c r="AC1073" s="25" t="s">
        <v>173</v>
      </c>
      <c r="AD1073" s="25" t="s">
        <v>173</v>
      </c>
      <c r="AE1073" s="25" t="s">
        <v>173</v>
      </c>
      <c r="AQ1073" s="5" t="e">
        <f>VLOOKUP(AR1073,'End KS4 denominations'!A:G,7,0)</f>
        <v>#N/A</v>
      </c>
      <c r="AR1073" s="5" t="str">
        <f t="shared" si="16"/>
        <v>Girls.S7.Sponsored Academies.Total.Total</v>
      </c>
    </row>
    <row r="1074" spans="1:44" x14ac:dyDescent="0.25">
      <c r="A1074">
        <v>201819</v>
      </c>
      <c r="B1074" t="s">
        <v>19</v>
      </c>
      <c r="C1074" t="s">
        <v>110</v>
      </c>
      <c r="D1074" t="s">
        <v>20</v>
      </c>
      <c r="E1074" t="s">
        <v>21</v>
      </c>
      <c r="F1074" t="s">
        <v>22</v>
      </c>
      <c r="G1074" t="s">
        <v>161</v>
      </c>
      <c r="H1074" t="s">
        <v>125</v>
      </c>
      <c r="I1074" t="s">
        <v>88</v>
      </c>
      <c r="J1074" t="s">
        <v>161</v>
      </c>
      <c r="K1074" t="s">
        <v>161</v>
      </c>
      <c r="L1074" t="s">
        <v>39</v>
      </c>
      <c r="M1074" t="s">
        <v>26</v>
      </c>
      <c r="N1074">
        <v>54</v>
      </c>
      <c r="O1074">
        <v>51</v>
      </c>
      <c r="P1074">
        <v>30</v>
      </c>
      <c r="Q1074">
        <v>23</v>
      </c>
      <c r="R1074">
        <v>0</v>
      </c>
      <c r="S1074">
        <v>0</v>
      </c>
      <c r="T1074">
        <v>0</v>
      </c>
      <c r="U1074">
        <v>0</v>
      </c>
      <c r="V1074">
        <v>94</v>
      </c>
      <c r="W1074">
        <v>55</v>
      </c>
      <c r="X1074">
        <v>42</v>
      </c>
      <c r="Y1074" t="s">
        <v>173</v>
      </c>
      <c r="Z1074" t="s">
        <v>173</v>
      </c>
      <c r="AA1074" t="s">
        <v>173</v>
      </c>
      <c r="AB1074" t="s">
        <v>173</v>
      </c>
      <c r="AC1074" s="25" t="s">
        <v>173</v>
      </c>
      <c r="AD1074" s="25" t="s">
        <v>173</v>
      </c>
      <c r="AE1074" s="25" t="s">
        <v>173</v>
      </c>
      <c r="AQ1074" s="5" t="e">
        <f>VLOOKUP(AR1074,'End KS4 denominations'!A:G,7,0)</f>
        <v>#N/A</v>
      </c>
      <c r="AR1074" s="5" t="str">
        <f t="shared" si="16"/>
        <v>Total.S7.Sponsored Academies.Total.Total</v>
      </c>
    </row>
    <row r="1075" spans="1:44" x14ac:dyDescent="0.25">
      <c r="A1075">
        <v>201819</v>
      </c>
      <c r="B1075" t="s">
        <v>19</v>
      </c>
      <c r="C1075" t="s">
        <v>110</v>
      </c>
      <c r="D1075" t="s">
        <v>20</v>
      </c>
      <c r="E1075" t="s">
        <v>21</v>
      </c>
      <c r="F1075" t="s">
        <v>22</v>
      </c>
      <c r="G1075" t="s">
        <v>111</v>
      </c>
      <c r="H1075" t="s">
        <v>125</v>
      </c>
      <c r="I1075" t="s">
        <v>86</v>
      </c>
      <c r="J1075" t="s">
        <v>161</v>
      </c>
      <c r="K1075" t="s">
        <v>161</v>
      </c>
      <c r="L1075" t="s">
        <v>40</v>
      </c>
      <c r="M1075" t="s">
        <v>26</v>
      </c>
      <c r="N1075">
        <v>64</v>
      </c>
      <c r="O1075">
        <v>64</v>
      </c>
      <c r="P1075">
        <v>55</v>
      </c>
      <c r="Q1075">
        <v>53</v>
      </c>
      <c r="R1075">
        <v>0</v>
      </c>
      <c r="S1075">
        <v>0</v>
      </c>
      <c r="T1075">
        <v>0</v>
      </c>
      <c r="U1075">
        <v>0</v>
      </c>
      <c r="V1075">
        <v>100</v>
      </c>
      <c r="W1075">
        <v>85</v>
      </c>
      <c r="X1075">
        <v>82</v>
      </c>
      <c r="Y1075" t="s">
        <v>173</v>
      </c>
      <c r="Z1075" t="s">
        <v>173</v>
      </c>
      <c r="AA1075" t="s">
        <v>173</v>
      </c>
      <c r="AB1075" t="s">
        <v>173</v>
      </c>
      <c r="AC1075" s="25" t="s">
        <v>173</v>
      </c>
      <c r="AD1075" s="25" t="s">
        <v>173</v>
      </c>
      <c r="AE1075" s="25" t="s">
        <v>173</v>
      </c>
      <c r="AQ1075" s="5" t="e">
        <f>VLOOKUP(AR1075,'End KS4 denominations'!A:G,7,0)</f>
        <v>#N/A</v>
      </c>
      <c r="AR1075" s="5" t="str">
        <f t="shared" si="16"/>
        <v>Boys.S7.Converter Academies.Total.Total</v>
      </c>
    </row>
    <row r="1076" spans="1:44" x14ac:dyDescent="0.25">
      <c r="A1076">
        <v>201819</v>
      </c>
      <c r="B1076" t="s">
        <v>19</v>
      </c>
      <c r="C1076" t="s">
        <v>110</v>
      </c>
      <c r="D1076" t="s">
        <v>20</v>
      </c>
      <c r="E1076" t="s">
        <v>21</v>
      </c>
      <c r="F1076" t="s">
        <v>22</v>
      </c>
      <c r="G1076" t="s">
        <v>113</v>
      </c>
      <c r="H1076" t="s">
        <v>125</v>
      </c>
      <c r="I1076" t="s">
        <v>86</v>
      </c>
      <c r="J1076" t="s">
        <v>161</v>
      </c>
      <c r="K1076" t="s">
        <v>161</v>
      </c>
      <c r="L1076" t="s">
        <v>40</v>
      </c>
      <c r="M1076" t="s">
        <v>26</v>
      </c>
      <c r="N1076">
        <v>38</v>
      </c>
      <c r="O1076">
        <v>37</v>
      </c>
      <c r="P1076">
        <v>34</v>
      </c>
      <c r="Q1076">
        <v>34</v>
      </c>
      <c r="R1076">
        <v>0</v>
      </c>
      <c r="S1076">
        <v>0</v>
      </c>
      <c r="T1076">
        <v>0</v>
      </c>
      <c r="U1076">
        <v>0</v>
      </c>
      <c r="V1076">
        <v>97</v>
      </c>
      <c r="W1076">
        <v>89</v>
      </c>
      <c r="X1076">
        <v>89</v>
      </c>
      <c r="Y1076" t="s">
        <v>173</v>
      </c>
      <c r="Z1076" t="s">
        <v>173</v>
      </c>
      <c r="AA1076" t="s">
        <v>173</v>
      </c>
      <c r="AB1076" t="s">
        <v>173</v>
      </c>
      <c r="AC1076" s="25" t="s">
        <v>173</v>
      </c>
      <c r="AD1076" s="25" t="s">
        <v>173</v>
      </c>
      <c r="AE1076" s="25" t="s">
        <v>173</v>
      </c>
      <c r="AQ1076" s="5" t="e">
        <f>VLOOKUP(AR1076,'End KS4 denominations'!A:G,7,0)</f>
        <v>#N/A</v>
      </c>
      <c r="AR1076" s="5" t="str">
        <f t="shared" si="16"/>
        <v>Girls.S7.Converter Academies.Total.Total</v>
      </c>
    </row>
    <row r="1077" spans="1:44" x14ac:dyDescent="0.25">
      <c r="A1077">
        <v>201819</v>
      </c>
      <c r="B1077" t="s">
        <v>19</v>
      </c>
      <c r="C1077" t="s">
        <v>110</v>
      </c>
      <c r="D1077" t="s">
        <v>20</v>
      </c>
      <c r="E1077" t="s">
        <v>21</v>
      </c>
      <c r="F1077" t="s">
        <v>22</v>
      </c>
      <c r="G1077" t="s">
        <v>161</v>
      </c>
      <c r="H1077" t="s">
        <v>125</v>
      </c>
      <c r="I1077" t="s">
        <v>86</v>
      </c>
      <c r="J1077" t="s">
        <v>161</v>
      </c>
      <c r="K1077" t="s">
        <v>161</v>
      </c>
      <c r="L1077" t="s">
        <v>40</v>
      </c>
      <c r="M1077" t="s">
        <v>26</v>
      </c>
      <c r="N1077">
        <v>102</v>
      </c>
      <c r="O1077">
        <v>101</v>
      </c>
      <c r="P1077">
        <v>89</v>
      </c>
      <c r="Q1077">
        <v>87</v>
      </c>
      <c r="R1077">
        <v>0</v>
      </c>
      <c r="S1077">
        <v>0</v>
      </c>
      <c r="T1077">
        <v>0</v>
      </c>
      <c r="U1077">
        <v>0</v>
      </c>
      <c r="V1077">
        <v>99</v>
      </c>
      <c r="W1077">
        <v>87</v>
      </c>
      <c r="X1077">
        <v>85</v>
      </c>
      <c r="Y1077" t="s">
        <v>173</v>
      </c>
      <c r="Z1077" t="s">
        <v>173</v>
      </c>
      <c r="AA1077" t="s">
        <v>173</v>
      </c>
      <c r="AB1077" t="s">
        <v>173</v>
      </c>
      <c r="AC1077" s="25" t="s">
        <v>173</v>
      </c>
      <c r="AD1077" s="25" t="s">
        <v>173</v>
      </c>
      <c r="AE1077" s="25" t="s">
        <v>173</v>
      </c>
      <c r="AQ1077" s="5" t="e">
        <f>VLOOKUP(AR1077,'End KS4 denominations'!A:G,7,0)</f>
        <v>#N/A</v>
      </c>
      <c r="AR1077" s="5" t="str">
        <f t="shared" si="16"/>
        <v>Total.S7.Converter Academies.Total.Total</v>
      </c>
    </row>
    <row r="1078" spans="1:44" x14ac:dyDescent="0.25">
      <c r="A1078">
        <v>201819</v>
      </c>
      <c r="B1078" t="s">
        <v>19</v>
      </c>
      <c r="C1078" t="s">
        <v>110</v>
      </c>
      <c r="D1078" t="s">
        <v>20</v>
      </c>
      <c r="E1078" t="s">
        <v>21</v>
      </c>
      <c r="F1078" t="s">
        <v>22</v>
      </c>
      <c r="G1078" t="s">
        <v>113</v>
      </c>
      <c r="H1078" t="s">
        <v>125</v>
      </c>
      <c r="I1078" t="s">
        <v>89</v>
      </c>
      <c r="J1078" t="s">
        <v>161</v>
      </c>
      <c r="K1078" t="s">
        <v>161</v>
      </c>
      <c r="L1078" t="s">
        <v>40</v>
      </c>
      <c r="M1078" t="s">
        <v>26</v>
      </c>
      <c r="N1078">
        <v>1</v>
      </c>
      <c r="O1078">
        <v>1</v>
      </c>
      <c r="P1078">
        <v>1</v>
      </c>
      <c r="Q1078">
        <v>1</v>
      </c>
      <c r="R1078">
        <v>0</v>
      </c>
      <c r="S1078">
        <v>0</v>
      </c>
      <c r="T1078">
        <v>0</v>
      </c>
      <c r="U1078">
        <v>0</v>
      </c>
      <c r="V1078">
        <v>100</v>
      </c>
      <c r="W1078">
        <v>100</v>
      </c>
      <c r="X1078">
        <v>100</v>
      </c>
      <c r="Y1078" t="s">
        <v>173</v>
      </c>
      <c r="Z1078" t="s">
        <v>173</v>
      </c>
      <c r="AA1078" t="s">
        <v>173</v>
      </c>
      <c r="AB1078" t="s">
        <v>173</v>
      </c>
      <c r="AC1078" s="25" t="s">
        <v>173</v>
      </c>
      <c r="AD1078" s="25" t="s">
        <v>173</v>
      </c>
      <c r="AE1078" s="25" t="s">
        <v>173</v>
      </c>
      <c r="AQ1078" s="5" t="e">
        <f>VLOOKUP(AR1078,'End KS4 denominations'!A:G,7,0)</f>
        <v>#N/A</v>
      </c>
      <c r="AR1078" s="5" t="str">
        <f t="shared" si="16"/>
        <v>Girls.S7.Free Schools.Total.Total</v>
      </c>
    </row>
    <row r="1079" spans="1:44" x14ac:dyDescent="0.25">
      <c r="A1079">
        <v>201819</v>
      </c>
      <c r="B1079" t="s">
        <v>19</v>
      </c>
      <c r="C1079" t="s">
        <v>110</v>
      </c>
      <c r="D1079" t="s">
        <v>20</v>
      </c>
      <c r="E1079" t="s">
        <v>21</v>
      </c>
      <c r="F1079" t="s">
        <v>22</v>
      </c>
      <c r="G1079" t="s">
        <v>161</v>
      </c>
      <c r="H1079" t="s">
        <v>125</v>
      </c>
      <c r="I1079" t="s">
        <v>89</v>
      </c>
      <c r="J1079" t="s">
        <v>161</v>
      </c>
      <c r="K1079" t="s">
        <v>161</v>
      </c>
      <c r="L1079" t="s">
        <v>40</v>
      </c>
      <c r="M1079" t="s">
        <v>26</v>
      </c>
      <c r="N1079">
        <v>1</v>
      </c>
      <c r="O1079">
        <v>1</v>
      </c>
      <c r="P1079">
        <v>1</v>
      </c>
      <c r="Q1079">
        <v>1</v>
      </c>
      <c r="R1079">
        <v>0</v>
      </c>
      <c r="S1079">
        <v>0</v>
      </c>
      <c r="T1079">
        <v>0</v>
      </c>
      <c r="U1079">
        <v>0</v>
      </c>
      <c r="V1079">
        <v>100</v>
      </c>
      <c r="W1079">
        <v>100</v>
      </c>
      <c r="X1079">
        <v>100</v>
      </c>
      <c r="Y1079" t="s">
        <v>173</v>
      </c>
      <c r="Z1079" t="s">
        <v>173</v>
      </c>
      <c r="AA1079" t="s">
        <v>173</v>
      </c>
      <c r="AB1079" t="s">
        <v>173</v>
      </c>
      <c r="AC1079" s="25" t="s">
        <v>173</v>
      </c>
      <c r="AD1079" s="25" t="s">
        <v>173</v>
      </c>
      <c r="AE1079" s="25" t="s">
        <v>173</v>
      </c>
      <c r="AQ1079" s="5" t="e">
        <f>VLOOKUP(AR1079,'End KS4 denominations'!A:G,7,0)</f>
        <v>#N/A</v>
      </c>
      <c r="AR1079" s="5" t="str">
        <f t="shared" si="16"/>
        <v>Total.S7.Free Schools.Total.Total</v>
      </c>
    </row>
    <row r="1080" spans="1:44" x14ac:dyDescent="0.25">
      <c r="A1080">
        <v>201819</v>
      </c>
      <c r="B1080" t="s">
        <v>19</v>
      </c>
      <c r="C1080" t="s">
        <v>110</v>
      </c>
      <c r="D1080" t="s">
        <v>20</v>
      </c>
      <c r="E1080" t="s">
        <v>21</v>
      </c>
      <c r="F1080" t="s">
        <v>22</v>
      </c>
      <c r="G1080" t="s">
        <v>111</v>
      </c>
      <c r="H1080" t="s">
        <v>125</v>
      </c>
      <c r="I1080" t="s">
        <v>87</v>
      </c>
      <c r="J1080" t="s">
        <v>161</v>
      </c>
      <c r="K1080" t="s">
        <v>161</v>
      </c>
      <c r="L1080" t="s">
        <v>40</v>
      </c>
      <c r="M1080" t="s">
        <v>26</v>
      </c>
      <c r="N1080">
        <v>568</v>
      </c>
      <c r="O1080">
        <v>567</v>
      </c>
      <c r="P1080">
        <v>551</v>
      </c>
      <c r="Q1080">
        <v>544</v>
      </c>
      <c r="R1080">
        <v>0</v>
      </c>
      <c r="S1080">
        <v>0</v>
      </c>
      <c r="T1080">
        <v>0</v>
      </c>
      <c r="U1080">
        <v>0</v>
      </c>
      <c r="V1080">
        <v>99</v>
      </c>
      <c r="W1080">
        <v>97</v>
      </c>
      <c r="X1080">
        <v>95</v>
      </c>
      <c r="Y1080" t="s">
        <v>173</v>
      </c>
      <c r="Z1080" t="s">
        <v>173</v>
      </c>
      <c r="AA1080" t="s">
        <v>173</v>
      </c>
      <c r="AB1080" t="s">
        <v>173</v>
      </c>
      <c r="AC1080" s="25" t="s">
        <v>173</v>
      </c>
      <c r="AD1080" s="25" t="s">
        <v>173</v>
      </c>
      <c r="AE1080" s="25" t="s">
        <v>173</v>
      </c>
      <c r="AQ1080" s="5" t="e">
        <f>VLOOKUP(AR1080,'End KS4 denominations'!A:G,7,0)</f>
        <v>#N/A</v>
      </c>
      <c r="AR1080" s="5" t="str">
        <f t="shared" si="16"/>
        <v>Boys.S7.Independent Schools.Total.Total</v>
      </c>
    </row>
    <row r="1081" spans="1:44" x14ac:dyDescent="0.25">
      <c r="A1081">
        <v>201819</v>
      </c>
      <c r="B1081" t="s">
        <v>19</v>
      </c>
      <c r="C1081" t="s">
        <v>110</v>
      </c>
      <c r="D1081" t="s">
        <v>20</v>
      </c>
      <c r="E1081" t="s">
        <v>21</v>
      </c>
      <c r="F1081" t="s">
        <v>22</v>
      </c>
      <c r="G1081" t="s">
        <v>113</v>
      </c>
      <c r="H1081" t="s">
        <v>125</v>
      </c>
      <c r="I1081" t="s">
        <v>87</v>
      </c>
      <c r="J1081" t="s">
        <v>161</v>
      </c>
      <c r="K1081" t="s">
        <v>161</v>
      </c>
      <c r="L1081" t="s">
        <v>40</v>
      </c>
      <c r="M1081" t="s">
        <v>26</v>
      </c>
      <c r="N1081">
        <v>407</v>
      </c>
      <c r="O1081">
        <v>407</v>
      </c>
      <c r="P1081">
        <v>401</v>
      </c>
      <c r="Q1081">
        <v>393</v>
      </c>
      <c r="R1081">
        <v>0</v>
      </c>
      <c r="S1081">
        <v>0</v>
      </c>
      <c r="T1081">
        <v>0</v>
      </c>
      <c r="U1081">
        <v>0</v>
      </c>
      <c r="V1081">
        <v>100</v>
      </c>
      <c r="W1081">
        <v>98</v>
      </c>
      <c r="X1081">
        <v>96</v>
      </c>
      <c r="Y1081" t="s">
        <v>173</v>
      </c>
      <c r="Z1081" t="s">
        <v>173</v>
      </c>
      <c r="AA1081" t="s">
        <v>173</v>
      </c>
      <c r="AB1081" t="s">
        <v>173</v>
      </c>
      <c r="AC1081" s="25" t="s">
        <v>173</v>
      </c>
      <c r="AD1081" s="25" t="s">
        <v>173</v>
      </c>
      <c r="AE1081" s="25" t="s">
        <v>173</v>
      </c>
      <c r="AQ1081" s="5" t="e">
        <f>VLOOKUP(AR1081,'End KS4 denominations'!A:G,7,0)</f>
        <v>#N/A</v>
      </c>
      <c r="AR1081" s="5" t="str">
        <f t="shared" si="16"/>
        <v>Girls.S7.Independent Schools.Total.Total</v>
      </c>
    </row>
    <row r="1082" spans="1:44" x14ac:dyDescent="0.25">
      <c r="A1082">
        <v>201819</v>
      </c>
      <c r="B1082" t="s">
        <v>19</v>
      </c>
      <c r="C1082" t="s">
        <v>110</v>
      </c>
      <c r="D1082" t="s">
        <v>20</v>
      </c>
      <c r="E1082" t="s">
        <v>21</v>
      </c>
      <c r="F1082" t="s">
        <v>22</v>
      </c>
      <c r="G1082" t="s">
        <v>161</v>
      </c>
      <c r="H1082" t="s">
        <v>125</v>
      </c>
      <c r="I1082" t="s">
        <v>87</v>
      </c>
      <c r="J1082" t="s">
        <v>161</v>
      </c>
      <c r="K1082" t="s">
        <v>161</v>
      </c>
      <c r="L1082" t="s">
        <v>40</v>
      </c>
      <c r="M1082" t="s">
        <v>26</v>
      </c>
      <c r="N1082">
        <v>975</v>
      </c>
      <c r="O1082">
        <v>974</v>
      </c>
      <c r="P1082">
        <v>952</v>
      </c>
      <c r="Q1082">
        <v>937</v>
      </c>
      <c r="R1082">
        <v>0</v>
      </c>
      <c r="S1082">
        <v>0</v>
      </c>
      <c r="T1082">
        <v>0</v>
      </c>
      <c r="U1082">
        <v>0</v>
      </c>
      <c r="V1082">
        <v>99</v>
      </c>
      <c r="W1082">
        <v>97</v>
      </c>
      <c r="X1082">
        <v>96</v>
      </c>
      <c r="Y1082" t="s">
        <v>173</v>
      </c>
      <c r="Z1082" t="s">
        <v>173</v>
      </c>
      <c r="AA1082" t="s">
        <v>173</v>
      </c>
      <c r="AB1082" t="s">
        <v>173</v>
      </c>
      <c r="AC1082" s="25" t="s">
        <v>173</v>
      </c>
      <c r="AD1082" s="25" t="s">
        <v>173</v>
      </c>
      <c r="AE1082" s="25" t="s">
        <v>173</v>
      </c>
      <c r="AQ1082" s="5" t="e">
        <f>VLOOKUP(AR1082,'End KS4 denominations'!A:G,7,0)</f>
        <v>#N/A</v>
      </c>
      <c r="AR1082" s="5" t="str">
        <f t="shared" si="16"/>
        <v>Total.S7.Independent Schools.Total.Total</v>
      </c>
    </row>
    <row r="1083" spans="1:44" x14ac:dyDescent="0.25">
      <c r="A1083">
        <v>201819</v>
      </c>
      <c r="B1083" t="s">
        <v>19</v>
      </c>
      <c r="C1083" t="s">
        <v>110</v>
      </c>
      <c r="D1083" t="s">
        <v>20</v>
      </c>
      <c r="E1083" t="s">
        <v>21</v>
      </c>
      <c r="F1083" t="s">
        <v>22</v>
      </c>
      <c r="G1083" t="s">
        <v>111</v>
      </c>
      <c r="H1083" t="s">
        <v>125</v>
      </c>
      <c r="I1083" t="s">
        <v>86</v>
      </c>
      <c r="J1083" t="s">
        <v>161</v>
      </c>
      <c r="K1083" t="s">
        <v>161</v>
      </c>
      <c r="L1083" t="s">
        <v>41</v>
      </c>
      <c r="M1083" t="s">
        <v>26</v>
      </c>
      <c r="N1083">
        <v>89696</v>
      </c>
      <c r="O1083">
        <v>87837</v>
      </c>
      <c r="P1083">
        <v>50788</v>
      </c>
      <c r="Q1083">
        <v>31018</v>
      </c>
      <c r="R1083">
        <v>0</v>
      </c>
      <c r="S1083">
        <v>0</v>
      </c>
      <c r="T1083">
        <v>0</v>
      </c>
      <c r="U1083">
        <v>0</v>
      </c>
      <c r="V1083">
        <v>97</v>
      </c>
      <c r="W1083">
        <v>56</v>
      </c>
      <c r="X1083">
        <v>34</v>
      </c>
      <c r="Y1083" t="s">
        <v>173</v>
      </c>
      <c r="Z1083" t="s">
        <v>173</v>
      </c>
      <c r="AA1083" t="s">
        <v>173</v>
      </c>
      <c r="AB1083" t="s">
        <v>173</v>
      </c>
      <c r="AC1083" s="25" t="s">
        <v>173</v>
      </c>
      <c r="AD1083" s="25" t="s">
        <v>173</v>
      </c>
      <c r="AE1083" s="25" t="s">
        <v>173</v>
      </c>
      <c r="AQ1083" s="5" t="e">
        <f>VLOOKUP(AR1083,'End KS4 denominations'!A:G,7,0)</f>
        <v>#N/A</v>
      </c>
      <c r="AR1083" s="5" t="str">
        <f t="shared" si="16"/>
        <v>Boys.S7.Converter Academies.Total.Total</v>
      </c>
    </row>
    <row r="1084" spans="1:44" x14ac:dyDescent="0.25">
      <c r="A1084">
        <v>201819</v>
      </c>
      <c r="B1084" t="s">
        <v>19</v>
      </c>
      <c r="C1084" t="s">
        <v>110</v>
      </c>
      <c r="D1084" t="s">
        <v>20</v>
      </c>
      <c r="E1084" t="s">
        <v>21</v>
      </c>
      <c r="F1084" t="s">
        <v>22</v>
      </c>
      <c r="G1084" t="s">
        <v>113</v>
      </c>
      <c r="H1084" t="s">
        <v>125</v>
      </c>
      <c r="I1084" t="s">
        <v>86</v>
      </c>
      <c r="J1084" t="s">
        <v>161</v>
      </c>
      <c r="K1084" t="s">
        <v>161</v>
      </c>
      <c r="L1084" t="s">
        <v>41</v>
      </c>
      <c r="M1084" t="s">
        <v>26</v>
      </c>
      <c r="N1084">
        <v>91232</v>
      </c>
      <c r="O1084">
        <v>89791</v>
      </c>
      <c r="P1084">
        <v>56659</v>
      </c>
      <c r="Q1084">
        <v>36503</v>
      </c>
      <c r="R1084">
        <v>0</v>
      </c>
      <c r="S1084">
        <v>0</v>
      </c>
      <c r="T1084">
        <v>0</v>
      </c>
      <c r="U1084">
        <v>0</v>
      </c>
      <c r="V1084">
        <v>98</v>
      </c>
      <c r="W1084">
        <v>62</v>
      </c>
      <c r="X1084">
        <v>40</v>
      </c>
      <c r="Y1084" t="s">
        <v>173</v>
      </c>
      <c r="Z1084" t="s">
        <v>173</v>
      </c>
      <c r="AA1084" t="s">
        <v>173</v>
      </c>
      <c r="AB1084" t="s">
        <v>173</v>
      </c>
      <c r="AC1084" s="25" t="s">
        <v>173</v>
      </c>
      <c r="AD1084" s="25" t="s">
        <v>173</v>
      </c>
      <c r="AE1084" s="25" t="s">
        <v>173</v>
      </c>
      <c r="AQ1084" s="5" t="e">
        <f>VLOOKUP(AR1084,'End KS4 denominations'!A:G,7,0)</f>
        <v>#N/A</v>
      </c>
      <c r="AR1084" s="5" t="str">
        <f t="shared" si="16"/>
        <v>Girls.S7.Converter Academies.Total.Total</v>
      </c>
    </row>
    <row r="1085" spans="1:44" x14ac:dyDescent="0.25">
      <c r="A1085">
        <v>201819</v>
      </c>
      <c r="B1085" t="s">
        <v>19</v>
      </c>
      <c r="C1085" t="s">
        <v>110</v>
      </c>
      <c r="D1085" t="s">
        <v>20</v>
      </c>
      <c r="E1085" t="s">
        <v>21</v>
      </c>
      <c r="F1085" t="s">
        <v>22</v>
      </c>
      <c r="G1085" t="s">
        <v>161</v>
      </c>
      <c r="H1085" t="s">
        <v>125</v>
      </c>
      <c r="I1085" t="s">
        <v>86</v>
      </c>
      <c r="J1085" t="s">
        <v>161</v>
      </c>
      <c r="K1085" t="s">
        <v>161</v>
      </c>
      <c r="L1085" t="s">
        <v>41</v>
      </c>
      <c r="M1085" t="s">
        <v>26</v>
      </c>
      <c r="N1085">
        <v>180928</v>
      </c>
      <c r="O1085">
        <v>177628</v>
      </c>
      <c r="P1085">
        <v>107447</v>
      </c>
      <c r="Q1085">
        <v>67521</v>
      </c>
      <c r="R1085">
        <v>0</v>
      </c>
      <c r="S1085">
        <v>0</v>
      </c>
      <c r="T1085">
        <v>0</v>
      </c>
      <c r="U1085">
        <v>0</v>
      </c>
      <c r="V1085">
        <v>98</v>
      </c>
      <c r="W1085">
        <v>59</v>
      </c>
      <c r="X1085">
        <v>37</v>
      </c>
      <c r="Y1085" t="s">
        <v>173</v>
      </c>
      <c r="Z1085" t="s">
        <v>173</v>
      </c>
      <c r="AA1085" t="s">
        <v>173</v>
      </c>
      <c r="AB1085" t="s">
        <v>173</v>
      </c>
      <c r="AC1085" s="25" t="s">
        <v>173</v>
      </c>
      <c r="AD1085" s="25" t="s">
        <v>173</v>
      </c>
      <c r="AE1085" s="25" t="s">
        <v>173</v>
      </c>
      <c r="AQ1085" s="5" t="e">
        <f>VLOOKUP(AR1085,'End KS4 denominations'!A:G,7,0)</f>
        <v>#N/A</v>
      </c>
      <c r="AR1085" s="5" t="str">
        <f t="shared" si="16"/>
        <v>Total.S7.Converter Academies.Total.Total</v>
      </c>
    </row>
    <row r="1086" spans="1:44" x14ac:dyDescent="0.25">
      <c r="A1086">
        <v>201819</v>
      </c>
      <c r="B1086" t="s">
        <v>19</v>
      </c>
      <c r="C1086" t="s">
        <v>110</v>
      </c>
      <c r="D1086" t="s">
        <v>20</v>
      </c>
      <c r="E1086" t="s">
        <v>21</v>
      </c>
      <c r="F1086" t="s">
        <v>22</v>
      </c>
      <c r="G1086" t="s">
        <v>111</v>
      </c>
      <c r="H1086" t="s">
        <v>125</v>
      </c>
      <c r="I1086" t="s">
        <v>164</v>
      </c>
      <c r="J1086" t="s">
        <v>161</v>
      </c>
      <c r="K1086" t="s">
        <v>161</v>
      </c>
      <c r="L1086" t="s">
        <v>41</v>
      </c>
      <c r="M1086" t="s">
        <v>26</v>
      </c>
      <c r="N1086">
        <v>215</v>
      </c>
      <c r="O1086">
        <v>194</v>
      </c>
      <c r="P1086">
        <v>53</v>
      </c>
      <c r="Q1086">
        <v>24</v>
      </c>
      <c r="R1086">
        <v>0</v>
      </c>
      <c r="S1086">
        <v>0</v>
      </c>
      <c r="T1086">
        <v>0</v>
      </c>
      <c r="U1086">
        <v>0</v>
      </c>
      <c r="V1086">
        <v>90</v>
      </c>
      <c r="W1086">
        <v>24</v>
      </c>
      <c r="X1086">
        <v>11</v>
      </c>
      <c r="Y1086" t="s">
        <v>173</v>
      </c>
      <c r="Z1086" t="s">
        <v>173</v>
      </c>
      <c r="AA1086" t="s">
        <v>173</v>
      </c>
      <c r="AB1086" t="s">
        <v>173</v>
      </c>
      <c r="AC1086" s="25" t="s">
        <v>173</v>
      </c>
      <c r="AD1086" s="25" t="s">
        <v>173</v>
      </c>
      <c r="AE1086" s="25" t="s">
        <v>173</v>
      </c>
      <c r="AQ1086" s="5" t="e">
        <f>VLOOKUP(AR1086,'End KS4 denominations'!A:G,7,0)</f>
        <v>#N/A</v>
      </c>
      <c r="AR1086" s="5" t="str">
        <f t="shared" si="16"/>
        <v>Boys.S7.FE14-16 Colleges.Total.Total</v>
      </c>
    </row>
    <row r="1087" spans="1:44" x14ac:dyDescent="0.25">
      <c r="A1087">
        <v>201819</v>
      </c>
      <c r="B1087" t="s">
        <v>19</v>
      </c>
      <c r="C1087" t="s">
        <v>110</v>
      </c>
      <c r="D1087" t="s">
        <v>20</v>
      </c>
      <c r="E1087" t="s">
        <v>21</v>
      </c>
      <c r="F1087" t="s">
        <v>22</v>
      </c>
      <c r="G1087" t="s">
        <v>113</v>
      </c>
      <c r="H1087" t="s">
        <v>125</v>
      </c>
      <c r="I1087" t="s">
        <v>164</v>
      </c>
      <c r="J1087" t="s">
        <v>161</v>
      </c>
      <c r="K1087" t="s">
        <v>161</v>
      </c>
      <c r="L1087" t="s">
        <v>41</v>
      </c>
      <c r="M1087" t="s">
        <v>26</v>
      </c>
      <c r="N1087">
        <v>285</v>
      </c>
      <c r="O1087">
        <v>267</v>
      </c>
      <c r="P1087">
        <v>54</v>
      </c>
      <c r="Q1087">
        <v>20</v>
      </c>
      <c r="R1087">
        <v>0</v>
      </c>
      <c r="S1087">
        <v>0</v>
      </c>
      <c r="T1087">
        <v>0</v>
      </c>
      <c r="U1087">
        <v>0</v>
      </c>
      <c r="V1087">
        <v>93</v>
      </c>
      <c r="W1087">
        <v>18</v>
      </c>
      <c r="X1087">
        <v>7</v>
      </c>
      <c r="Y1087" t="s">
        <v>173</v>
      </c>
      <c r="Z1087" t="s">
        <v>173</v>
      </c>
      <c r="AA1087" t="s">
        <v>173</v>
      </c>
      <c r="AB1087" t="s">
        <v>173</v>
      </c>
      <c r="AC1087" s="25" t="s">
        <v>173</v>
      </c>
      <c r="AD1087" s="25" t="s">
        <v>173</v>
      </c>
      <c r="AE1087" s="25" t="s">
        <v>173</v>
      </c>
      <c r="AQ1087" s="5" t="e">
        <f>VLOOKUP(AR1087,'End KS4 denominations'!A:G,7,0)</f>
        <v>#N/A</v>
      </c>
      <c r="AR1087" s="5" t="str">
        <f t="shared" si="16"/>
        <v>Girls.S7.FE14-16 Colleges.Total.Total</v>
      </c>
    </row>
    <row r="1088" spans="1:44" x14ac:dyDescent="0.25">
      <c r="A1088">
        <v>201819</v>
      </c>
      <c r="B1088" t="s">
        <v>19</v>
      </c>
      <c r="C1088" t="s">
        <v>110</v>
      </c>
      <c r="D1088" t="s">
        <v>20</v>
      </c>
      <c r="E1088" t="s">
        <v>21</v>
      </c>
      <c r="F1088" t="s">
        <v>22</v>
      </c>
      <c r="G1088" t="s">
        <v>161</v>
      </c>
      <c r="H1088" t="s">
        <v>125</v>
      </c>
      <c r="I1088" t="s">
        <v>164</v>
      </c>
      <c r="J1088" t="s">
        <v>161</v>
      </c>
      <c r="K1088" t="s">
        <v>161</v>
      </c>
      <c r="L1088" t="s">
        <v>41</v>
      </c>
      <c r="M1088" t="s">
        <v>26</v>
      </c>
      <c r="N1088">
        <v>500</v>
      </c>
      <c r="O1088">
        <v>461</v>
      </c>
      <c r="P1088">
        <v>107</v>
      </c>
      <c r="Q1088">
        <v>44</v>
      </c>
      <c r="R1088">
        <v>0</v>
      </c>
      <c r="S1088">
        <v>0</v>
      </c>
      <c r="T1088">
        <v>0</v>
      </c>
      <c r="U1088">
        <v>0</v>
      </c>
      <c r="V1088">
        <v>92</v>
      </c>
      <c r="W1088">
        <v>21</v>
      </c>
      <c r="X1088">
        <v>8</v>
      </c>
      <c r="Y1088" t="s">
        <v>173</v>
      </c>
      <c r="Z1088" t="s">
        <v>173</v>
      </c>
      <c r="AA1088" t="s">
        <v>173</v>
      </c>
      <c r="AB1088" t="s">
        <v>173</v>
      </c>
      <c r="AC1088" s="25" t="s">
        <v>173</v>
      </c>
      <c r="AD1088" s="25" t="s">
        <v>173</v>
      </c>
      <c r="AE1088" s="25" t="s">
        <v>173</v>
      </c>
      <c r="AQ1088" s="5" t="e">
        <f>VLOOKUP(AR1088,'End KS4 denominations'!A:G,7,0)</f>
        <v>#N/A</v>
      </c>
      <c r="AR1088" s="5" t="str">
        <f t="shared" ref="AR1088:AR1151" si="17">CONCATENATE(G1088,".",H1088,".",I1088,".",J1088,".",K1088)</f>
        <v>Total.S7.FE14-16 Colleges.Total.Total</v>
      </c>
    </row>
    <row r="1089" spans="1:44" x14ac:dyDescent="0.25">
      <c r="A1089">
        <v>201819</v>
      </c>
      <c r="B1089" t="s">
        <v>19</v>
      </c>
      <c r="C1089" t="s">
        <v>110</v>
      </c>
      <c r="D1089" t="s">
        <v>20</v>
      </c>
      <c r="E1089" t="s">
        <v>21</v>
      </c>
      <c r="F1089" t="s">
        <v>22</v>
      </c>
      <c r="G1089" t="s">
        <v>111</v>
      </c>
      <c r="H1089" t="s">
        <v>125</v>
      </c>
      <c r="I1089" t="s">
        <v>89</v>
      </c>
      <c r="J1089" t="s">
        <v>161</v>
      </c>
      <c r="K1089" t="s">
        <v>161</v>
      </c>
      <c r="L1089" t="s">
        <v>41</v>
      </c>
      <c r="M1089" t="s">
        <v>26</v>
      </c>
      <c r="N1089">
        <v>3441</v>
      </c>
      <c r="O1089">
        <v>3346</v>
      </c>
      <c r="P1089">
        <v>2048</v>
      </c>
      <c r="Q1089">
        <v>1295</v>
      </c>
      <c r="R1089">
        <v>0</v>
      </c>
      <c r="S1089">
        <v>0</v>
      </c>
      <c r="T1089">
        <v>0</v>
      </c>
      <c r="U1089">
        <v>0</v>
      </c>
      <c r="V1089">
        <v>97</v>
      </c>
      <c r="W1089">
        <v>59</v>
      </c>
      <c r="X1089">
        <v>37</v>
      </c>
      <c r="Y1089" t="s">
        <v>173</v>
      </c>
      <c r="Z1089" t="s">
        <v>173</v>
      </c>
      <c r="AA1089" t="s">
        <v>173</v>
      </c>
      <c r="AB1089" t="s">
        <v>173</v>
      </c>
      <c r="AC1089" s="25" t="s">
        <v>173</v>
      </c>
      <c r="AD1089" s="25" t="s">
        <v>173</v>
      </c>
      <c r="AE1089" s="25" t="s">
        <v>173</v>
      </c>
      <c r="AQ1089" s="5" t="e">
        <f>VLOOKUP(AR1089,'End KS4 denominations'!A:G,7,0)</f>
        <v>#N/A</v>
      </c>
      <c r="AR1089" s="5" t="str">
        <f t="shared" si="17"/>
        <v>Boys.S7.Free Schools.Total.Total</v>
      </c>
    </row>
    <row r="1090" spans="1:44" x14ac:dyDescent="0.25">
      <c r="A1090">
        <v>201819</v>
      </c>
      <c r="B1090" t="s">
        <v>19</v>
      </c>
      <c r="C1090" t="s">
        <v>110</v>
      </c>
      <c r="D1090" t="s">
        <v>20</v>
      </c>
      <c r="E1090" t="s">
        <v>21</v>
      </c>
      <c r="F1090" t="s">
        <v>22</v>
      </c>
      <c r="G1090" t="s">
        <v>113</v>
      </c>
      <c r="H1090" t="s">
        <v>125</v>
      </c>
      <c r="I1090" t="s">
        <v>89</v>
      </c>
      <c r="J1090" t="s">
        <v>161</v>
      </c>
      <c r="K1090" t="s">
        <v>161</v>
      </c>
      <c r="L1090" t="s">
        <v>41</v>
      </c>
      <c r="M1090" t="s">
        <v>26</v>
      </c>
      <c r="N1090">
        <v>2930</v>
      </c>
      <c r="O1090">
        <v>2875</v>
      </c>
      <c r="P1090">
        <v>1857</v>
      </c>
      <c r="Q1090">
        <v>1258</v>
      </c>
      <c r="R1090">
        <v>0</v>
      </c>
      <c r="S1090">
        <v>0</v>
      </c>
      <c r="T1090">
        <v>0</v>
      </c>
      <c r="U1090">
        <v>0</v>
      </c>
      <c r="V1090">
        <v>98</v>
      </c>
      <c r="W1090">
        <v>63</v>
      </c>
      <c r="X1090">
        <v>42</v>
      </c>
      <c r="Y1090" t="s">
        <v>173</v>
      </c>
      <c r="Z1090" t="s">
        <v>173</v>
      </c>
      <c r="AA1090" t="s">
        <v>173</v>
      </c>
      <c r="AB1090" t="s">
        <v>173</v>
      </c>
      <c r="AC1090" s="25" t="s">
        <v>173</v>
      </c>
      <c r="AD1090" s="25" t="s">
        <v>173</v>
      </c>
      <c r="AE1090" s="25" t="s">
        <v>173</v>
      </c>
      <c r="AQ1090" s="5" t="e">
        <f>VLOOKUP(AR1090,'End KS4 denominations'!A:G,7,0)</f>
        <v>#N/A</v>
      </c>
      <c r="AR1090" s="5" t="str">
        <f t="shared" si="17"/>
        <v>Girls.S7.Free Schools.Total.Total</v>
      </c>
    </row>
    <row r="1091" spans="1:44" x14ac:dyDescent="0.25">
      <c r="A1091">
        <v>201819</v>
      </c>
      <c r="B1091" t="s">
        <v>19</v>
      </c>
      <c r="C1091" t="s">
        <v>110</v>
      </c>
      <c r="D1091" t="s">
        <v>20</v>
      </c>
      <c r="E1091" t="s">
        <v>21</v>
      </c>
      <c r="F1091" t="s">
        <v>22</v>
      </c>
      <c r="G1091" t="s">
        <v>161</v>
      </c>
      <c r="H1091" t="s">
        <v>125</v>
      </c>
      <c r="I1091" t="s">
        <v>89</v>
      </c>
      <c r="J1091" t="s">
        <v>161</v>
      </c>
      <c r="K1091" t="s">
        <v>161</v>
      </c>
      <c r="L1091" t="s">
        <v>41</v>
      </c>
      <c r="M1091" t="s">
        <v>26</v>
      </c>
      <c r="N1091">
        <v>6371</v>
      </c>
      <c r="O1091">
        <v>6221</v>
      </c>
      <c r="P1091">
        <v>3905</v>
      </c>
      <c r="Q1091">
        <v>2553</v>
      </c>
      <c r="R1091">
        <v>0</v>
      </c>
      <c r="S1091">
        <v>0</v>
      </c>
      <c r="T1091">
        <v>0</v>
      </c>
      <c r="U1091">
        <v>0</v>
      </c>
      <c r="V1091">
        <v>97</v>
      </c>
      <c r="W1091">
        <v>61</v>
      </c>
      <c r="X1091">
        <v>40</v>
      </c>
      <c r="Y1091" t="s">
        <v>173</v>
      </c>
      <c r="Z1091" t="s">
        <v>173</v>
      </c>
      <c r="AA1091" t="s">
        <v>173</v>
      </c>
      <c r="AB1091" t="s">
        <v>173</v>
      </c>
      <c r="AC1091" s="25" t="s">
        <v>173</v>
      </c>
      <c r="AD1091" s="25" t="s">
        <v>173</v>
      </c>
      <c r="AE1091" s="25" t="s">
        <v>173</v>
      </c>
      <c r="AQ1091" s="5" t="e">
        <f>VLOOKUP(AR1091,'End KS4 denominations'!A:G,7,0)</f>
        <v>#N/A</v>
      </c>
      <c r="AR1091" s="5" t="str">
        <f t="shared" si="17"/>
        <v>Total.S7.Free Schools.Total.Total</v>
      </c>
    </row>
    <row r="1092" spans="1:44" x14ac:dyDescent="0.25">
      <c r="A1092">
        <v>201819</v>
      </c>
      <c r="B1092" t="s">
        <v>19</v>
      </c>
      <c r="C1092" t="s">
        <v>110</v>
      </c>
      <c r="D1092" t="s">
        <v>20</v>
      </c>
      <c r="E1092" t="s">
        <v>21</v>
      </c>
      <c r="F1092" t="s">
        <v>22</v>
      </c>
      <c r="G1092" t="s">
        <v>111</v>
      </c>
      <c r="H1092" t="s">
        <v>125</v>
      </c>
      <c r="I1092" t="s">
        <v>87</v>
      </c>
      <c r="J1092" t="s">
        <v>161</v>
      </c>
      <c r="K1092" t="s">
        <v>161</v>
      </c>
      <c r="L1092" t="s">
        <v>41</v>
      </c>
      <c r="M1092" t="s">
        <v>26</v>
      </c>
      <c r="N1092">
        <v>4609</v>
      </c>
      <c r="O1092">
        <v>4527</v>
      </c>
      <c r="P1092">
        <v>3939</v>
      </c>
      <c r="Q1092">
        <v>2984</v>
      </c>
      <c r="R1092">
        <v>0</v>
      </c>
      <c r="S1092">
        <v>0</v>
      </c>
      <c r="T1092">
        <v>0</v>
      </c>
      <c r="U1092">
        <v>0</v>
      </c>
      <c r="V1092">
        <v>98</v>
      </c>
      <c r="W1092">
        <v>85</v>
      </c>
      <c r="X1092">
        <v>64</v>
      </c>
      <c r="Y1092" t="s">
        <v>173</v>
      </c>
      <c r="Z1092" t="s">
        <v>173</v>
      </c>
      <c r="AA1092" t="s">
        <v>173</v>
      </c>
      <c r="AB1092" t="s">
        <v>173</v>
      </c>
      <c r="AC1092" s="25" t="s">
        <v>173</v>
      </c>
      <c r="AD1092" s="25" t="s">
        <v>173</v>
      </c>
      <c r="AE1092" s="25" t="s">
        <v>173</v>
      </c>
      <c r="AQ1092" s="5" t="e">
        <f>VLOOKUP(AR1092,'End KS4 denominations'!A:G,7,0)</f>
        <v>#N/A</v>
      </c>
      <c r="AR1092" s="5" t="str">
        <f t="shared" si="17"/>
        <v>Boys.S7.Independent Schools.Total.Total</v>
      </c>
    </row>
    <row r="1093" spans="1:44" x14ac:dyDescent="0.25">
      <c r="A1093">
        <v>201819</v>
      </c>
      <c r="B1093" t="s">
        <v>19</v>
      </c>
      <c r="C1093" t="s">
        <v>110</v>
      </c>
      <c r="D1093" t="s">
        <v>20</v>
      </c>
      <c r="E1093" t="s">
        <v>21</v>
      </c>
      <c r="F1093" t="s">
        <v>22</v>
      </c>
      <c r="G1093" t="s">
        <v>113</v>
      </c>
      <c r="H1093" t="s">
        <v>125</v>
      </c>
      <c r="I1093" t="s">
        <v>87</v>
      </c>
      <c r="J1093" t="s">
        <v>161</v>
      </c>
      <c r="K1093" t="s">
        <v>161</v>
      </c>
      <c r="L1093" t="s">
        <v>41</v>
      </c>
      <c r="M1093" t="s">
        <v>26</v>
      </c>
      <c r="N1093">
        <v>5711</v>
      </c>
      <c r="O1093">
        <v>5635</v>
      </c>
      <c r="P1093">
        <v>5067</v>
      </c>
      <c r="Q1093">
        <v>4094</v>
      </c>
      <c r="R1093">
        <v>0</v>
      </c>
      <c r="S1093">
        <v>0</v>
      </c>
      <c r="T1093">
        <v>0</v>
      </c>
      <c r="U1093">
        <v>0</v>
      </c>
      <c r="V1093">
        <v>98</v>
      </c>
      <c r="W1093">
        <v>88</v>
      </c>
      <c r="X1093">
        <v>71</v>
      </c>
      <c r="Y1093" t="s">
        <v>173</v>
      </c>
      <c r="Z1093" t="s">
        <v>173</v>
      </c>
      <c r="AA1093" t="s">
        <v>173</v>
      </c>
      <c r="AB1093" t="s">
        <v>173</v>
      </c>
      <c r="AC1093" s="25" t="s">
        <v>173</v>
      </c>
      <c r="AD1093" s="25" t="s">
        <v>173</v>
      </c>
      <c r="AE1093" s="25" t="s">
        <v>173</v>
      </c>
      <c r="AQ1093" s="5" t="e">
        <f>VLOOKUP(AR1093,'End KS4 denominations'!A:G,7,0)</f>
        <v>#N/A</v>
      </c>
      <c r="AR1093" s="5" t="str">
        <f t="shared" si="17"/>
        <v>Girls.S7.Independent Schools.Total.Total</v>
      </c>
    </row>
    <row r="1094" spans="1:44" x14ac:dyDescent="0.25">
      <c r="A1094">
        <v>201819</v>
      </c>
      <c r="B1094" t="s">
        <v>19</v>
      </c>
      <c r="C1094" t="s">
        <v>110</v>
      </c>
      <c r="D1094" t="s">
        <v>20</v>
      </c>
      <c r="E1094" t="s">
        <v>21</v>
      </c>
      <c r="F1094" t="s">
        <v>22</v>
      </c>
      <c r="G1094" t="s">
        <v>161</v>
      </c>
      <c r="H1094" t="s">
        <v>125</v>
      </c>
      <c r="I1094" t="s">
        <v>87</v>
      </c>
      <c r="J1094" t="s">
        <v>161</v>
      </c>
      <c r="K1094" t="s">
        <v>161</v>
      </c>
      <c r="L1094" t="s">
        <v>41</v>
      </c>
      <c r="M1094" t="s">
        <v>26</v>
      </c>
      <c r="N1094">
        <v>10320</v>
      </c>
      <c r="O1094">
        <v>10162</v>
      </c>
      <c r="P1094">
        <v>9006</v>
      </c>
      <c r="Q1094">
        <v>7078</v>
      </c>
      <c r="R1094">
        <v>0</v>
      </c>
      <c r="S1094">
        <v>0</v>
      </c>
      <c r="T1094">
        <v>0</v>
      </c>
      <c r="U1094">
        <v>0</v>
      </c>
      <c r="V1094">
        <v>98</v>
      </c>
      <c r="W1094">
        <v>87</v>
      </c>
      <c r="X1094">
        <v>68</v>
      </c>
      <c r="Y1094" t="s">
        <v>173</v>
      </c>
      <c r="Z1094" t="s">
        <v>173</v>
      </c>
      <c r="AA1094" t="s">
        <v>173</v>
      </c>
      <c r="AB1094" t="s">
        <v>173</v>
      </c>
      <c r="AC1094" s="25" t="s">
        <v>173</v>
      </c>
      <c r="AD1094" s="25" t="s">
        <v>173</v>
      </c>
      <c r="AE1094" s="25" t="s">
        <v>173</v>
      </c>
      <c r="AQ1094" s="5" t="e">
        <f>VLOOKUP(AR1094,'End KS4 denominations'!A:G,7,0)</f>
        <v>#N/A</v>
      </c>
      <c r="AR1094" s="5" t="str">
        <f t="shared" si="17"/>
        <v>Total.S7.Independent Schools.Total.Total</v>
      </c>
    </row>
    <row r="1095" spans="1:44" x14ac:dyDescent="0.25">
      <c r="A1095">
        <v>201819</v>
      </c>
      <c r="B1095" t="s">
        <v>19</v>
      </c>
      <c r="C1095" t="s">
        <v>110</v>
      </c>
      <c r="D1095" t="s">
        <v>20</v>
      </c>
      <c r="E1095" t="s">
        <v>21</v>
      </c>
      <c r="F1095" t="s">
        <v>22</v>
      </c>
      <c r="G1095" t="s">
        <v>111</v>
      </c>
      <c r="H1095" t="s">
        <v>125</v>
      </c>
      <c r="I1095" t="s">
        <v>162</v>
      </c>
      <c r="J1095" t="s">
        <v>161</v>
      </c>
      <c r="K1095" t="s">
        <v>161</v>
      </c>
      <c r="L1095" t="s">
        <v>41</v>
      </c>
      <c r="M1095" t="s">
        <v>26</v>
      </c>
      <c r="N1095">
        <v>349</v>
      </c>
      <c r="O1095">
        <v>319</v>
      </c>
      <c r="P1095">
        <v>136</v>
      </c>
      <c r="Q1095">
        <v>81</v>
      </c>
      <c r="R1095">
        <v>0</v>
      </c>
      <c r="S1095">
        <v>0</v>
      </c>
      <c r="T1095">
        <v>0</v>
      </c>
      <c r="U1095">
        <v>0</v>
      </c>
      <c r="V1095">
        <v>91</v>
      </c>
      <c r="W1095">
        <v>38</v>
      </c>
      <c r="X1095">
        <v>23</v>
      </c>
      <c r="Y1095" t="s">
        <v>173</v>
      </c>
      <c r="Z1095" t="s">
        <v>173</v>
      </c>
      <c r="AA1095" t="s">
        <v>173</v>
      </c>
      <c r="AB1095" t="s">
        <v>173</v>
      </c>
      <c r="AC1095" s="25" t="s">
        <v>173</v>
      </c>
      <c r="AD1095" s="25" t="s">
        <v>173</v>
      </c>
      <c r="AE1095" s="25" t="s">
        <v>173</v>
      </c>
      <c r="AQ1095" s="5" t="e">
        <f>VLOOKUP(AR1095,'End KS4 denominations'!A:G,7,0)</f>
        <v>#N/A</v>
      </c>
      <c r="AR1095" s="5" t="str">
        <f t="shared" si="17"/>
        <v>Boys.S7.Independent Special Schools.Total.Total</v>
      </c>
    </row>
    <row r="1096" spans="1:44" x14ac:dyDescent="0.25">
      <c r="A1096">
        <v>201819</v>
      </c>
      <c r="B1096" t="s">
        <v>19</v>
      </c>
      <c r="C1096" t="s">
        <v>110</v>
      </c>
      <c r="D1096" t="s">
        <v>20</v>
      </c>
      <c r="E1096" t="s">
        <v>21</v>
      </c>
      <c r="F1096" t="s">
        <v>22</v>
      </c>
      <c r="G1096" t="s">
        <v>113</v>
      </c>
      <c r="H1096" t="s">
        <v>125</v>
      </c>
      <c r="I1096" t="s">
        <v>162</v>
      </c>
      <c r="J1096" t="s">
        <v>161</v>
      </c>
      <c r="K1096" t="s">
        <v>161</v>
      </c>
      <c r="L1096" t="s">
        <v>41</v>
      </c>
      <c r="M1096" t="s">
        <v>26</v>
      </c>
      <c r="N1096">
        <v>102</v>
      </c>
      <c r="O1096">
        <v>91</v>
      </c>
      <c r="P1096">
        <v>29</v>
      </c>
      <c r="Q1096">
        <v>16</v>
      </c>
      <c r="R1096">
        <v>0</v>
      </c>
      <c r="S1096">
        <v>0</v>
      </c>
      <c r="T1096">
        <v>0</v>
      </c>
      <c r="U1096">
        <v>0</v>
      </c>
      <c r="V1096">
        <v>89</v>
      </c>
      <c r="W1096">
        <v>28</v>
      </c>
      <c r="X1096">
        <v>15</v>
      </c>
      <c r="Y1096" t="s">
        <v>173</v>
      </c>
      <c r="Z1096" t="s">
        <v>173</v>
      </c>
      <c r="AA1096" t="s">
        <v>173</v>
      </c>
      <c r="AB1096" t="s">
        <v>173</v>
      </c>
      <c r="AC1096" s="25" t="s">
        <v>173</v>
      </c>
      <c r="AD1096" s="25" t="s">
        <v>173</v>
      </c>
      <c r="AE1096" s="25" t="s">
        <v>173</v>
      </c>
      <c r="AQ1096" s="5" t="e">
        <f>VLOOKUP(AR1096,'End KS4 denominations'!A:G,7,0)</f>
        <v>#N/A</v>
      </c>
      <c r="AR1096" s="5" t="str">
        <f t="shared" si="17"/>
        <v>Girls.S7.Independent Special Schools.Total.Total</v>
      </c>
    </row>
    <row r="1097" spans="1:44" x14ac:dyDescent="0.25">
      <c r="A1097">
        <v>201819</v>
      </c>
      <c r="B1097" t="s">
        <v>19</v>
      </c>
      <c r="C1097" t="s">
        <v>110</v>
      </c>
      <c r="D1097" t="s">
        <v>20</v>
      </c>
      <c r="E1097" t="s">
        <v>21</v>
      </c>
      <c r="F1097" t="s">
        <v>22</v>
      </c>
      <c r="G1097" t="s">
        <v>161</v>
      </c>
      <c r="H1097" t="s">
        <v>125</v>
      </c>
      <c r="I1097" t="s">
        <v>162</v>
      </c>
      <c r="J1097" t="s">
        <v>161</v>
      </c>
      <c r="K1097" t="s">
        <v>161</v>
      </c>
      <c r="L1097" t="s">
        <v>41</v>
      </c>
      <c r="M1097" t="s">
        <v>26</v>
      </c>
      <c r="N1097">
        <v>451</v>
      </c>
      <c r="O1097">
        <v>410</v>
      </c>
      <c r="P1097">
        <v>165</v>
      </c>
      <c r="Q1097">
        <v>97</v>
      </c>
      <c r="R1097">
        <v>0</v>
      </c>
      <c r="S1097">
        <v>0</v>
      </c>
      <c r="T1097">
        <v>0</v>
      </c>
      <c r="U1097">
        <v>0</v>
      </c>
      <c r="V1097">
        <v>90</v>
      </c>
      <c r="W1097">
        <v>36</v>
      </c>
      <c r="X1097">
        <v>21</v>
      </c>
      <c r="Y1097" t="s">
        <v>173</v>
      </c>
      <c r="Z1097" t="s">
        <v>173</v>
      </c>
      <c r="AA1097" t="s">
        <v>173</v>
      </c>
      <c r="AB1097" t="s">
        <v>173</v>
      </c>
      <c r="AC1097" s="25" t="s">
        <v>173</v>
      </c>
      <c r="AD1097" s="25" t="s">
        <v>173</v>
      </c>
      <c r="AE1097" s="25" t="s">
        <v>173</v>
      </c>
      <c r="AQ1097" s="5" t="e">
        <f>VLOOKUP(AR1097,'End KS4 denominations'!A:G,7,0)</f>
        <v>#N/A</v>
      </c>
      <c r="AR1097" s="5" t="str">
        <f t="shared" si="17"/>
        <v>Total.S7.Independent Special Schools.Total.Total</v>
      </c>
    </row>
    <row r="1098" spans="1:44" x14ac:dyDescent="0.25">
      <c r="A1098">
        <v>201819</v>
      </c>
      <c r="B1098" t="s">
        <v>19</v>
      </c>
      <c r="C1098" t="s">
        <v>110</v>
      </c>
      <c r="D1098" t="s">
        <v>20</v>
      </c>
      <c r="E1098" t="s">
        <v>21</v>
      </c>
      <c r="F1098" t="s">
        <v>22</v>
      </c>
      <c r="G1098" t="s">
        <v>111</v>
      </c>
      <c r="H1098" t="s">
        <v>125</v>
      </c>
      <c r="I1098" t="s">
        <v>127</v>
      </c>
      <c r="J1098" t="s">
        <v>161</v>
      </c>
      <c r="K1098" t="s">
        <v>161</v>
      </c>
      <c r="L1098" t="s">
        <v>41</v>
      </c>
      <c r="M1098" t="s">
        <v>26</v>
      </c>
      <c r="N1098">
        <v>54</v>
      </c>
      <c r="O1098">
        <v>51</v>
      </c>
      <c r="P1098">
        <v>20</v>
      </c>
      <c r="Q1098">
        <v>17</v>
      </c>
      <c r="R1098">
        <v>0</v>
      </c>
      <c r="S1098">
        <v>0</v>
      </c>
      <c r="T1098">
        <v>0</v>
      </c>
      <c r="U1098">
        <v>0</v>
      </c>
      <c r="V1098">
        <v>94</v>
      </c>
      <c r="W1098">
        <v>37</v>
      </c>
      <c r="X1098">
        <v>31</v>
      </c>
      <c r="Y1098" t="s">
        <v>173</v>
      </c>
      <c r="Z1098" t="s">
        <v>173</v>
      </c>
      <c r="AA1098" t="s">
        <v>173</v>
      </c>
      <c r="AB1098" t="s">
        <v>173</v>
      </c>
      <c r="AC1098" s="25" t="s">
        <v>173</v>
      </c>
      <c r="AD1098" s="25" t="s">
        <v>173</v>
      </c>
      <c r="AE1098" s="25" t="s">
        <v>173</v>
      </c>
      <c r="AQ1098" s="5" t="e">
        <f>VLOOKUP(AR1098,'End KS4 denominations'!A:G,7,0)</f>
        <v>#N/A</v>
      </c>
      <c r="AR1098" s="5" t="str">
        <f t="shared" si="17"/>
        <v>Boys.S7.Non-Maintained Special Schools.Total.Total</v>
      </c>
    </row>
    <row r="1099" spans="1:44" x14ac:dyDescent="0.25">
      <c r="A1099">
        <v>201819</v>
      </c>
      <c r="B1099" t="s">
        <v>19</v>
      </c>
      <c r="C1099" t="s">
        <v>110</v>
      </c>
      <c r="D1099" t="s">
        <v>20</v>
      </c>
      <c r="E1099" t="s">
        <v>21</v>
      </c>
      <c r="F1099" t="s">
        <v>22</v>
      </c>
      <c r="G1099" t="s">
        <v>113</v>
      </c>
      <c r="H1099" t="s">
        <v>125</v>
      </c>
      <c r="I1099" t="s">
        <v>127</v>
      </c>
      <c r="J1099" t="s">
        <v>161</v>
      </c>
      <c r="K1099" t="s">
        <v>161</v>
      </c>
      <c r="L1099" t="s">
        <v>41</v>
      </c>
      <c r="M1099" t="s">
        <v>26</v>
      </c>
      <c r="N1099">
        <v>14</v>
      </c>
      <c r="O1099">
        <v>13</v>
      </c>
      <c r="P1099">
        <v>2</v>
      </c>
      <c r="Q1099">
        <v>0</v>
      </c>
      <c r="R1099">
        <v>0</v>
      </c>
      <c r="S1099">
        <v>0</v>
      </c>
      <c r="T1099">
        <v>0</v>
      </c>
      <c r="U1099">
        <v>0</v>
      </c>
      <c r="V1099">
        <v>92</v>
      </c>
      <c r="W1099">
        <v>14</v>
      </c>
      <c r="X1099">
        <v>0</v>
      </c>
      <c r="Y1099" t="s">
        <v>173</v>
      </c>
      <c r="Z1099" t="s">
        <v>173</v>
      </c>
      <c r="AA1099" t="s">
        <v>173</v>
      </c>
      <c r="AB1099" t="s">
        <v>173</v>
      </c>
      <c r="AC1099" s="25" t="s">
        <v>173</v>
      </c>
      <c r="AD1099" s="25" t="s">
        <v>173</v>
      </c>
      <c r="AE1099" s="25" t="s">
        <v>173</v>
      </c>
      <c r="AQ1099" s="5" t="e">
        <f>VLOOKUP(AR1099,'End KS4 denominations'!A:G,7,0)</f>
        <v>#N/A</v>
      </c>
      <c r="AR1099" s="5" t="str">
        <f t="shared" si="17"/>
        <v>Girls.S7.Non-Maintained Special Schools.Total.Total</v>
      </c>
    </row>
    <row r="1100" spans="1:44" x14ac:dyDescent="0.25">
      <c r="A1100">
        <v>201819</v>
      </c>
      <c r="B1100" t="s">
        <v>19</v>
      </c>
      <c r="C1100" t="s">
        <v>110</v>
      </c>
      <c r="D1100" t="s">
        <v>20</v>
      </c>
      <c r="E1100" t="s">
        <v>21</v>
      </c>
      <c r="F1100" t="s">
        <v>22</v>
      </c>
      <c r="G1100" t="s">
        <v>161</v>
      </c>
      <c r="H1100" t="s">
        <v>125</v>
      </c>
      <c r="I1100" t="s">
        <v>127</v>
      </c>
      <c r="J1100" t="s">
        <v>161</v>
      </c>
      <c r="K1100" t="s">
        <v>161</v>
      </c>
      <c r="L1100" t="s">
        <v>41</v>
      </c>
      <c r="M1100" t="s">
        <v>26</v>
      </c>
      <c r="N1100">
        <v>68</v>
      </c>
      <c r="O1100">
        <v>64</v>
      </c>
      <c r="P1100">
        <v>22</v>
      </c>
      <c r="Q1100">
        <v>17</v>
      </c>
      <c r="R1100">
        <v>0</v>
      </c>
      <c r="S1100">
        <v>0</v>
      </c>
      <c r="T1100">
        <v>0</v>
      </c>
      <c r="U1100">
        <v>0</v>
      </c>
      <c r="V1100">
        <v>94</v>
      </c>
      <c r="W1100">
        <v>32</v>
      </c>
      <c r="X1100">
        <v>25</v>
      </c>
      <c r="Y1100" t="s">
        <v>173</v>
      </c>
      <c r="Z1100" t="s">
        <v>173</v>
      </c>
      <c r="AA1100" t="s">
        <v>173</v>
      </c>
      <c r="AB1100" t="s">
        <v>173</v>
      </c>
      <c r="AC1100" s="25" t="s">
        <v>173</v>
      </c>
      <c r="AD1100" s="25" t="s">
        <v>173</v>
      </c>
      <c r="AE1100" s="25" t="s">
        <v>173</v>
      </c>
      <c r="AQ1100" s="5" t="e">
        <f>VLOOKUP(AR1100,'End KS4 denominations'!A:G,7,0)</f>
        <v>#N/A</v>
      </c>
      <c r="AR1100" s="5" t="str">
        <f t="shared" si="17"/>
        <v>Total.S7.Non-Maintained Special Schools.Total.Total</v>
      </c>
    </row>
    <row r="1101" spans="1:44" x14ac:dyDescent="0.25">
      <c r="A1101">
        <v>201819</v>
      </c>
      <c r="B1101" t="s">
        <v>19</v>
      </c>
      <c r="C1101" t="s">
        <v>110</v>
      </c>
      <c r="D1101" t="s">
        <v>20</v>
      </c>
      <c r="E1101" t="s">
        <v>21</v>
      </c>
      <c r="F1101" t="s">
        <v>22</v>
      </c>
      <c r="G1101" t="s">
        <v>111</v>
      </c>
      <c r="H1101" t="s">
        <v>125</v>
      </c>
      <c r="I1101" t="s">
        <v>88</v>
      </c>
      <c r="J1101" t="s">
        <v>161</v>
      </c>
      <c r="K1101" t="s">
        <v>161</v>
      </c>
      <c r="L1101" t="s">
        <v>41</v>
      </c>
      <c r="M1101" t="s">
        <v>26</v>
      </c>
      <c r="N1101">
        <v>42149</v>
      </c>
      <c r="O1101">
        <v>40643</v>
      </c>
      <c r="P1101">
        <v>18413</v>
      </c>
      <c r="Q1101">
        <v>10065</v>
      </c>
      <c r="R1101">
        <v>0</v>
      </c>
      <c r="S1101">
        <v>0</v>
      </c>
      <c r="T1101">
        <v>0</v>
      </c>
      <c r="U1101">
        <v>0</v>
      </c>
      <c r="V1101">
        <v>96</v>
      </c>
      <c r="W1101">
        <v>43</v>
      </c>
      <c r="X1101">
        <v>23</v>
      </c>
      <c r="Y1101" t="s">
        <v>173</v>
      </c>
      <c r="Z1101" t="s">
        <v>173</v>
      </c>
      <c r="AA1101" t="s">
        <v>173</v>
      </c>
      <c r="AB1101" t="s">
        <v>173</v>
      </c>
      <c r="AC1101" s="25" t="s">
        <v>173</v>
      </c>
      <c r="AD1101" s="25" t="s">
        <v>173</v>
      </c>
      <c r="AE1101" s="25" t="s">
        <v>173</v>
      </c>
      <c r="AQ1101" s="5" t="e">
        <f>VLOOKUP(AR1101,'End KS4 denominations'!A:G,7,0)</f>
        <v>#N/A</v>
      </c>
      <c r="AR1101" s="5" t="str">
        <f t="shared" si="17"/>
        <v>Boys.S7.Sponsored Academies.Total.Total</v>
      </c>
    </row>
    <row r="1102" spans="1:44" x14ac:dyDescent="0.25">
      <c r="A1102">
        <v>201819</v>
      </c>
      <c r="B1102" t="s">
        <v>19</v>
      </c>
      <c r="C1102" t="s">
        <v>110</v>
      </c>
      <c r="D1102" t="s">
        <v>20</v>
      </c>
      <c r="E1102" t="s">
        <v>21</v>
      </c>
      <c r="F1102" t="s">
        <v>22</v>
      </c>
      <c r="G1102" t="s">
        <v>113</v>
      </c>
      <c r="H1102" t="s">
        <v>125</v>
      </c>
      <c r="I1102" t="s">
        <v>88</v>
      </c>
      <c r="J1102" t="s">
        <v>161</v>
      </c>
      <c r="K1102" t="s">
        <v>161</v>
      </c>
      <c r="L1102" t="s">
        <v>41</v>
      </c>
      <c r="M1102" t="s">
        <v>26</v>
      </c>
      <c r="N1102">
        <v>39084</v>
      </c>
      <c r="O1102">
        <v>37983</v>
      </c>
      <c r="P1102">
        <v>18223</v>
      </c>
      <c r="Q1102">
        <v>10192</v>
      </c>
      <c r="R1102">
        <v>0</v>
      </c>
      <c r="S1102">
        <v>0</v>
      </c>
      <c r="T1102">
        <v>0</v>
      </c>
      <c r="U1102">
        <v>0</v>
      </c>
      <c r="V1102">
        <v>97</v>
      </c>
      <c r="W1102">
        <v>46</v>
      </c>
      <c r="X1102">
        <v>26</v>
      </c>
      <c r="Y1102" t="s">
        <v>173</v>
      </c>
      <c r="Z1102" t="s">
        <v>173</v>
      </c>
      <c r="AA1102" t="s">
        <v>173</v>
      </c>
      <c r="AB1102" t="s">
        <v>173</v>
      </c>
      <c r="AC1102" s="25" t="s">
        <v>173</v>
      </c>
      <c r="AD1102" s="25" t="s">
        <v>173</v>
      </c>
      <c r="AE1102" s="25" t="s">
        <v>173</v>
      </c>
      <c r="AQ1102" s="5" t="e">
        <f>VLOOKUP(AR1102,'End KS4 denominations'!A:G,7,0)</f>
        <v>#N/A</v>
      </c>
      <c r="AR1102" s="5" t="str">
        <f t="shared" si="17"/>
        <v>Girls.S7.Sponsored Academies.Total.Total</v>
      </c>
    </row>
    <row r="1103" spans="1:44" x14ac:dyDescent="0.25">
      <c r="A1103">
        <v>201819</v>
      </c>
      <c r="B1103" t="s">
        <v>19</v>
      </c>
      <c r="C1103" t="s">
        <v>110</v>
      </c>
      <c r="D1103" t="s">
        <v>20</v>
      </c>
      <c r="E1103" t="s">
        <v>21</v>
      </c>
      <c r="F1103" t="s">
        <v>22</v>
      </c>
      <c r="G1103" t="s">
        <v>161</v>
      </c>
      <c r="H1103" t="s">
        <v>125</v>
      </c>
      <c r="I1103" t="s">
        <v>88</v>
      </c>
      <c r="J1103" t="s">
        <v>161</v>
      </c>
      <c r="K1103" t="s">
        <v>161</v>
      </c>
      <c r="L1103" t="s">
        <v>41</v>
      </c>
      <c r="M1103" t="s">
        <v>26</v>
      </c>
      <c r="N1103">
        <v>81233</v>
      </c>
      <c r="O1103">
        <v>78626</v>
      </c>
      <c r="P1103">
        <v>36636</v>
      </c>
      <c r="Q1103">
        <v>20257</v>
      </c>
      <c r="R1103">
        <v>0</v>
      </c>
      <c r="S1103">
        <v>0</v>
      </c>
      <c r="T1103">
        <v>0</v>
      </c>
      <c r="U1103">
        <v>0</v>
      </c>
      <c r="V1103">
        <v>96</v>
      </c>
      <c r="W1103">
        <v>45</v>
      </c>
      <c r="X1103">
        <v>24</v>
      </c>
      <c r="Y1103" t="s">
        <v>173</v>
      </c>
      <c r="Z1103" t="s">
        <v>173</v>
      </c>
      <c r="AA1103" t="s">
        <v>173</v>
      </c>
      <c r="AB1103" t="s">
        <v>173</v>
      </c>
      <c r="AC1103" s="25" t="s">
        <v>173</v>
      </c>
      <c r="AD1103" s="25" t="s">
        <v>173</v>
      </c>
      <c r="AE1103" s="25" t="s">
        <v>173</v>
      </c>
      <c r="AQ1103" s="5" t="e">
        <f>VLOOKUP(AR1103,'End KS4 denominations'!A:G,7,0)</f>
        <v>#N/A</v>
      </c>
      <c r="AR1103" s="5" t="str">
        <f t="shared" si="17"/>
        <v>Total.S7.Sponsored Academies.Total.Total</v>
      </c>
    </row>
    <row r="1104" spans="1:44" x14ac:dyDescent="0.25">
      <c r="A1104">
        <v>201819</v>
      </c>
      <c r="B1104" t="s">
        <v>19</v>
      </c>
      <c r="C1104" t="s">
        <v>110</v>
      </c>
      <c r="D1104" t="s">
        <v>20</v>
      </c>
      <c r="E1104" t="s">
        <v>21</v>
      </c>
      <c r="F1104" t="s">
        <v>22</v>
      </c>
      <c r="G1104" t="s">
        <v>111</v>
      </c>
      <c r="H1104" t="s">
        <v>125</v>
      </c>
      <c r="I1104" t="s">
        <v>126</v>
      </c>
      <c r="J1104" t="s">
        <v>161</v>
      </c>
      <c r="K1104" t="s">
        <v>161</v>
      </c>
      <c r="L1104" t="s">
        <v>41</v>
      </c>
      <c r="M1104" t="s">
        <v>26</v>
      </c>
      <c r="N1104">
        <v>450</v>
      </c>
      <c r="O1104">
        <v>420</v>
      </c>
      <c r="P1104">
        <v>192</v>
      </c>
      <c r="Q1104">
        <v>94</v>
      </c>
      <c r="R1104">
        <v>0</v>
      </c>
      <c r="S1104">
        <v>0</v>
      </c>
      <c r="T1104">
        <v>0</v>
      </c>
      <c r="U1104">
        <v>0</v>
      </c>
      <c r="V1104">
        <v>93</v>
      </c>
      <c r="W1104">
        <v>42</v>
      </c>
      <c r="X1104">
        <v>20</v>
      </c>
      <c r="Y1104" t="s">
        <v>173</v>
      </c>
      <c r="Z1104" t="s">
        <v>173</v>
      </c>
      <c r="AA1104" t="s">
        <v>173</v>
      </c>
      <c r="AB1104" t="s">
        <v>173</v>
      </c>
      <c r="AC1104" s="25" t="s">
        <v>173</v>
      </c>
      <c r="AD1104" s="25" t="s">
        <v>173</v>
      </c>
      <c r="AE1104" s="25" t="s">
        <v>173</v>
      </c>
      <c r="AQ1104" s="5" t="e">
        <f>VLOOKUP(AR1104,'End KS4 denominations'!A:G,7,0)</f>
        <v>#N/A</v>
      </c>
      <c r="AR1104" s="5" t="str">
        <f t="shared" si="17"/>
        <v>Boys.S7.Studio Schools.Total.Total</v>
      </c>
    </row>
    <row r="1105" spans="1:44" x14ac:dyDescent="0.25">
      <c r="A1105">
        <v>201819</v>
      </c>
      <c r="B1105" t="s">
        <v>19</v>
      </c>
      <c r="C1105" t="s">
        <v>110</v>
      </c>
      <c r="D1105" t="s">
        <v>20</v>
      </c>
      <c r="E1105" t="s">
        <v>21</v>
      </c>
      <c r="F1105" t="s">
        <v>22</v>
      </c>
      <c r="G1105" t="s">
        <v>113</v>
      </c>
      <c r="H1105" t="s">
        <v>125</v>
      </c>
      <c r="I1105" t="s">
        <v>126</v>
      </c>
      <c r="J1105" t="s">
        <v>161</v>
      </c>
      <c r="K1105" t="s">
        <v>161</v>
      </c>
      <c r="L1105" t="s">
        <v>41</v>
      </c>
      <c r="M1105" t="s">
        <v>26</v>
      </c>
      <c r="N1105">
        <v>321</v>
      </c>
      <c r="O1105">
        <v>300</v>
      </c>
      <c r="P1105">
        <v>115</v>
      </c>
      <c r="Q1105">
        <v>60</v>
      </c>
      <c r="R1105">
        <v>0</v>
      </c>
      <c r="S1105">
        <v>0</v>
      </c>
      <c r="T1105">
        <v>0</v>
      </c>
      <c r="U1105">
        <v>0</v>
      </c>
      <c r="V1105">
        <v>93</v>
      </c>
      <c r="W1105">
        <v>35</v>
      </c>
      <c r="X1105">
        <v>18</v>
      </c>
      <c r="Y1105" t="s">
        <v>173</v>
      </c>
      <c r="Z1105" t="s">
        <v>173</v>
      </c>
      <c r="AA1105" t="s">
        <v>173</v>
      </c>
      <c r="AB1105" t="s">
        <v>173</v>
      </c>
      <c r="AC1105" s="25" t="s">
        <v>173</v>
      </c>
      <c r="AD1105" s="25" t="s">
        <v>173</v>
      </c>
      <c r="AE1105" s="25" t="s">
        <v>173</v>
      </c>
      <c r="AQ1105" s="5" t="e">
        <f>VLOOKUP(AR1105,'End KS4 denominations'!A:G,7,0)</f>
        <v>#N/A</v>
      </c>
      <c r="AR1105" s="5" t="str">
        <f t="shared" si="17"/>
        <v>Girls.S7.Studio Schools.Total.Total</v>
      </c>
    </row>
    <row r="1106" spans="1:44" x14ac:dyDescent="0.25">
      <c r="A1106">
        <v>201819</v>
      </c>
      <c r="B1106" t="s">
        <v>19</v>
      </c>
      <c r="C1106" t="s">
        <v>110</v>
      </c>
      <c r="D1106" t="s">
        <v>20</v>
      </c>
      <c r="E1106" t="s">
        <v>21</v>
      </c>
      <c r="F1106" t="s">
        <v>22</v>
      </c>
      <c r="G1106" t="s">
        <v>161</v>
      </c>
      <c r="H1106" t="s">
        <v>125</v>
      </c>
      <c r="I1106" t="s">
        <v>126</v>
      </c>
      <c r="J1106" t="s">
        <v>161</v>
      </c>
      <c r="K1106" t="s">
        <v>161</v>
      </c>
      <c r="L1106" t="s">
        <v>41</v>
      </c>
      <c r="M1106" t="s">
        <v>26</v>
      </c>
      <c r="N1106">
        <v>771</v>
      </c>
      <c r="O1106">
        <v>720</v>
      </c>
      <c r="P1106">
        <v>307</v>
      </c>
      <c r="Q1106">
        <v>154</v>
      </c>
      <c r="R1106">
        <v>0</v>
      </c>
      <c r="S1106">
        <v>0</v>
      </c>
      <c r="T1106">
        <v>0</v>
      </c>
      <c r="U1106">
        <v>0</v>
      </c>
      <c r="V1106">
        <v>93</v>
      </c>
      <c r="W1106">
        <v>39</v>
      </c>
      <c r="X1106">
        <v>19</v>
      </c>
      <c r="Y1106" t="s">
        <v>173</v>
      </c>
      <c r="Z1106" t="s">
        <v>173</v>
      </c>
      <c r="AA1106" t="s">
        <v>173</v>
      </c>
      <c r="AB1106" t="s">
        <v>173</v>
      </c>
      <c r="AC1106" s="25" t="s">
        <v>173</v>
      </c>
      <c r="AD1106" s="25" t="s">
        <v>173</v>
      </c>
      <c r="AE1106" s="25" t="s">
        <v>173</v>
      </c>
      <c r="AQ1106" s="5" t="e">
        <f>VLOOKUP(AR1106,'End KS4 denominations'!A:G,7,0)</f>
        <v>#N/A</v>
      </c>
      <c r="AR1106" s="5" t="str">
        <f t="shared" si="17"/>
        <v>Total.S7.Studio Schools.Total.Total</v>
      </c>
    </row>
    <row r="1107" spans="1:44" x14ac:dyDescent="0.25">
      <c r="A1107">
        <v>201819</v>
      </c>
      <c r="B1107" t="s">
        <v>19</v>
      </c>
      <c r="C1107" t="s">
        <v>110</v>
      </c>
      <c r="D1107" t="s">
        <v>20</v>
      </c>
      <c r="E1107" t="s">
        <v>21</v>
      </c>
      <c r="F1107" t="s">
        <v>22</v>
      </c>
      <c r="G1107" t="s">
        <v>111</v>
      </c>
      <c r="H1107" t="s">
        <v>125</v>
      </c>
      <c r="I1107" t="s">
        <v>163</v>
      </c>
      <c r="J1107" t="s">
        <v>161</v>
      </c>
      <c r="K1107" t="s">
        <v>161</v>
      </c>
      <c r="L1107" t="s">
        <v>41</v>
      </c>
      <c r="M1107" t="s">
        <v>26</v>
      </c>
      <c r="N1107">
        <v>1456</v>
      </c>
      <c r="O1107">
        <v>1406</v>
      </c>
      <c r="P1107">
        <v>654</v>
      </c>
      <c r="Q1107">
        <v>318</v>
      </c>
      <c r="R1107">
        <v>0</v>
      </c>
      <c r="S1107">
        <v>0</v>
      </c>
      <c r="T1107">
        <v>0</v>
      </c>
      <c r="U1107">
        <v>0</v>
      </c>
      <c r="V1107">
        <v>96</v>
      </c>
      <c r="W1107">
        <v>44</v>
      </c>
      <c r="X1107">
        <v>21</v>
      </c>
      <c r="Y1107" t="s">
        <v>173</v>
      </c>
      <c r="Z1107" t="s">
        <v>173</v>
      </c>
      <c r="AA1107" t="s">
        <v>173</v>
      </c>
      <c r="AB1107" t="s">
        <v>173</v>
      </c>
      <c r="AC1107" s="25" t="s">
        <v>173</v>
      </c>
      <c r="AD1107" s="25" t="s">
        <v>173</v>
      </c>
      <c r="AE1107" s="25" t="s">
        <v>173</v>
      </c>
      <c r="AQ1107" s="5" t="e">
        <f>VLOOKUP(AR1107,'End KS4 denominations'!A:G,7,0)</f>
        <v>#N/A</v>
      </c>
      <c r="AR1107" s="5" t="str">
        <f t="shared" si="17"/>
        <v>Boys.S7.University Technical Colleges (UTCs).Total.Total</v>
      </c>
    </row>
    <row r="1108" spans="1:44" x14ac:dyDescent="0.25">
      <c r="A1108">
        <v>201819</v>
      </c>
      <c r="B1108" t="s">
        <v>19</v>
      </c>
      <c r="C1108" t="s">
        <v>110</v>
      </c>
      <c r="D1108" t="s">
        <v>20</v>
      </c>
      <c r="E1108" t="s">
        <v>21</v>
      </c>
      <c r="F1108" t="s">
        <v>22</v>
      </c>
      <c r="G1108" t="s">
        <v>113</v>
      </c>
      <c r="H1108" t="s">
        <v>125</v>
      </c>
      <c r="I1108" t="s">
        <v>163</v>
      </c>
      <c r="J1108" t="s">
        <v>161</v>
      </c>
      <c r="K1108" t="s">
        <v>161</v>
      </c>
      <c r="L1108" t="s">
        <v>41</v>
      </c>
      <c r="M1108" t="s">
        <v>26</v>
      </c>
      <c r="N1108">
        <v>595</v>
      </c>
      <c r="O1108">
        <v>568</v>
      </c>
      <c r="P1108">
        <v>275</v>
      </c>
      <c r="Q1108">
        <v>127</v>
      </c>
      <c r="R1108">
        <v>0</v>
      </c>
      <c r="S1108">
        <v>0</v>
      </c>
      <c r="T1108">
        <v>0</v>
      </c>
      <c r="U1108">
        <v>0</v>
      </c>
      <c r="V1108">
        <v>95</v>
      </c>
      <c r="W1108">
        <v>46</v>
      </c>
      <c r="X1108">
        <v>21</v>
      </c>
      <c r="Y1108" t="s">
        <v>173</v>
      </c>
      <c r="Z1108" t="s">
        <v>173</v>
      </c>
      <c r="AA1108" t="s">
        <v>173</v>
      </c>
      <c r="AB1108" t="s">
        <v>173</v>
      </c>
      <c r="AC1108" s="25" t="s">
        <v>173</v>
      </c>
      <c r="AD1108" s="25" t="s">
        <v>173</v>
      </c>
      <c r="AE1108" s="25" t="s">
        <v>173</v>
      </c>
      <c r="AQ1108" s="5" t="e">
        <f>VLOOKUP(AR1108,'End KS4 denominations'!A:G,7,0)</f>
        <v>#N/A</v>
      </c>
      <c r="AR1108" s="5" t="str">
        <f t="shared" si="17"/>
        <v>Girls.S7.University Technical Colleges (UTCs).Total.Total</v>
      </c>
    </row>
    <row r="1109" spans="1:44" x14ac:dyDescent="0.25">
      <c r="A1109">
        <v>201819</v>
      </c>
      <c r="B1109" t="s">
        <v>19</v>
      </c>
      <c r="C1109" t="s">
        <v>110</v>
      </c>
      <c r="D1109" t="s">
        <v>20</v>
      </c>
      <c r="E1109" t="s">
        <v>21</v>
      </c>
      <c r="F1109" t="s">
        <v>22</v>
      </c>
      <c r="G1109" t="s">
        <v>161</v>
      </c>
      <c r="H1109" t="s">
        <v>125</v>
      </c>
      <c r="I1109" t="s">
        <v>163</v>
      </c>
      <c r="J1109" t="s">
        <v>161</v>
      </c>
      <c r="K1109" t="s">
        <v>161</v>
      </c>
      <c r="L1109" t="s">
        <v>41</v>
      </c>
      <c r="M1109" t="s">
        <v>26</v>
      </c>
      <c r="N1109">
        <v>2051</v>
      </c>
      <c r="O1109">
        <v>1974</v>
      </c>
      <c r="P1109">
        <v>929</v>
      </c>
      <c r="Q1109">
        <v>445</v>
      </c>
      <c r="R1109">
        <v>0</v>
      </c>
      <c r="S1109">
        <v>0</v>
      </c>
      <c r="T1109">
        <v>0</v>
      </c>
      <c r="U1109">
        <v>0</v>
      </c>
      <c r="V1109">
        <v>96</v>
      </c>
      <c r="W1109">
        <v>45</v>
      </c>
      <c r="X1109">
        <v>21</v>
      </c>
      <c r="Y1109" t="s">
        <v>173</v>
      </c>
      <c r="Z1109" t="s">
        <v>173</v>
      </c>
      <c r="AA1109" t="s">
        <v>173</v>
      </c>
      <c r="AB1109" t="s">
        <v>173</v>
      </c>
      <c r="AC1109" s="25" t="s">
        <v>173</v>
      </c>
      <c r="AD1109" s="25" t="s">
        <v>173</v>
      </c>
      <c r="AE1109" s="25" t="s">
        <v>173</v>
      </c>
      <c r="AQ1109" s="5" t="e">
        <f>VLOOKUP(AR1109,'End KS4 denominations'!A:G,7,0)</f>
        <v>#N/A</v>
      </c>
      <c r="AR1109" s="5" t="str">
        <f t="shared" si="17"/>
        <v>Total.S7.University Technical Colleges (UTCs).Total.Total</v>
      </c>
    </row>
    <row r="1110" spans="1:44" x14ac:dyDescent="0.25">
      <c r="A1110">
        <v>201819</v>
      </c>
      <c r="B1110" t="s">
        <v>19</v>
      </c>
      <c r="C1110" t="s">
        <v>110</v>
      </c>
      <c r="D1110" t="s">
        <v>20</v>
      </c>
      <c r="E1110" t="s">
        <v>21</v>
      </c>
      <c r="F1110" t="s">
        <v>22</v>
      </c>
      <c r="G1110" t="s">
        <v>111</v>
      </c>
      <c r="H1110" t="s">
        <v>125</v>
      </c>
      <c r="I1110" t="s">
        <v>86</v>
      </c>
      <c r="J1110" t="s">
        <v>161</v>
      </c>
      <c r="K1110" t="s">
        <v>161</v>
      </c>
      <c r="L1110" t="s">
        <v>42</v>
      </c>
      <c r="M1110" t="s">
        <v>26</v>
      </c>
      <c r="N1110">
        <v>1244</v>
      </c>
      <c r="O1110">
        <v>1207</v>
      </c>
      <c r="P1110">
        <v>761</v>
      </c>
      <c r="Q1110">
        <v>554</v>
      </c>
      <c r="R1110">
        <v>0</v>
      </c>
      <c r="S1110">
        <v>0</v>
      </c>
      <c r="T1110">
        <v>0</v>
      </c>
      <c r="U1110">
        <v>0</v>
      </c>
      <c r="V1110">
        <v>97</v>
      </c>
      <c r="W1110">
        <v>61</v>
      </c>
      <c r="X1110">
        <v>44</v>
      </c>
      <c r="Y1110" t="s">
        <v>173</v>
      </c>
      <c r="Z1110" t="s">
        <v>173</v>
      </c>
      <c r="AA1110" t="s">
        <v>173</v>
      </c>
      <c r="AB1110" t="s">
        <v>173</v>
      </c>
      <c r="AC1110" s="25" t="s">
        <v>173</v>
      </c>
      <c r="AD1110" s="25" t="s">
        <v>173</v>
      </c>
      <c r="AE1110" s="25" t="s">
        <v>173</v>
      </c>
      <c r="AQ1110" s="5" t="e">
        <f>VLOOKUP(AR1110,'End KS4 denominations'!A:G,7,0)</f>
        <v>#N/A</v>
      </c>
      <c r="AR1110" s="5" t="str">
        <f t="shared" si="17"/>
        <v>Boys.S7.Converter Academies.Total.Total</v>
      </c>
    </row>
    <row r="1111" spans="1:44" x14ac:dyDescent="0.25">
      <c r="A1111">
        <v>201819</v>
      </c>
      <c r="B1111" t="s">
        <v>19</v>
      </c>
      <c r="C1111" t="s">
        <v>110</v>
      </c>
      <c r="D1111" t="s">
        <v>20</v>
      </c>
      <c r="E1111" t="s">
        <v>21</v>
      </c>
      <c r="F1111" t="s">
        <v>22</v>
      </c>
      <c r="G1111" t="s">
        <v>113</v>
      </c>
      <c r="H1111" t="s">
        <v>125</v>
      </c>
      <c r="I1111" t="s">
        <v>86</v>
      </c>
      <c r="J1111" t="s">
        <v>161</v>
      </c>
      <c r="K1111" t="s">
        <v>161</v>
      </c>
      <c r="L1111" t="s">
        <v>42</v>
      </c>
      <c r="M1111" t="s">
        <v>26</v>
      </c>
      <c r="N1111">
        <v>941</v>
      </c>
      <c r="O1111">
        <v>926</v>
      </c>
      <c r="P1111">
        <v>729</v>
      </c>
      <c r="Q1111">
        <v>618</v>
      </c>
      <c r="R1111">
        <v>0</v>
      </c>
      <c r="S1111">
        <v>0</v>
      </c>
      <c r="T1111">
        <v>0</v>
      </c>
      <c r="U1111">
        <v>0</v>
      </c>
      <c r="V1111">
        <v>98</v>
      </c>
      <c r="W1111">
        <v>77</v>
      </c>
      <c r="X1111">
        <v>65</v>
      </c>
      <c r="Y1111" t="s">
        <v>173</v>
      </c>
      <c r="Z1111" t="s">
        <v>173</v>
      </c>
      <c r="AA1111" t="s">
        <v>173</v>
      </c>
      <c r="AB1111" t="s">
        <v>173</v>
      </c>
      <c r="AC1111" s="25" t="s">
        <v>173</v>
      </c>
      <c r="AD1111" s="25" t="s">
        <v>173</v>
      </c>
      <c r="AE1111" s="25" t="s">
        <v>173</v>
      </c>
      <c r="AQ1111" s="5" t="e">
        <f>VLOOKUP(AR1111,'End KS4 denominations'!A:G,7,0)</f>
        <v>#N/A</v>
      </c>
      <c r="AR1111" s="5" t="str">
        <f t="shared" si="17"/>
        <v>Girls.S7.Converter Academies.Total.Total</v>
      </c>
    </row>
    <row r="1112" spans="1:44" x14ac:dyDescent="0.25">
      <c r="A1112">
        <v>201819</v>
      </c>
      <c r="B1112" t="s">
        <v>19</v>
      </c>
      <c r="C1112" t="s">
        <v>110</v>
      </c>
      <c r="D1112" t="s">
        <v>20</v>
      </c>
      <c r="E1112" t="s">
        <v>21</v>
      </c>
      <c r="F1112" t="s">
        <v>22</v>
      </c>
      <c r="G1112" t="s">
        <v>161</v>
      </c>
      <c r="H1112" t="s">
        <v>125</v>
      </c>
      <c r="I1112" t="s">
        <v>86</v>
      </c>
      <c r="J1112" t="s">
        <v>161</v>
      </c>
      <c r="K1112" t="s">
        <v>161</v>
      </c>
      <c r="L1112" t="s">
        <v>42</v>
      </c>
      <c r="M1112" t="s">
        <v>26</v>
      </c>
      <c r="N1112">
        <v>2185</v>
      </c>
      <c r="O1112">
        <v>2133</v>
      </c>
      <c r="P1112">
        <v>1490</v>
      </c>
      <c r="Q1112">
        <v>1172</v>
      </c>
      <c r="R1112">
        <v>0</v>
      </c>
      <c r="S1112">
        <v>0</v>
      </c>
      <c r="T1112">
        <v>0</v>
      </c>
      <c r="U1112">
        <v>0</v>
      </c>
      <c r="V1112">
        <v>97</v>
      </c>
      <c r="W1112">
        <v>68</v>
      </c>
      <c r="X1112">
        <v>53</v>
      </c>
      <c r="Y1112" t="s">
        <v>173</v>
      </c>
      <c r="Z1112" t="s">
        <v>173</v>
      </c>
      <c r="AA1112" t="s">
        <v>173</v>
      </c>
      <c r="AB1112" t="s">
        <v>173</v>
      </c>
      <c r="AC1112" s="25" t="s">
        <v>173</v>
      </c>
      <c r="AD1112" s="25" t="s">
        <v>173</v>
      </c>
      <c r="AE1112" s="25" t="s">
        <v>173</v>
      </c>
      <c r="AQ1112" s="5" t="e">
        <f>VLOOKUP(AR1112,'End KS4 denominations'!A:G,7,0)</f>
        <v>#N/A</v>
      </c>
      <c r="AR1112" s="5" t="str">
        <f t="shared" si="17"/>
        <v>Total.S7.Converter Academies.Total.Total</v>
      </c>
    </row>
    <row r="1113" spans="1:44" x14ac:dyDescent="0.25">
      <c r="A1113">
        <v>201819</v>
      </c>
      <c r="B1113" t="s">
        <v>19</v>
      </c>
      <c r="C1113" t="s">
        <v>110</v>
      </c>
      <c r="D1113" t="s">
        <v>20</v>
      </c>
      <c r="E1113" t="s">
        <v>21</v>
      </c>
      <c r="F1113" t="s">
        <v>22</v>
      </c>
      <c r="G1113" t="s">
        <v>111</v>
      </c>
      <c r="H1113" t="s">
        <v>125</v>
      </c>
      <c r="I1113" t="s">
        <v>164</v>
      </c>
      <c r="J1113" t="s">
        <v>161</v>
      </c>
      <c r="K1113" t="s">
        <v>161</v>
      </c>
      <c r="L1113" t="s">
        <v>42</v>
      </c>
      <c r="M1113" t="s">
        <v>26</v>
      </c>
      <c r="N1113">
        <v>11</v>
      </c>
      <c r="O1113">
        <v>9</v>
      </c>
      <c r="P1113">
        <v>3</v>
      </c>
      <c r="Q1113">
        <v>0</v>
      </c>
      <c r="R1113">
        <v>0</v>
      </c>
      <c r="S1113">
        <v>0</v>
      </c>
      <c r="T1113">
        <v>0</v>
      </c>
      <c r="U1113">
        <v>0</v>
      </c>
      <c r="V1113">
        <v>81</v>
      </c>
      <c r="W1113">
        <v>27</v>
      </c>
      <c r="X1113">
        <v>0</v>
      </c>
      <c r="Y1113" t="s">
        <v>173</v>
      </c>
      <c r="Z1113" t="s">
        <v>173</v>
      </c>
      <c r="AA1113" t="s">
        <v>173</v>
      </c>
      <c r="AB1113" t="s">
        <v>173</v>
      </c>
      <c r="AC1113" s="25" t="s">
        <v>173</v>
      </c>
      <c r="AD1113" s="25" t="s">
        <v>173</v>
      </c>
      <c r="AE1113" s="25" t="s">
        <v>173</v>
      </c>
      <c r="AQ1113" s="5" t="e">
        <f>VLOOKUP(AR1113,'End KS4 denominations'!A:G,7,0)</f>
        <v>#N/A</v>
      </c>
      <c r="AR1113" s="5" t="str">
        <f t="shared" si="17"/>
        <v>Boys.S7.FE14-16 Colleges.Total.Total</v>
      </c>
    </row>
    <row r="1114" spans="1:44" x14ac:dyDescent="0.25">
      <c r="A1114">
        <v>201819</v>
      </c>
      <c r="B1114" t="s">
        <v>19</v>
      </c>
      <c r="C1114" t="s">
        <v>110</v>
      </c>
      <c r="D1114" t="s">
        <v>20</v>
      </c>
      <c r="E1114" t="s">
        <v>21</v>
      </c>
      <c r="F1114" t="s">
        <v>22</v>
      </c>
      <c r="G1114" t="s">
        <v>113</v>
      </c>
      <c r="H1114" t="s">
        <v>125</v>
      </c>
      <c r="I1114" t="s">
        <v>164</v>
      </c>
      <c r="J1114" t="s">
        <v>161</v>
      </c>
      <c r="K1114" t="s">
        <v>161</v>
      </c>
      <c r="L1114" t="s">
        <v>42</v>
      </c>
      <c r="M1114" t="s">
        <v>26</v>
      </c>
      <c r="N1114">
        <v>11</v>
      </c>
      <c r="O1114">
        <v>10</v>
      </c>
      <c r="P1114">
        <v>2</v>
      </c>
      <c r="Q1114">
        <v>0</v>
      </c>
      <c r="R1114">
        <v>0</v>
      </c>
      <c r="S1114">
        <v>0</v>
      </c>
      <c r="T1114">
        <v>0</v>
      </c>
      <c r="U1114">
        <v>0</v>
      </c>
      <c r="V1114">
        <v>90</v>
      </c>
      <c r="W1114">
        <v>18</v>
      </c>
      <c r="X1114">
        <v>0</v>
      </c>
      <c r="Y1114" t="s">
        <v>173</v>
      </c>
      <c r="Z1114" t="s">
        <v>173</v>
      </c>
      <c r="AA1114" t="s">
        <v>173</v>
      </c>
      <c r="AB1114" t="s">
        <v>173</v>
      </c>
      <c r="AC1114" s="25" t="s">
        <v>173</v>
      </c>
      <c r="AD1114" s="25" t="s">
        <v>173</v>
      </c>
      <c r="AE1114" s="25" t="s">
        <v>173</v>
      </c>
      <c r="AQ1114" s="5" t="e">
        <f>VLOOKUP(AR1114,'End KS4 denominations'!A:G,7,0)</f>
        <v>#N/A</v>
      </c>
      <c r="AR1114" s="5" t="str">
        <f t="shared" si="17"/>
        <v>Girls.S7.FE14-16 Colleges.Total.Total</v>
      </c>
    </row>
    <row r="1115" spans="1:44" x14ac:dyDescent="0.25">
      <c r="A1115">
        <v>201819</v>
      </c>
      <c r="B1115" t="s">
        <v>19</v>
      </c>
      <c r="C1115" t="s">
        <v>110</v>
      </c>
      <c r="D1115" t="s">
        <v>20</v>
      </c>
      <c r="E1115" t="s">
        <v>21</v>
      </c>
      <c r="F1115" t="s">
        <v>22</v>
      </c>
      <c r="G1115" t="s">
        <v>161</v>
      </c>
      <c r="H1115" t="s">
        <v>125</v>
      </c>
      <c r="I1115" t="s">
        <v>164</v>
      </c>
      <c r="J1115" t="s">
        <v>161</v>
      </c>
      <c r="K1115" t="s">
        <v>161</v>
      </c>
      <c r="L1115" t="s">
        <v>42</v>
      </c>
      <c r="M1115" t="s">
        <v>26</v>
      </c>
      <c r="N1115">
        <v>22</v>
      </c>
      <c r="O1115">
        <v>19</v>
      </c>
      <c r="P1115">
        <v>5</v>
      </c>
      <c r="Q1115">
        <v>0</v>
      </c>
      <c r="R1115">
        <v>0</v>
      </c>
      <c r="S1115">
        <v>0</v>
      </c>
      <c r="T1115">
        <v>0</v>
      </c>
      <c r="U1115">
        <v>0</v>
      </c>
      <c r="V1115">
        <v>86</v>
      </c>
      <c r="W1115">
        <v>22</v>
      </c>
      <c r="X1115">
        <v>0</v>
      </c>
      <c r="Y1115" t="s">
        <v>173</v>
      </c>
      <c r="Z1115" t="s">
        <v>173</v>
      </c>
      <c r="AA1115" t="s">
        <v>173</v>
      </c>
      <c r="AB1115" t="s">
        <v>173</v>
      </c>
      <c r="AC1115" s="25" t="s">
        <v>173</v>
      </c>
      <c r="AD1115" s="25" t="s">
        <v>173</v>
      </c>
      <c r="AE1115" s="25" t="s">
        <v>173</v>
      </c>
      <c r="AQ1115" s="5" t="e">
        <f>VLOOKUP(AR1115,'End KS4 denominations'!A:G,7,0)</f>
        <v>#N/A</v>
      </c>
      <c r="AR1115" s="5" t="str">
        <f t="shared" si="17"/>
        <v>Total.S7.FE14-16 Colleges.Total.Total</v>
      </c>
    </row>
    <row r="1116" spans="1:44" x14ac:dyDescent="0.25">
      <c r="A1116">
        <v>201819</v>
      </c>
      <c r="B1116" t="s">
        <v>19</v>
      </c>
      <c r="C1116" t="s">
        <v>110</v>
      </c>
      <c r="D1116" t="s">
        <v>20</v>
      </c>
      <c r="E1116" t="s">
        <v>21</v>
      </c>
      <c r="F1116" t="s">
        <v>22</v>
      </c>
      <c r="G1116" t="s">
        <v>111</v>
      </c>
      <c r="H1116" t="s">
        <v>125</v>
      </c>
      <c r="I1116" t="s">
        <v>89</v>
      </c>
      <c r="J1116" t="s">
        <v>161</v>
      </c>
      <c r="K1116" t="s">
        <v>161</v>
      </c>
      <c r="L1116" t="s">
        <v>42</v>
      </c>
      <c r="M1116" t="s">
        <v>26</v>
      </c>
      <c r="N1116">
        <v>5</v>
      </c>
      <c r="O1116">
        <v>4</v>
      </c>
      <c r="P1116">
        <v>2</v>
      </c>
      <c r="Q1116">
        <v>2</v>
      </c>
      <c r="R1116">
        <v>0</v>
      </c>
      <c r="S1116">
        <v>0</v>
      </c>
      <c r="T1116">
        <v>0</v>
      </c>
      <c r="U1116">
        <v>0</v>
      </c>
      <c r="V1116">
        <v>80</v>
      </c>
      <c r="W1116">
        <v>40</v>
      </c>
      <c r="X1116">
        <v>40</v>
      </c>
      <c r="Y1116" t="s">
        <v>173</v>
      </c>
      <c r="Z1116" t="s">
        <v>173</v>
      </c>
      <c r="AA1116" t="s">
        <v>173</v>
      </c>
      <c r="AB1116" t="s">
        <v>173</v>
      </c>
      <c r="AC1116" s="25" t="s">
        <v>173</v>
      </c>
      <c r="AD1116" s="25" t="s">
        <v>173</v>
      </c>
      <c r="AE1116" s="25" t="s">
        <v>173</v>
      </c>
      <c r="AQ1116" s="5" t="e">
        <f>VLOOKUP(AR1116,'End KS4 denominations'!A:G,7,0)</f>
        <v>#N/A</v>
      </c>
      <c r="AR1116" s="5" t="str">
        <f t="shared" si="17"/>
        <v>Boys.S7.Free Schools.Total.Total</v>
      </c>
    </row>
    <row r="1117" spans="1:44" x14ac:dyDescent="0.25">
      <c r="A1117">
        <v>201819</v>
      </c>
      <c r="B1117" t="s">
        <v>19</v>
      </c>
      <c r="C1117" t="s">
        <v>110</v>
      </c>
      <c r="D1117" t="s">
        <v>20</v>
      </c>
      <c r="E1117" t="s">
        <v>21</v>
      </c>
      <c r="F1117" t="s">
        <v>22</v>
      </c>
      <c r="G1117" t="s">
        <v>113</v>
      </c>
      <c r="H1117" t="s">
        <v>125</v>
      </c>
      <c r="I1117" t="s">
        <v>89</v>
      </c>
      <c r="J1117" t="s">
        <v>161</v>
      </c>
      <c r="K1117" t="s">
        <v>161</v>
      </c>
      <c r="L1117" t="s">
        <v>42</v>
      </c>
      <c r="M1117" t="s">
        <v>26</v>
      </c>
      <c r="N1117">
        <v>14</v>
      </c>
      <c r="O1117">
        <v>14</v>
      </c>
      <c r="P1117">
        <v>14</v>
      </c>
      <c r="Q1117">
        <v>11</v>
      </c>
      <c r="R1117">
        <v>0</v>
      </c>
      <c r="S1117">
        <v>0</v>
      </c>
      <c r="T1117">
        <v>0</v>
      </c>
      <c r="U1117">
        <v>0</v>
      </c>
      <c r="V1117">
        <v>100</v>
      </c>
      <c r="W1117">
        <v>100</v>
      </c>
      <c r="X1117">
        <v>78</v>
      </c>
      <c r="Y1117" t="s">
        <v>173</v>
      </c>
      <c r="Z1117" t="s">
        <v>173</v>
      </c>
      <c r="AA1117" t="s">
        <v>173</v>
      </c>
      <c r="AB1117" t="s">
        <v>173</v>
      </c>
      <c r="AC1117" s="25" t="s">
        <v>173</v>
      </c>
      <c r="AD1117" s="25" t="s">
        <v>173</v>
      </c>
      <c r="AE1117" s="25" t="s">
        <v>173</v>
      </c>
      <c r="AQ1117" s="5" t="e">
        <f>VLOOKUP(AR1117,'End KS4 denominations'!A:G,7,0)</f>
        <v>#N/A</v>
      </c>
      <c r="AR1117" s="5" t="str">
        <f t="shared" si="17"/>
        <v>Girls.S7.Free Schools.Total.Total</v>
      </c>
    </row>
    <row r="1118" spans="1:44" x14ac:dyDescent="0.25">
      <c r="A1118">
        <v>201819</v>
      </c>
      <c r="B1118" t="s">
        <v>19</v>
      </c>
      <c r="C1118" t="s">
        <v>110</v>
      </c>
      <c r="D1118" t="s">
        <v>20</v>
      </c>
      <c r="E1118" t="s">
        <v>21</v>
      </c>
      <c r="F1118" t="s">
        <v>22</v>
      </c>
      <c r="G1118" t="s">
        <v>161</v>
      </c>
      <c r="H1118" t="s">
        <v>125</v>
      </c>
      <c r="I1118" t="s">
        <v>89</v>
      </c>
      <c r="J1118" t="s">
        <v>161</v>
      </c>
      <c r="K1118" t="s">
        <v>161</v>
      </c>
      <c r="L1118" t="s">
        <v>42</v>
      </c>
      <c r="M1118" t="s">
        <v>26</v>
      </c>
      <c r="N1118">
        <v>19</v>
      </c>
      <c r="O1118">
        <v>18</v>
      </c>
      <c r="P1118">
        <v>16</v>
      </c>
      <c r="Q1118">
        <v>13</v>
      </c>
      <c r="R1118">
        <v>0</v>
      </c>
      <c r="S1118">
        <v>0</v>
      </c>
      <c r="T1118">
        <v>0</v>
      </c>
      <c r="U1118">
        <v>0</v>
      </c>
      <c r="V1118">
        <v>94</v>
      </c>
      <c r="W1118">
        <v>84</v>
      </c>
      <c r="X1118">
        <v>68</v>
      </c>
      <c r="Y1118" t="s">
        <v>173</v>
      </c>
      <c r="Z1118" t="s">
        <v>173</v>
      </c>
      <c r="AA1118" t="s">
        <v>173</v>
      </c>
      <c r="AB1118" t="s">
        <v>173</v>
      </c>
      <c r="AC1118" s="25" t="s">
        <v>173</v>
      </c>
      <c r="AD1118" s="25" t="s">
        <v>173</v>
      </c>
      <c r="AE1118" s="25" t="s">
        <v>173</v>
      </c>
      <c r="AQ1118" s="5" t="e">
        <f>VLOOKUP(AR1118,'End KS4 denominations'!A:G,7,0)</f>
        <v>#N/A</v>
      </c>
      <c r="AR1118" s="5" t="str">
        <f t="shared" si="17"/>
        <v>Total.S7.Free Schools.Total.Total</v>
      </c>
    </row>
    <row r="1119" spans="1:44" x14ac:dyDescent="0.25">
      <c r="A1119">
        <v>201819</v>
      </c>
      <c r="B1119" t="s">
        <v>19</v>
      </c>
      <c r="C1119" t="s">
        <v>110</v>
      </c>
      <c r="D1119" t="s">
        <v>20</v>
      </c>
      <c r="E1119" t="s">
        <v>21</v>
      </c>
      <c r="F1119" t="s">
        <v>22</v>
      </c>
      <c r="G1119" t="s">
        <v>111</v>
      </c>
      <c r="H1119" t="s">
        <v>125</v>
      </c>
      <c r="I1119" t="s">
        <v>87</v>
      </c>
      <c r="J1119" t="s">
        <v>161</v>
      </c>
      <c r="K1119" t="s">
        <v>161</v>
      </c>
      <c r="L1119" t="s">
        <v>42</v>
      </c>
      <c r="M1119" t="s">
        <v>26</v>
      </c>
      <c r="N1119">
        <v>39</v>
      </c>
      <c r="O1119">
        <v>39</v>
      </c>
      <c r="P1119">
        <v>31</v>
      </c>
      <c r="Q1119">
        <v>22</v>
      </c>
      <c r="R1119">
        <v>0</v>
      </c>
      <c r="S1119">
        <v>0</v>
      </c>
      <c r="T1119">
        <v>0</v>
      </c>
      <c r="U1119">
        <v>0</v>
      </c>
      <c r="V1119">
        <v>100</v>
      </c>
      <c r="W1119">
        <v>79</v>
      </c>
      <c r="X1119">
        <v>56</v>
      </c>
      <c r="Y1119" t="s">
        <v>173</v>
      </c>
      <c r="Z1119" t="s">
        <v>173</v>
      </c>
      <c r="AA1119" t="s">
        <v>173</v>
      </c>
      <c r="AB1119" t="s">
        <v>173</v>
      </c>
      <c r="AC1119" s="25" t="s">
        <v>173</v>
      </c>
      <c r="AD1119" s="25" t="s">
        <v>173</v>
      </c>
      <c r="AE1119" s="25" t="s">
        <v>173</v>
      </c>
      <c r="AQ1119" s="5" t="e">
        <f>VLOOKUP(AR1119,'End KS4 denominations'!A:G,7,0)</f>
        <v>#N/A</v>
      </c>
      <c r="AR1119" s="5" t="str">
        <f t="shared" si="17"/>
        <v>Boys.S7.Independent Schools.Total.Total</v>
      </c>
    </row>
    <row r="1120" spans="1:44" x14ac:dyDescent="0.25">
      <c r="A1120">
        <v>201819</v>
      </c>
      <c r="B1120" t="s">
        <v>19</v>
      </c>
      <c r="C1120" t="s">
        <v>110</v>
      </c>
      <c r="D1120" t="s">
        <v>20</v>
      </c>
      <c r="E1120" t="s">
        <v>21</v>
      </c>
      <c r="F1120" t="s">
        <v>22</v>
      </c>
      <c r="G1120" t="s">
        <v>113</v>
      </c>
      <c r="H1120" t="s">
        <v>125</v>
      </c>
      <c r="I1120" t="s">
        <v>87</v>
      </c>
      <c r="J1120" t="s">
        <v>161</v>
      </c>
      <c r="K1120" t="s">
        <v>161</v>
      </c>
      <c r="L1120" t="s">
        <v>42</v>
      </c>
      <c r="M1120" t="s">
        <v>26</v>
      </c>
      <c r="N1120">
        <v>39</v>
      </c>
      <c r="O1120">
        <v>38</v>
      </c>
      <c r="P1120">
        <v>35</v>
      </c>
      <c r="Q1120">
        <v>35</v>
      </c>
      <c r="R1120">
        <v>0</v>
      </c>
      <c r="S1120">
        <v>0</v>
      </c>
      <c r="T1120">
        <v>0</v>
      </c>
      <c r="U1120">
        <v>0</v>
      </c>
      <c r="V1120">
        <v>97</v>
      </c>
      <c r="W1120">
        <v>89</v>
      </c>
      <c r="X1120">
        <v>89</v>
      </c>
      <c r="Y1120" t="s">
        <v>173</v>
      </c>
      <c r="Z1120" t="s">
        <v>173</v>
      </c>
      <c r="AA1120" t="s">
        <v>173</v>
      </c>
      <c r="AB1120" t="s">
        <v>173</v>
      </c>
      <c r="AC1120" s="25" t="s">
        <v>173</v>
      </c>
      <c r="AD1120" s="25" t="s">
        <v>173</v>
      </c>
      <c r="AE1120" s="25" t="s">
        <v>173</v>
      </c>
      <c r="AQ1120" s="5" t="e">
        <f>VLOOKUP(AR1120,'End KS4 denominations'!A:G,7,0)</f>
        <v>#N/A</v>
      </c>
      <c r="AR1120" s="5" t="str">
        <f t="shared" si="17"/>
        <v>Girls.S7.Independent Schools.Total.Total</v>
      </c>
    </row>
    <row r="1121" spans="1:44" x14ac:dyDescent="0.25">
      <c r="A1121">
        <v>201819</v>
      </c>
      <c r="B1121" t="s">
        <v>19</v>
      </c>
      <c r="C1121" t="s">
        <v>110</v>
      </c>
      <c r="D1121" t="s">
        <v>20</v>
      </c>
      <c r="E1121" t="s">
        <v>21</v>
      </c>
      <c r="F1121" t="s">
        <v>22</v>
      </c>
      <c r="G1121" t="s">
        <v>161</v>
      </c>
      <c r="H1121" t="s">
        <v>125</v>
      </c>
      <c r="I1121" t="s">
        <v>87</v>
      </c>
      <c r="J1121" t="s">
        <v>161</v>
      </c>
      <c r="K1121" t="s">
        <v>161</v>
      </c>
      <c r="L1121" t="s">
        <v>42</v>
      </c>
      <c r="M1121" t="s">
        <v>26</v>
      </c>
      <c r="N1121">
        <v>78</v>
      </c>
      <c r="O1121">
        <v>77</v>
      </c>
      <c r="P1121">
        <v>66</v>
      </c>
      <c r="Q1121">
        <v>57</v>
      </c>
      <c r="R1121">
        <v>0</v>
      </c>
      <c r="S1121">
        <v>0</v>
      </c>
      <c r="T1121">
        <v>0</v>
      </c>
      <c r="U1121">
        <v>0</v>
      </c>
      <c r="V1121">
        <v>98</v>
      </c>
      <c r="W1121">
        <v>84</v>
      </c>
      <c r="X1121">
        <v>73</v>
      </c>
      <c r="Y1121" t="s">
        <v>173</v>
      </c>
      <c r="Z1121" t="s">
        <v>173</v>
      </c>
      <c r="AA1121" t="s">
        <v>173</v>
      </c>
      <c r="AB1121" t="s">
        <v>173</v>
      </c>
      <c r="AC1121" s="25" t="s">
        <v>173</v>
      </c>
      <c r="AD1121" s="25" t="s">
        <v>173</v>
      </c>
      <c r="AE1121" s="25" t="s">
        <v>173</v>
      </c>
      <c r="AQ1121" s="5" t="e">
        <f>VLOOKUP(AR1121,'End KS4 denominations'!A:G,7,0)</f>
        <v>#N/A</v>
      </c>
      <c r="AR1121" s="5" t="str">
        <f t="shared" si="17"/>
        <v>Total.S7.Independent Schools.Total.Total</v>
      </c>
    </row>
    <row r="1122" spans="1:44" x14ac:dyDescent="0.25">
      <c r="A1122">
        <v>201819</v>
      </c>
      <c r="B1122" t="s">
        <v>19</v>
      </c>
      <c r="C1122" t="s">
        <v>110</v>
      </c>
      <c r="D1122" t="s">
        <v>20</v>
      </c>
      <c r="E1122" t="s">
        <v>21</v>
      </c>
      <c r="F1122" t="s">
        <v>22</v>
      </c>
      <c r="G1122" t="s">
        <v>111</v>
      </c>
      <c r="H1122" t="s">
        <v>125</v>
      </c>
      <c r="I1122" t="s">
        <v>162</v>
      </c>
      <c r="J1122" t="s">
        <v>161</v>
      </c>
      <c r="K1122" t="s">
        <v>161</v>
      </c>
      <c r="L1122" t="s">
        <v>42</v>
      </c>
      <c r="M1122" t="s">
        <v>26</v>
      </c>
      <c r="N1122">
        <v>7</v>
      </c>
      <c r="O1122">
        <v>7</v>
      </c>
      <c r="P1122">
        <v>5</v>
      </c>
      <c r="Q1122">
        <v>5</v>
      </c>
      <c r="R1122">
        <v>0</v>
      </c>
      <c r="S1122">
        <v>0</v>
      </c>
      <c r="T1122">
        <v>0</v>
      </c>
      <c r="U1122">
        <v>0</v>
      </c>
      <c r="V1122">
        <v>100</v>
      </c>
      <c r="W1122">
        <v>71</v>
      </c>
      <c r="X1122">
        <v>71</v>
      </c>
      <c r="Y1122" t="s">
        <v>173</v>
      </c>
      <c r="Z1122" t="s">
        <v>173</v>
      </c>
      <c r="AA1122" t="s">
        <v>173</v>
      </c>
      <c r="AB1122" t="s">
        <v>173</v>
      </c>
      <c r="AC1122" s="25" t="s">
        <v>173</v>
      </c>
      <c r="AD1122" s="25" t="s">
        <v>173</v>
      </c>
      <c r="AE1122" s="25" t="s">
        <v>173</v>
      </c>
      <c r="AQ1122" s="5" t="e">
        <f>VLOOKUP(AR1122,'End KS4 denominations'!A:G,7,0)</f>
        <v>#N/A</v>
      </c>
      <c r="AR1122" s="5" t="str">
        <f t="shared" si="17"/>
        <v>Boys.S7.Independent Special Schools.Total.Total</v>
      </c>
    </row>
    <row r="1123" spans="1:44" x14ac:dyDescent="0.25">
      <c r="A1123">
        <v>201819</v>
      </c>
      <c r="B1123" t="s">
        <v>19</v>
      </c>
      <c r="C1123" t="s">
        <v>110</v>
      </c>
      <c r="D1123" t="s">
        <v>20</v>
      </c>
      <c r="E1123" t="s">
        <v>21</v>
      </c>
      <c r="F1123" t="s">
        <v>22</v>
      </c>
      <c r="G1123" t="s">
        <v>113</v>
      </c>
      <c r="H1123" t="s">
        <v>125</v>
      </c>
      <c r="I1123" t="s">
        <v>162</v>
      </c>
      <c r="J1123" t="s">
        <v>161</v>
      </c>
      <c r="K1123" t="s">
        <v>161</v>
      </c>
      <c r="L1123" t="s">
        <v>42</v>
      </c>
      <c r="M1123" t="s">
        <v>26</v>
      </c>
      <c r="N1123">
        <v>3</v>
      </c>
      <c r="O1123">
        <v>3</v>
      </c>
      <c r="P1123">
        <v>3</v>
      </c>
      <c r="Q1123">
        <v>3</v>
      </c>
      <c r="R1123">
        <v>0</v>
      </c>
      <c r="S1123">
        <v>0</v>
      </c>
      <c r="T1123">
        <v>0</v>
      </c>
      <c r="U1123">
        <v>0</v>
      </c>
      <c r="V1123">
        <v>100</v>
      </c>
      <c r="W1123">
        <v>100</v>
      </c>
      <c r="X1123">
        <v>100</v>
      </c>
      <c r="Y1123" t="s">
        <v>173</v>
      </c>
      <c r="Z1123" t="s">
        <v>173</v>
      </c>
      <c r="AA1123" t="s">
        <v>173</v>
      </c>
      <c r="AB1123" t="s">
        <v>173</v>
      </c>
      <c r="AC1123" s="25" t="s">
        <v>173</v>
      </c>
      <c r="AD1123" s="25" t="s">
        <v>173</v>
      </c>
      <c r="AE1123" s="25" t="s">
        <v>173</v>
      </c>
      <c r="AQ1123" s="5" t="e">
        <f>VLOOKUP(AR1123,'End KS4 denominations'!A:G,7,0)</f>
        <v>#N/A</v>
      </c>
      <c r="AR1123" s="5" t="str">
        <f t="shared" si="17"/>
        <v>Girls.S7.Independent Special Schools.Total.Total</v>
      </c>
    </row>
    <row r="1124" spans="1:44" x14ac:dyDescent="0.25">
      <c r="A1124">
        <v>201819</v>
      </c>
      <c r="B1124" t="s">
        <v>19</v>
      </c>
      <c r="C1124" t="s">
        <v>110</v>
      </c>
      <c r="D1124" t="s">
        <v>20</v>
      </c>
      <c r="E1124" t="s">
        <v>21</v>
      </c>
      <c r="F1124" t="s">
        <v>22</v>
      </c>
      <c r="G1124" t="s">
        <v>161</v>
      </c>
      <c r="H1124" t="s">
        <v>125</v>
      </c>
      <c r="I1124" t="s">
        <v>162</v>
      </c>
      <c r="J1124" t="s">
        <v>161</v>
      </c>
      <c r="K1124" t="s">
        <v>161</v>
      </c>
      <c r="L1124" t="s">
        <v>42</v>
      </c>
      <c r="M1124" t="s">
        <v>26</v>
      </c>
      <c r="N1124">
        <v>10</v>
      </c>
      <c r="O1124">
        <v>10</v>
      </c>
      <c r="P1124">
        <v>8</v>
      </c>
      <c r="Q1124">
        <v>8</v>
      </c>
      <c r="R1124">
        <v>0</v>
      </c>
      <c r="S1124">
        <v>0</v>
      </c>
      <c r="T1124">
        <v>0</v>
      </c>
      <c r="U1124">
        <v>0</v>
      </c>
      <c r="V1124">
        <v>100</v>
      </c>
      <c r="W1124">
        <v>80</v>
      </c>
      <c r="X1124">
        <v>80</v>
      </c>
      <c r="Y1124" t="s">
        <v>173</v>
      </c>
      <c r="Z1124" t="s">
        <v>173</v>
      </c>
      <c r="AA1124" t="s">
        <v>173</v>
      </c>
      <c r="AB1124" t="s">
        <v>173</v>
      </c>
      <c r="AC1124" s="25" t="s">
        <v>173</v>
      </c>
      <c r="AD1124" s="25" t="s">
        <v>173</v>
      </c>
      <c r="AE1124" s="25" t="s">
        <v>173</v>
      </c>
      <c r="AQ1124" s="5" t="e">
        <f>VLOOKUP(AR1124,'End KS4 denominations'!A:G,7,0)</f>
        <v>#N/A</v>
      </c>
      <c r="AR1124" s="5" t="str">
        <f t="shared" si="17"/>
        <v>Total.S7.Independent Special Schools.Total.Total</v>
      </c>
    </row>
    <row r="1125" spans="1:44" x14ac:dyDescent="0.25">
      <c r="A1125">
        <v>201819</v>
      </c>
      <c r="B1125" t="s">
        <v>19</v>
      </c>
      <c r="C1125" t="s">
        <v>110</v>
      </c>
      <c r="D1125" t="s">
        <v>20</v>
      </c>
      <c r="E1125" t="s">
        <v>21</v>
      </c>
      <c r="F1125" t="s">
        <v>22</v>
      </c>
      <c r="G1125" t="s">
        <v>111</v>
      </c>
      <c r="H1125" t="s">
        <v>125</v>
      </c>
      <c r="I1125" t="s">
        <v>88</v>
      </c>
      <c r="J1125" t="s">
        <v>161</v>
      </c>
      <c r="K1125" t="s">
        <v>161</v>
      </c>
      <c r="L1125" t="s">
        <v>42</v>
      </c>
      <c r="M1125" t="s">
        <v>26</v>
      </c>
      <c r="N1125">
        <v>586</v>
      </c>
      <c r="O1125">
        <v>557</v>
      </c>
      <c r="P1125">
        <v>238</v>
      </c>
      <c r="Q1125">
        <v>163</v>
      </c>
      <c r="R1125">
        <v>0</v>
      </c>
      <c r="S1125">
        <v>0</v>
      </c>
      <c r="T1125">
        <v>0</v>
      </c>
      <c r="U1125">
        <v>0</v>
      </c>
      <c r="V1125">
        <v>95</v>
      </c>
      <c r="W1125">
        <v>40</v>
      </c>
      <c r="X1125">
        <v>27</v>
      </c>
      <c r="Y1125" t="s">
        <v>173</v>
      </c>
      <c r="Z1125" t="s">
        <v>173</v>
      </c>
      <c r="AA1125" t="s">
        <v>173</v>
      </c>
      <c r="AB1125" t="s">
        <v>173</v>
      </c>
      <c r="AC1125" s="25" t="s">
        <v>173</v>
      </c>
      <c r="AD1125" s="25" t="s">
        <v>173</v>
      </c>
      <c r="AE1125" s="25" t="s">
        <v>173</v>
      </c>
      <c r="AQ1125" s="5" t="e">
        <f>VLOOKUP(AR1125,'End KS4 denominations'!A:G,7,0)</f>
        <v>#N/A</v>
      </c>
      <c r="AR1125" s="5" t="str">
        <f t="shared" si="17"/>
        <v>Boys.S7.Sponsored Academies.Total.Total</v>
      </c>
    </row>
    <row r="1126" spans="1:44" x14ac:dyDescent="0.25">
      <c r="A1126">
        <v>201819</v>
      </c>
      <c r="B1126" t="s">
        <v>19</v>
      </c>
      <c r="C1126" t="s">
        <v>110</v>
      </c>
      <c r="D1126" t="s">
        <v>20</v>
      </c>
      <c r="E1126" t="s">
        <v>21</v>
      </c>
      <c r="F1126" t="s">
        <v>22</v>
      </c>
      <c r="G1126" t="s">
        <v>113</v>
      </c>
      <c r="H1126" t="s">
        <v>125</v>
      </c>
      <c r="I1126" t="s">
        <v>88</v>
      </c>
      <c r="J1126" t="s">
        <v>161</v>
      </c>
      <c r="K1126" t="s">
        <v>161</v>
      </c>
      <c r="L1126" t="s">
        <v>42</v>
      </c>
      <c r="M1126" t="s">
        <v>26</v>
      </c>
      <c r="N1126">
        <v>377</v>
      </c>
      <c r="O1126">
        <v>372</v>
      </c>
      <c r="P1126">
        <v>239</v>
      </c>
      <c r="Q1126">
        <v>187</v>
      </c>
      <c r="R1126">
        <v>0</v>
      </c>
      <c r="S1126">
        <v>0</v>
      </c>
      <c r="T1126">
        <v>0</v>
      </c>
      <c r="U1126">
        <v>0</v>
      </c>
      <c r="V1126">
        <v>98</v>
      </c>
      <c r="W1126">
        <v>63</v>
      </c>
      <c r="X1126">
        <v>49</v>
      </c>
      <c r="Y1126" t="s">
        <v>173</v>
      </c>
      <c r="Z1126" t="s">
        <v>173</v>
      </c>
      <c r="AA1126" t="s">
        <v>173</v>
      </c>
      <c r="AB1126" t="s">
        <v>173</v>
      </c>
      <c r="AC1126" s="25" t="s">
        <v>173</v>
      </c>
      <c r="AD1126" s="25" t="s">
        <v>173</v>
      </c>
      <c r="AE1126" s="25" t="s">
        <v>173</v>
      </c>
      <c r="AQ1126" s="5" t="e">
        <f>VLOOKUP(AR1126,'End KS4 denominations'!A:G,7,0)</f>
        <v>#N/A</v>
      </c>
      <c r="AR1126" s="5" t="str">
        <f t="shared" si="17"/>
        <v>Girls.S7.Sponsored Academies.Total.Total</v>
      </c>
    </row>
    <row r="1127" spans="1:44" x14ac:dyDescent="0.25">
      <c r="A1127">
        <v>201819</v>
      </c>
      <c r="B1127" t="s">
        <v>19</v>
      </c>
      <c r="C1127" t="s">
        <v>110</v>
      </c>
      <c r="D1127" t="s">
        <v>20</v>
      </c>
      <c r="E1127" t="s">
        <v>21</v>
      </c>
      <c r="F1127" t="s">
        <v>22</v>
      </c>
      <c r="G1127" t="s">
        <v>161</v>
      </c>
      <c r="H1127" t="s">
        <v>125</v>
      </c>
      <c r="I1127" t="s">
        <v>88</v>
      </c>
      <c r="J1127" t="s">
        <v>161</v>
      </c>
      <c r="K1127" t="s">
        <v>161</v>
      </c>
      <c r="L1127" t="s">
        <v>42</v>
      </c>
      <c r="M1127" t="s">
        <v>26</v>
      </c>
      <c r="N1127">
        <v>963</v>
      </c>
      <c r="O1127">
        <v>929</v>
      </c>
      <c r="P1127">
        <v>477</v>
      </c>
      <c r="Q1127">
        <v>350</v>
      </c>
      <c r="R1127">
        <v>0</v>
      </c>
      <c r="S1127">
        <v>0</v>
      </c>
      <c r="T1127">
        <v>0</v>
      </c>
      <c r="U1127">
        <v>0</v>
      </c>
      <c r="V1127">
        <v>96</v>
      </c>
      <c r="W1127">
        <v>49</v>
      </c>
      <c r="X1127">
        <v>36</v>
      </c>
      <c r="Y1127" t="s">
        <v>173</v>
      </c>
      <c r="Z1127" t="s">
        <v>173</v>
      </c>
      <c r="AA1127" t="s">
        <v>173</v>
      </c>
      <c r="AB1127" t="s">
        <v>173</v>
      </c>
      <c r="AC1127" s="25" t="s">
        <v>173</v>
      </c>
      <c r="AD1127" s="25" t="s">
        <v>173</v>
      </c>
      <c r="AE1127" s="25" t="s">
        <v>173</v>
      </c>
      <c r="AQ1127" s="5" t="e">
        <f>VLOOKUP(AR1127,'End KS4 denominations'!A:G,7,0)</f>
        <v>#N/A</v>
      </c>
      <c r="AR1127" s="5" t="str">
        <f t="shared" si="17"/>
        <v>Total.S7.Sponsored Academies.Total.Total</v>
      </c>
    </row>
    <row r="1128" spans="1:44" x14ac:dyDescent="0.25">
      <c r="A1128">
        <v>201819</v>
      </c>
      <c r="B1128" t="s">
        <v>19</v>
      </c>
      <c r="C1128" t="s">
        <v>110</v>
      </c>
      <c r="D1128" t="s">
        <v>20</v>
      </c>
      <c r="E1128" t="s">
        <v>21</v>
      </c>
      <c r="F1128" t="s">
        <v>22</v>
      </c>
      <c r="G1128" t="s">
        <v>111</v>
      </c>
      <c r="H1128" t="s">
        <v>125</v>
      </c>
      <c r="I1128" t="s">
        <v>126</v>
      </c>
      <c r="J1128" t="s">
        <v>161</v>
      </c>
      <c r="K1128" t="s">
        <v>161</v>
      </c>
      <c r="L1128" t="s">
        <v>42</v>
      </c>
      <c r="M1128" t="s">
        <v>26</v>
      </c>
      <c r="N1128">
        <v>23</v>
      </c>
      <c r="O1128">
        <v>23</v>
      </c>
      <c r="P1128">
        <v>14</v>
      </c>
      <c r="Q1128">
        <v>12</v>
      </c>
      <c r="R1128">
        <v>0</v>
      </c>
      <c r="S1128">
        <v>0</v>
      </c>
      <c r="T1128">
        <v>0</v>
      </c>
      <c r="U1128">
        <v>0</v>
      </c>
      <c r="V1128">
        <v>100</v>
      </c>
      <c r="W1128">
        <v>60</v>
      </c>
      <c r="X1128">
        <v>52</v>
      </c>
      <c r="Y1128" t="s">
        <v>173</v>
      </c>
      <c r="Z1128" t="s">
        <v>173</v>
      </c>
      <c r="AA1128" t="s">
        <v>173</v>
      </c>
      <c r="AB1128" t="s">
        <v>173</v>
      </c>
      <c r="AC1128" s="25" t="s">
        <v>173</v>
      </c>
      <c r="AD1128" s="25" t="s">
        <v>173</v>
      </c>
      <c r="AE1128" s="25" t="s">
        <v>173</v>
      </c>
      <c r="AQ1128" s="5" t="e">
        <f>VLOOKUP(AR1128,'End KS4 denominations'!A:G,7,0)</f>
        <v>#N/A</v>
      </c>
      <c r="AR1128" s="5" t="str">
        <f t="shared" si="17"/>
        <v>Boys.S7.Studio Schools.Total.Total</v>
      </c>
    </row>
    <row r="1129" spans="1:44" x14ac:dyDescent="0.25">
      <c r="A1129">
        <v>201819</v>
      </c>
      <c r="B1129" t="s">
        <v>19</v>
      </c>
      <c r="C1129" t="s">
        <v>110</v>
      </c>
      <c r="D1129" t="s">
        <v>20</v>
      </c>
      <c r="E1129" t="s">
        <v>21</v>
      </c>
      <c r="F1129" t="s">
        <v>22</v>
      </c>
      <c r="G1129" t="s">
        <v>113</v>
      </c>
      <c r="H1129" t="s">
        <v>125</v>
      </c>
      <c r="I1129" t="s">
        <v>126</v>
      </c>
      <c r="J1129" t="s">
        <v>161</v>
      </c>
      <c r="K1129" t="s">
        <v>161</v>
      </c>
      <c r="L1129" t="s">
        <v>42</v>
      </c>
      <c r="M1129" t="s">
        <v>26</v>
      </c>
      <c r="N1129">
        <v>4</v>
      </c>
      <c r="O1129">
        <v>4</v>
      </c>
      <c r="P1129">
        <v>1</v>
      </c>
      <c r="Q1129">
        <v>1</v>
      </c>
      <c r="R1129">
        <v>0</v>
      </c>
      <c r="S1129">
        <v>0</v>
      </c>
      <c r="T1129">
        <v>0</v>
      </c>
      <c r="U1129">
        <v>0</v>
      </c>
      <c r="V1129">
        <v>100</v>
      </c>
      <c r="W1129">
        <v>25</v>
      </c>
      <c r="X1129">
        <v>25</v>
      </c>
      <c r="Y1129" t="s">
        <v>173</v>
      </c>
      <c r="Z1129" t="s">
        <v>173</v>
      </c>
      <c r="AA1129" t="s">
        <v>173</v>
      </c>
      <c r="AB1129" t="s">
        <v>173</v>
      </c>
      <c r="AC1129" s="25" t="s">
        <v>173</v>
      </c>
      <c r="AD1129" s="25" t="s">
        <v>173</v>
      </c>
      <c r="AE1129" s="25" t="s">
        <v>173</v>
      </c>
      <c r="AQ1129" s="5" t="e">
        <f>VLOOKUP(AR1129,'End KS4 denominations'!A:G,7,0)</f>
        <v>#N/A</v>
      </c>
      <c r="AR1129" s="5" t="str">
        <f t="shared" si="17"/>
        <v>Girls.S7.Studio Schools.Total.Total</v>
      </c>
    </row>
    <row r="1130" spans="1:44" x14ac:dyDescent="0.25">
      <c r="A1130">
        <v>201819</v>
      </c>
      <c r="B1130" t="s">
        <v>19</v>
      </c>
      <c r="C1130" t="s">
        <v>110</v>
      </c>
      <c r="D1130" t="s">
        <v>20</v>
      </c>
      <c r="E1130" t="s">
        <v>21</v>
      </c>
      <c r="F1130" t="s">
        <v>22</v>
      </c>
      <c r="G1130" t="s">
        <v>161</v>
      </c>
      <c r="H1130" t="s">
        <v>125</v>
      </c>
      <c r="I1130" t="s">
        <v>126</v>
      </c>
      <c r="J1130" t="s">
        <v>161</v>
      </c>
      <c r="K1130" t="s">
        <v>161</v>
      </c>
      <c r="L1130" t="s">
        <v>42</v>
      </c>
      <c r="M1130" t="s">
        <v>26</v>
      </c>
      <c r="N1130">
        <v>27</v>
      </c>
      <c r="O1130">
        <v>27</v>
      </c>
      <c r="P1130">
        <v>15</v>
      </c>
      <c r="Q1130">
        <v>13</v>
      </c>
      <c r="R1130">
        <v>0</v>
      </c>
      <c r="S1130">
        <v>0</v>
      </c>
      <c r="T1130">
        <v>0</v>
      </c>
      <c r="U1130">
        <v>0</v>
      </c>
      <c r="V1130">
        <v>100</v>
      </c>
      <c r="W1130">
        <v>55</v>
      </c>
      <c r="X1130">
        <v>48</v>
      </c>
      <c r="Y1130" t="s">
        <v>173</v>
      </c>
      <c r="Z1130" t="s">
        <v>173</v>
      </c>
      <c r="AA1130" t="s">
        <v>173</v>
      </c>
      <c r="AB1130" t="s">
        <v>173</v>
      </c>
      <c r="AC1130" s="25" t="s">
        <v>173</v>
      </c>
      <c r="AD1130" s="25" t="s">
        <v>173</v>
      </c>
      <c r="AE1130" s="25" t="s">
        <v>173</v>
      </c>
      <c r="AQ1130" s="5" t="e">
        <f>VLOOKUP(AR1130,'End KS4 denominations'!A:G,7,0)</f>
        <v>#N/A</v>
      </c>
      <c r="AR1130" s="5" t="str">
        <f t="shared" si="17"/>
        <v>Total.S7.Studio Schools.Total.Total</v>
      </c>
    </row>
    <row r="1131" spans="1:44" x14ac:dyDescent="0.25">
      <c r="A1131">
        <v>201819</v>
      </c>
      <c r="B1131" t="s">
        <v>19</v>
      </c>
      <c r="C1131" t="s">
        <v>110</v>
      </c>
      <c r="D1131" t="s">
        <v>20</v>
      </c>
      <c r="E1131" t="s">
        <v>21</v>
      </c>
      <c r="F1131" t="s">
        <v>22</v>
      </c>
      <c r="G1131" t="s">
        <v>111</v>
      </c>
      <c r="H1131" t="s">
        <v>125</v>
      </c>
      <c r="I1131" t="s">
        <v>163</v>
      </c>
      <c r="J1131" t="s">
        <v>161</v>
      </c>
      <c r="K1131" t="s">
        <v>161</v>
      </c>
      <c r="L1131" t="s">
        <v>42</v>
      </c>
      <c r="M1131" t="s">
        <v>26</v>
      </c>
      <c r="N1131">
        <v>17</v>
      </c>
      <c r="O1131">
        <v>17</v>
      </c>
      <c r="P1131">
        <v>11</v>
      </c>
      <c r="Q1131">
        <v>8</v>
      </c>
      <c r="R1131">
        <v>0</v>
      </c>
      <c r="S1131">
        <v>0</v>
      </c>
      <c r="T1131">
        <v>0</v>
      </c>
      <c r="U1131">
        <v>0</v>
      </c>
      <c r="V1131">
        <v>100</v>
      </c>
      <c r="W1131">
        <v>64</v>
      </c>
      <c r="X1131">
        <v>47</v>
      </c>
      <c r="Y1131" t="s">
        <v>173</v>
      </c>
      <c r="Z1131" t="s">
        <v>173</v>
      </c>
      <c r="AA1131" t="s">
        <v>173</v>
      </c>
      <c r="AB1131" t="s">
        <v>173</v>
      </c>
      <c r="AC1131" s="25" t="s">
        <v>173</v>
      </c>
      <c r="AD1131" s="25" t="s">
        <v>173</v>
      </c>
      <c r="AE1131" s="25" t="s">
        <v>173</v>
      </c>
      <c r="AQ1131" s="5" t="e">
        <f>VLOOKUP(AR1131,'End KS4 denominations'!A:G,7,0)</f>
        <v>#N/A</v>
      </c>
      <c r="AR1131" s="5" t="str">
        <f t="shared" si="17"/>
        <v>Boys.S7.University Technical Colleges (UTCs).Total.Total</v>
      </c>
    </row>
    <row r="1132" spans="1:44" x14ac:dyDescent="0.25">
      <c r="A1132">
        <v>201819</v>
      </c>
      <c r="B1132" t="s">
        <v>19</v>
      </c>
      <c r="C1132" t="s">
        <v>110</v>
      </c>
      <c r="D1132" t="s">
        <v>20</v>
      </c>
      <c r="E1132" t="s">
        <v>21</v>
      </c>
      <c r="F1132" t="s">
        <v>22</v>
      </c>
      <c r="G1132" t="s">
        <v>113</v>
      </c>
      <c r="H1132" t="s">
        <v>125</v>
      </c>
      <c r="I1132" t="s">
        <v>163</v>
      </c>
      <c r="J1132" t="s">
        <v>161</v>
      </c>
      <c r="K1132" t="s">
        <v>161</v>
      </c>
      <c r="L1132" t="s">
        <v>42</v>
      </c>
      <c r="M1132" t="s">
        <v>26</v>
      </c>
      <c r="N1132">
        <v>12</v>
      </c>
      <c r="O1132">
        <v>12</v>
      </c>
      <c r="P1132">
        <v>11</v>
      </c>
      <c r="Q1132">
        <v>8</v>
      </c>
      <c r="R1132">
        <v>0</v>
      </c>
      <c r="S1132">
        <v>0</v>
      </c>
      <c r="T1132">
        <v>0</v>
      </c>
      <c r="U1132">
        <v>0</v>
      </c>
      <c r="V1132">
        <v>100</v>
      </c>
      <c r="W1132">
        <v>91</v>
      </c>
      <c r="X1132">
        <v>66</v>
      </c>
      <c r="Y1132" t="s">
        <v>173</v>
      </c>
      <c r="Z1132" t="s">
        <v>173</v>
      </c>
      <c r="AA1132" t="s">
        <v>173</v>
      </c>
      <c r="AB1132" t="s">
        <v>173</v>
      </c>
      <c r="AC1132" s="25" t="s">
        <v>173</v>
      </c>
      <c r="AD1132" s="25" t="s">
        <v>173</v>
      </c>
      <c r="AE1132" s="25" t="s">
        <v>173</v>
      </c>
      <c r="AQ1132" s="5" t="e">
        <f>VLOOKUP(AR1132,'End KS4 denominations'!A:G,7,0)</f>
        <v>#N/A</v>
      </c>
      <c r="AR1132" s="5" t="str">
        <f t="shared" si="17"/>
        <v>Girls.S7.University Technical Colleges (UTCs).Total.Total</v>
      </c>
    </row>
    <row r="1133" spans="1:44" x14ac:dyDescent="0.25">
      <c r="A1133">
        <v>201819</v>
      </c>
      <c r="B1133" t="s">
        <v>19</v>
      </c>
      <c r="C1133" t="s">
        <v>110</v>
      </c>
      <c r="D1133" t="s">
        <v>20</v>
      </c>
      <c r="E1133" t="s">
        <v>21</v>
      </c>
      <c r="F1133" t="s">
        <v>22</v>
      </c>
      <c r="G1133" t="s">
        <v>161</v>
      </c>
      <c r="H1133" t="s">
        <v>125</v>
      </c>
      <c r="I1133" t="s">
        <v>163</v>
      </c>
      <c r="J1133" t="s">
        <v>161</v>
      </c>
      <c r="K1133" t="s">
        <v>161</v>
      </c>
      <c r="L1133" t="s">
        <v>42</v>
      </c>
      <c r="M1133" t="s">
        <v>26</v>
      </c>
      <c r="N1133">
        <v>29</v>
      </c>
      <c r="O1133">
        <v>29</v>
      </c>
      <c r="P1133">
        <v>22</v>
      </c>
      <c r="Q1133">
        <v>16</v>
      </c>
      <c r="R1133">
        <v>0</v>
      </c>
      <c r="S1133">
        <v>0</v>
      </c>
      <c r="T1133">
        <v>0</v>
      </c>
      <c r="U1133">
        <v>0</v>
      </c>
      <c r="V1133">
        <v>100</v>
      </c>
      <c r="W1133">
        <v>75</v>
      </c>
      <c r="X1133">
        <v>55</v>
      </c>
      <c r="Y1133" t="s">
        <v>173</v>
      </c>
      <c r="Z1133" t="s">
        <v>173</v>
      </c>
      <c r="AA1133" t="s">
        <v>173</v>
      </c>
      <c r="AB1133" t="s">
        <v>173</v>
      </c>
      <c r="AC1133" s="25" t="s">
        <v>173</v>
      </c>
      <c r="AD1133" s="25" t="s">
        <v>173</v>
      </c>
      <c r="AE1133" s="25" t="s">
        <v>173</v>
      </c>
      <c r="AQ1133" s="5" t="e">
        <f>VLOOKUP(AR1133,'End KS4 denominations'!A:G,7,0)</f>
        <v>#N/A</v>
      </c>
      <c r="AR1133" s="5" t="str">
        <f t="shared" si="17"/>
        <v>Total.S7.University Technical Colleges (UTCs).Total.Total</v>
      </c>
    </row>
    <row r="1134" spans="1:44" x14ac:dyDescent="0.25">
      <c r="A1134">
        <v>201819</v>
      </c>
      <c r="B1134" t="s">
        <v>19</v>
      </c>
      <c r="C1134" t="s">
        <v>110</v>
      </c>
      <c r="D1134" t="s">
        <v>20</v>
      </c>
      <c r="E1134" t="s">
        <v>21</v>
      </c>
      <c r="F1134" t="s">
        <v>22</v>
      </c>
      <c r="G1134" t="s">
        <v>111</v>
      </c>
      <c r="H1134" t="s">
        <v>125</v>
      </c>
      <c r="I1134" t="s">
        <v>86</v>
      </c>
      <c r="J1134" t="s">
        <v>161</v>
      </c>
      <c r="K1134" t="s">
        <v>161</v>
      </c>
      <c r="L1134" t="s">
        <v>43</v>
      </c>
      <c r="M1134" t="s">
        <v>26</v>
      </c>
      <c r="N1134">
        <v>30527</v>
      </c>
      <c r="O1134">
        <v>29753</v>
      </c>
      <c r="P1134">
        <v>20311</v>
      </c>
      <c r="Q1134">
        <v>16186</v>
      </c>
      <c r="R1134">
        <v>0</v>
      </c>
      <c r="S1134">
        <v>0</v>
      </c>
      <c r="T1134">
        <v>0</v>
      </c>
      <c r="U1134">
        <v>0</v>
      </c>
      <c r="V1134">
        <v>97</v>
      </c>
      <c r="W1134">
        <v>66</v>
      </c>
      <c r="X1134">
        <v>53</v>
      </c>
      <c r="Y1134" t="s">
        <v>173</v>
      </c>
      <c r="Z1134" t="s">
        <v>173</v>
      </c>
      <c r="AA1134" t="s">
        <v>173</v>
      </c>
      <c r="AB1134" t="s">
        <v>173</v>
      </c>
      <c r="AC1134" s="25" t="s">
        <v>173</v>
      </c>
      <c r="AD1134" s="25" t="s">
        <v>173</v>
      </c>
      <c r="AE1134" s="25" t="s">
        <v>173</v>
      </c>
      <c r="AQ1134" s="5" t="e">
        <f>VLOOKUP(AR1134,'End KS4 denominations'!A:G,7,0)</f>
        <v>#N/A</v>
      </c>
      <c r="AR1134" s="5" t="str">
        <f t="shared" si="17"/>
        <v>Boys.S7.Converter Academies.Total.Total</v>
      </c>
    </row>
    <row r="1135" spans="1:44" x14ac:dyDescent="0.25">
      <c r="A1135">
        <v>201819</v>
      </c>
      <c r="B1135" t="s">
        <v>19</v>
      </c>
      <c r="C1135" t="s">
        <v>110</v>
      </c>
      <c r="D1135" t="s">
        <v>20</v>
      </c>
      <c r="E1135" t="s">
        <v>21</v>
      </c>
      <c r="F1135" t="s">
        <v>22</v>
      </c>
      <c r="G1135" t="s">
        <v>113</v>
      </c>
      <c r="H1135" t="s">
        <v>125</v>
      </c>
      <c r="I1135" t="s">
        <v>86</v>
      </c>
      <c r="J1135" t="s">
        <v>161</v>
      </c>
      <c r="K1135" t="s">
        <v>161</v>
      </c>
      <c r="L1135" t="s">
        <v>43</v>
      </c>
      <c r="M1135" t="s">
        <v>26</v>
      </c>
      <c r="N1135">
        <v>8225</v>
      </c>
      <c r="O1135">
        <v>8045</v>
      </c>
      <c r="P1135">
        <v>5883</v>
      </c>
      <c r="Q1135">
        <v>4864</v>
      </c>
      <c r="R1135">
        <v>0</v>
      </c>
      <c r="S1135">
        <v>0</v>
      </c>
      <c r="T1135">
        <v>0</v>
      </c>
      <c r="U1135">
        <v>0</v>
      </c>
      <c r="V1135">
        <v>97</v>
      </c>
      <c r="W1135">
        <v>71</v>
      </c>
      <c r="X1135">
        <v>59</v>
      </c>
      <c r="Y1135" t="s">
        <v>173</v>
      </c>
      <c r="Z1135" t="s">
        <v>173</v>
      </c>
      <c r="AA1135" t="s">
        <v>173</v>
      </c>
      <c r="AB1135" t="s">
        <v>173</v>
      </c>
      <c r="AC1135" s="25" t="s">
        <v>173</v>
      </c>
      <c r="AD1135" s="25" t="s">
        <v>173</v>
      </c>
      <c r="AE1135" s="25" t="s">
        <v>173</v>
      </c>
      <c r="AQ1135" s="5" t="e">
        <f>VLOOKUP(AR1135,'End KS4 denominations'!A:G,7,0)</f>
        <v>#N/A</v>
      </c>
      <c r="AR1135" s="5" t="str">
        <f t="shared" si="17"/>
        <v>Girls.S7.Converter Academies.Total.Total</v>
      </c>
    </row>
    <row r="1136" spans="1:44" x14ac:dyDescent="0.25">
      <c r="A1136">
        <v>201819</v>
      </c>
      <c r="B1136" t="s">
        <v>19</v>
      </c>
      <c r="C1136" t="s">
        <v>110</v>
      </c>
      <c r="D1136" t="s">
        <v>20</v>
      </c>
      <c r="E1136" t="s">
        <v>21</v>
      </c>
      <c r="F1136" t="s">
        <v>22</v>
      </c>
      <c r="G1136" t="s">
        <v>161</v>
      </c>
      <c r="H1136" t="s">
        <v>125</v>
      </c>
      <c r="I1136" t="s">
        <v>86</v>
      </c>
      <c r="J1136" t="s">
        <v>161</v>
      </c>
      <c r="K1136" t="s">
        <v>161</v>
      </c>
      <c r="L1136" t="s">
        <v>43</v>
      </c>
      <c r="M1136" t="s">
        <v>26</v>
      </c>
      <c r="N1136">
        <v>38752</v>
      </c>
      <c r="O1136">
        <v>37798</v>
      </c>
      <c r="P1136">
        <v>26194</v>
      </c>
      <c r="Q1136">
        <v>21050</v>
      </c>
      <c r="R1136">
        <v>0</v>
      </c>
      <c r="S1136">
        <v>0</v>
      </c>
      <c r="T1136">
        <v>0</v>
      </c>
      <c r="U1136">
        <v>0</v>
      </c>
      <c r="V1136">
        <v>97</v>
      </c>
      <c r="W1136">
        <v>67</v>
      </c>
      <c r="X1136">
        <v>54</v>
      </c>
      <c r="Y1136" t="s">
        <v>173</v>
      </c>
      <c r="Z1136" t="s">
        <v>173</v>
      </c>
      <c r="AA1136" t="s">
        <v>173</v>
      </c>
      <c r="AB1136" t="s">
        <v>173</v>
      </c>
      <c r="AC1136" s="25" t="s">
        <v>173</v>
      </c>
      <c r="AD1136" s="25" t="s">
        <v>173</v>
      </c>
      <c r="AE1136" s="25" t="s">
        <v>173</v>
      </c>
      <c r="AQ1136" s="5" t="e">
        <f>VLOOKUP(AR1136,'End KS4 denominations'!A:G,7,0)</f>
        <v>#N/A</v>
      </c>
      <c r="AR1136" s="5" t="str">
        <f t="shared" si="17"/>
        <v>Total.S7.Converter Academies.Total.Total</v>
      </c>
    </row>
    <row r="1137" spans="1:44" x14ac:dyDescent="0.25">
      <c r="A1137">
        <v>201819</v>
      </c>
      <c r="B1137" t="s">
        <v>19</v>
      </c>
      <c r="C1137" t="s">
        <v>110</v>
      </c>
      <c r="D1137" t="s">
        <v>20</v>
      </c>
      <c r="E1137" t="s">
        <v>21</v>
      </c>
      <c r="F1137" t="s">
        <v>22</v>
      </c>
      <c r="G1137" t="s">
        <v>111</v>
      </c>
      <c r="H1137" t="s">
        <v>125</v>
      </c>
      <c r="I1137" t="s">
        <v>164</v>
      </c>
      <c r="J1137" t="s">
        <v>161</v>
      </c>
      <c r="K1137" t="s">
        <v>161</v>
      </c>
      <c r="L1137" t="s">
        <v>43</v>
      </c>
      <c r="M1137" t="s">
        <v>26</v>
      </c>
      <c r="N1137">
        <v>47</v>
      </c>
      <c r="O1137">
        <v>24</v>
      </c>
      <c r="P1137">
        <v>11</v>
      </c>
      <c r="Q1137">
        <v>5</v>
      </c>
      <c r="R1137">
        <v>0</v>
      </c>
      <c r="S1137">
        <v>0</v>
      </c>
      <c r="T1137">
        <v>0</v>
      </c>
      <c r="U1137">
        <v>0</v>
      </c>
      <c r="V1137">
        <v>51</v>
      </c>
      <c r="W1137">
        <v>23</v>
      </c>
      <c r="X1137">
        <v>10</v>
      </c>
      <c r="Y1137" t="s">
        <v>173</v>
      </c>
      <c r="Z1137" t="s">
        <v>173</v>
      </c>
      <c r="AA1137" t="s">
        <v>173</v>
      </c>
      <c r="AB1137" t="s">
        <v>173</v>
      </c>
      <c r="AC1137" s="25" t="s">
        <v>173</v>
      </c>
      <c r="AD1137" s="25" t="s">
        <v>173</v>
      </c>
      <c r="AE1137" s="25" t="s">
        <v>173</v>
      </c>
      <c r="AQ1137" s="5" t="e">
        <f>VLOOKUP(AR1137,'End KS4 denominations'!A:G,7,0)</f>
        <v>#N/A</v>
      </c>
      <c r="AR1137" s="5" t="str">
        <f t="shared" si="17"/>
        <v>Boys.S7.FE14-16 Colleges.Total.Total</v>
      </c>
    </row>
    <row r="1138" spans="1:44" x14ac:dyDescent="0.25">
      <c r="A1138">
        <v>201819</v>
      </c>
      <c r="B1138" t="s">
        <v>19</v>
      </c>
      <c r="C1138" t="s">
        <v>110</v>
      </c>
      <c r="D1138" t="s">
        <v>20</v>
      </c>
      <c r="E1138" t="s">
        <v>21</v>
      </c>
      <c r="F1138" t="s">
        <v>22</v>
      </c>
      <c r="G1138" t="s">
        <v>113</v>
      </c>
      <c r="H1138" t="s">
        <v>125</v>
      </c>
      <c r="I1138" t="s">
        <v>164</v>
      </c>
      <c r="J1138" t="s">
        <v>161</v>
      </c>
      <c r="K1138" t="s">
        <v>161</v>
      </c>
      <c r="L1138" t="s">
        <v>43</v>
      </c>
      <c r="M1138" t="s">
        <v>26</v>
      </c>
      <c r="N1138">
        <v>38</v>
      </c>
      <c r="O1138">
        <v>20</v>
      </c>
      <c r="P1138">
        <v>1</v>
      </c>
      <c r="Q1138">
        <v>0</v>
      </c>
      <c r="R1138">
        <v>0</v>
      </c>
      <c r="S1138">
        <v>0</v>
      </c>
      <c r="T1138">
        <v>0</v>
      </c>
      <c r="U1138">
        <v>0</v>
      </c>
      <c r="V1138">
        <v>52</v>
      </c>
      <c r="W1138">
        <v>2</v>
      </c>
      <c r="X1138">
        <v>0</v>
      </c>
      <c r="Y1138" t="s">
        <v>173</v>
      </c>
      <c r="Z1138" t="s">
        <v>173</v>
      </c>
      <c r="AA1138" t="s">
        <v>173</v>
      </c>
      <c r="AB1138" t="s">
        <v>173</v>
      </c>
      <c r="AC1138" s="25" t="s">
        <v>173</v>
      </c>
      <c r="AD1138" s="25" t="s">
        <v>173</v>
      </c>
      <c r="AE1138" s="25" t="s">
        <v>173</v>
      </c>
      <c r="AQ1138" s="5" t="e">
        <f>VLOOKUP(AR1138,'End KS4 denominations'!A:G,7,0)</f>
        <v>#N/A</v>
      </c>
      <c r="AR1138" s="5" t="str">
        <f t="shared" si="17"/>
        <v>Girls.S7.FE14-16 Colleges.Total.Total</v>
      </c>
    </row>
    <row r="1139" spans="1:44" x14ac:dyDescent="0.25">
      <c r="A1139">
        <v>201819</v>
      </c>
      <c r="B1139" t="s">
        <v>19</v>
      </c>
      <c r="C1139" t="s">
        <v>110</v>
      </c>
      <c r="D1139" t="s">
        <v>20</v>
      </c>
      <c r="E1139" t="s">
        <v>21</v>
      </c>
      <c r="F1139" t="s">
        <v>22</v>
      </c>
      <c r="G1139" t="s">
        <v>161</v>
      </c>
      <c r="H1139" t="s">
        <v>125</v>
      </c>
      <c r="I1139" t="s">
        <v>164</v>
      </c>
      <c r="J1139" t="s">
        <v>161</v>
      </c>
      <c r="K1139" t="s">
        <v>161</v>
      </c>
      <c r="L1139" t="s">
        <v>43</v>
      </c>
      <c r="M1139" t="s">
        <v>26</v>
      </c>
      <c r="N1139">
        <v>85</v>
      </c>
      <c r="O1139">
        <v>44</v>
      </c>
      <c r="P1139">
        <v>12</v>
      </c>
      <c r="Q1139">
        <v>5</v>
      </c>
      <c r="R1139">
        <v>0</v>
      </c>
      <c r="S1139">
        <v>0</v>
      </c>
      <c r="T1139">
        <v>0</v>
      </c>
      <c r="U1139">
        <v>0</v>
      </c>
      <c r="V1139">
        <v>51</v>
      </c>
      <c r="W1139">
        <v>14</v>
      </c>
      <c r="X1139">
        <v>5</v>
      </c>
      <c r="Y1139" t="s">
        <v>173</v>
      </c>
      <c r="Z1139" t="s">
        <v>173</v>
      </c>
      <c r="AA1139" t="s">
        <v>173</v>
      </c>
      <c r="AB1139" t="s">
        <v>173</v>
      </c>
      <c r="AC1139" s="25" t="s">
        <v>173</v>
      </c>
      <c r="AD1139" s="25" t="s">
        <v>173</v>
      </c>
      <c r="AE1139" s="25" t="s">
        <v>173</v>
      </c>
      <c r="AQ1139" s="5" t="e">
        <f>VLOOKUP(AR1139,'End KS4 denominations'!A:G,7,0)</f>
        <v>#N/A</v>
      </c>
      <c r="AR1139" s="5" t="str">
        <f t="shared" si="17"/>
        <v>Total.S7.FE14-16 Colleges.Total.Total</v>
      </c>
    </row>
    <row r="1140" spans="1:44" x14ac:dyDescent="0.25">
      <c r="A1140">
        <v>201819</v>
      </c>
      <c r="B1140" t="s">
        <v>19</v>
      </c>
      <c r="C1140" t="s">
        <v>110</v>
      </c>
      <c r="D1140" t="s">
        <v>20</v>
      </c>
      <c r="E1140" t="s">
        <v>21</v>
      </c>
      <c r="F1140" t="s">
        <v>22</v>
      </c>
      <c r="G1140" t="s">
        <v>111</v>
      </c>
      <c r="H1140" t="s">
        <v>125</v>
      </c>
      <c r="I1140" t="s">
        <v>89</v>
      </c>
      <c r="J1140" t="s">
        <v>161</v>
      </c>
      <c r="K1140" t="s">
        <v>161</v>
      </c>
      <c r="L1140" t="s">
        <v>43</v>
      </c>
      <c r="M1140" t="s">
        <v>26</v>
      </c>
      <c r="N1140">
        <v>1263</v>
      </c>
      <c r="O1140">
        <v>1235</v>
      </c>
      <c r="P1140">
        <v>824</v>
      </c>
      <c r="Q1140">
        <v>625</v>
      </c>
      <c r="R1140">
        <v>0</v>
      </c>
      <c r="S1140">
        <v>0</v>
      </c>
      <c r="T1140">
        <v>0</v>
      </c>
      <c r="U1140">
        <v>0</v>
      </c>
      <c r="V1140">
        <v>97</v>
      </c>
      <c r="W1140">
        <v>65</v>
      </c>
      <c r="X1140">
        <v>49</v>
      </c>
      <c r="Y1140" t="s">
        <v>173</v>
      </c>
      <c r="Z1140" t="s">
        <v>173</v>
      </c>
      <c r="AA1140" t="s">
        <v>173</v>
      </c>
      <c r="AB1140" t="s">
        <v>173</v>
      </c>
      <c r="AC1140" s="25" t="s">
        <v>173</v>
      </c>
      <c r="AD1140" s="25" t="s">
        <v>173</v>
      </c>
      <c r="AE1140" s="25" t="s">
        <v>173</v>
      </c>
      <c r="AQ1140" s="5" t="e">
        <f>VLOOKUP(AR1140,'End KS4 denominations'!A:G,7,0)</f>
        <v>#N/A</v>
      </c>
      <c r="AR1140" s="5" t="str">
        <f t="shared" si="17"/>
        <v>Boys.S7.Free Schools.Total.Total</v>
      </c>
    </row>
    <row r="1141" spans="1:44" x14ac:dyDescent="0.25">
      <c r="A1141">
        <v>201819</v>
      </c>
      <c r="B1141" t="s">
        <v>19</v>
      </c>
      <c r="C1141" t="s">
        <v>110</v>
      </c>
      <c r="D1141" t="s">
        <v>20</v>
      </c>
      <c r="E1141" t="s">
        <v>21</v>
      </c>
      <c r="F1141" t="s">
        <v>22</v>
      </c>
      <c r="G1141" t="s">
        <v>113</v>
      </c>
      <c r="H1141" t="s">
        <v>125</v>
      </c>
      <c r="I1141" t="s">
        <v>89</v>
      </c>
      <c r="J1141" t="s">
        <v>161</v>
      </c>
      <c r="K1141" t="s">
        <v>161</v>
      </c>
      <c r="L1141" t="s">
        <v>43</v>
      </c>
      <c r="M1141" t="s">
        <v>26</v>
      </c>
      <c r="N1141">
        <v>431</v>
      </c>
      <c r="O1141">
        <v>419</v>
      </c>
      <c r="P1141">
        <v>287</v>
      </c>
      <c r="Q1141">
        <v>218</v>
      </c>
      <c r="R1141">
        <v>0</v>
      </c>
      <c r="S1141">
        <v>0</v>
      </c>
      <c r="T1141">
        <v>0</v>
      </c>
      <c r="U1141">
        <v>0</v>
      </c>
      <c r="V1141">
        <v>97</v>
      </c>
      <c r="W1141">
        <v>66</v>
      </c>
      <c r="X1141">
        <v>50</v>
      </c>
      <c r="Y1141" t="s">
        <v>173</v>
      </c>
      <c r="Z1141" t="s">
        <v>173</v>
      </c>
      <c r="AA1141" t="s">
        <v>173</v>
      </c>
      <c r="AB1141" t="s">
        <v>173</v>
      </c>
      <c r="AC1141" s="25" t="s">
        <v>173</v>
      </c>
      <c r="AD1141" s="25" t="s">
        <v>173</v>
      </c>
      <c r="AE1141" s="25" t="s">
        <v>173</v>
      </c>
      <c r="AQ1141" s="5" t="e">
        <f>VLOOKUP(AR1141,'End KS4 denominations'!A:G,7,0)</f>
        <v>#N/A</v>
      </c>
      <c r="AR1141" s="5" t="str">
        <f t="shared" si="17"/>
        <v>Girls.S7.Free Schools.Total.Total</v>
      </c>
    </row>
    <row r="1142" spans="1:44" x14ac:dyDescent="0.25">
      <c r="A1142">
        <v>201819</v>
      </c>
      <c r="B1142" t="s">
        <v>19</v>
      </c>
      <c r="C1142" t="s">
        <v>110</v>
      </c>
      <c r="D1142" t="s">
        <v>20</v>
      </c>
      <c r="E1142" t="s">
        <v>21</v>
      </c>
      <c r="F1142" t="s">
        <v>22</v>
      </c>
      <c r="G1142" t="s">
        <v>161</v>
      </c>
      <c r="H1142" t="s">
        <v>125</v>
      </c>
      <c r="I1142" t="s">
        <v>89</v>
      </c>
      <c r="J1142" t="s">
        <v>161</v>
      </c>
      <c r="K1142" t="s">
        <v>161</v>
      </c>
      <c r="L1142" t="s">
        <v>43</v>
      </c>
      <c r="M1142" t="s">
        <v>26</v>
      </c>
      <c r="N1142">
        <v>1694</v>
      </c>
      <c r="O1142">
        <v>1654</v>
      </c>
      <c r="P1142">
        <v>1111</v>
      </c>
      <c r="Q1142">
        <v>843</v>
      </c>
      <c r="R1142">
        <v>0</v>
      </c>
      <c r="S1142">
        <v>0</v>
      </c>
      <c r="T1142">
        <v>0</v>
      </c>
      <c r="U1142">
        <v>0</v>
      </c>
      <c r="V1142">
        <v>97</v>
      </c>
      <c r="W1142">
        <v>65</v>
      </c>
      <c r="X1142">
        <v>49</v>
      </c>
      <c r="Y1142" t="s">
        <v>173</v>
      </c>
      <c r="Z1142" t="s">
        <v>173</v>
      </c>
      <c r="AA1142" t="s">
        <v>173</v>
      </c>
      <c r="AB1142" t="s">
        <v>173</v>
      </c>
      <c r="AC1142" s="25" t="s">
        <v>173</v>
      </c>
      <c r="AD1142" s="25" t="s">
        <v>173</v>
      </c>
      <c r="AE1142" s="25" t="s">
        <v>173</v>
      </c>
      <c r="AQ1142" s="5" t="e">
        <f>VLOOKUP(AR1142,'End KS4 denominations'!A:G,7,0)</f>
        <v>#N/A</v>
      </c>
      <c r="AR1142" s="5" t="str">
        <f t="shared" si="17"/>
        <v>Total.S7.Free Schools.Total.Total</v>
      </c>
    </row>
    <row r="1143" spans="1:44" x14ac:dyDescent="0.25">
      <c r="A1143">
        <v>201819</v>
      </c>
      <c r="B1143" t="s">
        <v>19</v>
      </c>
      <c r="C1143" t="s">
        <v>110</v>
      </c>
      <c r="D1143" t="s">
        <v>20</v>
      </c>
      <c r="E1143" t="s">
        <v>21</v>
      </c>
      <c r="F1143" t="s">
        <v>22</v>
      </c>
      <c r="G1143" t="s">
        <v>111</v>
      </c>
      <c r="H1143" t="s">
        <v>125</v>
      </c>
      <c r="I1143" t="s">
        <v>87</v>
      </c>
      <c r="J1143" t="s">
        <v>161</v>
      </c>
      <c r="K1143" t="s">
        <v>161</v>
      </c>
      <c r="L1143" t="s">
        <v>43</v>
      </c>
      <c r="M1143" t="s">
        <v>26</v>
      </c>
      <c r="N1143">
        <v>2430</v>
      </c>
      <c r="O1143">
        <v>2416</v>
      </c>
      <c r="P1143">
        <v>2009</v>
      </c>
      <c r="Q1143">
        <v>1728</v>
      </c>
      <c r="R1143">
        <v>0</v>
      </c>
      <c r="S1143">
        <v>0</v>
      </c>
      <c r="T1143">
        <v>0</v>
      </c>
      <c r="U1143">
        <v>0</v>
      </c>
      <c r="V1143">
        <v>99</v>
      </c>
      <c r="W1143">
        <v>82</v>
      </c>
      <c r="X1143">
        <v>71</v>
      </c>
      <c r="Y1143" t="s">
        <v>173</v>
      </c>
      <c r="Z1143" t="s">
        <v>173</v>
      </c>
      <c r="AA1143" t="s">
        <v>173</v>
      </c>
      <c r="AB1143" t="s">
        <v>173</v>
      </c>
      <c r="AC1143" s="25" t="s">
        <v>173</v>
      </c>
      <c r="AD1143" s="25" t="s">
        <v>173</v>
      </c>
      <c r="AE1143" s="25" t="s">
        <v>173</v>
      </c>
      <c r="AQ1143" s="5" t="e">
        <f>VLOOKUP(AR1143,'End KS4 denominations'!A:G,7,0)</f>
        <v>#N/A</v>
      </c>
      <c r="AR1143" s="5" t="str">
        <f t="shared" si="17"/>
        <v>Boys.S7.Independent Schools.Total.Total</v>
      </c>
    </row>
    <row r="1144" spans="1:44" x14ac:dyDescent="0.25">
      <c r="A1144">
        <v>201819</v>
      </c>
      <c r="B1144" t="s">
        <v>19</v>
      </c>
      <c r="C1144" t="s">
        <v>110</v>
      </c>
      <c r="D1144" t="s">
        <v>20</v>
      </c>
      <c r="E1144" t="s">
        <v>21</v>
      </c>
      <c r="F1144" t="s">
        <v>22</v>
      </c>
      <c r="G1144" t="s">
        <v>113</v>
      </c>
      <c r="H1144" t="s">
        <v>125</v>
      </c>
      <c r="I1144" t="s">
        <v>87</v>
      </c>
      <c r="J1144" t="s">
        <v>161</v>
      </c>
      <c r="K1144" t="s">
        <v>161</v>
      </c>
      <c r="L1144" t="s">
        <v>43</v>
      </c>
      <c r="M1144" t="s">
        <v>26</v>
      </c>
      <c r="N1144">
        <v>1281</v>
      </c>
      <c r="O1144">
        <v>1274</v>
      </c>
      <c r="P1144">
        <v>1088</v>
      </c>
      <c r="Q1144">
        <v>938</v>
      </c>
      <c r="R1144">
        <v>0</v>
      </c>
      <c r="S1144">
        <v>0</v>
      </c>
      <c r="T1144">
        <v>0</v>
      </c>
      <c r="U1144">
        <v>0</v>
      </c>
      <c r="V1144">
        <v>99</v>
      </c>
      <c r="W1144">
        <v>84</v>
      </c>
      <c r="X1144">
        <v>73</v>
      </c>
      <c r="Y1144" t="s">
        <v>173</v>
      </c>
      <c r="Z1144" t="s">
        <v>173</v>
      </c>
      <c r="AA1144" t="s">
        <v>173</v>
      </c>
      <c r="AB1144" t="s">
        <v>173</v>
      </c>
      <c r="AC1144" s="25" t="s">
        <v>173</v>
      </c>
      <c r="AD1144" s="25" t="s">
        <v>173</v>
      </c>
      <c r="AE1144" s="25" t="s">
        <v>173</v>
      </c>
      <c r="AQ1144" s="5" t="e">
        <f>VLOOKUP(AR1144,'End KS4 denominations'!A:G,7,0)</f>
        <v>#N/A</v>
      </c>
      <c r="AR1144" s="5" t="str">
        <f t="shared" si="17"/>
        <v>Girls.S7.Independent Schools.Total.Total</v>
      </c>
    </row>
    <row r="1145" spans="1:44" x14ac:dyDescent="0.25">
      <c r="A1145">
        <v>201819</v>
      </c>
      <c r="B1145" t="s">
        <v>19</v>
      </c>
      <c r="C1145" t="s">
        <v>110</v>
      </c>
      <c r="D1145" t="s">
        <v>20</v>
      </c>
      <c r="E1145" t="s">
        <v>21</v>
      </c>
      <c r="F1145" t="s">
        <v>22</v>
      </c>
      <c r="G1145" t="s">
        <v>161</v>
      </c>
      <c r="H1145" t="s">
        <v>125</v>
      </c>
      <c r="I1145" t="s">
        <v>87</v>
      </c>
      <c r="J1145" t="s">
        <v>161</v>
      </c>
      <c r="K1145" t="s">
        <v>161</v>
      </c>
      <c r="L1145" t="s">
        <v>43</v>
      </c>
      <c r="M1145" t="s">
        <v>26</v>
      </c>
      <c r="N1145">
        <v>3711</v>
      </c>
      <c r="O1145">
        <v>3690</v>
      </c>
      <c r="P1145">
        <v>3097</v>
      </c>
      <c r="Q1145">
        <v>2666</v>
      </c>
      <c r="R1145">
        <v>0</v>
      </c>
      <c r="S1145">
        <v>0</v>
      </c>
      <c r="T1145">
        <v>0</v>
      </c>
      <c r="U1145">
        <v>0</v>
      </c>
      <c r="V1145">
        <v>99</v>
      </c>
      <c r="W1145">
        <v>83</v>
      </c>
      <c r="X1145">
        <v>71</v>
      </c>
      <c r="Y1145" t="s">
        <v>173</v>
      </c>
      <c r="Z1145" t="s">
        <v>173</v>
      </c>
      <c r="AA1145" t="s">
        <v>173</v>
      </c>
      <c r="AB1145" t="s">
        <v>173</v>
      </c>
      <c r="AC1145" s="25" t="s">
        <v>173</v>
      </c>
      <c r="AD1145" s="25" t="s">
        <v>173</v>
      </c>
      <c r="AE1145" s="25" t="s">
        <v>173</v>
      </c>
      <c r="AQ1145" s="5" t="e">
        <f>VLOOKUP(AR1145,'End KS4 denominations'!A:G,7,0)</f>
        <v>#N/A</v>
      </c>
      <c r="AR1145" s="5" t="str">
        <f t="shared" si="17"/>
        <v>Total.S7.Independent Schools.Total.Total</v>
      </c>
    </row>
    <row r="1146" spans="1:44" x14ac:dyDescent="0.25">
      <c r="A1146">
        <v>201819</v>
      </c>
      <c r="B1146" t="s">
        <v>19</v>
      </c>
      <c r="C1146" t="s">
        <v>110</v>
      </c>
      <c r="D1146" t="s">
        <v>20</v>
      </c>
      <c r="E1146" t="s">
        <v>21</v>
      </c>
      <c r="F1146" t="s">
        <v>22</v>
      </c>
      <c r="G1146" t="s">
        <v>111</v>
      </c>
      <c r="H1146" t="s">
        <v>125</v>
      </c>
      <c r="I1146" t="s">
        <v>162</v>
      </c>
      <c r="J1146" t="s">
        <v>161</v>
      </c>
      <c r="K1146" t="s">
        <v>161</v>
      </c>
      <c r="L1146" t="s">
        <v>43</v>
      </c>
      <c r="M1146" t="s">
        <v>26</v>
      </c>
      <c r="N1146">
        <v>42</v>
      </c>
      <c r="O1146">
        <v>33</v>
      </c>
      <c r="P1146">
        <v>17</v>
      </c>
      <c r="Q1146">
        <v>13</v>
      </c>
      <c r="R1146">
        <v>0</v>
      </c>
      <c r="S1146">
        <v>0</v>
      </c>
      <c r="T1146">
        <v>0</v>
      </c>
      <c r="U1146">
        <v>0</v>
      </c>
      <c r="V1146">
        <v>78</v>
      </c>
      <c r="W1146">
        <v>40</v>
      </c>
      <c r="X1146">
        <v>30</v>
      </c>
      <c r="Y1146" t="s">
        <v>173</v>
      </c>
      <c r="Z1146" t="s">
        <v>173</v>
      </c>
      <c r="AA1146" t="s">
        <v>173</v>
      </c>
      <c r="AB1146" t="s">
        <v>173</v>
      </c>
      <c r="AC1146" s="25" t="s">
        <v>173</v>
      </c>
      <c r="AD1146" s="25" t="s">
        <v>173</v>
      </c>
      <c r="AE1146" s="25" t="s">
        <v>173</v>
      </c>
      <c r="AQ1146" s="5" t="e">
        <f>VLOOKUP(AR1146,'End KS4 denominations'!A:G,7,0)</f>
        <v>#N/A</v>
      </c>
      <c r="AR1146" s="5" t="str">
        <f t="shared" si="17"/>
        <v>Boys.S7.Independent Special Schools.Total.Total</v>
      </c>
    </row>
    <row r="1147" spans="1:44" x14ac:dyDescent="0.25">
      <c r="A1147">
        <v>201819</v>
      </c>
      <c r="B1147" t="s">
        <v>19</v>
      </c>
      <c r="C1147" t="s">
        <v>110</v>
      </c>
      <c r="D1147" t="s">
        <v>20</v>
      </c>
      <c r="E1147" t="s">
        <v>21</v>
      </c>
      <c r="F1147" t="s">
        <v>22</v>
      </c>
      <c r="G1147" t="s">
        <v>113</v>
      </c>
      <c r="H1147" t="s">
        <v>125</v>
      </c>
      <c r="I1147" t="s">
        <v>162</v>
      </c>
      <c r="J1147" t="s">
        <v>161</v>
      </c>
      <c r="K1147" t="s">
        <v>161</v>
      </c>
      <c r="L1147" t="s">
        <v>43</v>
      </c>
      <c r="M1147" t="s">
        <v>26</v>
      </c>
      <c r="N1147">
        <v>4</v>
      </c>
      <c r="O1147">
        <v>2</v>
      </c>
      <c r="P1147">
        <v>0</v>
      </c>
      <c r="Q1147">
        <v>0</v>
      </c>
      <c r="R1147">
        <v>0</v>
      </c>
      <c r="S1147">
        <v>0</v>
      </c>
      <c r="T1147">
        <v>0</v>
      </c>
      <c r="U1147">
        <v>0</v>
      </c>
      <c r="V1147">
        <v>50</v>
      </c>
      <c r="W1147">
        <v>0</v>
      </c>
      <c r="X1147">
        <v>0</v>
      </c>
      <c r="Y1147" t="s">
        <v>173</v>
      </c>
      <c r="Z1147" t="s">
        <v>173</v>
      </c>
      <c r="AA1147" t="s">
        <v>173</v>
      </c>
      <c r="AB1147" t="s">
        <v>173</v>
      </c>
      <c r="AC1147" s="25" t="s">
        <v>173</v>
      </c>
      <c r="AD1147" s="25" t="s">
        <v>173</v>
      </c>
      <c r="AE1147" s="25" t="s">
        <v>173</v>
      </c>
      <c r="AQ1147" s="5" t="e">
        <f>VLOOKUP(AR1147,'End KS4 denominations'!A:G,7,0)</f>
        <v>#N/A</v>
      </c>
      <c r="AR1147" s="5" t="str">
        <f t="shared" si="17"/>
        <v>Girls.S7.Independent Special Schools.Total.Total</v>
      </c>
    </row>
    <row r="1148" spans="1:44" x14ac:dyDescent="0.25">
      <c r="A1148">
        <v>201819</v>
      </c>
      <c r="B1148" t="s">
        <v>19</v>
      </c>
      <c r="C1148" t="s">
        <v>110</v>
      </c>
      <c r="D1148" t="s">
        <v>20</v>
      </c>
      <c r="E1148" t="s">
        <v>21</v>
      </c>
      <c r="F1148" t="s">
        <v>22</v>
      </c>
      <c r="G1148" t="s">
        <v>161</v>
      </c>
      <c r="H1148" t="s">
        <v>125</v>
      </c>
      <c r="I1148" t="s">
        <v>162</v>
      </c>
      <c r="J1148" t="s">
        <v>161</v>
      </c>
      <c r="K1148" t="s">
        <v>161</v>
      </c>
      <c r="L1148" t="s">
        <v>43</v>
      </c>
      <c r="M1148" t="s">
        <v>26</v>
      </c>
      <c r="N1148">
        <v>46</v>
      </c>
      <c r="O1148">
        <v>35</v>
      </c>
      <c r="P1148">
        <v>17</v>
      </c>
      <c r="Q1148">
        <v>13</v>
      </c>
      <c r="R1148">
        <v>0</v>
      </c>
      <c r="S1148">
        <v>0</v>
      </c>
      <c r="T1148">
        <v>0</v>
      </c>
      <c r="U1148">
        <v>0</v>
      </c>
      <c r="V1148">
        <v>76</v>
      </c>
      <c r="W1148">
        <v>36</v>
      </c>
      <c r="X1148">
        <v>28</v>
      </c>
      <c r="Y1148" t="s">
        <v>173</v>
      </c>
      <c r="Z1148" t="s">
        <v>173</v>
      </c>
      <c r="AA1148" t="s">
        <v>173</v>
      </c>
      <c r="AB1148" t="s">
        <v>173</v>
      </c>
      <c r="AC1148" s="25" t="s">
        <v>173</v>
      </c>
      <c r="AD1148" s="25" t="s">
        <v>173</v>
      </c>
      <c r="AE1148" s="25" t="s">
        <v>173</v>
      </c>
      <c r="AQ1148" s="5" t="e">
        <f>VLOOKUP(AR1148,'End KS4 denominations'!A:G,7,0)</f>
        <v>#N/A</v>
      </c>
      <c r="AR1148" s="5" t="str">
        <f t="shared" si="17"/>
        <v>Total.S7.Independent Special Schools.Total.Total</v>
      </c>
    </row>
    <row r="1149" spans="1:44" x14ac:dyDescent="0.25">
      <c r="A1149">
        <v>201819</v>
      </c>
      <c r="B1149" t="s">
        <v>19</v>
      </c>
      <c r="C1149" t="s">
        <v>110</v>
      </c>
      <c r="D1149" t="s">
        <v>20</v>
      </c>
      <c r="E1149" t="s">
        <v>21</v>
      </c>
      <c r="F1149" t="s">
        <v>22</v>
      </c>
      <c r="G1149" t="s">
        <v>111</v>
      </c>
      <c r="H1149" t="s">
        <v>125</v>
      </c>
      <c r="I1149" t="s">
        <v>127</v>
      </c>
      <c r="J1149" t="s">
        <v>161</v>
      </c>
      <c r="K1149" t="s">
        <v>161</v>
      </c>
      <c r="L1149" t="s">
        <v>43</v>
      </c>
      <c r="M1149" t="s">
        <v>26</v>
      </c>
      <c r="N1149">
        <v>15</v>
      </c>
      <c r="O1149">
        <v>11</v>
      </c>
      <c r="P1149">
        <v>2</v>
      </c>
      <c r="Q1149">
        <v>2</v>
      </c>
      <c r="R1149">
        <v>0</v>
      </c>
      <c r="S1149">
        <v>0</v>
      </c>
      <c r="T1149">
        <v>0</v>
      </c>
      <c r="U1149">
        <v>0</v>
      </c>
      <c r="V1149">
        <v>73</v>
      </c>
      <c r="W1149">
        <v>13</v>
      </c>
      <c r="X1149">
        <v>13</v>
      </c>
      <c r="Y1149" t="s">
        <v>173</v>
      </c>
      <c r="Z1149" t="s">
        <v>173</v>
      </c>
      <c r="AA1149" t="s">
        <v>173</v>
      </c>
      <c r="AB1149" t="s">
        <v>173</v>
      </c>
      <c r="AC1149" s="25" t="s">
        <v>173</v>
      </c>
      <c r="AD1149" s="25" t="s">
        <v>173</v>
      </c>
      <c r="AE1149" s="25" t="s">
        <v>173</v>
      </c>
      <c r="AQ1149" s="5" t="e">
        <f>VLOOKUP(AR1149,'End KS4 denominations'!A:G,7,0)</f>
        <v>#N/A</v>
      </c>
      <c r="AR1149" s="5" t="str">
        <f t="shared" si="17"/>
        <v>Boys.S7.Non-Maintained Special Schools.Total.Total</v>
      </c>
    </row>
    <row r="1150" spans="1:44" x14ac:dyDescent="0.25">
      <c r="A1150">
        <v>201819</v>
      </c>
      <c r="B1150" t="s">
        <v>19</v>
      </c>
      <c r="C1150" t="s">
        <v>110</v>
      </c>
      <c r="D1150" t="s">
        <v>20</v>
      </c>
      <c r="E1150" t="s">
        <v>21</v>
      </c>
      <c r="F1150" t="s">
        <v>22</v>
      </c>
      <c r="G1150" t="s">
        <v>113</v>
      </c>
      <c r="H1150" t="s">
        <v>125</v>
      </c>
      <c r="I1150" t="s">
        <v>127</v>
      </c>
      <c r="J1150" t="s">
        <v>161</v>
      </c>
      <c r="K1150" t="s">
        <v>161</v>
      </c>
      <c r="L1150" t="s">
        <v>43</v>
      </c>
      <c r="M1150" t="s">
        <v>26</v>
      </c>
      <c r="N1150">
        <v>1</v>
      </c>
      <c r="O1150">
        <v>1</v>
      </c>
      <c r="P1150">
        <v>0</v>
      </c>
      <c r="Q1150">
        <v>0</v>
      </c>
      <c r="R1150">
        <v>0</v>
      </c>
      <c r="S1150">
        <v>0</v>
      </c>
      <c r="T1150">
        <v>0</v>
      </c>
      <c r="U1150">
        <v>0</v>
      </c>
      <c r="V1150">
        <v>100</v>
      </c>
      <c r="W1150">
        <v>0</v>
      </c>
      <c r="X1150">
        <v>0</v>
      </c>
      <c r="Y1150" t="s">
        <v>173</v>
      </c>
      <c r="Z1150" t="s">
        <v>173</v>
      </c>
      <c r="AA1150" t="s">
        <v>173</v>
      </c>
      <c r="AB1150" t="s">
        <v>173</v>
      </c>
      <c r="AC1150" s="25" t="s">
        <v>173</v>
      </c>
      <c r="AD1150" s="25" t="s">
        <v>173</v>
      </c>
      <c r="AE1150" s="25" t="s">
        <v>173</v>
      </c>
      <c r="AQ1150" s="5" t="e">
        <f>VLOOKUP(AR1150,'End KS4 denominations'!A:G,7,0)</f>
        <v>#N/A</v>
      </c>
      <c r="AR1150" s="5" t="str">
        <f t="shared" si="17"/>
        <v>Girls.S7.Non-Maintained Special Schools.Total.Total</v>
      </c>
    </row>
    <row r="1151" spans="1:44" x14ac:dyDescent="0.25">
      <c r="A1151">
        <v>201819</v>
      </c>
      <c r="B1151" t="s">
        <v>19</v>
      </c>
      <c r="C1151" t="s">
        <v>110</v>
      </c>
      <c r="D1151" t="s">
        <v>20</v>
      </c>
      <c r="E1151" t="s">
        <v>21</v>
      </c>
      <c r="F1151" t="s">
        <v>22</v>
      </c>
      <c r="G1151" t="s">
        <v>161</v>
      </c>
      <c r="H1151" t="s">
        <v>125</v>
      </c>
      <c r="I1151" t="s">
        <v>127</v>
      </c>
      <c r="J1151" t="s">
        <v>161</v>
      </c>
      <c r="K1151" t="s">
        <v>161</v>
      </c>
      <c r="L1151" t="s">
        <v>43</v>
      </c>
      <c r="M1151" t="s">
        <v>26</v>
      </c>
      <c r="N1151">
        <v>16</v>
      </c>
      <c r="O1151">
        <v>12</v>
      </c>
      <c r="P1151">
        <v>2</v>
      </c>
      <c r="Q1151">
        <v>2</v>
      </c>
      <c r="R1151">
        <v>0</v>
      </c>
      <c r="S1151">
        <v>0</v>
      </c>
      <c r="T1151">
        <v>0</v>
      </c>
      <c r="U1151">
        <v>0</v>
      </c>
      <c r="V1151">
        <v>75</v>
      </c>
      <c r="W1151">
        <v>12</v>
      </c>
      <c r="X1151">
        <v>12</v>
      </c>
      <c r="Y1151" t="s">
        <v>173</v>
      </c>
      <c r="Z1151" t="s">
        <v>173</v>
      </c>
      <c r="AA1151" t="s">
        <v>173</v>
      </c>
      <c r="AB1151" t="s">
        <v>173</v>
      </c>
      <c r="AC1151" s="25" t="s">
        <v>173</v>
      </c>
      <c r="AD1151" s="25" t="s">
        <v>173</v>
      </c>
      <c r="AE1151" s="25" t="s">
        <v>173</v>
      </c>
      <c r="AQ1151" s="5" t="e">
        <f>VLOOKUP(AR1151,'End KS4 denominations'!A:G,7,0)</f>
        <v>#N/A</v>
      </c>
      <c r="AR1151" s="5" t="str">
        <f t="shared" si="17"/>
        <v>Total.S7.Non-Maintained Special Schools.Total.Total</v>
      </c>
    </row>
    <row r="1152" spans="1:44" x14ac:dyDescent="0.25">
      <c r="A1152">
        <v>201819</v>
      </c>
      <c r="B1152" t="s">
        <v>19</v>
      </c>
      <c r="C1152" t="s">
        <v>110</v>
      </c>
      <c r="D1152" t="s">
        <v>20</v>
      </c>
      <c r="E1152" t="s">
        <v>21</v>
      </c>
      <c r="F1152" t="s">
        <v>22</v>
      </c>
      <c r="G1152" t="s">
        <v>111</v>
      </c>
      <c r="H1152" t="s">
        <v>125</v>
      </c>
      <c r="I1152" t="s">
        <v>88</v>
      </c>
      <c r="J1152" t="s">
        <v>161</v>
      </c>
      <c r="K1152" t="s">
        <v>161</v>
      </c>
      <c r="L1152" t="s">
        <v>43</v>
      </c>
      <c r="M1152" t="s">
        <v>26</v>
      </c>
      <c r="N1152">
        <v>9733</v>
      </c>
      <c r="O1152">
        <v>9147</v>
      </c>
      <c r="P1152">
        <v>4826</v>
      </c>
      <c r="Q1152">
        <v>3420</v>
      </c>
      <c r="R1152">
        <v>0</v>
      </c>
      <c r="S1152">
        <v>0</v>
      </c>
      <c r="T1152">
        <v>0</v>
      </c>
      <c r="U1152">
        <v>0</v>
      </c>
      <c r="V1152">
        <v>93</v>
      </c>
      <c r="W1152">
        <v>49</v>
      </c>
      <c r="X1152">
        <v>35</v>
      </c>
      <c r="Y1152" t="s">
        <v>173</v>
      </c>
      <c r="Z1152" t="s">
        <v>173</v>
      </c>
      <c r="AA1152" t="s">
        <v>173</v>
      </c>
      <c r="AB1152" t="s">
        <v>173</v>
      </c>
      <c r="AC1152" s="25" t="s">
        <v>173</v>
      </c>
      <c r="AD1152" s="25" t="s">
        <v>173</v>
      </c>
      <c r="AE1152" s="25" t="s">
        <v>173</v>
      </c>
      <c r="AQ1152" s="5" t="e">
        <f>VLOOKUP(AR1152,'End KS4 denominations'!A:G,7,0)</f>
        <v>#N/A</v>
      </c>
      <c r="AR1152" s="5" t="str">
        <f t="shared" ref="AR1152:AR1215" si="18">CONCATENATE(G1152,".",H1152,".",I1152,".",J1152,".",K1152)</f>
        <v>Boys.S7.Sponsored Academies.Total.Total</v>
      </c>
    </row>
    <row r="1153" spans="1:44" x14ac:dyDescent="0.25">
      <c r="A1153">
        <v>201819</v>
      </c>
      <c r="B1153" t="s">
        <v>19</v>
      </c>
      <c r="C1153" t="s">
        <v>110</v>
      </c>
      <c r="D1153" t="s">
        <v>20</v>
      </c>
      <c r="E1153" t="s">
        <v>21</v>
      </c>
      <c r="F1153" t="s">
        <v>22</v>
      </c>
      <c r="G1153" t="s">
        <v>113</v>
      </c>
      <c r="H1153" t="s">
        <v>125</v>
      </c>
      <c r="I1153" t="s">
        <v>88</v>
      </c>
      <c r="J1153" t="s">
        <v>161</v>
      </c>
      <c r="K1153" t="s">
        <v>161</v>
      </c>
      <c r="L1153" t="s">
        <v>43</v>
      </c>
      <c r="M1153" t="s">
        <v>26</v>
      </c>
      <c r="N1153">
        <v>2407</v>
      </c>
      <c r="O1153">
        <v>2264</v>
      </c>
      <c r="P1153">
        <v>1256</v>
      </c>
      <c r="Q1153">
        <v>869</v>
      </c>
      <c r="R1153">
        <v>0</v>
      </c>
      <c r="S1153">
        <v>0</v>
      </c>
      <c r="T1153">
        <v>0</v>
      </c>
      <c r="U1153">
        <v>0</v>
      </c>
      <c r="V1153">
        <v>94</v>
      </c>
      <c r="W1153">
        <v>52</v>
      </c>
      <c r="X1153">
        <v>36</v>
      </c>
      <c r="Y1153" t="s">
        <v>173</v>
      </c>
      <c r="Z1153" t="s">
        <v>173</v>
      </c>
      <c r="AA1153" t="s">
        <v>173</v>
      </c>
      <c r="AB1153" t="s">
        <v>173</v>
      </c>
      <c r="AC1153" s="25" t="s">
        <v>173</v>
      </c>
      <c r="AD1153" s="25" t="s">
        <v>173</v>
      </c>
      <c r="AE1153" s="25" t="s">
        <v>173</v>
      </c>
      <c r="AQ1153" s="5" t="e">
        <f>VLOOKUP(AR1153,'End KS4 denominations'!A:G,7,0)</f>
        <v>#N/A</v>
      </c>
      <c r="AR1153" s="5" t="str">
        <f t="shared" si="18"/>
        <v>Girls.S7.Sponsored Academies.Total.Total</v>
      </c>
    </row>
    <row r="1154" spans="1:44" x14ac:dyDescent="0.25">
      <c r="A1154">
        <v>201819</v>
      </c>
      <c r="B1154" t="s">
        <v>19</v>
      </c>
      <c r="C1154" t="s">
        <v>110</v>
      </c>
      <c r="D1154" t="s">
        <v>20</v>
      </c>
      <c r="E1154" t="s">
        <v>21</v>
      </c>
      <c r="F1154" t="s">
        <v>22</v>
      </c>
      <c r="G1154" t="s">
        <v>161</v>
      </c>
      <c r="H1154" t="s">
        <v>125</v>
      </c>
      <c r="I1154" t="s">
        <v>88</v>
      </c>
      <c r="J1154" t="s">
        <v>161</v>
      </c>
      <c r="K1154" t="s">
        <v>161</v>
      </c>
      <c r="L1154" t="s">
        <v>43</v>
      </c>
      <c r="M1154" t="s">
        <v>26</v>
      </c>
      <c r="N1154">
        <v>12140</v>
      </c>
      <c r="O1154">
        <v>11411</v>
      </c>
      <c r="P1154">
        <v>6082</v>
      </c>
      <c r="Q1154">
        <v>4289</v>
      </c>
      <c r="R1154">
        <v>0</v>
      </c>
      <c r="S1154">
        <v>0</v>
      </c>
      <c r="T1154">
        <v>0</v>
      </c>
      <c r="U1154">
        <v>0</v>
      </c>
      <c r="V1154">
        <v>93</v>
      </c>
      <c r="W1154">
        <v>50</v>
      </c>
      <c r="X1154">
        <v>35</v>
      </c>
      <c r="Y1154" t="s">
        <v>173</v>
      </c>
      <c r="Z1154" t="s">
        <v>173</v>
      </c>
      <c r="AA1154" t="s">
        <v>173</v>
      </c>
      <c r="AB1154" t="s">
        <v>173</v>
      </c>
      <c r="AC1154" s="25" t="s">
        <v>173</v>
      </c>
      <c r="AD1154" s="25" t="s">
        <v>173</v>
      </c>
      <c r="AE1154" s="25" t="s">
        <v>173</v>
      </c>
      <c r="AQ1154" s="5" t="e">
        <f>VLOOKUP(AR1154,'End KS4 denominations'!A:G,7,0)</f>
        <v>#N/A</v>
      </c>
      <c r="AR1154" s="5" t="str">
        <f t="shared" si="18"/>
        <v>Total.S7.Sponsored Academies.Total.Total</v>
      </c>
    </row>
    <row r="1155" spans="1:44" x14ac:dyDescent="0.25">
      <c r="A1155">
        <v>201819</v>
      </c>
      <c r="B1155" t="s">
        <v>19</v>
      </c>
      <c r="C1155" t="s">
        <v>110</v>
      </c>
      <c r="D1155" t="s">
        <v>20</v>
      </c>
      <c r="E1155" t="s">
        <v>21</v>
      </c>
      <c r="F1155" t="s">
        <v>22</v>
      </c>
      <c r="G1155" t="s">
        <v>111</v>
      </c>
      <c r="H1155" t="s">
        <v>125</v>
      </c>
      <c r="I1155" t="s">
        <v>126</v>
      </c>
      <c r="J1155" t="s">
        <v>161</v>
      </c>
      <c r="K1155" t="s">
        <v>161</v>
      </c>
      <c r="L1155" t="s">
        <v>43</v>
      </c>
      <c r="M1155" t="s">
        <v>26</v>
      </c>
      <c r="N1155">
        <v>163</v>
      </c>
      <c r="O1155">
        <v>157</v>
      </c>
      <c r="P1155">
        <v>94</v>
      </c>
      <c r="Q1155">
        <v>68</v>
      </c>
      <c r="R1155">
        <v>0</v>
      </c>
      <c r="S1155">
        <v>0</v>
      </c>
      <c r="T1155">
        <v>0</v>
      </c>
      <c r="U1155">
        <v>0</v>
      </c>
      <c r="V1155">
        <v>96</v>
      </c>
      <c r="W1155">
        <v>57</v>
      </c>
      <c r="X1155">
        <v>41</v>
      </c>
      <c r="Y1155" t="s">
        <v>173</v>
      </c>
      <c r="Z1155" t="s">
        <v>173</v>
      </c>
      <c r="AA1155" t="s">
        <v>173</v>
      </c>
      <c r="AB1155" t="s">
        <v>173</v>
      </c>
      <c r="AC1155" s="25" t="s">
        <v>173</v>
      </c>
      <c r="AD1155" s="25" t="s">
        <v>173</v>
      </c>
      <c r="AE1155" s="25" t="s">
        <v>173</v>
      </c>
      <c r="AQ1155" s="5" t="e">
        <f>VLOOKUP(AR1155,'End KS4 denominations'!A:G,7,0)</f>
        <v>#N/A</v>
      </c>
      <c r="AR1155" s="5" t="str">
        <f t="shared" si="18"/>
        <v>Boys.S7.Studio Schools.Total.Total</v>
      </c>
    </row>
    <row r="1156" spans="1:44" x14ac:dyDescent="0.25">
      <c r="A1156">
        <v>201819</v>
      </c>
      <c r="B1156" t="s">
        <v>19</v>
      </c>
      <c r="C1156" t="s">
        <v>110</v>
      </c>
      <c r="D1156" t="s">
        <v>20</v>
      </c>
      <c r="E1156" t="s">
        <v>21</v>
      </c>
      <c r="F1156" t="s">
        <v>22</v>
      </c>
      <c r="G1156" t="s">
        <v>113</v>
      </c>
      <c r="H1156" t="s">
        <v>125</v>
      </c>
      <c r="I1156" t="s">
        <v>126</v>
      </c>
      <c r="J1156" t="s">
        <v>161</v>
      </c>
      <c r="K1156" t="s">
        <v>161</v>
      </c>
      <c r="L1156" t="s">
        <v>43</v>
      </c>
      <c r="M1156" t="s">
        <v>26</v>
      </c>
      <c r="N1156">
        <v>33</v>
      </c>
      <c r="O1156">
        <v>33</v>
      </c>
      <c r="P1156">
        <v>19</v>
      </c>
      <c r="Q1156">
        <v>14</v>
      </c>
      <c r="R1156">
        <v>0</v>
      </c>
      <c r="S1156">
        <v>0</v>
      </c>
      <c r="T1156">
        <v>0</v>
      </c>
      <c r="U1156">
        <v>0</v>
      </c>
      <c r="V1156">
        <v>100</v>
      </c>
      <c r="W1156">
        <v>57</v>
      </c>
      <c r="X1156">
        <v>42</v>
      </c>
      <c r="Y1156" t="s">
        <v>173</v>
      </c>
      <c r="Z1156" t="s">
        <v>173</v>
      </c>
      <c r="AA1156" t="s">
        <v>173</v>
      </c>
      <c r="AB1156" t="s">
        <v>173</v>
      </c>
      <c r="AC1156" s="25" t="s">
        <v>173</v>
      </c>
      <c r="AD1156" s="25" t="s">
        <v>173</v>
      </c>
      <c r="AE1156" s="25" t="s">
        <v>173</v>
      </c>
      <c r="AQ1156" s="5" t="e">
        <f>VLOOKUP(AR1156,'End KS4 denominations'!A:G,7,0)</f>
        <v>#N/A</v>
      </c>
      <c r="AR1156" s="5" t="str">
        <f t="shared" si="18"/>
        <v>Girls.S7.Studio Schools.Total.Total</v>
      </c>
    </row>
    <row r="1157" spans="1:44" x14ac:dyDescent="0.25">
      <c r="A1157">
        <v>201819</v>
      </c>
      <c r="B1157" t="s">
        <v>19</v>
      </c>
      <c r="C1157" t="s">
        <v>110</v>
      </c>
      <c r="D1157" t="s">
        <v>20</v>
      </c>
      <c r="E1157" t="s">
        <v>21</v>
      </c>
      <c r="F1157" t="s">
        <v>22</v>
      </c>
      <c r="G1157" t="s">
        <v>161</v>
      </c>
      <c r="H1157" t="s">
        <v>125</v>
      </c>
      <c r="I1157" t="s">
        <v>126</v>
      </c>
      <c r="J1157" t="s">
        <v>161</v>
      </c>
      <c r="K1157" t="s">
        <v>161</v>
      </c>
      <c r="L1157" t="s">
        <v>43</v>
      </c>
      <c r="M1157" t="s">
        <v>26</v>
      </c>
      <c r="N1157">
        <v>196</v>
      </c>
      <c r="O1157">
        <v>190</v>
      </c>
      <c r="P1157">
        <v>113</v>
      </c>
      <c r="Q1157">
        <v>82</v>
      </c>
      <c r="R1157">
        <v>0</v>
      </c>
      <c r="S1157">
        <v>0</v>
      </c>
      <c r="T1157">
        <v>0</v>
      </c>
      <c r="U1157">
        <v>0</v>
      </c>
      <c r="V1157">
        <v>96</v>
      </c>
      <c r="W1157">
        <v>57</v>
      </c>
      <c r="X1157">
        <v>41</v>
      </c>
      <c r="Y1157" t="s">
        <v>173</v>
      </c>
      <c r="Z1157" t="s">
        <v>173</v>
      </c>
      <c r="AA1157" t="s">
        <v>173</v>
      </c>
      <c r="AB1157" t="s">
        <v>173</v>
      </c>
      <c r="AC1157" s="25" t="s">
        <v>173</v>
      </c>
      <c r="AD1157" s="25" t="s">
        <v>173</v>
      </c>
      <c r="AE1157" s="25" t="s">
        <v>173</v>
      </c>
      <c r="AQ1157" s="5" t="e">
        <f>VLOOKUP(AR1157,'End KS4 denominations'!A:G,7,0)</f>
        <v>#N/A</v>
      </c>
      <c r="AR1157" s="5" t="str">
        <f t="shared" si="18"/>
        <v>Total.S7.Studio Schools.Total.Total</v>
      </c>
    </row>
    <row r="1158" spans="1:44" x14ac:dyDescent="0.25">
      <c r="A1158">
        <v>201819</v>
      </c>
      <c r="B1158" t="s">
        <v>19</v>
      </c>
      <c r="C1158" t="s">
        <v>110</v>
      </c>
      <c r="D1158" t="s">
        <v>20</v>
      </c>
      <c r="E1158" t="s">
        <v>21</v>
      </c>
      <c r="F1158" t="s">
        <v>22</v>
      </c>
      <c r="G1158" t="s">
        <v>111</v>
      </c>
      <c r="H1158" t="s">
        <v>125</v>
      </c>
      <c r="I1158" t="s">
        <v>163</v>
      </c>
      <c r="J1158" t="s">
        <v>161</v>
      </c>
      <c r="K1158" t="s">
        <v>161</v>
      </c>
      <c r="L1158" t="s">
        <v>43</v>
      </c>
      <c r="M1158" t="s">
        <v>26</v>
      </c>
      <c r="N1158">
        <v>1262</v>
      </c>
      <c r="O1158">
        <v>1141</v>
      </c>
      <c r="P1158">
        <v>471</v>
      </c>
      <c r="Q1158">
        <v>337</v>
      </c>
      <c r="R1158">
        <v>0</v>
      </c>
      <c r="S1158">
        <v>0</v>
      </c>
      <c r="T1158">
        <v>0</v>
      </c>
      <c r="U1158">
        <v>0</v>
      </c>
      <c r="V1158">
        <v>90</v>
      </c>
      <c r="W1158">
        <v>37</v>
      </c>
      <c r="X1158">
        <v>26</v>
      </c>
      <c r="Y1158" t="s">
        <v>173</v>
      </c>
      <c r="Z1158" t="s">
        <v>173</v>
      </c>
      <c r="AA1158" t="s">
        <v>173</v>
      </c>
      <c r="AB1158" t="s">
        <v>173</v>
      </c>
      <c r="AC1158" s="25" t="s">
        <v>173</v>
      </c>
      <c r="AD1158" s="25" t="s">
        <v>173</v>
      </c>
      <c r="AE1158" s="25" t="s">
        <v>173</v>
      </c>
      <c r="AQ1158" s="5" t="e">
        <f>VLOOKUP(AR1158,'End KS4 denominations'!A:G,7,0)</f>
        <v>#N/A</v>
      </c>
      <c r="AR1158" s="5" t="str">
        <f t="shared" si="18"/>
        <v>Boys.S7.University Technical Colleges (UTCs).Total.Total</v>
      </c>
    </row>
    <row r="1159" spans="1:44" x14ac:dyDescent="0.25">
      <c r="A1159">
        <v>201819</v>
      </c>
      <c r="B1159" t="s">
        <v>19</v>
      </c>
      <c r="C1159" t="s">
        <v>110</v>
      </c>
      <c r="D1159" t="s">
        <v>20</v>
      </c>
      <c r="E1159" t="s">
        <v>21</v>
      </c>
      <c r="F1159" t="s">
        <v>22</v>
      </c>
      <c r="G1159" t="s">
        <v>113</v>
      </c>
      <c r="H1159" t="s">
        <v>125</v>
      </c>
      <c r="I1159" t="s">
        <v>163</v>
      </c>
      <c r="J1159" t="s">
        <v>161</v>
      </c>
      <c r="K1159" t="s">
        <v>161</v>
      </c>
      <c r="L1159" t="s">
        <v>43</v>
      </c>
      <c r="M1159" t="s">
        <v>26</v>
      </c>
      <c r="N1159">
        <v>281</v>
      </c>
      <c r="O1159">
        <v>259</v>
      </c>
      <c r="P1159">
        <v>98</v>
      </c>
      <c r="Q1159">
        <v>59</v>
      </c>
      <c r="R1159">
        <v>0</v>
      </c>
      <c r="S1159">
        <v>0</v>
      </c>
      <c r="T1159">
        <v>0</v>
      </c>
      <c r="U1159">
        <v>0</v>
      </c>
      <c r="V1159">
        <v>92</v>
      </c>
      <c r="W1159">
        <v>34</v>
      </c>
      <c r="X1159">
        <v>20</v>
      </c>
      <c r="Y1159" t="s">
        <v>173</v>
      </c>
      <c r="Z1159" t="s">
        <v>173</v>
      </c>
      <c r="AA1159" t="s">
        <v>173</v>
      </c>
      <c r="AB1159" t="s">
        <v>173</v>
      </c>
      <c r="AC1159" s="25" t="s">
        <v>173</v>
      </c>
      <c r="AD1159" s="25" t="s">
        <v>173</v>
      </c>
      <c r="AE1159" s="25" t="s">
        <v>173</v>
      </c>
      <c r="AQ1159" s="5" t="e">
        <f>VLOOKUP(AR1159,'End KS4 denominations'!A:G,7,0)</f>
        <v>#N/A</v>
      </c>
      <c r="AR1159" s="5" t="str">
        <f t="shared" si="18"/>
        <v>Girls.S7.University Technical Colleges (UTCs).Total.Total</v>
      </c>
    </row>
    <row r="1160" spans="1:44" x14ac:dyDescent="0.25">
      <c r="A1160">
        <v>201819</v>
      </c>
      <c r="B1160" t="s">
        <v>19</v>
      </c>
      <c r="C1160" t="s">
        <v>110</v>
      </c>
      <c r="D1160" t="s">
        <v>20</v>
      </c>
      <c r="E1160" t="s">
        <v>21</v>
      </c>
      <c r="F1160" t="s">
        <v>22</v>
      </c>
      <c r="G1160" t="s">
        <v>161</v>
      </c>
      <c r="H1160" t="s">
        <v>125</v>
      </c>
      <c r="I1160" t="s">
        <v>163</v>
      </c>
      <c r="J1160" t="s">
        <v>161</v>
      </c>
      <c r="K1160" t="s">
        <v>161</v>
      </c>
      <c r="L1160" t="s">
        <v>43</v>
      </c>
      <c r="M1160" t="s">
        <v>26</v>
      </c>
      <c r="N1160">
        <v>1543</v>
      </c>
      <c r="O1160">
        <v>1400</v>
      </c>
      <c r="P1160">
        <v>569</v>
      </c>
      <c r="Q1160">
        <v>396</v>
      </c>
      <c r="R1160">
        <v>0</v>
      </c>
      <c r="S1160">
        <v>0</v>
      </c>
      <c r="T1160">
        <v>0</v>
      </c>
      <c r="U1160">
        <v>0</v>
      </c>
      <c r="V1160">
        <v>90</v>
      </c>
      <c r="W1160">
        <v>36</v>
      </c>
      <c r="X1160">
        <v>25</v>
      </c>
      <c r="Y1160" t="s">
        <v>173</v>
      </c>
      <c r="Z1160" t="s">
        <v>173</v>
      </c>
      <c r="AA1160" t="s">
        <v>173</v>
      </c>
      <c r="AB1160" t="s">
        <v>173</v>
      </c>
      <c r="AC1160" s="25" t="s">
        <v>173</v>
      </c>
      <c r="AD1160" s="25" t="s">
        <v>173</v>
      </c>
      <c r="AE1160" s="25" t="s">
        <v>173</v>
      </c>
      <c r="AQ1160" s="5" t="e">
        <f>VLOOKUP(AR1160,'End KS4 denominations'!A:G,7,0)</f>
        <v>#N/A</v>
      </c>
      <c r="AR1160" s="5" t="str">
        <f t="shared" si="18"/>
        <v>Total.S7.University Technical Colleges (UTCs).Total.Total</v>
      </c>
    </row>
    <row r="1161" spans="1:44" x14ac:dyDescent="0.25">
      <c r="A1161">
        <v>201819</v>
      </c>
      <c r="B1161" t="s">
        <v>19</v>
      </c>
      <c r="C1161" t="s">
        <v>110</v>
      </c>
      <c r="D1161" t="s">
        <v>20</v>
      </c>
      <c r="E1161" t="s">
        <v>21</v>
      </c>
      <c r="F1161" t="s">
        <v>22</v>
      </c>
      <c r="G1161" t="s">
        <v>111</v>
      </c>
      <c r="H1161" t="s">
        <v>125</v>
      </c>
      <c r="I1161" t="s">
        <v>86</v>
      </c>
      <c r="J1161" t="s">
        <v>161</v>
      </c>
      <c r="K1161" t="s">
        <v>161</v>
      </c>
      <c r="L1161" t="s">
        <v>44</v>
      </c>
      <c r="M1161" t="s">
        <v>26</v>
      </c>
      <c r="N1161">
        <v>302</v>
      </c>
      <c r="O1161">
        <v>300</v>
      </c>
      <c r="P1161">
        <v>193</v>
      </c>
      <c r="Q1161">
        <v>155</v>
      </c>
      <c r="R1161">
        <v>0</v>
      </c>
      <c r="S1161">
        <v>0</v>
      </c>
      <c r="T1161">
        <v>0</v>
      </c>
      <c r="U1161">
        <v>0</v>
      </c>
      <c r="V1161">
        <v>99</v>
      </c>
      <c r="W1161">
        <v>63</v>
      </c>
      <c r="X1161">
        <v>51</v>
      </c>
      <c r="Y1161" t="s">
        <v>173</v>
      </c>
      <c r="Z1161" t="s">
        <v>173</v>
      </c>
      <c r="AA1161" t="s">
        <v>173</v>
      </c>
      <c r="AB1161" t="s">
        <v>173</v>
      </c>
      <c r="AC1161" s="25" t="s">
        <v>173</v>
      </c>
      <c r="AD1161" s="25" t="s">
        <v>173</v>
      </c>
      <c r="AE1161" s="25" t="s">
        <v>173</v>
      </c>
      <c r="AQ1161" s="5" t="e">
        <f>VLOOKUP(AR1161,'End KS4 denominations'!A:G,7,0)</f>
        <v>#N/A</v>
      </c>
      <c r="AR1161" s="5" t="str">
        <f t="shared" si="18"/>
        <v>Boys.S7.Converter Academies.Total.Total</v>
      </c>
    </row>
    <row r="1162" spans="1:44" x14ac:dyDescent="0.25">
      <c r="A1162">
        <v>201819</v>
      </c>
      <c r="B1162" t="s">
        <v>19</v>
      </c>
      <c r="C1162" t="s">
        <v>110</v>
      </c>
      <c r="D1162" t="s">
        <v>20</v>
      </c>
      <c r="E1162" t="s">
        <v>21</v>
      </c>
      <c r="F1162" t="s">
        <v>22</v>
      </c>
      <c r="G1162" t="s">
        <v>113</v>
      </c>
      <c r="H1162" t="s">
        <v>125</v>
      </c>
      <c r="I1162" t="s">
        <v>86</v>
      </c>
      <c r="J1162" t="s">
        <v>161</v>
      </c>
      <c r="K1162" t="s">
        <v>161</v>
      </c>
      <c r="L1162" t="s">
        <v>44</v>
      </c>
      <c r="M1162" t="s">
        <v>26</v>
      </c>
      <c r="N1162">
        <v>4750</v>
      </c>
      <c r="O1162">
        <v>4721</v>
      </c>
      <c r="P1162">
        <v>3628</v>
      </c>
      <c r="Q1162">
        <v>2894</v>
      </c>
      <c r="R1162">
        <v>0</v>
      </c>
      <c r="S1162">
        <v>0</v>
      </c>
      <c r="T1162">
        <v>0</v>
      </c>
      <c r="U1162">
        <v>0</v>
      </c>
      <c r="V1162">
        <v>99</v>
      </c>
      <c r="W1162">
        <v>76</v>
      </c>
      <c r="X1162">
        <v>60</v>
      </c>
      <c r="Y1162" t="s">
        <v>173</v>
      </c>
      <c r="Z1162" t="s">
        <v>173</v>
      </c>
      <c r="AA1162" t="s">
        <v>173</v>
      </c>
      <c r="AB1162" t="s">
        <v>173</v>
      </c>
      <c r="AC1162" s="25" t="s">
        <v>173</v>
      </c>
      <c r="AD1162" s="25" t="s">
        <v>173</v>
      </c>
      <c r="AE1162" s="25" t="s">
        <v>173</v>
      </c>
      <c r="AQ1162" s="5" t="e">
        <f>VLOOKUP(AR1162,'End KS4 denominations'!A:G,7,0)</f>
        <v>#N/A</v>
      </c>
      <c r="AR1162" s="5" t="str">
        <f t="shared" si="18"/>
        <v>Girls.S7.Converter Academies.Total.Total</v>
      </c>
    </row>
    <row r="1163" spans="1:44" x14ac:dyDescent="0.25">
      <c r="A1163">
        <v>201819</v>
      </c>
      <c r="B1163" t="s">
        <v>19</v>
      </c>
      <c r="C1163" t="s">
        <v>110</v>
      </c>
      <c r="D1163" t="s">
        <v>20</v>
      </c>
      <c r="E1163" t="s">
        <v>21</v>
      </c>
      <c r="F1163" t="s">
        <v>22</v>
      </c>
      <c r="G1163" t="s">
        <v>161</v>
      </c>
      <c r="H1163" t="s">
        <v>125</v>
      </c>
      <c r="I1163" t="s">
        <v>86</v>
      </c>
      <c r="J1163" t="s">
        <v>161</v>
      </c>
      <c r="K1163" t="s">
        <v>161</v>
      </c>
      <c r="L1163" t="s">
        <v>44</v>
      </c>
      <c r="M1163" t="s">
        <v>26</v>
      </c>
      <c r="N1163">
        <v>5052</v>
      </c>
      <c r="O1163">
        <v>5021</v>
      </c>
      <c r="P1163">
        <v>3821</v>
      </c>
      <c r="Q1163">
        <v>3049</v>
      </c>
      <c r="R1163">
        <v>0</v>
      </c>
      <c r="S1163">
        <v>0</v>
      </c>
      <c r="T1163">
        <v>0</v>
      </c>
      <c r="U1163">
        <v>0</v>
      </c>
      <c r="V1163">
        <v>99</v>
      </c>
      <c r="W1163">
        <v>75</v>
      </c>
      <c r="X1163">
        <v>60</v>
      </c>
      <c r="Y1163" t="s">
        <v>173</v>
      </c>
      <c r="Z1163" t="s">
        <v>173</v>
      </c>
      <c r="AA1163" t="s">
        <v>173</v>
      </c>
      <c r="AB1163" t="s">
        <v>173</v>
      </c>
      <c r="AC1163" s="25" t="s">
        <v>173</v>
      </c>
      <c r="AD1163" s="25" t="s">
        <v>173</v>
      </c>
      <c r="AE1163" s="25" t="s">
        <v>173</v>
      </c>
      <c r="AQ1163" s="5" t="e">
        <f>VLOOKUP(AR1163,'End KS4 denominations'!A:G,7,0)</f>
        <v>#N/A</v>
      </c>
      <c r="AR1163" s="5" t="str">
        <f t="shared" si="18"/>
        <v>Total.S7.Converter Academies.Total.Total</v>
      </c>
    </row>
    <row r="1164" spans="1:44" x14ac:dyDescent="0.25">
      <c r="A1164">
        <v>201819</v>
      </c>
      <c r="B1164" t="s">
        <v>19</v>
      </c>
      <c r="C1164" t="s">
        <v>110</v>
      </c>
      <c r="D1164" t="s">
        <v>20</v>
      </c>
      <c r="E1164" t="s">
        <v>21</v>
      </c>
      <c r="F1164" t="s">
        <v>22</v>
      </c>
      <c r="G1164" t="s">
        <v>113</v>
      </c>
      <c r="H1164" t="s">
        <v>125</v>
      </c>
      <c r="I1164" t="s">
        <v>164</v>
      </c>
      <c r="J1164" t="s">
        <v>161</v>
      </c>
      <c r="K1164" t="s">
        <v>161</v>
      </c>
      <c r="L1164" t="s">
        <v>44</v>
      </c>
      <c r="M1164" t="s">
        <v>26</v>
      </c>
      <c r="N1164">
        <v>9</v>
      </c>
      <c r="O1164">
        <v>9</v>
      </c>
      <c r="P1164">
        <v>1</v>
      </c>
      <c r="Q1164">
        <v>1</v>
      </c>
      <c r="R1164">
        <v>0</v>
      </c>
      <c r="S1164">
        <v>0</v>
      </c>
      <c r="T1164">
        <v>0</v>
      </c>
      <c r="U1164">
        <v>0</v>
      </c>
      <c r="V1164">
        <v>100</v>
      </c>
      <c r="W1164">
        <v>11</v>
      </c>
      <c r="X1164">
        <v>11</v>
      </c>
      <c r="Y1164" t="s">
        <v>173</v>
      </c>
      <c r="Z1164" t="s">
        <v>173</v>
      </c>
      <c r="AA1164" t="s">
        <v>173</v>
      </c>
      <c r="AB1164" t="s">
        <v>173</v>
      </c>
      <c r="AC1164" s="25" t="s">
        <v>173</v>
      </c>
      <c r="AD1164" s="25" t="s">
        <v>173</v>
      </c>
      <c r="AE1164" s="25" t="s">
        <v>173</v>
      </c>
      <c r="AQ1164" s="5" t="e">
        <f>VLOOKUP(AR1164,'End KS4 denominations'!A:G,7,0)</f>
        <v>#N/A</v>
      </c>
      <c r="AR1164" s="5" t="str">
        <f t="shared" si="18"/>
        <v>Girls.S7.FE14-16 Colleges.Total.Total</v>
      </c>
    </row>
    <row r="1165" spans="1:44" x14ac:dyDescent="0.25">
      <c r="A1165">
        <v>201819</v>
      </c>
      <c r="B1165" t="s">
        <v>19</v>
      </c>
      <c r="C1165" t="s">
        <v>110</v>
      </c>
      <c r="D1165" t="s">
        <v>20</v>
      </c>
      <c r="E1165" t="s">
        <v>21</v>
      </c>
      <c r="F1165" t="s">
        <v>22</v>
      </c>
      <c r="G1165" t="s">
        <v>161</v>
      </c>
      <c r="H1165" t="s">
        <v>125</v>
      </c>
      <c r="I1165" t="s">
        <v>164</v>
      </c>
      <c r="J1165" t="s">
        <v>161</v>
      </c>
      <c r="K1165" t="s">
        <v>161</v>
      </c>
      <c r="L1165" t="s">
        <v>44</v>
      </c>
      <c r="M1165" t="s">
        <v>26</v>
      </c>
      <c r="N1165">
        <v>9</v>
      </c>
      <c r="O1165">
        <v>9</v>
      </c>
      <c r="P1165">
        <v>1</v>
      </c>
      <c r="Q1165">
        <v>1</v>
      </c>
      <c r="R1165">
        <v>0</v>
      </c>
      <c r="S1165">
        <v>0</v>
      </c>
      <c r="T1165">
        <v>0</v>
      </c>
      <c r="U1165">
        <v>0</v>
      </c>
      <c r="V1165">
        <v>100</v>
      </c>
      <c r="W1165">
        <v>11</v>
      </c>
      <c r="X1165">
        <v>11</v>
      </c>
      <c r="Y1165" t="s">
        <v>173</v>
      </c>
      <c r="Z1165" t="s">
        <v>173</v>
      </c>
      <c r="AA1165" t="s">
        <v>173</v>
      </c>
      <c r="AB1165" t="s">
        <v>173</v>
      </c>
      <c r="AC1165" s="25" t="s">
        <v>173</v>
      </c>
      <c r="AD1165" s="25" t="s">
        <v>173</v>
      </c>
      <c r="AE1165" s="25" t="s">
        <v>173</v>
      </c>
      <c r="AQ1165" s="5" t="e">
        <f>VLOOKUP(AR1165,'End KS4 denominations'!A:G,7,0)</f>
        <v>#N/A</v>
      </c>
      <c r="AR1165" s="5" t="str">
        <f t="shared" si="18"/>
        <v>Total.S7.FE14-16 Colleges.Total.Total</v>
      </c>
    </row>
    <row r="1166" spans="1:44" x14ac:dyDescent="0.25">
      <c r="A1166">
        <v>201819</v>
      </c>
      <c r="B1166" t="s">
        <v>19</v>
      </c>
      <c r="C1166" t="s">
        <v>110</v>
      </c>
      <c r="D1166" t="s">
        <v>20</v>
      </c>
      <c r="E1166" t="s">
        <v>21</v>
      </c>
      <c r="F1166" t="s">
        <v>22</v>
      </c>
      <c r="G1166" t="s">
        <v>111</v>
      </c>
      <c r="H1166" t="s">
        <v>125</v>
      </c>
      <c r="I1166" t="s">
        <v>89</v>
      </c>
      <c r="J1166" t="s">
        <v>161</v>
      </c>
      <c r="K1166" t="s">
        <v>161</v>
      </c>
      <c r="L1166" t="s">
        <v>44</v>
      </c>
      <c r="M1166" t="s">
        <v>26</v>
      </c>
      <c r="N1166">
        <v>12</v>
      </c>
      <c r="O1166">
        <v>12</v>
      </c>
      <c r="P1166">
        <v>7</v>
      </c>
      <c r="Q1166">
        <v>2</v>
      </c>
      <c r="R1166">
        <v>0</v>
      </c>
      <c r="S1166">
        <v>0</v>
      </c>
      <c r="T1166">
        <v>0</v>
      </c>
      <c r="U1166">
        <v>0</v>
      </c>
      <c r="V1166">
        <v>100</v>
      </c>
      <c r="W1166">
        <v>58</v>
      </c>
      <c r="X1166">
        <v>16</v>
      </c>
      <c r="Y1166" t="s">
        <v>173</v>
      </c>
      <c r="Z1166" t="s">
        <v>173</v>
      </c>
      <c r="AA1166" t="s">
        <v>173</v>
      </c>
      <c r="AB1166" t="s">
        <v>173</v>
      </c>
      <c r="AC1166" s="25" t="s">
        <v>173</v>
      </c>
      <c r="AD1166" s="25" t="s">
        <v>173</v>
      </c>
      <c r="AE1166" s="25" t="s">
        <v>173</v>
      </c>
      <c r="AQ1166" s="5" t="e">
        <f>VLOOKUP(AR1166,'End KS4 denominations'!A:G,7,0)</f>
        <v>#N/A</v>
      </c>
      <c r="AR1166" s="5" t="str">
        <f t="shared" si="18"/>
        <v>Boys.S7.Free Schools.Total.Total</v>
      </c>
    </row>
    <row r="1167" spans="1:44" x14ac:dyDescent="0.25">
      <c r="A1167">
        <v>201819</v>
      </c>
      <c r="B1167" t="s">
        <v>19</v>
      </c>
      <c r="C1167" t="s">
        <v>110</v>
      </c>
      <c r="D1167" t="s">
        <v>20</v>
      </c>
      <c r="E1167" t="s">
        <v>21</v>
      </c>
      <c r="F1167" t="s">
        <v>22</v>
      </c>
      <c r="G1167" t="s">
        <v>113</v>
      </c>
      <c r="H1167" t="s">
        <v>125</v>
      </c>
      <c r="I1167" t="s">
        <v>89</v>
      </c>
      <c r="J1167" t="s">
        <v>161</v>
      </c>
      <c r="K1167" t="s">
        <v>161</v>
      </c>
      <c r="L1167" t="s">
        <v>44</v>
      </c>
      <c r="M1167" t="s">
        <v>26</v>
      </c>
      <c r="N1167">
        <v>112</v>
      </c>
      <c r="O1167">
        <v>108</v>
      </c>
      <c r="P1167">
        <v>73</v>
      </c>
      <c r="Q1167">
        <v>51</v>
      </c>
      <c r="R1167">
        <v>0</v>
      </c>
      <c r="S1167">
        <v>0</v>
      </c>
      <c r="T1167">
        <v>0</v>
      </c>
      <c r="U1167">
        <v>0</v>
      </c>
      <c r="V1167">
        <v>96</v>
      </c>
      <c r="W1167">
        <v>65</v>
      </c>
      <c r="X1167">
        <v>45</v>
      </c>
      <c r="Y1167" t="s">
        <v>173</v>
      </c>
      <c r="Z1167" t="s">
        <v>173</v>
      </c>
      <c r="AA1167" t="s">
        <v>173</v>
      </c>
      <c r="AB1167" t="s">
        <v>173</v>
      </c>
      <c r="AC1167" s="25" t="s">
        <v>173</v>
      </c>
      <c r="AD1167" s="25" t="s">
        <v>173</v>
      </c>
      <c r="AE1167" s="25" t="s">
        <v>173</v>
      </c>
      <c r="AQ1167" s="5" t="e">
        <f>VLOOKUP(AR1167,'End KS4 denominations'!A:G,7,0)</f>
        <v>#N/A</v>
      </c>
      <c r="AR1167" s="5" t="str">
        <f t="shared" si="18"/>
        <v>Girls.S7.Free Schools.Total.Total</v>
      </c>
    </row>
    <row r="1168" spans="1:44" x14ac:dyDescent="0.25">
      <c r="A1168">
        <v>201819</v>
      </c>
      <c r="B1168" t="s">
        <v>19</v>
      </c>
      <c r="C1168" t="s">
        <v>110</v>
      </c>
      <c r="D1168" t="s">
        <v>20</v>
      </c>
      <c r="E1168" t="s">
        <v>21</v>
      </c>
      <c r="F1168" t="s">
        <v>22</v>
      </c>
      <c r="G1168" t="s">
        <v>161</v>
      </c>
      <c r="H1168" t="s">
        <v>125</v>
      </c>
      <c r="I1168" t="s">
        <v>89</v>
      </c>
      <c r="J1168" t="s">
        <v>161</v>
      </c>
      <c r="K1168" t="s">
        <v>161</v>
      </c>
      <c r="L1168" t="s">
        <v>44</v>
      </c>
      <c r="M1168" t="s">
        <v>26</v>
      </c>
      <c r="N1168">
        <v>124</v>
      </c>
      <c r="O1168">
        <v>120</v>
      </c>
      <c r="P1168">
        <v>80</v>
      </c>
      <c r="Q1168">
        <v>53</v>
      </c>
      <c r="R1168">
        <v>0</v>
      </c>
      <c r="S1168">
        <v>0</v>
      </c>
      <c r="T1168">
        <v>0</v>
      </c>
      <c r="U1168">
        <v>0</v>
      </c>
      <c r="V1168">
        <v>96</v>
      </c>
      <c r="W1168">
        <v>64</v>
      </c>
      <c r="X1168">
        <v>42</v>
      </c>
      <c r="Y1168" t="s">
        <v>173</v>
      </c>
      <c r="Z1168" t="s">
        <v>173</v>
      </c>
      <c r="AA1168" t="s">
        <v>173</v>
      </c>
      <c r="AB1168" t="s">
        <v>173</v>
      </c>
      <c r="AC1168" s="25" t="s">
        <v>173</v>
      </c>
      <c r="AD1168" s="25" t="s">
        <v>173</v>
      </c>
      <c r="AE1168" s="25" t="s">
        <v>173</v>
      </c>
      <c r="AQ1168" s="5" t="e">
        <f>VLOOKUP(AR1168,'End KS4 denominations'!A:G,7,0)</f>
        <v>#N/A</v>
      </c>
      <c r="AR1168" s="5" t="str">
        <f t="shared" si="18"/>
        <v>Total.S7.Free Schools.Total.Total</v>
      </c>
    </row>
    <row r="1169" spans="1:44" x14ac:dyDescent="0.25">
      <c r="A1169">
        <v>201819</v>
      </c>
      <c r="B1169" t="s">
        <v>19</v>
      </c>
      <c r="C1169" t="s">
        <v>110</v>
      </c>
      <c r="D1169" t="s">
        <v>20</v>
      </c>
      <c r="E1169" t="s">
        <v>21</v>
      </c>
      <c r="F1169" t="s">
        <v>22</v>
      </c>
      <c r="G1169" t="s">
        <v>111</v>
      </c>
      <c r="H1169" t="s">
        <v>125</v>
      </c>
      <c r="I1169" t="s">
        <v>87</v>
      </c>
      <c r="J1169" t="s">
        <v>161</v>
      </c>
      <c r="K1169" t="s">
        <v>161</v>
      </c>
      <c r="L1169" t="s">
        <v>44</v>
      </c>
      <c r="M1169" t="s">
        <v>26</v>
      </c>
      <c r="N1169">
        <v>32</v>
      </c>
      <c r="O1169">
        <v>32</v>
      </c>
      <c r="P1169">
        <v>29</v>
      </c>
      <c r="Q1169">
        <v>26</v>
      </c>
      <c r="R1169">
        <v>0</v>
      </c>
      <c r="S1169">
        <v>0</v>
      </c>
      <c r="T1169">
        <v>0</v>
      </c>
      <c r="U1169">
        <v>0</v>
      </c>
      <c r="V1169">
        <v>100</v>
      </c>
      <c r="W1169">
        <v>90</v>
      </c>
      <c r="X1169">
        <v>81</v>
      </c>
      <c r="Y1169" t="s">
        <v>173</v>
      </c>
      <c r="Z1169" t="s">
        <v>173</v>
      </c>
      <c r="AA1169" t="s">
        <v>173</v>
      </c>
      <c r="AB1169" t="s">
        <v>173</v>
      </c>
      <c r="AC1169" s="25" t="s">
        <v>173</v>
      </c>
      <c r="AD1169" s="25" t="s">
        <v>173</v>
      </c>
      <c r="AE1169" s="25" t="s">
        <v>173</v>
      </c>
      <c r="AQ1169" s="5" t="e">
        <f>VLOOKUP(AR1169,'End KS4 denominations'!A:G,7,0)</f>
        <v>#N/A</v>
      </c>
      <c r="AR1169" s="5" t="str">
        <f t="shared" si="18"/>
        <v>Boys.S7.Independent Schools.Total.Total</v>
      </c>
    </row>
    <row r="1170" spans="1:44" x14ac:dyDescent="0.25">
      <c r="A1170">
        <v>201819</v>
      </c>
      <c r="B1170" t="s">
        <v>19</v>
      </c>
      <c r="C1170" t="s">
        <v>110</v>
      </c>
      <c r="D1170" t="s">
        <v>20</v>
      </c>
      <c r="E1170" t="s">
        <v>21</v>
      </c>
      <c r="F1170" t="s">
        <v>22</v>
      </c>
      <c r="G1170" t="s">
        <v>113</v>
      </c>
      <c r="H1170" t="s">
        <v>125</v>
      </c>
      <c r="I1170" t="s">
        <v>87</v>
      </c>
      <c r="J1170" t="s">
        <v>161</v>
      </c>
      <c r="K1170" t="s">
        <v>161</v>
      </c>
      <c r="L1170" t="s">
        <v>44</v>
      </c>
      <c r="M1170" t="s">
        <v>26</v>
      </c>
      <c r="N1170">
        <v>368</v>
      </c>
      <c r="O1170">
        <v>368</v>
      </c>
      <c r="P1170">
        <v>344</v>
      </c>
      <c r="Q1170">
        <v>312</v>
      </c>
      <c r="R1170">
        <v>0</v>
      </c>
      <c r="S1170">
        <v>0</v>
      </c>
      <c r="T1170">
        <v>0</v>
      </c>
      <c r="U1170">
        <v>0</v>
      </c>
      <c r="V1170">
        <v>100</v>
      </c>
      <c r="W1170">
        <v>93</v>
      </c>
      <c r="X1170">
        <v>84</v>
      </c>
      <c r="Y1170" t="s">
        <v>173</v>
      </c>
      <c r="Z1170" t="s">
        <v>173</v>
      </c>
      <c r="AA1170" t="s">
        <v>173</v>
      </c>
      <c r="AB1170" t="s">
        <v>173</v>
      </c>
      <c r="AC1170" s="25" t="s">
        <v>173</v>
      </c>
      <c r="AD1170" s="25" t="s">
        <v>173</v>
      </c>
      <c r="AE1170" s="25" t="s">
        <v>173</v>
      </c>
      <c r="AQ1170" s="5" t="e">
        <f>VLOOKUP(AR1170,'End KS4 denominations'!A:G,7,0)</f>
        <v>#N/A</v>
      </c>
      <c r="AR1170" s="5" t="str">
        <f t="shared" si="18"/>
        <v>Girls.S7.Independent Schools.Total.Total</v>
      </c>
    </row>
    <row r="1171" spans="1:44" x14ac:dyDescent="0.25">
      <c r="A1171">
        <v>201819</v>
      </c>
      <c r="B1171" t="s">
        <v>19</v>
      </c>
      <c r="C1171" t="s">
        <v>110</v>
      </c>
      <c r="D1171" t="s">
        <v>20</v>
      </c>
      <c r="E1171" t="s">
        <v>21</v>
      </c>
      <c r="F1171" t="s">
        <v>22</v>
      </c>
      <c r="G1171" t="s">
        <v>161</v>
      </c>
      <c r="H1171" t="s">
        <v>125</v>
      </c>
      <c r="I1171" t="s">
        <v>87</v>
      </c>
      <c r="J1171" t="s">
        <v>161</v>
      </c>
      <c r="K1171" t="s">
        <v>161</v>
      </c>
      <c r="L1171" t="s">
        <v>44</v>
      </c>
      <c r="M1171" t="s">
        <v>26</v>
      </c>
      <c r="N1171">
        <v>400</v>
      </c>
      <c r="O1171">
        <v>400</v>
      </c>
      <c r="P1171">
        <v>373</v>
      </c>
      <c r="Q1171">
        <v>338</v>
      </c>
      <c r="R1171">
        <v>0</v>
      </c>
      <c r="S1171">
        <v>0</v>
      </c>
      <c r="T1171">
        <v>0</v>
      </c>
      <c r="U1171">
        <v>0</v>
      </c>
      <c r="V1171">
        <v>100</v>
      </c>
      <c r="W1171">
        <v>93</v>
      </c>
      <c r="X1171">
        <v>84</v>
      </c>
      <c r="Y1171" t="s">
        <v>173</v>
      </c>
      <c r="Z1171" t="s">
        <v>173</v>
      </c>
      <c r="AA1171" t="s">
        <v>173</v>
      </c>
      <c r="AB1171" t="s">
        <v>173</v>
      </c>
      <c r="AC1171" s="25" t="s">
        <v>173</v>
      </c>
      <c r="AD1171" s="25" t="s">
        <v>173</v>
      </c>
      <c r="AE1171" s="25" t="s">
        <v>173</v>
      </c>
      <c r="AQ1171" s="5" t="e">
        <f>VLOOKUP(AR1171,'End KS4 denominations'!A:G,7,0)</f>
        <v>#N/A</v>
      </c>
      <c r="AR1171" s="5" t="str">
        <f t="shared" si="18"/>
        <v>Total.S7.Independent Schools.Total.Total</v>
      </c>
    </row>
    <row r="1172" spans="1:44" x14ac:dyDescent="0.25">
      <c r="A1172">
        <v>201819</v>
      </c>
      <c r="B1172" t="s">
        <v>19</v>
      </c>
      <c r="C1172" t="s">
        <v>110</v>
      </c>
      <c r="D1172" t="s">
        <v>20</v>
      </c>
      <c r="E1172" t="s">
        <v>21</v>
      </c>
      <c r="F1172" t="s">
        <v>22</v>
      </c>
      <c r="G1172" t="s">
        <v>111</v>
      </c>
      <c r="H1172" t="s">
        <v>125</v>
      </c>
      <c r="I1172" t="s">
        <v>162</v>
      </c>
      <c r="J1172" t="s">
        <v>161</v>
      </c>
      <c r="K1172" t="s">
        <v>161</v>
      </c>
      <c r="L1172" t="s">
        <v>44</v>
      </c>
      <c r="M1172" t="s">
        <v>26</v>
      </c>
      <c r="N1172">
        <v>3</v>
      </c>
      <c r="O1172">
        <v>2</v>
      </c>
      <c r="P1172">
        <v>0</v>
      </c>
      <c r="Q1172">
        <v>0</v>
      </c>
      <c r="R1172">
        <v>0</v>
      </c>
      <c r="S1172">
        <v>0</v>
      </c>
      <c r="T1172">
        <v>0</v>
      </c>
      <c r="U1172">
        <v>0</v>
      </c>
      <c r="V1172">
        <v>66</v>
      </c>
      <c r="W1172">
        <v>0</v>
      </c>
      <c r="X1172">
        <v>0</v>
      </c>
      <c r="Y1172" t="s">
        <v>173</v>
      </c>
      <c r="Z1172" t="s">
        <v>173</v>
      </c>
      <c r="AA1172" t="s">
        <v>173</v>
      </c>
      <c r="AB1172" t="s">
        <v>173</v>
      </c>
      <c r="AC1172" s="25" t="s">
        <v>173</v>
      </c>
      <c r="AD1172" s="25" t="s">
        <v>173</v>
      </c>
      <c r="AE1172" s="25" t="s">
        <v>173</v>
      </c>
      <c r="AQ1172" s="5" t="e">
        <f>VLOOKUP(AR1172,'End KS4 denominations'!A:G,7,0)</f>
        <v>#N/A</v>
      </c>
      <c r="AR1172" s="5" t="str">
        <f t="shared" si="18"/>
        <v>Boys.S7.Independent Special Schools.Total.Total</v>
      </c>
    </row>
    <row r="1173" spans="1:44" x14ac:dyDescent="0.25">
      <c r="A1173">
        <v>201819</v>
      </c>
      <c r="B1173" t="s">
        <v>19</v>
      </c>
      <c r="C1173" t="s">
        <v>110</v>
      </c>
      <c r="D1173" t="s">
        <v>20</v>
      </c>
      <c r="E1173" t="s">
        <v>21</v>
      </c>
      <c r="F1173" t="s">
        <v>22</v>
      </c>
      <c r="G1173" t="s">
        <v>161</v>
      </c>
      <c r="H1173" t="s">
        <v>125</v>
      </c>
      <c r="I1173" t="s">
        <v>162</v>
      </c>
      <c r="J1173" t="s">
        <v>161</v>
      </c>
      <c r="K1173" t="s">
        <v>161</v>
      </c>
      <c r="L1173" t="s">
        <v>44</v>
      </c>
      <c r="M1173" t="s">
        <v>26</v>
      </c>
      <c r="N1173">
        <v>3</v>
      </c>
      <c r="O1173">
        <v>2</v>
      </c>
      <c r="P1173">
        <v>0</v>
      </c>
      <c r="Q1173">
        <v>0</v>
      </c>
      <c r="R1173">
        <v>0</v>
      </c>
      <c r="S1173">
        <v>0</v>
      </c>
      <c r="T1173">
        <v>0</v>
      </c>
      <c r="U1173">
        <v>0</v>
      </c>
      <c r="V1173">
        <v>66</v>
      </c>
      <c r="W1173">
        <v>0</v>
      </c>
      <c r="X1173">
        <v>0</v>
      </c>
      <c r="Y1173" t="s">
        <v>173</v>
      </c>
      <c r="Z1173" t="s">
        <v>173</v>
      </c>
      <c r="AA1173" t="s">
        <v>173</v>
      </c>
      <c r="AB1173" t="s">
        <v>173</v>
      </c>
      <c r="AC1173" s="25" t="s">
        <v>173</v>
      </c>
      <c r="AD1173" s="25" t="s">
        <v>173</v>
      </c>
      <c r="AE1173" s="25" t="s">
        <v>173</v>
      </c>
      <c r="AQ1173" s="5" t="e">
        <f>VLOOKUP(AR1173,'End KS4 denominations'!A:G,7,0)</f>
        <v>#N/A</v>
      </c>
      <c r="AR1173" s="5" t="str">
        <f t="shared" si="18"/>
        <v>Total.S7.Independent Special Schools.Total.Total</v>
      </c>
    </row>
    <row r="1174" spans="1:44" x14ac:dyDescent="0.25">
      <c r="A1174">
        <v>201819</v>
      </c>
      <c r="B1174" t="s">
        <v>19</v>
      </c>
      <c r="C1174" t="s">
        <v>110</v>
      </c>
      <c r="D1174" t="s">
        <v>20</v>
      </c>
      <c r="E1174" t="s">
        <v>21</v>
      </c>
      <c r="F1174" t="s">
        <v>22</v>
      </c>
      <c r="G1174" t="s">
        <v>111</v>
      </c>
      <c r="H1174" t="s">
        <v>125</v>
      </c>
      <c r="I1174" t="s">
        <v>127</v>
      </c>
      <c r="J1174" t="s">
        <v>161</v>
      </c>
      <c r="K1174" t="s">
        <v>161</v>
      </c>
      <c r="L1174" t="s">
        <v>44</v>
      </c>
      <c r="M1174" t="s">
        <v>26</v>
      </c>
      <c r="N1174">
        <v>3</v>
      </c>
      <c r="O1174">
        <v>3</v>
      </c>
      <c r="P1174">
        <v>1</v>
      </c>
      <c r="Q1174">
        <v>0</v>
      </c>
      <c r="R1174">
        <v>0</v>
      </c>
      <c r="S1174">
        <v>0</v>
      </c>
      <c r="T1174">
        <v>0</v>
      </c>
      <c r="U1174">
        <v>0</v>
      </c>
      <c r="V1174">
        <v>100</v>
      </c>
      <c r="W1174">
        <v>33</v>
      </c>
      <c r="X1174">
        <v>0</v>
      </c>
      <c r="Y1174" t="s">
        <v>173</v>
      </c>
      <c r="Z1174" t="s">
        <v>173</v>
      </c>
      <c r="AA1174" t="s">
        <v>173</v>
      </c>
      <c r="AB1174" t="s">
        <v>173</v>
      </c>
      <c r="AC1174" s="25" t="s">
        <v>173</v>
      </c>
      <c r="AD1174" s="25" t="s">
        <v>173</v>
      </c>
      <c r="AE1174" s="25" t="s">
        <v>173</v>
      </c>
      <c r="AQ1174" s="5" t="e">
        <f>VLOOKUP(AR1174,'End KS4 denominations'!A:G,7,0)</f>
        <v>#N/A</v>
      </c>
      <c r="AR1174" s="5" t="str">
        <f t="shared" si="18"/>
        <v>Boys.S7.Non-Maintained Special Schools.Total.Total</v>
      </c>
    </row>
    <row r="1175" spans="1:44" x14ac:dyDescent="0.25">
      <c r="A1175">
        <v>201819</v>
      </c>
      <c r="B1175" t="s">
        <v>19</v>
      </c>
      <c r="C1175" t="s">
        <v>110</v>
      </c>
      <c r="D1175" t="s">
        <v>20</v>
      </c>
      <c r="E1175" t="s">
        <v>21</v>
      </c>
      <c r="F1175" t="s">
        <v>22</v>
      </c>
      <c r="G1175" t="s">
        <v>113</v>
      </c>
      <c r="H1175" t="s">
        <v>125</v>
      </c>
      <c r="I1175" t="s">
        <v>127</v>
      </c>
      <c r="J1175" t="s">
        <v>161</v>
      </c>
      <c r="K1175" t="s">
        <v>161</v>
      </c>
      <c r="L1175" t="s">
        <v>44</v>
      </c>
      <c r="M1175" t="s">
        <v>26</v>
      </c>
      <c r="N1175">
        <v>1</v>
      </c>
      <c r="O1175">
        <v>1</v>
      </c>
      <c r="P1175">
        <v>1</v>
      </c>
      <c r="Q1175">
        <v>0</v>
      </c>
      <c r="R1175">
        <v>0</v>
      </c>
      <c r="S1175">
        <v>0</v>
      </c>
      <c r="T1175">
        <v>0</v>
      </c>
      <c r="U1175">
        <v>0</v>
      </c>
      <c r="V1175">
        <v>100</v>
      </c>
      <c r="W1175">
        <v>100</v>
      </c>
      <c r="X1175">
        <v>0</v>
      </c>
      <c r="Y1175" t="s">
        <v>173</v>
      </c>
      <c r="Z1175" t="s">
        <v>173</v>
      </c>
      <c r="AA1175" t="s">
        <v>173</v>
      </c>
      <c r="AB1175" t="s">
        <v>173</v>
      </c>
      <c r="AC1175" s="25" t="s">
        <v>173</v>
      </c>
      <c r="AD1175" s="25" t="s">
        <v>173</v>
      </c>
      <c r="AE1175" s="25" t="s">
        <v>173</v>
      </c>
      <c r="AQ1175" s="5" t="e">
        <f>VLOOKUP(AR1175,'End KS4 denominations'!A:G,7,0)</f>
        <v>#N/A</v>
      </c>
      <c r="AR1175" s="5" t="str">
        <f t="shared" si="18"/>
        <v>Girls.S7.Non-Maintained Special Schools.Total.Total</v>
      </c>
    </row>
    <row r="1176" spans="1:44" x14ac:dyDescent="0.25">
      <c r="A1176">
        <v>201819</v>
      </c>
      <c r="B1176" t="s">
        <v>19</v>
      </c>
      <c r="C1176" t="s">
        <v>110</v>
      </c>
      <c r="D1176" t="s">
        <v>20</v>
      </c>
      <c r="E1176" t="s">
        <v>21</v>
      </c>
      <c r="F1176" t="s">
        <v>22</v>
      </c>
      <c r="G1176" t="s">
        <v>161</v>
      </c>
      <c r="H1176" t="s">
        <v>125</v>
      </c>
      <c r="I1176" t="s">
        <v>127</v>
      </c>
      <c r="J1176" t="s">
        <v>161</v>
      </c>
      <c r="K1176" t="s">
        <v>161</v>
      </c>
      <c r="L1176" t="s">
        <v>44</v>
      </c>
      <c r="M1176" t="s">
        <v>26</v>
      </c>
      <c r="N1176">
        <v>4</v>
      </c>
      <c r="O1176">
        <v>4</v>
      </c>
      <c r="P1176">
        <v>2</v>
      </c>
      <c r="Q1176">
        <v>0</v>
      </c>
      <c r="R1176">
        <v>0</v>
      </c>
      <c r="S1176">
        <v>0</v>
      </c>
      <c r="T1176">
        <v>0</v>
      </c>
      <c r="U1176">
        <v>0</v>
      </c>
      <c r="V1176">
        <v>100</v>
      </c>
      <c r="W1176">
        <v>50</v>
      </c>
      <c r="X1176">
        <v>0</v>
      </c>
      <c r="Y1176" t="s">
        <v>173</v>
      </c>
      <c r="Z1176" t="s">
        <v>173</v>
      </c>
      <c r="AA1176" t="s">
        <v>173</v>
      </c>
      <c r="AB1176" t="s">
        <v>173</v>
      </c>
      <c r="AC1176" s="25" t="s">
        <v>173</v>
      </c>
      <c r="AD1176" s="25" t="s">
        <v>173</v>
      </c>
      <c r="AE1176" s="25" t="s">
        <v>173</v>
      </c>
      <c r="AQ1176" s="5" t="e">
        <f>VLOOKUP(AR1176,'End KS4 denominations'!A:G,7,0)</f>
        <v>#N/A</v>
      </c>
      <c r="AR1176" s="5" t="str">
        <f t="shared" si="18"/>
        <v>Total.S7.Non-Maintained Special Schools.Total.Total</v>
      </c>
    </row>
    <row r="1177" spans="1:44" x14ac:dyDescent="0.25">
      <c r="A1177">
        <v>201819</v>
      </c>
      <c r="B1177" t="s">
        <v>19</v>
      </c>
      <c r="C1177" t="s">
        <v>110</v>
      </c>
      <c r="D1177" t="s">
        <v>20</v>
      </c>
      <c r="E1177" t="s">
        <v>21</v>
      </c>
      <c r="F1177" t="s">
        <v>22</v>
      </c>
      <c r="G1177" t="s">
        <v>111</v>
      </c>
      <c r="H1177" t="s">
        <v>125</v>
      </c>
      <c r="I1177" t="s">
        <v>88</v>
      </c>
      <c r="J1177" t="s">
        <v>161</v>
      </c>
      <c r="K1177" t="s">
        <v>161</v>
      </c>
      <c r="L1177" t="s">
        <v>44</v>
      </c>
      <c r="M1177" t="s">
        <v>26</v>
      </c>
      <c r="N1177">
        <v>77</v>
      </c>
      <c r="O1177">
        <v>76</v>
      </c>
      <c r="P1177">
        <v>41</v>
      </c>
      <c r="Q1177">
        <v>25</v>
      </c>
      <c r="R1177">
        <v>0</v>
      </c>
      <c r="S1177">
        <v>0</v>
      </c>
      <c r="T1177">
        <v>0</v>
      </c>
      <c r="U1177">
        <v>0</v>
      </c>
      <c r="V1177">
        <v>98</v>
      </c>
      <c r="W1177">
        <v>53</v>
      </c>
      <c r="X1177">
        <v>32</v>
      </c>
      <c r="Y1177" t="s">
        <v>173</v>
      </c>
      <c r="Z1177" t="s">
        <v>173</v>
      </c>
      <c r="AA1177" t="s">
        <v>173</v>
      </c>
      <c r="AB1177" t="s">
        <v>173</v>
      </c>
      <c r="AC1177" s="25" t="s">
        <v>173</v>
      </c>
      <c r="AD1177" s="25" t="s">
        <v>173</v>
      </c>
      <c r="AE1177" s="25" t="s">
        <v>173</v>
      </c>
      <c r="AQ1177" s="5" t="e">
        <f>VLOOKUP(AR1177,'End KS4 denominations'!A:G,7,0)</f>
        <v>#N/A</v>
      </c>
      <c r="AR1177" s="5" t="str">
        <f t="shared" si="18"/>
        <v>Boys.S7.Sponsored Academies.Total.Total</v>
      </c>
    </row>
    <row r="1178" spans="1:44" x14ac:dyDescent="0.25">
      <c r="A1178">
        <v>201819</v>
      </c>
      <c r="B1178" t="s">
        <v>19</v>
      </c>
      <c r="C1178" t="s">
        <v>110</v>
      </c>
      <c r="D1178" t="s">
        <v>20</v>
      </c>
      <c r="E1178" t="s">
        <v>21</v>
      </c>
      <c r="F1178" t="s">
        <v>22</v>
      </c>
      <c r="G1178" t="s">
        <v>113</v>
      </c>
      <c r="H1178" t="s">
        <v>125</v>
      </c>
      <c r="I1178" t="s">
        <v>88</v>
      </c>
      <c r="J1178" t="s">
        <v>161</v>
      </c>
      <c r="K1178" t="s">
        <v>161</v>
      </c>
      <c r="L1178" t="s">
        <v>44</v>
      </c>
      <c r="M1178" t="s">
        <v>26</v>
      </c>
      <c r="N1178">
        <v>1196</v>
      </c>
      <c r="O1178">
        <v>1176</v>
      </c>
      <c r="P1178">
        <v>668</v>
      </c>
      <c r="Q1178">
        <v>484</v>
      </c>
      <c r="R1178">
        <v>0</v>
      </c>
      <c r="S1178">
        <v>0</v>
      </c>
      <c r="T1178">
        <v>0</v>
      </c>
      <c r="U1178">
        <v>0</v>
      </c>
      <c r="V1178">
        <v>98</v>
      </c>
      <c r="W1178">
        <v>55</v>
      </c>
      <c r="X1178">
        <v>40</v>
      </c>
      <c r="Y1178" t="s">
        <v>173</v>
      </c>
      <c r="Z1178" t="s">
        <v>173</v>
      </c>
      <c r="AA1178" t="s">
        <v>173</v>
      </c>
      <c r="AB1178" t="s">
        <v>173</v>
      </c>
      <c r="AC1178" s="25" t="s">
        <v>173</v>
      </c>
      <c r="AD1178" s="25" t="s">
        <v>173</v>
      </c>
      <c r="AE1178" s="25" t="s">
        <v>173</v>
      </c>
      <c r="AQ1178" s="5" t="e">
        <f>VLOOKUP(AR1178,'End KS4 denominations'!A:G,7,0)</f>
        <v>#N/A</v>
      </c>
      <c r="AR1178" s="5" t="str">
        <f t="shared" si="18"/>
        <v>Girls.S7.Sponsored Academies.Total.Total</v>
      </c>
    </row>
    <row r="1179" spans="1:44" x14ac:dyDescent="0.25">
      <c r="A1179">
        <v>201819</v>
      </c>
      <c r="B1179" t="s">
        <v>19</v>
      </c>
      <c r="C1179" t="s">
        <v>110</v>
      </c>
      <c r="D1179" t="s">
        <v>20</v>
      </c>
      <c r="E1179" t="s">
        <v>21</v>
      </c>
      <c r="F1179" t="s">
        <v>22</v>
      </c>
      <c r="G1179" t="s">
        <v>161</v>
      </c>
      <c r="H1179" t="s">
        <v>125</v>
      </c>
      <c r="I1179" t="s">
        <v>88</v>
      </c>
      <c r="J1179" t="s">
        <v>161</v>
      </c>
      <c r="K1179" t="s">
        <v>161</v>
      </c>
      <c r="L1179" t="s">
        <v>44</v>
      </c>
      <c r="M1179" t="s">
        <v>26</v>
      </c>
      <c r="N1179">
        <v>1273</v>
      </c>
      <c r="O1179">
        <v>1252</v>
      </c>
      <c r="P1179">
        <v>709</v>
      </c>
      <c r="Q1179">
        <v>509</v>
      </c>
      <c r="R1179">
        <v>0</v>
      </c>
      <c r="S1179">
        <v>0</v>
      </c>
      <c r="T1179">
        <v>0</v>
      </c>
      <c r="U1179">
        <v>0</v>
      </c>
      <c r="V1179">
        <v>98</v>
      </c>
      <c r="W1179">
        <v>55</v>
      </c>
      <c r="X1179">
        <v>39</v>
      </c>
      <c r="Y1179" t="s">
        <v>173</v>
      </c>
      <c r="Z1179" t="s">
        <v>173</v>
      </c>
      <c r="AA1179" t="s">
        <v>173</v>
      </c>
      <c r="AB1179" t="s">
        <v>173</v>
      </c>
      <c r="AC1179" s="25" t="s">
        <v>173</v>
      </c>
      <c r="AD1179" s="25" t="s">
        <v>173</v>
      </c>
      <c r="AE1179" s="25" t="s">
        <v>173</v>
      </c>
      <c r="AQ1179" s="5" t="e">
        <f>VLOOKUP(AR1179,'End KS4 denominations'!A:G,7,0)</f>
        <v>#N/A</v>
      </c>
      <c r="AR1179" s="5" t="str">
        <f t="shared" si="18"/>
        <v>Total.S7.Sponsored Academies.Total.Total</v>
      </c>
    </row>
    <row r="1180" spans="1:44" x14ac:dyDescent="0.25">
      <c r="A1180">
        <v>201819</v>
      </c>
      <c r="B1180" t="s">
        <v>19</v>
      </c>
      <c r="C1180" t="s">
        <v>110</v>
      </c>
      <c r="D1180" t="s">
        <v>20</v>
      </c>
      <c r="E1180" t="s">
        <v>21</v>
      </c>
      <c r="F1180" t="s">
        <v>22</v>
      </c>
      <c r="G1180" t="s">
        <v>111</v>
      </c>
      <c r="H1180" t="s">
        <v>125</v>
      </c>
      <c r="I1180" t="s">
        <v>126</v>
      </c>
      <c r="J1180" t="s">
        <v>161</v>
      </c>
      <c r="K1180" t="s">
        <v>161</v>
      </c>
      <c r="L1180" t="s">
        <v>44</v>
      </c>
      <c r="M1180" t="s">
        <v>26</v>
      </c>
      <c r="N1180">
        <v>2</v>
      </c>
      <c r="O1180">
        <v>2</v>
      </c>
      <c r="P1180">
        <v>2</v>
      </c>
      <c r="Q1180">
        <v>2</v>
      </c>
      <c r="R1180">
        <v>0</v>
      </c>
      <c r="S1180">
        <v>0</v>
      </c>
      <c r="T1180">
        <v>0</v>
      </c>
      <c r="U1180">
        <v>0</v>
      </c>
      <c r="V1180">
        <v>100</v>
      </c>
      <c r="W1180">
        <v>100</v>
      </c>
      <c r="X1180">
        <v>100</v>
      </c>
      <c r="Y1180" t="s">
        <v>173</v>
      </c>
      <c r="Z1180" t="s">
        <v>173</v>
      </c>
      <c r="AA1180" t="s">
        <v>173</v>
      </c>
      <c r="AB1180" t="s">
        <v>173</v>
      </c>
      <c r="AC1180" s="25" t="s">
        <v>173</v>
      </c>
      <c r="AD1180" s="25" t="s">
        <v>173</v>
      </c>
      <c r="AE1180" s="25" t="s">
        <v>173</v>
      </c>
      <c r="AQ1180" s="5" t="e">
        <f>VLOOKUP(AR1180,'End KS4 denominations'!A:G,7,0)</f>
        <v>#N/A</v>
      </c>
      <c r="AR1180" s="5" t="str">
        <f t="shared" si="18"/>
        <v>Boys.S7.Studio Schools.Total.Total</v>
      </c>
    </row>
    <row r="1181" spans="1:44" x14ac:dyDescent="0.25">
      <c r="A1181">
        <v>201819</v>
      </c>
      <c r="B1181" t="s">
        <v>19</v>
      </c>
      <c r="C1181" t="s">
        <v>110</v>
      </c>
      <c r="D1181" t="s">
        <v>20</v>
      </c>
      <c r="E1181" t="s">
        <v>21</v>
      </c>
      <c r="F1181" t="s">
        <v>22</v>
      </c>
      <c r="G1181" t="s">
        <v>113</v>
      </c>
      <c r="H1181" t="s">
        <v>125</v>
      </c>
      <c r="I1181" t="s">
        <v>126</v>
      </c>
      <c r="J1181" t="s">
        <v>161</v>
      </c>
      <c r="K1181" t="s">
        <v>161</v>
      </c>
      <c r="L1181" t="s">
        <v>44</v>
      </c>
      <c r="M1181" t="s">
        <v>26</v>
      </c>
      <c r="N1181">
        <v>28</v>
      </c>
      <c r="O1181">
        <v>28</v>
      </c>
      <c r="P1181">
        <v>22</v>
      </c>
      <c r="Q1181">
        <v>21</v>
      </c>
      <c r="R1181">
        <v>0</v>
      </c>
      <c r="S1181">
        <v>0</v>
      </c>
      <c r="T1181">
        <v>0</v>
      </c>
      <c r="U1181">
        <v>0</v>
      </c>
      <c r="V1181">
        <v>100</v>
      </c>
      <c r="W1181">
        <v>78</v>
      </c>
      <c r="X1181">
        <v>75</v>
      </c>
      <c r="Y1181" t="s">
        <v>173</v>
      </c>
      <c r="Z1181" t="s">
        <v>173</v>
      </c>
      <c r="AA1181" t="s">
        <v>173</v>
      </c>
      <c r="AB1181" t="s">
        <v>173</v>
      </c>
      <c r="AC1181" s="25" t="s">
        <v>173</v>
      </c>
      <c r="AD1181" s="25" t="s">
        <v>173</v>
      </c>
      <c r="AE1181" s="25" t="s">
        <v>173</v>
      </c>
      <c r="AQ1181" s="5" t="e">
        <f>VLOOKUP(AR1181,'End KS4 denominations'!A:G,7,0)</f>
        <v>#N/A</v>
      </c>
      <c r="AR1181" s="5" t="str">
        <f t="shared" si="18"/>
        <v>Girls.S7.Studio Schools.Total.Total</v>
      </c>
    </row>
    <row r="1182" spans="1:44" x14ac:dyDescent="0.25">
      <c r="A1182">
        <v>201819</v>
      </c>
      <c r="B1182" t="s">
        <v>19</v>
      </c>
      <c r="C1182" t="s">
        <v>110</v>
      </c>
      <c r="D1182" t="s">
        <v>20</v>
      </c>
      <c r="E1182" t="s">
        <v>21</v>
      </c>
      <c r="F1182" t="s">
        <v>22</v>
      </c>
      <c r="G1182" t="s">
        <v>161</v>
      </c>
      <c r="H1182" t="s">
        <v>125</v>
      </c>
      <c r="I1182" t="s">
        <v>126</v>
      </c>
      <c r="J1182" t="s">
        <v>161</v>
      </c>
      <c r="K1182" t="s">
        <v>161</v>
      </c>
      <c r="L1182" t="s">
        <v>44</v>
      </c>
      <c r="M1182" t="s">
        <v>26</v>
      </c>
      <c r="N1182">
        <v>30</v>
      </c>
      <c r="O1182">
        <v>30</v>
      </c>
      <c r="P1182">
        <v>24</v>
      </c>
      <c r="Q1182">
        <v>23</v>
      </c>
      <c r="R1182">
        <v>0</v>
      </c>
      <c r="S1182">
        <v>0</v>
      </c>
      <c r="T1182">
        <v>0</v>
      </c>
      <c r="U1182">
        <v>0</v>
      </c>
      <c r="V1182">
        <v>100</v>
      </c>
      <c r="W1182">
        <v>80</v>
      </c>
      <c r="X1182">
        <v>76</v>
      </c>
      <c r="Y1182" t="s">
        <v>173</v>
      </c>
      <c r="Z1182" t="s">
        <v>173</v>
      </c>
      <c r="AA1182" t="s">
        <v>173</v>
      </c>
      <c r="AB1182" t="s">
        <v>173</v>
      </c>
      <c r="AC1182" s="25" t="s">
        <v>173</v>
      </c>
      <c r="AD1182" s="25" t="s">
        <v>173</v>
      </c>
      <c r="AE1182" s="25" t="s">
        <v>173</v>
      </c>
      <c r="AQ1182" s="5" t="e">
        <f>VLOOKUP(AR1182,'End KS4 denominations'!A:G,7,0)</f>
        <v>#N/A</v>
      </c>
      <c r="AR1182" s="5" t="str">
        <f t="shared" si="18"/>
        <v>Total.S7.Studio Schools.Total.Total</v>
      </c>
    </row>
    <row r="1183" spans="1:44" x14ac:dyDescent="0.25">
      <c r="A1183">
        <v>201819</v>
      </c>
      <c r="B1183" t="s">
        <v>19</v>
      </c>
      <c r="C1183" t="s">
        <v>110</v>
      </c>
      <c r="D1183" t="s">
        <v>20</v>
      </c>
      <c r="E1183" t="s">
        <v>21</v>
      </c>
      <c r="F1183" t="s">
        <v>22</v>
      </c>
      <c r="G1183" t="s">
        <v>111</v>
      </c>
      <c r="H1183" t="s">
        <v>125</v>
      </c>
      <c r="I1183" t="s">
        <v>86</v>
      </c>
      <c r="J1183" t="s">
        <v>161</v>
      </c>
      <c r="K1183" t="s">
        <v>161</v>
      </c>
      <c r="L1183" t="s">
        <v>165</v>
      </c>
      <c r="M1183" t="s">
        <v>26</v>
      </c>
      <c r="N1183">
        <v>31027</v>
      </c>
      <c r="O1183">
        <v>30555</v>
      </c>
      <c r="P1183">
        <v>18850</v>
      </c>
      <c r="Q1183">
        <v>13902</v>
      </c>
      <c r="R1183">
        <v>0</v>
      </c>
      <c r="S1183">
        <v>0</v>
      </c>
      <c r="T1183">
        <v>0</v>
      </c>
      <c r="U1183">
        <v>0</v>
      </c>
      <c r="V1183">
        <v>98</v>
      </c>
      <c r="W1183">
        <v>60</v>
      </c>
      <c r="X1183">
        <v>44</v>
      </c>
      <c r="Y1183" t="s">
        <v>173</v>
      </c>
      <c r="Z1183" t="s">
        <v>173</v>
      </c>
      <c r="AA1183" t="s">
        <v>173</v>
      </c>
      <c r="AB1183" t="s">
        <v>173</v>
      </c>
      <c r="AC1183" s="25" t="s">
        <v>173</v>
      </c>
      <c r="AD1183" s="25" t="s">
        <v>173</v>
      </c>
      <c r="AE1183" s="25" t="s">
        <v>173</v>
      </c>
      <c r="AQ1183" s="5" t="e">
        <f>VLOOKUP(AR1183,'End KS4 denominations'!A:G,7,0)</f>
        <v>#N/A</v>
      </c>
      <c r="AR1183" s="5" t="str">
        <f t="shared" si="18"/>
        <v>Boys.S7.Converter Academies.Total.Total</v>
      </c>
    </row>
    <row r="1184" spans="1:44" x14ac:dyDescent="0.25">
      <c r="A1184">
        <v>201819</v>
      </c>
      <c r="B1184" t="s">
        <v>19</v>
      </c>
      <c r="C1184" t="s">
        <v>110</v>
      </c>
      <c r="D1184" t="s">
        <v>20</v>
      </c>
      <c r="E1184" t="s">
        <v>21</v>
      </c>
      <c r="F1184" t="s">
        <v>22</v>
      </c>
      <c r="G1184" t="s">
        <v>113</v>
      </c>
      <c r="H1184" t="s">
        <v>125</v>
      </c>
      <c r="I1184" t="s">
        <v>86</v>
      </c>
      <c r="J1184" t="s">
        <v>161</v>
      </c>
      <c r="K1184" t="s">
        <v>161</v>
      </c>
      <c r="L1184" t="s">
        <v>165</v>
      </c>
      <c r="M1184" t="s">
        <v>26</v>
      </c>
      <c r="N1184">
        <v>13737</v>
      </c>
      <c r="O1184">
        <v>13654</v>
      </c>
      <c r="P1184">
        <v>10647</v>
      </c>
      <c r="Q1184">
        <v>8893</v>
      </c>
      <c r="R1184">
        <v>0</v>
      </c>
      <c r="S1184">
        <v>0</v>
      </c>
      <c r="T1184">
        <v>0</v>
      </c>
      <c r="U1184">
        <v>0</v>
      </c>
      <c r="V1184">
        <v>99</v>
      </c>
      <c r="W1184">
        <v>77</v>
      </c>
      <c r="X1184">
        <v>64</v>
      </c>
      <c r="Y1184" t="s">
        <v>173</v>
      </c>
      <c r="Z1184" t="s">
        <v>173</v>
      </c>
      <c r="AA1184" t="s">
        <v>173</v>
      </c>
      <c r="AB1184" t="s">
        <v>173</v>
      </c>
      <c r="AC1184" s="25" t="s">
        <v>173</v>
      </c>
      <c r="AD1184" s="25" t="s">
        <v>173</v>
      </c>
      <c r="AE1184" s="25" t="s">
        <v>173</v>
      </c>
      <c r="AQ1184" s="5" t="e">
        <f>VLOOKUP(AR1184,'End KS4 denominations'!A:G,7,0)</f>
        <v>#N/A</v>
      </c>
      <c r="AR1184" s="5" t="str">
        <f t="shared" si="18"/>
        <v>Girls.S7.Converter Academies.Total.Total</v>
      </c>
    </row>
    <row r="1185" spans="1:44" x14ac:dyDescent="0.25">
      <c r="A1185">
        <v>201819</v>
      </c>
      <c r="B1185" t="s">
        <v>19</v>
      </c>
      <c r="C1185" t="s">
        <v>110</v>
      </c>
      <c r="D1185" t="s">
        <v>20</v>
      </c>
      <c r="E1185" t="s">
        <v>21</v>
      </c>
      <c r="F1185" t="s">
        <v>22</v>
      </c>
      <c r="G1185" t="s">
        <v>161</v>
      </c>
      <c r="H1185" t="s">
        <v>125</v>
      </c>
      <c r="I1185" t="s">
        <v>86</v>
      </c>
      <c r="J1185" t="s">
        <v>161</v>
      </c>
      <c r="K1185" t="s">
        <v>161</v>
      </c>
      <c r="L1185" t="s">
        <v>165</v>
      </c>
      <c r="M1185" t="s">
        <v>26</v>
      </c>
      <c r="N1185">
        <v>44764</v>
      </c>
      <c r="O1185">
        <v>44209</v>
      </c>
      <c r="P1185">
        <v>29497</v>
      </c>
      <c r="Q1185">
        <v>22795</v>
      </c>
      <c r="R1185">
        <v>0</v>
      </c>
      <c r="S1185">
        <v>0</v>
      </c>
      <c r="T1185">
        <v>0</v>
      </c>
      <c r="U1185">
        <v>0</v>
      </c>
      <c r="V1185">
        <v>98</v>
      </c>
      <c r="W1185">
        <v>65</v>
      </c>
      <c r="X1185">
        <v>50</v>
      </c>
      <c r="Y1185" t="s">
        <v>173</v>
      </c>
      <c r="Z1185" t="s">
        <v>173</v>
      </c>
      <c r="AA1185" t="s">
        <v>173</v>
      </c>
      <c r="AB1185" t="s">
        <v>173</v>
      </c>
      <c r="AC1185" s="25" t="s">
        <v>173</v>
      </c>
      <c r="AD1185" s="25" t="s">
        <v>173</v>
      </c>
      <c r="AE1185" s="25" t="s">
        <v>173</v>
      </c>
      <c r="AQ1185" s="5" t="e">
        <f>VLOOKUP(AR1185,'End KS4 denominations'!A:G,7,0)</f>
        <v>#N/A</v>
      </c>
      <c r="AR1185" s="5" t="str">
        <f t="shared" si="18"/>
        <v>Total.S7.Converter Academies.Total.Total</v>
      </c>
    </row>
    <row r="1186" spans="1:44" x14ac:dyDescent="0.25">
      <c r="A1186">
        <v>201819</v>
      </c>
      <c r="B1186" t="s">
        <v>19</v>
      </c>
      <c r="C1186" t="s">
        <v>110</v>
      </c>
      <c r="D1186" t="s">
        <v>20</v>
      </c>
      <c r="E1186" t="s">
        <v>21</v>
      </c>
      <c r="F1186" t="s">
        <v>22</v>
      </c>
      <c r="G1186" t="s">
        <v>111</v>
      </c>
      <c r="H1186" t="s">
        <v>125</v>
      </c>
      <c r="I1186" t="s">
        <v>89</v>
      </c>
      <c r="J1186" t="s">
        <v>161</v>
      </c>
      <c r="K1186" t="s">
        <v>161</v>
      </c>
      <c r="L1186" t="s">
        <v>165</v>
      </c>
      <c r="M1186" t="s">
        <v>26</v>
      </c>
      <c r="N1186">
        <v>662</v>
      </c>
      <c r="O1186">
        <v>649</v>
      </c>
      <c r="P1186">
        <v>350</v>
      </c>
      <c r="Q1186">
        <v>235</v>
      </c>
      <c r="R1186">
        <v>0</v>
      </c>
      <c r="S1186">
        <v>0</v>
      </c>
      <c r="T1186">
        <v>0</v>
      </c>
      <c r="U1186">
        <v>0</v>
      </c>
      <c r="V1186">
        <v>98</v>
      </c>
      <c r="W1186">
        <v>52</v>
      </c>
      <c r="X1186">
        <v>35</v>
      </c>
      <c r="Y1186" t="s">
        <v>173</v>
      </c>
      <c r="Z1186" t="s">
        <v>173</v>
      </c>
      <c r="AA1186" t="s">
        <v>173</v>
      </c>
      <c r="AB1186" t="s">
        <v>173</v>
      </c>
      <c r="AC1186" s="25" t="s">
        <v>173</v>
      </c>
      <c r="AD1186" s="25" t="s">
        <v>173</v>
      </c>
      <c r="AE1186" s="25" t="s">
        <v>173</v>
      </c>
      <c r="AQ1186" s="5" t="e">
        <f>VLOOKUP(AR1186,'End KS4 denominations'!A:G,7,0)</f>
        <v>#N/A</v>
      </c>
      <c r="AR1186" s="5" t="str">
        <f t="shared" si="18"/>
        <v>Boys.S7.Free Schools.Total.Total</v>
      </c>
    </row>
    <row r="1187" spans="1:44" x14ac:dyDescent="0.25">
      <c r="A1187">
        <v>201819</v>
      </c>
      <c r="B1187" t="s">
        <v>19</v>
      </c>
      <c r="C1187" t="s">
        <v>110</v>
      </c>
      <c r="D1187" t="s">
        <v>20</v>
      </c>
      <c r="E1187" t="s">
        <v>21</v>
      </c>
      <c r="F1187" t="s">
        <v>22</v>
      </c>
      <c r="G1187" t="s">
        <v>113</v>
      </c>
      <c r="H1187" t="s">
        <v>125</v>
      </c>
      <c r="I1187" t="s">
        <v>89</v>
      </c>
      <c r="J1187" t="s">
        <v>161</v>
      </c>
      <c r="K1187" t="s">
        <v>161</v>
      </c>
      <c r="L1187" t="s">
        <v>165</v>
      </c>
      <c r="M1187" t="s">
        <v>26</v>
      </c>
      <c r="N1187">
        <v>251</v>
      </c>
      <c r="O1187">
        <v>251</v>
      </c>
      <c r="P1187">
        <v>157</v>
      </c>
      <c r="Q1187">
        <v>119</v>
      </c>
      <c r="R1187">
        <v>0</v>
      </c>
      <c r="S1187">
        <v>0</v>
      </c>
      <c r="T1187">
        <v>0</v>
      </c>
      <c r="U1187">
        <v>0</v>
      </c>
      <c r="V1187">
        <v>100</v>
      </c>
      <c r="W1187">
        <v>62</v>
      </c>
      <c r="X1187">
        <v>47</v>
      </c>
      <c r="Y1187" t="s">
        <v>173</v>
      </c>
      <c r="Z1187" t="s">
        <v>173</v>
      </c>
      <c r="AA1187" t="s">
        <v>173</v>
      </c>
      <c r="AB1187" t="s">
        <v>173</v>
      </c>
      <c r="AC1187" s="25" t="s">
        <v>173</v>
      </c>
      <c r="AD1187" s="25" t="s">
        <v>173</v>
      </c>
      <c r="AE1187" s="25" t="s">
        <v>173</v>
      </c>
      <c r="AQ1187" s="5" t="e">
        <f>VLOOKUP(AR1187,'End KS4 denominations'!A:G,7,0)</f>
        <v>#N/A</v>
      </c>
      <c r="AR1187" s="5" t="str">
        <f t="shared" si="18"/>
        <v>Girls.S7.Free Schools.Total.Total</v>
      </c>
    </row>
    <row r="1188" spans="1:44" x14ac:dyDescent="0.25">
      <c r="A1188">
        <v>201819</v>
      </c>
      <c r="B1188" t="s">
        <v>19</v>
      </c>
      <c r="C1188" t="s">
        <v>110</v>
      </c>
      <c r="D1188" t="s">
        <v>20</v>
      </c>
      <c r="E1188" t="s">
        <v>21</v>
      </c>
      <c r="F1188" t="s">
        <v>22</v>
      </c>
      <c r="G1188" t="s">
        <v>161</v>
      </c>
      <c r="H1188" t="s">
        <v>125</v>
      </c>
      <c r="I1188" t="s">
        <v>89</v>
      </c>
      <c r="J1188" t="s">
        <v>161</v>
      </c>
      <c r="K1188" t="s">
        <v>161</v>
      </c>
      <c r="L1188" t="s">
        <v>165</v>
      </c>
      <c r="M1188" t="s">
        <v>26</v>
      </c>
      <c r="N1188">
        <v>913</v>
      </c>
      <c r="O1188">
        <v>900</v>
      </c>
      <c r="P1188">
        <v>507</v>
      </c>
      <c r="Q1188">
        <v>354</v>
      </c>
      <c r="R1188">
        <v>0</v>
      </c>
      <c r="S1188">
        <v>0</v>
      </c>
      <c r="T1188">
        <v>0</v>
      </c>
      <c r="U1188">
        <v>0</v>
      </c>
      <c r="V1188">
        <v>98</v>
      </c>
      <c r="W1188">
        <v>55</v>
      </c>
      <c r="X1188">
        <v>38</v>
      </c>
      <c r="Y1188" t="s">
        <v>173</v>
      </c>
      <c r="Z1188" t="s">
        <v>173</v>
      </c>
      <c r="AA1188" t="s">
        <v>173</v>
      </c>
      <c r="AB1188" t="s">
        <v>173</v>
      </c>
      <c r="AC1188" s="25" t="s">
        <v>173</v>
      </c>
      <c r="AD1188" s="25" t="s">
        <v>173</v>
      </c>
      <c r="AE1188" s="25" t="s">
        <v>173</v>
      </c>
      <c r="AQ1188" s="5" t="e">
        <f>VLOOKUP(AR1188,'End KS4 denominations'!A:G,7,0)</f>
        <v>#N/A</v>
      </c>
      <c r="AR1188" s="5" t="str">
        <f t="shared" si="18"/>
        <v>Total.S7.Free Schools.Total.Total</v>
      </c>
    </row>
    <row r="1189" spans="1:44" x14ac:dyDescent="0.25">
      <c r="A1189">
        <v>201819</v>
      </c>
      <c r="B1189" t="s">
        <v>19</v>
      </c>
      <c r="C1189" t="s">
        <v>110</v>
      </c>
      <c r="D1189" t="s">
        <v>20</v>
      </c>
      <c r="E1189" t="s">
        <v>21</v>
      </c>
      <c r="F1189" t="s">
        <v>22</v>
      </c>
      <c r="G1189" t="s">
        <v>111</v>
      </c>
      <c r="H1189" t="s">
        <v>125</v>
      </c>
      <c r="I1189" t="s">
        <v>87</v>
      </c>
      <c r="J1189" t="s">
        <v>161</v>
      </c>
      <c r="K1189" t="s">
        <v>161</v>
      </c>
      <c r="L1189" t="s">
        <v>165</v>
      </c>
      <c r="M1189" t="s">
        <v>26</v>
      </c>
      <c r="N1189">
        <v>4564</v>
      </c>
      <c r="O1189">
        <v>4555</v>
      </c>
      <c r="P1189">
        <v>4215</v>
      </c>
      <c r="Q1189">
        <v>3767</v>
      </c>
      <c r="R1189">
        <v>0</v>
      </c>
      <c r="S1189">
        <v>0</v>
      </c>
      <c r="T1189">
        <v>0</v>
      </c>
      <c r="U1189">
        <v>0</v>
      </c>
      <c r="V1189">
        <v>99</v>
      </c>
      <c r="W1189">
        <v>92</v>
      </c>
      <c r="X1189">
        <v>82</v>
      </c>
      <c r="Y1189" t="s">
        <v>173</v>
      </c>
      <c r="Z1189" t="s">
        <v>173</v>
      </c>
      <c r="AA1189" t="s">
        <v>173</v>
      </c>
      <c r="AB1189" t="s">
        <v>173</v>
      </c>
      <c r="AC1189" s="25" t="s">
        <v>173</v>
      </c>
      <c r="AD1189" s="25" t="s">
        <v>173</v>
      </c>
      <c r="AE1189" s="25" t="s">
        <v>173</v>
      </c>
      <c r="AQ1189" s="5" t="e">
        <f>VLOOKUP(AR1189,'End KS4 denominations'!A:G,7,0)</f>
        <v>#N/A</v>
      </c>
      <c r="AR1189" s="5" t="str">
        <f t="shared" si="18"/>
        <v>Boys.S7.Independent Schools.Total.Total</v>
      </c>
    </row>
    <row r="1190" spans="1:44" x14ac:dyDescent="0.25">
      <c r="A1190">
        <v>201819</v>
      </c>
      <c r="B1190" t="s">
        <v>19</v>
      </c>
      <c r="C1190" t="s">
        <v>110</v>
      </c>
      <c r="D1190" t="s">
        <v>20</v>
      </c>
      <c r="E1190" t="s">
        <v>21</v>
      </c>
      <c r="F1190" t="s">
        <v>22</v>
      </c>
      <c r="G1190" t="s">
        <v>113</v>
      </c>
      <c r="H1190" t="s">
        <v>125</v>
      </c>
      <c r="I1190" t="s">
        <v>87</v>
      </c>
      <c r="J1190" t="s">
        <v>161</v>
      </c>
      <c r="K1190" t="s">
        <v>161</v>
      </c>
      <c r="L1190" t="s">
        <v>165</v>
      </c>
      <c r="M1190" t="s">
        <v>26</v>
      </c>
      <c r="N1190">
        <v>2039</v>
      </c>
      <c r="O1190">
        <v>2037</v>
      </c>
      <c r="P1190">
        <v>1953</v>
      </c>
      <c r="Q1190">
        <v>1826</v>
      </c>
      <c r="R1190">
        <v>0</v>
      </c>
      <c r="S1190">
        <v>0</v>
      </c>
      <c r="T1190">
        <v>0</v>
      </c>
      <c r="U1190">
        <v>0</v>
      </c>
      <c r="V1190">
        <v>99</v>
      </c>
      <c r="W1190">
        <v>95</v>
      </c>
      <c r="X1190">
        <v>89</v>
      </c>
      <c r="Y1190" t="s">
        <v>173</v>
      </c>
      <c r="Z1190" t="s">
        <v>173</v>
      </c>
      <c r="AA1190" t="s">
        <v>173</v>
      </c>
      <c r="AB1190" t="s">
        <v>173</v>
      </c>
      <c r="AC1190" s="25" t="s">
        <v>173</v>
      </c>
      <c r="AD1190" s="25" t="s">
        <v>173</v>
      </c>
      <c r="AE1190" s="25" t="s">
        <v>173</v>
      </c>
      <c r="AQ1190" s="5" t="e">
        <f>VLOOKUP(AR1190,'End KS4 denominations'!A:G,7,0)</f>
        <v>#N/A</v>
      </c>
      <c r="AR1190" s="5" t="str">
        <f t="shared" si="18"/>
        <v>Girls.S7.Independent Schools.Total.Total</v>
      </c>
    </row>
    <row r="1191" spans="1:44" x14ac:dyDescent="0.25">
      <c r="A1191">
        <v>201819</v>
      </c>
      <c r="B1191" t="s">
        <v>19</v>
      </c>
      <c r="C1191" t="s">
        <v>110</v>
      </c>
      <c r="D1191" t="s">
        <v>20</v>
      </c>
      <c r="E1191" t="s">
        <v>21</v>
      </c>
      <c r="F1191" t="s">
        <v>22</v>
      </c>
      <c r="G1191" t="s">
        <v>161</v>
      </c>
      <c r="H1191" t="s">
        <v>125</v>
      </c>
      <c r="I1191" t="s">
        <v>87</v>
      </c>
      <c r="J1191" t="s">
        <v>161</v>
      </c>
      <c r="K1191" t="s">
        <v>161</v>
      </c>
      <c r="L1191" t="s">
        <v>165</v>
      </c>
      <c r="M1191" t="s">
        <v>26</v>
      </c>
      <c r="N1191">
        <v>6603</v>
      </c>
      <c r="O1191">
        <v>6592</v>
      </c>
      <c r="P1191">
        <v>6168</v>
      </c>
      <c r="Q1191">
        <v>5593</v>
      </c>
      <c r="R1191">
        <v>0</v>
      </c>
      <c r="S1191">
        <v>0</v>
      </c>
      <c r="T1191">
        <v>0</v>
      </c>
      <c r="U1191">
        <v>0</v>
      </c>
      <c r="V1191">
        <v>99</v>
      </c>
      <c r="W1191">
        <v>93</v>
      </c>
      <c r="X1191">
        <v>84</v>
      </c>
      <c r="Y1191" t="s">
        <v>173</v>
      </c>
      <c r="Z1191" t="s">
        <v>173</v>
      </c>
      <c r="AA1191" t="s">
        <v>173</v>
      </c>
      <c r="AB1191" t="s">
        <v>173</v>
      </c>
      <c r="AC1191" s="25" t="s">
        <v>173</v>
      </c>
      <c r="AD1191" s="25" t="s">
        <v>173</v>
      </c>
      <c r="AE1191" s="25" t="s">
        <v>173</v>
      </c>
      <c r="AQ1191" s="5" t="e">
        <f>VLOOKUP(AR1191,'End KS4 denominations'!A:G,7,0)</f>
        <v>#N/A</v>
      </c>
      <c r="AR1191" s="5" t="str">
        <f t="shared" si="18"/>
        <v>Total.S7.Independent Schools.Total.Total</v>
      </c>
    </row>
    <row r="1192" spans="1:44" x14ac:dyDescent="0.25">
      <c r="A1192">
        <v>201819</v>
      </c>
      <c r="B1192" t="s">
        <v>19</v>
      </c>
      <c r="C1192" t="s">
        <v>110</v>
      </c>
      <c r="D1192" t="s">
        <v>20</v>
      </c>
      <c r="E1192" t="s">
        <v>21</v>
      </c>
      <c r="F1192" t="s">
        <v>22</v>
      </c>
      <c r="G1192" t="s">
        <v>111</v>
      </c>
      <c r="H1192" t="s">
        <v>125</v>
      </c>
      <c r="I1192" t="s">
        <v>162</v>
      </c>
      <c r="J1192" t="s">
        <v>161</v>
      </c>
      <c r="K1192" t="s">
        <v>161</v>
      </c>
      <c r="L1192" t="s">
        <v>165</v>
      </c>
      <c r="M1192" t="s">
        <v>26</v>
      </c>
      <c r="N1192">
        <v>47</v>
      </c>
      <c r="O1192">
        <v>46</v>
      </c>
      <c r="P1192">
        <v>22</v>
      </c>
      <c r="Q1192">
        <v>12</v>
      </c>
      <c r="R1192">
        <v>0</v>
      </c>
      <c r="S1192">
        <v>0</v>
      </c>
      <c r="T1192">
        <v>0</v>
      </c>
      <c r="U1192">
        <v>0</v>
      </c>
      <c r="V1192">
        <v>97</v>
      </c>
      <c r="W1192">
        <v>46</v>
      </c>
      <c r="X1192">
        <v>25</v>
      </c>
      <c r="Y1192" t="s">
        <v>173</v>
      </c>
      <c r="Z1192" t="s">
        <v>173</v>
      </c>
      <c r="AA1192" t="s">
        <v>173</v>
      </c>
      <c r="AB1192" t="s">
        <v>173</v>
      </c>
      <c r="AC1192" s="25" t="s">
        <v>173</v>
      </c>
      <c r="AD1192" s="25" t="s">
        <v>173</v>
      </c>
      <c r="AE1192" s="25" t="s">
        <v>173</v>
      </c>
      <c r="AQ1192" s="5" t="e">
        <f>VLOOKUP(AR1192,'End KS4 denominations'!A:G,7,0)</f>
        <v>#N/A</v>
      </c>
      <c r="AR1192" s="5" t="str">
        <f t="shared" si="18"/>
        <v>Boys.S7.Independent Special Schools.Total.Total</v>
      </c>
    </row>
    <row r="1193" spans="1:44" x14ac:dyDescent="0.25">
      <c r="A1193">
        <v>201819</v>
      </c>
      <c r="B1193" t="s">
        <v>19</v>
      </c>
      <c r="C1193" t="s">
        <v>110</v>
      </c>
      <c r="D1193" t="s">
        <v>20</v>
      </c>
      <c r="E1193" t="s">
        <v>21</v>
      </c>
      <c r="F1193" t="s">
        <v>22</v>
      </c>
      <c r="G1193" t="s">
        <v>113</v>
      </c>
      <c r="H1193" t="s">
        <v>125</v>
      </c>
      <c r="I1193" t="s">
        <v>162</v>
      </c>
      <c r="J1193" t="s">
        <v>161</v>
      </c>
      <c r="K1193" t="s">
        <v>161</v>
      </c>
      <c r="L1193" t="s">
        <v>165</v>
      </c>
      <c r="M1193" t="s">
        <v>26</v>
      </c>
      <c r="N1193">
        <v>9</v>
      </c>
      <c r="O1193">
        <v>9</v>
      </c>
      <c r="P1193">
        <v>2</v>
      </c>
      <c r="Q1193">
        <v>1</v>
      </c>
      <c r="R1193">
        <v>0</v>
      </c>
      <c r="S1193">
        <v>0</v>
      </c>
      <c r="T1193">
        <v>0</v>
      </c>
      <c r="U1193">
        <v>0</v>
      </c>
      <c r="V1193">
        <v>100</v>
      </c>
      <c r="W1193">
        <v>22</v>
      </c>
      <c r="X1193">
        <v>11</v>
      </c>
      <c r="Y1193" t="s">
        <v>173</v>
      </c>
      <c r="Z1193" t="s">
        <v>173</v>
      </c>
      <c r="AA1193" t="s">
        <v>173</v>
      </c>
      <c r="AB1193" t="s">
        <v>173</v>
      </c>
      <c r="AC1193" s="25" t="s">
        <v>173</v>
      </c>
      <c r="AD1193" s="25" t="s">
        <v>173</v>
      </c>
      <c r="AE1193" s="25" t="s">
        <v>173</v>
      </c>
      <c r="AQ1193" s="5" t="e">
        <f>VLOOKUP(AR1193,'End KS4 denominations'!A:G,7,0)</f>
        <v>#N/A</v>
      </c>
      <c r="AR1193" s="5" t="str">
        <f t="shared" si="18"/>
        <v>Girls.S7.Independent Special Schools.Total.Total</v>
      </c>
    </row>
    <row r="1194" spans="1:44" x14ac:dyDescent="0.25">
      <c r="A1194">
        <v>201819</v>
      </c>
      <c r="B1194" t="s">
        <v>19</v>
      </c>
      <c r="C1194" t="s">
        <v>110</v>
      </c>
      <c r="D1194" t="s">
        <v>20</v>
      </c>
      <c r="E1194" t="s">
        <v>21</v>
      </c>
      <c r="F1194" t="s">
        <v>22</v>
      </c>
      <c r="G1194" t="s">
        <v>161</v>
      </c>
      <c r="H1194" t="s">
        <v>125</v>
      </c>
      <c r="I1194" t="s">
        <v>162</v>
      </c>
      <c r="J1194" t="s">
        <v>161</v>
      </c>
      <c r="K1194" t="s">
        <v>161</v>
      </c>
      <c r="L1194" t="s">
        <v>165</v>
      </c>
      <c r="M1194" t="s">
        <v>26</v>
      </c>
      <c r="N1194">
        <v>56</v>
      </c>
      <c r="O1194">
        <v>55</v>
      </c>
      <c r="P1194">
        <v>24</v>
      </c>
      <c r="Q1194">
        <v>13</v>
      </c>
      <c r="R1194">
        <v>0</v>
      </c>
      <c r="S1194">
        <v>0</v>
      </c>
      <c r="T1194">
        <v>0</v>
      </c>
      <c r="U1194">
        <v>0</v>
      </c>
      <c r="V1194">
        <v>98</v>
      </c>
      <c r="W1194">
        <v>42</v>
      </c>
      <c r="X1194">
        <v>23</v>
      </c>
      <c r="Y1194" t="s">
        <v>173</v>
      </c>
      <c r="Z1194" t="s">
        <v>173</v>
      </c>
      <c r="AA1194" t="s">
        <v>173</v>
      </c>
      <c r="AB1194" t="s">
        <v>173</v>
      </c>
      <c r="AC1194" s="25" t="s">
        <v>173</v>
      </c>
      <c r="AD1194" s="25" t="s">
        <v>173</v>
      </c>
      <c r="AE1194" s="25" t="s">
        <v>173</v>
      </c>
      <c r="AQ1194" s="5" t="e">
        <f>VLOOKUP(AR1194,'End KS4 denominations'!A:G,7,0)</f>
        <v>#N/A</v>
      </c>
      <c r="AR1194" s="5" t="str">
        <f t="shared" si="18"/>
        <v>Total.S7.Independent Special Schools.Total.Total</v>
      </c>
    </row>
    <row r="1195" spans="1:44" x14ac:dyDescent="0.25">
      <c r="A1195">
        <v>201819</v>
      </c>
      <c r="B1195" t="s">
        <v>19</v>
      </c>
      <c r="C1195" t="s">
        <v>110</v>
      </c>
      <c r="D1195" t="s">
        <v>20</v>
      </c>
      <c r="E1195" t="s">
        <v>21</v>
      </c>
      <c r="F1195" t="s">
        <v>22</v>
      </c>
      <c r="G1195" t="s">
        <v>111</v>
      </c>
      <c r="H1195" t="s">
        <v>125</v>
      </c>
      <c r="I1195" t="s">
        <v>127</v>
      </c>
      <c r="J1195" t="s">
        <v>161</v>
      </c>
      <c r="K1195" t="s">
        <v>161</v>
      </c>
      <c r="L1195" t="s">
        <v>165</v>
      </c>
      <c r="M1195" t="s">
        <v>26</v>
      </c>
      <c r="N1195">
        <v>12</v>
      </c>
      <c r="O1195">
        <v>12</v>
      </c>
      <c r="P1195">
        <v>1</v>
      </c>
      <c r="Q1195">
        <v>1</v>
      </c>
      <c r="R1195">
        <v>0</v>
      </c>
      <c r="S1195">
        <v>0</v>
      </c>
      <c r="T1195">
        <v>0</v>
      </c>
      <c r="U1195">
        <v>0</v>
      </c>
      <c r="V1195">
        <v>100</v>
      </c>
      <c r="W1195">
        <v>8</v>
      </c>
      <c r="X1195">
        <v>8</v>
      </c>
      <c r="Y1195" t="s">
        <v>173</v>
      </c>
      <c r="Z1195" t="s">
        <v>173</v>
      </c>
      <c r="AA1195" t="s">
        <v>173</v>
      </c>
      <c r="AB1195" t="s">
        <v>173</v>
      </c>
      <c r="AC1195" s="25" t="s">
        <v>173</v>
      </c>
      <c r="AD1195" s="25" t="s">
        <v>173</v>
      </c>
      <c r="AE1195" s="25" t="s">
        <v>173</v>
      </c>
      <c r="AQ1195" s="5" t="e">
        <f>VLOOKUP(AR1195,'End KS4 denominations'!A:G,7,0)</f>
        <v>#N/A</v>
      </c>
      <c r="AR1195" s="5" t="str">
        <f t="shared" si="18"/>
        <v>Boys.S7.Non-Maintained Special Schools.Total.Total</v>
      </c>
    </row>
    <row r="1196" spans="1:44" x14ac:dyDescent="0.25">
      <c r="A1196">
        <v>201819</v>
      </c>
      <c r="B1196" t="s">
        <v>19</v>
      </c>
      <c r="C1196" t="s">
        <v>110</v>
      </c>
      <c r="D1196" t="s">
        <v>20</v>
      </c>
      <c r="E1196" t="s">
        <v>21</v>
      </c>
      <c r="F1196" t="s">
        <v>22</v>
      </c>
      <c r="G1196" t="s">
        <v>161</v>
      </c>
      <c r="H1196" t="s">
        <v>125</v>
      </c>
      <c r="I1196" t="s">
        <v>127</v>
      </c>
      <c r="J1196" t="s">
        <v>161</v>
      </c>
      <c r="K1196" t="s">
        <v>161</v>
      </c>
      <c r="L1196" t="s">
        <v>165</v>
      </c>
      <c r="M1196" t="s">
        <v>26</v>
      </c>
      <c r="N1196">
        <v>12</v>
      </c>
      <c r="O1196">
        <v>12</v>
      </c>
      <c r="P1196">
        <v>1</v>
      </c>
      <c r="Q1196">
        <v>1</v>
      </c>
      <c r="R1196">
        <v>0</v>
      </c>
      <c r="S1196">
        <v>0</v>
      </c>
      <c r="T1196">
        <v>0</v>
      </c>
      <c r="U1196">
        <v>0</v>
      </c>
      <c r="V1196">
        <v>100</v>
      </c>
      <c r="W1196">
        <v>8</v>
      </c>
      <c r="X1196">
        <v>8</v>
      </c>
      <c r="Y1196" t="s">
        <v>173</v>
      </c>
      <c r="Z1196" t="s">
        <v>173</v>
      </c>
      <c r="AA1196" t="s">
        <v>173</v>
      </c>
      <c r="AB1196" t="s">
        <v>173</v>
      </c>
      <c r="AC1196" s="25" t="s">
        <v>173</v>
      </c>
      <c r="AD1196" s="25" t="s">
        <v>173</v>
      </c>
      <c r="AE1196" s="25" t="s">
        <v>173</v>
      </c>
      <c r="AQ1196" s="5" t="e">
        <f>VLOOKUP(AR1196,'End KS4 denominations'!A:G,7,0)</f>
        <v>#N/A</v>
      </c>
      <c r="AR1196" s="5" t="str">
        <f t="shared" si="18"/>
        <v>Total.S7.Non-Maintained Special Schools.Total.Total</v>
      </c>
    </row>
    <row r="1197" spans="1:44" x14ac:dyDescent="0.25">
      <c r="A1197">
        <v>201819</v>
      </c>
      <c r="B1197" t="s">
        <v>19</v>
      </c>
      <c r="C1197" t="s">
        <v>110</v>
      </c>
      <c r="D1197" t="s">
        <v>20</v>
      </c>
      <c r="E1197" t="s">
        <v>21</v>
      </c>
      <c r="F1197" t="s">
        <v>22</v>
      </c>
      <c r="G1197" t="s">
        <v>111</v>
      </c>
      <c r="H1197" t="s">
        <v>125</v>
      </c>
      <c r="I1197" t="s">
        <v>88</v>
      </c>
      <c r="J1197" t="s">
        <v>161</v>
      </c>
      <c r="K1197" t="s">
        <v>161</v>
      </c>
      <c r="L1197" t="s">
        <v>165</v>
      </c>
      <c r="M1197" t="s">
        <v>26</v>
      </c>
      <c r="N1197">
        <v>8891</v>
      </c>
      <c r="O1197">
        <v>8575</v>
      </c>
      <c r="P1197">
        <v>4010</v>
      </c>
      <c r="Q1197">
        <v>2555</v>
      </c>
      <c r="R1197">
        <v>0</v>
      </c>
      <c r="S1197">
        <v>0</v>
      </c>
      <c r="T1197">
        <v>0</v>
      </c>
      <c r="U1197">
        <v>0</v>
      </c>
      <c r="V1197">
        <v>96</v>
      </c>
      <c r="W1197">
        <v>45</v>
      </c>
      <c r="X1197">
        <v>28</v>
      </c>
      <c r="Y1197" t="s">
        <v>173</v>
      </c>
      <c r="Z1197" t="s">
        <v>173</v>
      </c>
      <c r="AA1197" t="s">
        <v>173</v>
      </c>
      <c r="AB1197" t="s">
        <v>173</v>
      </c>
      <c r="AC1197" s="25" t="s">
        <v>173</v>
      </c>
      <c r="AD1197" s="25" t="s">
        <v>173</v>
      </c>
      <c r="AE1197" s="25" t="s">
        <v>173</v>
      </c>
      <c r="AQ1197" s="5" t="e">
        <f>VLOOKUP(AR1197,'End KS4 denominations'!A:G,7,0)</f>
        <v>#N/A</v>
      </c>
      <c r="AR1197" s="5" t="str">
        <f t="shared" si="18"/>
        <v>Boys.S7.Sponsored Academies.Total.Total</v>
      </c>
    </row>
    <row r="1198" spans="1:44" x14ac:dyDescent="0.25">
      <c r="A1198">
        <v>201819</v>
      </c>
      <c r="B1198" t="s">
        <v>19</v>
      </c>
      <c r="C1198" t="s">
        <v>110</v>
      </c>
      <c r="D1198" t="s">
        <v>20</v>
      </c>
      <c r="E1198" t="s">
        <v>21</v>
      </c>
      <c r="F1198" t="s">
        <v>22</v>
      </c>
      <c r="G1198" t="s">
        <v>113</v>
      </c>
      <c r="H1198" t="s">
        <v>125</v>
      </c>
      <c r="I1198" t="s">
        <v>88</v>
      </c>
      <c r="J1198" t="s">
        <v>161</v>
      </c>
      <c r="K1198" t="s">
        <v>161</v>
      </c>
      <c r="L1198" t="s">
        <v>165</v>
      </c>
      <c r="M1198" t="s">
        <v>26</v>
      </c>
      <c r="N1198">
        <v>3232</v>
      </c>
      <c r="O1198">
        <v>3160</v>
      </c>
      <c r="P1198">
        <v>1949</v>
      </c>
      <c r="Q1198">
        <v>1465</v>
      </c>
      <c r="R1198">
        <v>0</v>
      </c>
      <c r="S1198">
        <v>0</v>
      </c>
      <c r="T1198">
        <v>0</v>
      </c>
      <c r="U1198">
        <v>0</v>
      </c>
      <c r="V1198">
        <v>97</v>
      </c>
      <c r="W1198">
        <v>60</v>
      </c>
      <c r="X1198">
        <v>45</v>
      </c>
      <c r="Y1198" t="s">
        <v>173</v>
      </c>
      <c r="Z1198" t="s">
        <v>173</v>
      </c>
      <c r="AA1198" t="s">
        <v>173</v>
      </c>
      <c r="AB1198" t="s">
        <v>173</v>
      </c>
      <c r="AC1198" s="25" t="s">
        <v>173</v>
      </c>
      <c r="AD1198" s="25" t="s">
        <v>173</v>
      </c>
      <c r="AE1198" s="25" t="s">
        <v>173</v>
      </c>
      <c r="AQ1198" s="5" t="e">
        <f>VLOOKUP(AR1198,'End KS4 denominations'!A:G,7,0)</f>
        <v>#N/A</v>
      </c>
      <c r="AR1198" s="5" t="str">
        <f t="shared" si="18"/>
        <v>Girls.S7.Sponsored Academies.Total.Total</v>
      </c>
    </row>
    <row r="1199" spans="1:44" x14ac:dyDescent="0.25">
      <c r="A1199">
        <v>201819</v>
      </c>
      <c r="B1199" t="s">
        <v>19</v>
      </c>
      <c r="C1199" t="s">
        <v>110</v>
      </c>
      <c r="D1199" t="s">
        <v>20</v>
      </c>
      <c r="E1199" t="s">
        <v>21</v>
      </c>
      <c r="F1199" t="s">
        <v>22</v>
      </c>
      <c r="G1199" t="s">
        <v>161</v>
      </c>
      <c r="H1199" t="s">
        <v>125</v>
      </c>
      <c r="I1199" t="s">
        <v>88</v>
      </c>
      <c r="J1199" t="s">
        <v>161</v>
      </c>
      <c r="K1199" t="s">
        <v>161</v>
      </c>
      <c r="L1199" t="s">
        <v>165</v>
      </c>
      <c r="M1199" t="s">
        <v>26</v>
      </c>
      <c r="N1199">
        <v>12123</v>
      </c>
      <c r="O1199">
        <v>11735</v>
      </c>
      <c r="P1199">
        <v>5959</v>
      </c>
      <c r="Q1199">
        <v>4020</v>
      </c>
      <c r="R1199">
        <v>0</v>
      </c>
      <c r="S1199">
        <v>0</v>
      </c>
      <c r="T1199">
        <v>0</v>
      </c>
      <c r="U1199">
        <v>0</v>
      </c>
      <c r="V1199">
        <v>96</v>
      </c>
      <c r="W1199">
        <v>49</v>
      </c>
      <c r="X1199">
        <v>33</v>
      </c>
      <c r="Y1199" t="s">
        <v>173</v>
      </c>
      <c r="Z1199" t="s">
        <v>173</v>
      </c>
      <c r="AA1199" t="s">
        <v>173</v>
      </c>
      <c r="AB1199" t="s">
        <v>173</v>
      </c>
      <c r="AC1199" s="25" t="s">
        <v>173</v>
      </c>
      <c r="AD1199" s="25" t="s">
        <v>173</v>
      </c>
      <c r="AE1199" s="25" t="s">
        <v>173</v>
      </c>
      <c r="AQ1199" s="5" t="e">
        <f>VLOOKUP(AR1199,'End KS4 denominations'!A:G,7,0)</f>
        <v>#N/A</v>
      </c>
      <c r="AR1199" s="5" t="str">
        <f t="shared" si="18"/>
        <v>Total.S7.Sponsored Academies.Total.Total</v>
      </c>
    </row>
    <row r="1200" spans="1:44" x14ac:dyDescent="0.25">
      <c r="A1200">
        <v>201819</v>
      </c>
      <c r="B1200" t="s">
        <v>19</v>
      </c>
      <c r="C1200" t="s">
        <v>110</v>
      </c>
      <c r="D1200" t="s">
        <v>20</v>
      </c>
      <c r="E1200" t="s">
        <v>21</v>
      </c>
      <c r="F1200" t="s">
        <v>22</v>
      </c>
      <c r="G1200" t="s">
        <v>111</v>
      </c>
      <c r="H1200" t="s">
        <v>125</v>
      </c>
      <c r="I1200" t="s">
        <v>126</v>
      </c>
      <c r="J1200" t="s">
        <v>161</v>
      </c>
      <c r="K1200" t="s">
        <v>161</v>
      </c>
      <c r="L1200" t="s">
        <v>165</v>
      </c>
      <c r="M1200" t="s">
        <v>26</v>
      </c>
      <c r="N1200">
        <v>105</v>
      </c>
      <c r="O1200">
        <v>105</v>
      </c>
      <c r="P1200">
        <v>70</v>
      </c>
      <c r="Q1200">
        <v>60</v>
      </c>
      <c r="R1200">
        <v>0</v>
      </c>
      <c r="S1200">
        <v>0</v>
      </c>
      <c r="T1200">
        <v>0</v>
      </c>
      <c r="U1200">
        <v>0</v>
      </c>
      <c r="V1200">
        <v>100</v>
      </c>
      <c r="W1200">
        <v>66</v>
      </c>
      <c r="X1200">
        <v>57</v>
      </c>
      <c r="Y1200" t="s">
        <v>173</v>
      </c>
      <c r="Z1200" t="s">
        <v>173</v>
      </c>
      <c r="AA1200" t="s">
        <v>173</v>
      </c>
      <c r="AB1200" t="s">
        <v>173</v>
      </c>
      <c r="AC1200" s="25" t="s">
        <v>173</v>
      </c>
      <c r="AD1200" s="25" t="s">
        <v>173</v>
      </c>
      <c r="AE1200" s="25" t="s">
        <v>173</v>
      </c>
      <c r="AQ1200" s="5" t="e">
        <f>VLOOKUP(AR1200,'End KS4 denominations'!A:G,7,0)</f>
        <v>#N/A</v>
      </c>
      <c r="AR1200" s="5" t="str">
        <f t="shared" si="18"/>
        <v>Boys.S7.Studio Schools.Total.Total</v>
      </c>
    </row>
    <row r="1201" spans="1:44" x14ac:dyDescent="0.25">
      <c r="A1201">
        <v>201819</v>
      </c>
      <c r="B1201" t="s">
        <v>19</v>
      </c>
      <c r="C1201" t="s">
        <v>110</v>
      </c>
      <c r="D1201" t="s">
        <v>20</v>
      </c>
      <c r="E1201" t="s">
        <v>21</v>
      </c>
      <c r="F1201" t="s">
        <v>22</v>
      </c>
      <c r="G1201" t="s">
        <v>113</v>
      </c>
      <c r="H1201" t="s">
        <v>125</v>
      </c>
      <c r="I1201" t="s">
        <v>126</v>
      </c>
      <c r="J1201" t="s">
        <v>161</v>
      </c>
      <c r="K1201" t="s">
        <v>161</v>
      </c>
      <c r="L1201" t="s">
        <v>165</v>
      </c>
      <c r="M1201" t="s">
        <v>26</v>
      </c>
      <c r="N1201">
        <v>17</v>
      </c>
      <c r="O1201">
        <v>17</v>
      </c>
      <c r="P1201">
        <v>12</v>
      </c>
      <c r="Q1201">
        <v>12</v>
      </c>
      <c r="R1201">
        <v>0</v>
      </c>
      <c r="S1201">
        <v>0</v>
      </c>
      <c r="T1201">
        <v>0</v>
      </c>
      <c r="U1201">
        <v>0</v>
      </c>
      <c r="V1201">
        <v>100</v>
      </c>
      <c r="W1201">
        <v>70</v>
      </c>
      <c r="X1201">
        <v>70</v>
      </c>
      <c r="Y1201" t="s">
        <v>173</v>
      </c>
      <c r="Z1201" t="s">
        <v>173</v>
      </c>
      <c r="AA1201" t="s">
        <v>173</v>
      </c>
      <c r="AB1201" t="s">
        <v>173</v>
      </c>
      <c r="AC1201" s="25" t="s">
        <v>173</v>
      </c>
      <c r="AD1201" s="25" t="s">
        <v>173</v>
      </c>
      <c r="AE1201" s="25" t="s">
        <v>173</v>
      </c>
      <c r="AQ1201" s="5" t="e">
        <f>VLOOKUP(AR1201,'End KS4 denominations'!A:G,7,0)</f>
        <v>#N/A</v>
      </c>
      <c r="AR1201" s="5" t="str">
        <f t="shared" si="18"/>
        <v>Girls.S7.Studio Schools.Total.Total</v>
      </c>
    </row>
    <row r="1202" spans="1:44" x14ac:dyDescent="0.25">
      <c r="A1202">
        <v>201819</v>
      </c>
      <c r="B1202" t="s">
        <v>19</v>
      </c>
      <c r="C1202" t="s">
        <v>110</v>
      </c>
      <c r="D1202" t="s">
        <v>20</v>
      </c>
      <c r="E1202" t="s">
        <v>21</v>
      </c>
      <c r="F1202" t="s">
        <v>22</v>
      </c>
      <c r="G1202" t="s">
        <v>161</v>
      </c>
      <c r="H1202" t="s">
        <v>125</v>
      </c>
      <c r="I1202" t="s">
        <v>126</v>
      </c>
      <c r="J1202" t="s">
        <v>161</v>
      </c>
      <c r="K1202" t="s">
        <v>161</v>
      </c>
      <c r="L1202" t="s">
        <v>165</v>
      </c>
      <c r="M1202" t="s">
        <v>26</v>
      </c>
      <c r="N1202">
        <v>122</v>
      </c>
      <c r="O1202">
        <v>122</v>
      </c>
      <c r="P1202">
        <v>82</v>
      </c>
      <c r="Q1202">
        <v>72</v>
      </c>
      <c r="R1202">
        <v>0</v>
      </c>
      <c r="S1202">
        <v>0</v>
      </c>
      <c r="T1202">
        <v>0</v>
      </c>
      <c r="U1202">
        <v>0</v>
      </c>
      <c r="V1202">
        <v>100</v>
      </c>
      <c r="W1202">
        <v>67</v>
      </c>
      <c r="X1202">
        <v>59</v>
      </c>
      <c r="Y1202" t="s">
        <v>173</v>
      </c>
      <c r="Z1202" t="s">
        <v>173</v>
      </c>
      <c r="AA1202" t="s">
        <v>173</v>
      </c>
      <c r="AB1202" t="s">
        <v>173</v>
      </c>
      <c r="AC1202" s="25" t="s">
        <v>173</v>
      </c>
      <c r="AD1202" s="25" t="s">
        <v>173</v>
      </c>
      <c r="AE1202" s="25" t="s">
        <v>173</v>
      </c>
      <c r="AQ1202" s="5" t="e">
        <f>VLOOKUP(AR1202,'End KS4 denominations'!A:G,7,0)</f>
        <v>#N/A</v>
      </c>
      <c r="AR1202" s="5" t="str">
        <f t="shared" si="18"/>
        <v>Total.S7.Studio Schools.Total.Total</v>
      </c>
    </row>
    <row r="1203" spans="1:44" x14ac:dyDescent="0.25">
      <c r="A1203">
        <v>201819</v>
      </c>
      <c r="B1203" t="s">
        <v>19</v>
      </c>
      <c r="C1203" t="s">
        <v>110</v>
      </c>
      <c r="D1203" t="s">
        <v>20</v>
      </c>
      <c r="E1203" t="s">
        <v>21</v>
      </c>
      <c r="F1203" t="s">
        <v>22</v>
      </c>
      <c r="G1203" t="s">
        <v>111</v>
      </c>
      <c r="H1203" t="s">
        <v>125</v>
      </c>
      <c r="I1203" t="s">
        <v>163</v>
      </c>
      <c r="J1203" t="s">
        <v>161</v>
      </c>
      <c r="K1203" t="s">
        <v>161</v>
      </c>
      <c r="L1203" t="s">
        <v>165</v>
      </c>
      <c r="M1203" t="s">
        <v>26</v>
      </c>
      <c r="N1203">
        <v>562</v>
      </c>
      <c r="O1203">
        <v>543</v>
      </c>
      <c r="P1203">
        <v>195</v>
      </c>
      <c r="Q1203">
        <v>118</v>
      </c>
      <c r="R1203">
        <v>0</v>
      </c>
      <c r="S1203">
        <v>0</v>
      </c>
      <c r="T1203">
        <v>0</v>
      </c>
      <c r="U1203">
        <v>0</v>
      </c>
      <c r="V1203">
        <v>96</v>
      </c>
      <c r="W1203">
        <v>34</v>
      </c>
      <c r="X1203">
        <v>20</v>
      </c>
      <c r="Y1203" t="s">
        <v>173</v>
      </c>
      <c r="Z1203" t="s">
        <v>173</v>
      </c>
      <c r="AA1203" t="s">
        <v>173</v>
      </c>
      <c r="AB1203" t="s">
        <v>173</v>
      </c>
      <c r="AC1203" s="25" t="s">
        <v>173</v>
      </c>
      <c r="AD1203" s="25" t="s">
        <v>173</v>
      </c>
      <c r="AE1203" s="25" t="s">
        <v>173</v>
      </c>
      <c r="AQ1203" s="5" t="e">
        <f>VLOOKUP(AR1203,'End KS4 denominations'!A:G,7,0)</f>
        <v>#N/A</v>
      </c>
      <c r="AR1203" s="5" t="str">
        <f t="shared" si="18"/>
        <v>Boys.S7.University Technical Colleges (UTCs).Total.Total</v>
      </c>
    </row>
    <row r="1204" spans="1:44" x14ac:dyDescent="0.25">
      <c r="A1204">
        <v>201819</v>
      </c>
      <c r="B1204" t="s">
        <v>19</v>
      </c>
      <c r="C1204" t="s">
        <v>110</v>
      </c>
      <c r="D1204" t="s">
        <v>20</v>
      </c>
      <c r="E1204" t="s">
        <v>21</v>
      </c>
      <c r="F1204" t="s">
        <v>22</v>
      </c>
      <c r="G1204" t="s">
        <v>113</v>
      </c>
      <c r="H1204" t="s">
        <v>125</v>
      </c>
      <c r="I1204" t="s">
        <v>163</v>
      </c>
      <c r="J1204" t="s">
        <v>161</v>
      </c>
      <c r="K1204" t="s">
        <v>161</v>
      </c>
      <c r="L1204" t="s">
        <v>165</v>
      </c>
      <c r="M1204" t="s">
        <v>26</v>
      </c>
      <c r="N1204">
        <v>118</v>
      </c>
      <c r="O1204">
        <v>116</v>
      </c>
      <c r="P1204">
        <v>70</v>
      </c>
      <c r="Q1204">
        <v>44</v>
      </c>
      <c r="R1204">
        <v>0</v>
      </c>
      <c r="S1204">
        <v>0</v>
      </c>
      <c r="T1204">
        <v>0</v>
      </c>
      <c r="U1204">
        <v>0</v>
      </c>
      <c r="V1204">
        <v>98</v>
      </c>
      <c r="W1204">
        <v>59</v>
      </c>
      <c r="X1204">
        <v>37</v>
      </c>
      <c r="Y1204" t="s">
        <v>173</v>
      </c>
      <c r="Z1204" t="s">
        <v>173</v>
      </c>
      <c r="AA1204" t="s">
        <v>173</v>
      </c>
      <c r="AB1204" t="s">
        <v>173</v>
      </c>
      <c r="AC1204" s="25" t="s">
        <v>173</v>
      </c>
      <c r="AD1204" s="25" t="s">
        <v>173</v>
      </c>
      <c r="AE1204" s="25" t="s">
        <v>173</v>
      </c>
      <c r="AQ1204" s="5" t="e">
        <f>VLOOKUP(AR1204,'End KS4 denominations'!A:G,7,0)</f>
        <v>#N/A</v>
      </c>
      <c r="AR1204" s="5" t="str">
        <f t="shared" si="18"/>
        <v>Girls.S7.University Technical Colleges (UTCs).Total.Total</v>
      </c>
    </row>
    <row r="1205" spans="1:44" x14ac:dyDescent="0.25">
      <c r="A1205">
        <v>201819</v>
      </c>
      <c r="B1205" t="s">
        <v>19</v>
      </c>
      <c r="C1205" t="s">
        <v>110</v>
      </c>
      <c r="D1205" t="s">
        <v>20</v>
      </c>
      <c r="E1205" t="s">
        <v>21</v>
      </c>
      <c r="F1205" t="s">
        <v>22</v>
      </c>
      <c r="G1205" t="s">
        <v>161</v>
      </c>
      <c r="H1205" t="s">
        <v>125</v>
      </c>
      <c r="I1205" t="s">
        <v>163</v>
      </c>
      <c r="J1205" t="s">
        <v>161</v>
      </c>
      <c r="K1205" t="s">
        <v>161</v>
      </c>
      <c r="L1205" t="s">
        <v>165</v>
      </c>
      <c r="M1205" t="s">
        <v>26</v>
      </c>
      <c r="N1205">
        <v>680</v>
      </c>
      <c r="O1205">
        <v>659</v>
      </c>
      <c r="P1205">
        <v>265</v>
      </c>
      <c r="Q1205">
        <v>162</v>
      </c>
      <c r="R1205">
        <v>0</v>
      </c>
      <c r="S1205">
        <v>0</v>
      </c>
      <c r="T1205">
        <v>0</v>
      </c>
      <c r="U1205">
        <v>0</v>
      </c>
      <c r="V1205">
        <v>96</v>
      </c>
      <c r="W1205">
        <v>38</v>
      </c>
      <c r="X1205">
        <v>23</v>
      </c>
      <c r="Y1205" t="s">
        <v>173</v>
      </c>
      <c r="Z1205" t="s">
        <v>173</v>
      </c>
      <c r="AA1205" t="s">
        <v>173</v>
      </c>
      <c r="AB1205" t="s">
        <v>173</v>
      </c>
      <c r="AC1205" s="25" t="s">
        <v>173</v>
      </c>
      <c r="AD1205" s="25" t="s">
        <v>173</v>
      </c>
      <c r="AE1205" s="25" t="s">
        <v>173</v>
      </c>
      <c r="AQ1205" s="5" t="e">
        <f>VLOOKUP(AR1205,'End KS4 denominations'!A:G,7,0)</f>
        <v>#N/A</v>
      </c>
      <c r="AR1205" s="5" t="str">
        <f t="shared" si="18"/>
        <v>Total.S7.University Technical Colleges (UTCs).Total.Total</v>
      </c>
    </row>
    <row r="1206" spans="1:44" x14ac:dyDescent="0.25">
      <c r="A1206">
        <v>201819</v>
      </c>
      <c r="B1206" t="s">
        <v>19</v>
      </c>
      <c r="C1206" t="s">
        <v>110</v>
      </c>
      <c r="D1206" t="s">
        <v>20</v>
      </c>
      <c r="E1206" t="s">
        <v>21</v>
      </c>
      <c r="F1206" t="s">
        <v>22</v>
      </c>
      <c r="G1206" t="s">
        <v>111</v>
      </c>
      <c r="H1206" t="s">
        <v>125</v>
      </c>
      <c r="I1206" t="s">
        <v>86</v>
      </c>
      <c r="J1206" t="s">
        <v>161</v>
      </c>
      <c r="K1206" t="s">
        <v>161</v>
      </c>
      <c r="L1206" t="s">
        <v>45</v>
      </c>
      <c r="M1206" t="s">
        <v>26</v>
      </c>
      <c r="N1206">
        <v>10351</v>
      </c>
      <c r="O1206">
        <v>10271</v>
      </c>
      <c r="P1206">
        <v>6647</v>
      </c>
      <c r="Q1206">
        <v>4823</v>
      </c>
      <c r="R1206">
        <v>0</v>
      </c>
      <c r="S1206">
        <v>0</v>
      </c>
      <c r="T1206">
        <v>0</v>
      </c>
      <c r="U1206">
        <v>0</v>
      </c>
      <c r="V1206">
        <v>99</v>
      </c>
      <c r="W1206">
        <v>64</v>
      </c>
      <c r="X1206">
        <v>46</v>
      </c>
      <c r="Y1206" t="s">
        <v>173</v>
      </c>
      <c r="Z1206" t="s">
        <v>173</v>
      </c>
      <c r="AA1206" t="s">
        <v>173</v>
      </c>
      <c r="AB1206" t="s">
        <v>173</v>
      </c>
      <c r="AC1206" s="25" t="s">
        <v>173</v>
      </c>
      <c r="AD1206" s="25" t="s">
        <v>173</v>
      </c>
      <c r="AE1206" s="25" t="s">
        <v>173</v>
      </c>
      <c r="AQ1206" s="5" t="e">
        <f>VLOOKUP(AR1206,'End KS4 denominations'!A:G,7,0)</f>
        <v>#N/A</v>
      </c>
      <c r="AR1206" s="5" t="str">
        <f t="shared" si="18"/>
        <v>Boys.S7.Converter Academies.Total.Total</v>
      </c>
    </row>
    <row r="1207" spans="1:44" x14ac:dyDescent="0.25">
      <c r="A1207">
        <v>201819</v>
      </c>
      <c r="B1207" t="s">
        <v>19</v>
      </c>
      <c r="C1207" t="s">
        <v>110</v>
      </c>
      <c r="D1207" t="s">
        <v>20</v>
      </c>
      <c r="E1207" t="s">
        <v>21</v>
      </c>
      <c r="F1207" t="s">
        <v>22</v>
      </c>
      <c r="G1207" t="s">
        <v>113</v>
      </c>
      <c r="H1207" t="s">
        <v>125</v>
      </c>
      <c r="I1207" t="s">
        <v>86</v>
      </c>
      <c r="J1207" t="s">
        <v>161</v>
      </c>
      <c r="K1207" t="s">
        <v>161</v>
      </c>
      <c r="L1207" t="s">
        <v>45</v>
      </c>
      <c r="M1207" t="s">
        <v>26</v>
      </c>
      <c r="N1207">
        <v>19777</v>
      </c>
      <c r="O1207">
        <v>19723</v>
      </c>
      <c r="P1207">
        <v>16198</v>
      </c>
      <c r="Q1207">
        <v>13537</v>
      </c>
      <c r="R1207">
        <v>0</v>
      </c>
      <c r="S1207">
        <v>0</v>
      </c>
      <c r="T1207">
        <v>0</v>
      </c>
      <c r="U1207">
        <v>0</v>
      </c>
      <c r="V1207">
        <v>99</v>
      </c>
      <c r="W1207">
        <v>81</v>
      </c>
      <c r="X1207">
        <v>68</v>
      </c>
      <c r="Y1207" t="s">
        <v>173</v>
      </c>
      <c r="Z1207" t="s">
        <v>173</v>
      </c>
      <c r="AA1207" t="s">
        <v>173</v>
      </c>
      <c r="AB1207" t="s">
        <v>173</v>
      </c>
      <c r="AC1207" s="25" t="s">
        <v>173</v>
      </c>
      <c r="AD1207" s="25" t="s">
        <v>173</v>
      </c>
      <c r="AE1207" s="25" t="s">
        <v>173</v>
      </c>
      <c r="AQ1207" s="5" t="e">
        <f>VLOOKUP(AR1207,'End KS4 denominations'!A:G,7,0)</f>
        <v>#N/A</v>
      </c>
      <c r="AR1207" s="5" t="str">
        <f t="shared" si="18"/>
        <v>Girls.S7.Converter Academies.Total.Total</v>
      </c>
    </row>
    <row r="1208" spans="1:44" x14ac:dyDescent="0.25">
      <c r="A1208">
        <v>201819</v>
      </c>
      <c r="B1208" t="s">
        <v>19</v>
      </c>
      <c r="C1208" t="s">
        <v>110</v>
      </c>
      <c r="D1208" t="s">
        <v>20</v>
      </c>
      <c r="E1208" t="s">
        <v>21</v>
      </c>
      <c r="F1208" t="s">
        <v>22</v>
      </c>
      <c r="G1208" t="s">
        <v>161</v>
      </c>
      <c r="H1208" t="s">
        <v>125</v>
      </c>
      <c r="I1208" t="s">
        <v>86</v>
      </c>
      <c r="J1208" t="s">
        <v>161</v>
      </c>
      <c r="K1208" t="s">
        <v>161</v>
      </c>
      <c r="L1208" t="s">
        <v>45</v>
      </c>
      <c r="M1208" t="s">
        <v>26</v>
      </c>
      <c r="N1208">
        <v>30128</v>
      </c>
      <c r="O1208">
        <v>29994</v>
      </c>
      <c r="P1208">
        <v>22845</v>
      </c>
      <c r="Q1208">
        <v>18360</v>
      </c>
      <c r="R1208">
        <v>0</v>
      </c>
      <c r="S1208">
        <v>0</v>
      </c>
      <c r="T1208">
        <v>0</v>
      </c>
      <c r="U1208">
        <v>0</v>
      </c>
      <c r="V1208">
        <v>99</v>
      </c>
      <c r="W1208">
        <v>75</v>
      </c>
      <c r="X1208">
        <v>60</v>
      </c>
      <c r="Y1208" t="s">
        <v>173</v>
      </c>
      <c r="Z1208" t="s">
        <v>173</v>
      </c>
      <c r="AA1208" t="s">
        <v>173</v>
      </c>
      <c r="AB1208" t="s">
        <v>173</v>
      </c>
      <c r="AC1208" s="25" t="s">
        <v>173</v>
      </c>
      <c r="AD1208" s="25" t="s">
        <v>173</v>
      </c>
      <c r="AE1208" s="25" t="s">
        <v>173</v>
      </c>
      <c r="AQ1208" s="5" t="e">
        <f>VLOOKUP(AR1208,'End KS4 denominations'!A:G,7,0)</f>
        <v>#N/A</v>
      </c>
      <c r="AR1208" s="5" t="str">
        <f t="shared" si="18"/>
        <v>Total.S7.Converter Academies.Total.Total</v>
      </c>
    </row>
    <row r="1209" spans="1:44" x14ac:dyDescent="0.25">
      <c r="A1209">
        <v>201819</v>
      </c>
      <c r="B1209" t="s">
        <v>19</v>
      </c>
      <c r="C1209" t="s">
        <v>110</v>
      </c>
      <c r="D1209" t="s">
        <v>20</v>
      </c>
      <c r="E1209" t="s">
        <v>21</v>
      </c>
      <c r="F1209" t="s">
        <v>22</v>
      </c>
      <c r="G1209" t="s">
        <v>111</v>
      </c>
      <c r="H1209" t="s">
        <v>125</v>
      </c>
      <c r="I1209" t="s">
        <v>164</v>
      </c>
      <c r="J1209" t="s">
        <v>161</v>
      </c>
      <c r="K1209" t="s">
        <v>161</v>
      </c>
      <c r="L1209" t="s">
        <v>45</v>
      </c>
      <c r="M1209" t="s">
        <v>26</v>
      </c>
      <c r="N1209">
        <v>6</v>
      </c>
      <c r="O1209">
        <v>5</v>
      </c>
      <c r="P1209">
        <v>1</v>
      </c>
      <c r="Q1209">
        <v>1</v>
      </c>
      <c r="R1209">
        <v>0</v>
      </c>
      <c r="S1209">
        <v>0</v>
      </c>
      <c r="T1209">
        <v>0</v>
      </c>
      <c r="U1209">
        <v>0</v>
      </c>
      <c r="V1209">
        <v>83</v>
      </c>
      <c r="W1209">
        <v>16</v>
      </c>
      <c r="X1209">
        <v>16</v>
      </c>
      <c r="Y1209" t="s">
        <v>173</v>
      </c>
      <c r="Z1209" t="s">
        <v>173</v>
      </c>
      <c r="AA1209" t="s">
        <v>173</v>
      </c>
      <c r="AB1209" t="s">
        <v>173</v>
      </c>
      <c r="AC1209" s="25" t="s">
        <v>173</v>
      </c>
      <c r="AD1209" s="25" t="s">
        <v>173</v>
      </c>
      <c r="AE1209" s="25" t="s">
        <v>173</v>
      </c>
      <c r="AQ1209" s="5" t="e">
        <f>VLOOKUP(AR1209,'End KS4 denominations'!A:G,7,0)</f>
        <v>#N/A</v>
      </c>
      <c r="AR1209" s="5" t="str">
        <f t="shared" si="18"/>
        <v>Boys.S7.FE14-16 Colleges.Total.Total</v>
      </c>
    </row>
    <row r="1210" spans="1:44" x14ac:dyDescent="0.25">
      <c r="A1210">
        <v>201819</v>
      </c>
      <c r="B1210" t="s">
        <v>19</v>
      </c>
      <c r="C1210" t="s">
        <v>110</v>
      </c>
      <c r="D1210" t="s">
        <v>20</v>
      </c>
      <c r="E1210" t="s">
        <v>21</v>
      </c>
      <c r="F1210" t="s">
        <v>22</v>
      </c>
      <c r="G1210" t="s">
        <v>113</v>
      </c>
      <c r="H1210" t="s">
        <v>125</v>
      </c>
      <c r="I1210" t="s">
        <v>164</v>
      </c>
      <c r="J1210" t="s">
        <v>161</v>
      </c>
      <c r="K1210" t="s">
        <v>161</v>
      </c>
      <c r="L1210" t="s">
        <v>45</v>
      </c>
      <c r="M1210" t="s">
        <v>26</v>
      </c>
      <c r="N1210">
        <v>20</v>
      </c>
      <c r="O1210">
        <v>17</v>
      </c>
      <c r="P1210">
        <v>9</v>
      </c>
      <c r="Q1210">
        <v>8</v>
      </c>
      <c r="R1210">
        <v>0</v>
      </c>
      <c r="S1210">
        <v>0</v>
      </c>
      <c r="T1210">
        <v>0</v>
      </c>
      <c r="U1210">
        <v>0</v>
      </c>
      <c r="V1210">
        <v>85</v>
      </c>
      <c r="W1210">
        <v>45</v>
      </c>
      <c r="X1210">
        <v>40</v>
      </c>
      <c r="Y1210" t="s">
        <v>173</v>
      </c>
      <c r="Z1210" t="s">
        <v>173</v>
      </c>
      <c r="AA1210" t="s">
        <v>173</v>
      </c>
      <c r="AB1210" t="s">
        <v>173</v>
      </c>
      <c r="AC1210" s="25" t="s">
        <v>173</v>
      </c>
      <c r="AD1210" s="25" t="s">
        <v>173</v>
      </c>
      <c r="AE1210" s="25" t="s">
        <v>173</v>
      </c>
      <c r="AQ1210" s="5" t="e">
        <f>VLOOKUP(AR1210,'End KS4 denominations'!A:G,7,0)</f>
        <v>#N/A</v>
      </c>
      <c r="AR1210" s="5" t="str">
        <f t="shared" si="18"/>
        <v>Girls.S7.FE14-16 Colleges.Total.Total</v>
      </c>
    </row>
    <row r="1211" spans="1:44" x14ac:dyDescent="0.25">
      <c r="A1211">
        <v>201819</v>
      </c>
      <c r="B1211" t="s">
        <v>19</v>
      </c>
      <c r="C1211" t="s">
        <v>110</v>
      </c>
      <c r="D1211" t="s">
        <v>20</v>
      </c>
      <c r="E1211" t="s">
        <v>21</v>
      </c>
      <c r="F1211" t="s">
        <v>22</v>
      </c>
      <c r="G1211" t="s">
        <v>161</v>
      </c>
      <c r="H1211" t="s">
        <v>125</v>
      </c>
      <c r="I1211" t="s">
        <v>164</v>
      </c>
      <c r="J1211" t="s">
        <v>161</v>
      </c>
      <c r="K1211" t="s">
        <v>161</v>
      </c>
      <c r="L1211" t="s">
        <v>45</v>
      </c>
      <c r="M1211" t="s">
        <v>26</v>
      </c>
      <c r="N1211">
        <v>26</v>
      </c>
      <c r="O1211">
        <v>22</v>
      </c>
      <c r="P1211">
        <v>10</v>
      </c>
      <c r="Q1211">
        <v>9</v>
      </c>
      <c r="R1211">
        <v>0</v>
      </c>
      <c r="S1211">
        <v>0</v>
      </c>
      <c r="T1211">
        <v>0</v>
      </c>
      <c r="U1211">
        <v>0</v>
      </c>
      <c r="V1211">
        <v>84</v>
      </c>
      <c r="W1211">
        <v>38</v>
      </c>
      <c r="X1211">
        <v>34</v>
      </c>
      <c r="Y1211" t="s">
        <v>173</v>
      </c>
      <c r="Z1211" t="s">
        <v>173</v>
      </c>
      <c r="AA1211" t="s">
        <v>173</v>
      </c>
      <c r="AB1211" t="s">
        <v>173</v>
      </c>
      <c r="AC1211" s="25" t="s">
        <v>173</v>
      </c>
      <c r="AD1211" s="25" t="s">
        <v>173</v>
      </c>
      <c r="AE1211" s="25" t="s">
        <v>173</v>
      </c>
      <c r="AQ1211" s="5" t="e">
        <f>VLOOKUP(AR1211,'End KS4 denominations'!A:G,7,0)</f>
        <v>#N/A</v>
      </c>
      <c r="AR1211" s="5" t="str">
        <f t="shared" si="18"/>
        <v>Total.S7.FE14-16 Colleges.Total.Total</v>
      </c>
    </row>
    <row r="1212" spans="1:44" x14ac:dyDescent="0.25">
      <c r="A1212">
        <v>201819</v>
      </c>
      <c r="B1212" t="s">
        <v>19</v>
      </c>
      <c r="C1212" t="s">
        <v>110</v>
      </c>
      <c r="D1212" t="s">
        <v>20</v>
      </c>
      <c r="E1212" t="s">
        <v>21</v>
      </c>
      <c r="F1212" t="s">
        <v>22</v>
      </c>
      <c r="G1212" t="s">
        <v>111</v>
      </c>
      <c r="H1212" t="s">
        <v>125</v>
      </c>
      <c r="I1212" t="s">
        <v>89</v>
      </c>
      <c r="J1212" t="s">
        <v>161</v>
      </c>
      <c r="K1212" t="s">
        <v>161</v>
      </c>
      <c r="L1212" t="s">
        <v>45</v>
      </c>
      <c r="M1212" t="s">
        <v>26</v>
      </c>
      <c r="N1212">
        <v>370</v>
      </c>
      <c r="O1212">
        <v>362</v>
      </c>
      <c r="P1212">
        <v>207</v>
      </c>
      <c r="Q1212">
        <v>133</v>
      </c>
      <c r="R1212">
        <v>0</v>
      </c>
      <c r="S1212">
        <v>0</v>
      </c>
      <c r="T1212">
        <v>0</v>
      </c>
      <c r="U1212">
        <v>0</v>
      </c>
      <c r="V1212">
        <v>97</v>
      </c>
      <c r="W1212">
        <v>55</v>
      </c>
      <c r="X1212">
        <v>35</v>
      </c>
      <c r="Y1212" t="s">
        <v>173</v>
      </c>
      <c r="Z1212" t="s">
        <v>173</v>
      </c>
      <c r="AA1212" t="s">
        <v>173</v>
      </c>
      <c r="AB1212" t="s">
        <v>173</v>
      </c>
      <c r="AC1212" s="25" t="s">
        <v>173</v>
      </c>
      <c r="AD1212" s="25" t="s">
        <v>173</v>
      </c>
      <c r="AE1212" s="25" t="s">
        <v>173</v>
      </c>
      <c r="AQ1212" s="5" t="e">
        <f>VLOOKUP(AR1212,'End KS4 denominations'!A:G,7,0)</f>
        <v>#N/A</v>
      </c>
      <c r="AR1212" s="5" t="str">
        <f t="shared" si="18"/>
        <v>Boys.S7.Free Schools.Total.Total</v>
      </c>
    </row>
    <row r="1213" spans="1:44" x14ac:dyDescent="0.25">
      <c r="A1213">
        <v>201819</v>
      </c>
      <c r="B1213" t="s">
        <v>19</v>
      </c>
      <c r="C1213" t="s">
        <v>110</v>
      </c>
      <c r="D1213" t="s">
        <v>20</v>
      </c>
      <c r="E1213" t="s">
        <v>21</v>
      </c>
      <c r="F1213" t="s">
        <v>22</v>
      </c>
      <c r="G1213" t="s">
        <v>113</v>
      </c>
      <c r="H1213" t="s">
        <v>125</v>
      </c>
      <c r="I1213" t="s">
        <v>89</v>
      </c>
      <c r="J1213" t="s">
        <v>161</v>
      </c>
      <c r="K1213" t="s">
        <v>161</v>
      </c>
      <c r="L1213" t="s">
        <v>45</v>
      </c>
      <c r="M1213" t="s">
        <v>26</v>
      </c>
      <c r="N1213">
        <v>562</v>
      </c>
      <c r="O1213">
        <v>559</v>
      </c>
      <c r="P1213">
        <v>403</v>
      </c>
      <c r="Q1213">
        <v>300</v>
      </c>
      <c r="R1213">
        <v>0</v>
      </c>
      <c r="S1213">
        <v>0</v>
      </c>
      <c r="T1213">
        <v>0</v>
      </c>
      <c r="U1213">
        <v>0</v>
      </c>
      <c r="V1213">
        <v>99</v>
      </c>
      <c r="W1213">
        <v>71</v>
      </c>
      <c r="X1213">
        <v>53</v>
      </c>
      <c r="Y1213" t="s">
        <v>173</v>
      </c>
      <c r="Z1213" t="s">
        <v>173</v>
      </c>
      <c r="AA1213" t="s">
        <v>173</v>
      </c>
      <c r="AB1213" t="s">
        <v>173</v>
      </c>
      <c r="AC1213" s="25" t="s">
        <v>173</v>
      </c>
      <c r="AD1213" s="25" t="s">
        <v>173</v>
      </c>
      <c r="AE1213" s="25" t="s">
        <v>173</v>
      </c>
      <c r="AQ1213" s="5" t="e">
        <f>VLOOKUP(AR1213,'End KS4 denominations'!A:G,7,0)</f>
        <v>#N/A</v>
      </c>
      <c r="AR1213" s="5" t="str">
        <f t="shared" si="18"/>
        <v>Girls.S7.Free Schools.Total.Total</v>
      </c>
    </row>
    <row r="1214" spans="1:44" x14ac:dyDescent="0.25">
      <c r="A1214">
        <v>201819</v>
      </c>
      <c r="B1214" t="s">
        <v>19</v>
      </c>
      <c r="C1214" t="s">
        <v>110</v>
      </c>
      <c r="D1214" t="s">
        <v>20</v>
      </c>
      <c r="E1214" t="s">
        <v>21</v>
      </c>
      <c r="F1214" t="s">
        <v>22</v>
      </c>
      <c r="G1214" t="s">
        <v>161</v>
      </c>
      <c r="H1214" t="s">
        <v>125</v>
      </c>
      <c r="I1214" t="s">
        <v>89</v>
      </c>
      <c r="J1214" t="s">
        <v>161</v>
      </c>
      <c r="K1214" t="s">
        <v>161</v>
      </c>
      <c r="L1214" t="s">
        <v>45</v>
      </c>
      <c r="M1214" t="s">
        <v>26</v>
      </c>
      <c r="N1214">
        <v>932</v>
      </c>
      <c r="O1214">
        <v>921</v>
      </c>
      <c r="P1214">
        <v>610</v>
      </c>
      <c r="Q1214">
        <v>433</v>
      </c>
      <c r="R1214">
        <v>0</v>
      </c>
      <c r="S1214">
        <v>0</v>
      </c>
      <c r="T1214">
        <v>0</v>
      </c>
      <c r="U1214">
        <v>0</v>
      </c>
      <c r="V1214">
        <v>98</v>
      </c>
      <c r="W1214">
        <v>65</v>
      </c>
      <c r="X1214">
        <v>46</v>
      </c>
      <c r="Y1214" t="s">
        <v>173</v>
      </c>
      <c r="Z1214" t="s">
        <v>173</v>
      </c>
      <c r="AA1214" t="s">
        <v>173</v>
      </c>
      <c r="AB1214" t="s">
        <v>173</v>
      </c>
      <c r="AC1214" s="25" t="s">
        <v>173</v>
      </c>
      <c r="AD1214" s="25" t="s">
        <v>173</v>
      </c>
      <c r="AE1214" s="25" t="s">
        <v>173</v>
      </c>
      <c r="AQ1214" s="5" t="e">
        <f>VLOOKUP(AR1214,'End KS4 denominations'!A:G,7,0)</f>
        <v>#N/A</v>
      </c>
      <c r="AR1214" s="5" t="str">
        <f t="shared" si="18"/>
        <v>Total.S7.Free Schools.Total.Total</v>
      </c>
    </row>
    <row r="1215" spans="1:44" x14ac:dyDescent="0.25">
      <c r="A1215">
        <v>201819</v>
      </c>
      <c r="B1215" t="s">
        <v>19</v>
      </c>
      <c r="C1215" t="s">
        <v>110</v>
      </c>
      <c r="D1215" t="s">
        <v>20</v>
      </c>
      <c r="E1215" t="s">
        <v>21</v>
      </c>
      <c r="F1215" t="s">
        <v>22</v>
      </c>
      <c r="G1215" t="s">
        <v>111</v>
      </c>
      <c r="H1215" t="s">
        <v>125</v>
      </c>
      <c r="I1215" t="s">
        <v>87</v>
      </c>
      <c r="J1215" t="s">
        <v>161</v>
      </c>
      <c r="K1215" t="s">
        <v>161</v>
      </c>
      <c r="L1215" t="s">
        <v>45</v>
      </c>
      <c r="M1215" t="s">
        <v>26</v>
      </c>
      <c r="N1215">
        <v>2244</v>
      </c>
      <c r="O1215">
        <v>2241</v>
      </c>
      <c r="P1215">
        <v>2046</v>
      </c>
      <c r="Q1215">
        <v>1800</v>
      </c>
      <c r="R1215">
        <v>0</v>
      </c>
      <c r="S1215">
        <v>0</v>
      </c>
      <c r="T1215">
        <v>0</v>
      </c>
      <c r="U1215">
        <v>0</v>
      </c>
      <c r="V1215">
        <v>99</v>
      </c>
      <c r="W1215">
        <v>91</v>
      </c>
      <c r="X1215">
        <v>80</v>
      </c>
      <c r="Y1215" t="s">
        <v>173</v>
      </c>
      <c r="Z1215" t="s">
        <v>173</v>
      </c>
      <c r="AA1215" t="s">
        <v>173</v>
      </c>
      <c r="AB1215" t="s">
        <v>173</v>
      </c>
      <c r="AC1215" s="25" t="s">
        <v>173</v>
      </c>
      <c r="AD1215" s="25" t="s">
        <v>173</v>
      </c>
      <c r="AE1215" s="25" t="s">
        <v>173</v>
      </c>
      <c r="AQ1215" s="5" t="e">
        <f>VLOOKUP(AR1215,'End KS4 denominations'!A:G,7,0)</f>
        <v>#N/A</v>
      </c>
      <c r="AR1215" s="5" t="str">
        <f t="shared" si="18"/>
        <v>Boys.S7.Independent Schools.Total.Total</v>
      </c>
    </row>
    <row r="1216" spans="1:44" x14ac:dyDescent="0.25">
      <c r="A1216">
        <v>201819</v>
      </c>
      <c r="B1216" t="s">
        <v>19</v>
      </c>
      <c r="C1216" t="s">
        <v>110</v>
      </c>
      <c r="D1216" t="s">
        <v>20</v>
      </c>
      <c r="E1216" t="s">
        <v>21</v>
      </c>
      <c r="F1216" t="s">
        <v>22</v>
      </c>
      <c r="G1216" t="s">
        <v>113</v>
      </c>
      <c r="H1216" t="s">
        <v>125</v>
      </c>
      <c r="I1216" t="s">
        <v>87</v>
      </c>
      <c r="J1216" t="s">
        <v>161</v>
      </c>
      <c r="K1216" t="s">
        <v>161</v>
      </c>
      <c r="L1216" t="s">
        <v>45</v>
      </c>
      <c r="M1216" t="s">
        <v>26</v>
      </c>
      <c r="N1216">
        <v>3817</v>
      </c>
      <c r="O1216">
        <v>3815</v>
      </c>
      <c r="P1216">
        <v>3707</v>
      </c>
      <c r="Q1216">
        <v>3485</v>
      </c>
      <c r="R1216">
        <v>0</v>
      </c>
      <c r="S1216">
        <v>0</v>
      </c>
      <c r="T1216">
        <v>0</v>
      </c>
      <c r="U1216">
        <v>0</v>
      </c>
      <c r="V1216">
        <v>99</v>
      </c>
      <c r="W1216">
        <v>97</v>
      </c>
      <c r="X1216">
        <v>91</v>
      </c>
      <c r="Y1216" t="s">
        <v>173</v>
      </c>
      <c r="Z1216" t="s">
        <v>173</v>
      </c>
      <c r="AA1216" t="s">
        <v>173</v>
      </c>
      <c r="AB1216" t="s">
        <v>173</v>
      </c>
      <c r="AC1216" s="25" t="s">
        <v>173</v>
      </c>
      <c r="AD1216" s="25" t="s">
        <v>173</v>
      </c>
      <c r="AE1216" s="25" t="s">
        <v>173</v>
      </c>
      <c r="AQ1216" s="5" t="e">
        <f>VLOOKUP(AR1216,'End KS4 denominations'!A:G,7,0)</f>
        <v>#N/A</v>
      </c>
      <c r="AR1216" s="5" t="str">
        <f t="shared" ref="AR1216:AR1279" si="19">CONCATENATE(G1216,".",H1216,".",I1216,".",J1216,".",K1216)</f>
        <v>Girls.S7.Independent Schools.Total.Total</v>
      </c>
    </row>
    <row r="1217" spans="1:44" x14ac:dyDescent="0.25">
      <c r="A1217">
        <v>201819</v>
      </c>
      <c r="B1217" t="s">
        <v>19</v>
      </c>
      <c r="C1217" t="s">
        <v>110</v>
      </c>
      <c r="D1217" t="s">
        <v>20</v>
      </c>
      <c r="E1217" t="s">
        <v>21</v>
      </c>
      <c r="F1217" t="s">
        <v>22</v>
      </c>
      <c r="G1217" t="s">
        <v>161</v>
      </c>
      <c r="H1217" t="s">
        <v>125</v>
      </c>
      <c r="I1217" t="s">
        <v>87</v>
      </c>
      <c r="J1217" t="s">
        <v>161</v>
      </c>
      <c r="K1217" t="s">
        <v>161</v>
      </c>
      <c r="L1217" t="s">
        <v>45</v>
      </c>
      <c r="M1217" t="s">
        <v>26</v>
      </c>
      <c r="N1217">
        <v>6061</v>
      </c>
      <c r="O1217">
        <v>6056</v>
      </c>
      <c r="P1217">
        <v>5753</v>
      </c>
      <c r="Q1217">
        <v>5285</v>
      </c>
      <c r="R1217">
        <v>0</v>
      </c>
      <c r="S1217">
        <v>0</v>
      </c>
      <c r="T1217">
        <v>0</v>
      </c>
      <c r="U1217">
        <v>0</v>
      </c>
      <c r="V1217">
        <v>99</v>
      </c>
      <c r="W1217">
        <v>94</v>
      </c>
      <c r="X1217">
        <v>87</v>
      </c>
      <c r="Y1217" t="s">
        <v>173</v>
      </c>
      <c r="Z1217" t="s">
        <v>173</v>
      </c>
      <c r="AA1217" t="s">
        <v>173</v>
      </c>
      <c r="AB1217" t="s">
        <v>173</v>
      </c>
      <c r="AC1217" s="25" t="s">
        <v>173</v>
      </c>
      <c r="AD1217" s="25" t="s">
        <v>173</v>
      </c>
      <c r="AE1217" s="25" t="s">
        <v>173</v>
      </c>
      <c r="AQ1217" s="5" t="e">
        <f>VLOOKUP(AR1217,'End KS4 denominations'!A:G,7,0)</f>
        <v>#N/A</v>
      </c>
      <c r="AR1217" s="5" t="str">
        <f t="shared" si="19"/>
        <v>Total.S7.Independent Schools.Total.Total</v>
      </c>
    </row>
    <row r="1218" spans="1:44" x14ac:dyDescent="0.25">
      <c r="A1218">
        <v>201819</v>
      </c>
      <c r="B1218" t="s">
        <v>19</v>
      </c>
      <c r="C1218" t="s">
        <v>110</v>
      </c>
      <c r="D1218" t="s">
        <v>20</v>
      </c>
      <c r="E1218" t="s">
        <v>21</v>
      </c>
      <c r="F1218" t="s">
        <v>22</v>
      </c>
      <c r="G1218" t="s">
        <v>111</v>
      </c>
      <c r="H1218" t="s">
        <v>125</v>
      </c>
      <c r="I1218" t="s">
        <v>162</v>
      </c>
      <c r="J1218" t="s">
        <v>161</v>
      </c>
      <c r="K1218" t="s">
        <v>161</v>
      </c>
      <c r="L1218" t="s">
        <v>45</v>
      </c>
      <c r="M1218" t="s">
        <v>26</v>
      </c>
      <c r="N1218">
        <v>25</v>
      </c>
      <c r="O1218">
        <v>25</v>
      </c>
      <c r="P1218">
        <v>17</v>
      </c>
      <c r="Q1218">
        <v>8</v>
      </c>
      <c r="R1218">
        <v>0</v>
      </c>
      <c r="S1218">
        <v>0</v>
      </c>
      <c r="T1218">
        <v>0</v>
      </c>
      <c r="U1218">
        <v>0</v>
      </c>
      <c r="V1218">
        <v>100</v>
      </c>
      <c r="W1218">
        <v>68</v>
      </c>
      <c r="X1218">
        <v>32</v>
      </c>
      <c r="Y1218" t="s">
        <v>173</v>
      </c>
      <c r="Z1218" t="s">
        <v>173</v>
      </c>
      <c r="AA1218" t="s">
        <v>173</v>
      </c>
      <c r="AB1218" t="s">
        <v>173</v>
      </c>
      <c r="AC1218" s="25" t="s">
        <v>173</v>
      </c>
      <c r="AD1218" s="25" t="s">
        <v>173</v>
      </c>
      <c r="AE1218" s="25" t="s">
        <v>173</v>
      </c>
      <c r="AQ1218" s="5" t="e">
        <f>VLOOKUP(AR1218,'End KS4 denominations'!A:G,7,0)</f>
        <v>#N/A</v>
      </c>
      <c r="AR1218" s="5" t="str">
        <f t="shared" si="19"/>
        <v>Boys.S7.Independent Special Schools.Total.Total</v>
      </c>
    </row>
    <row r="1219" spans="1:44" x14ac:dyDescent="0.25">
      <c r="A1219">
        <v>201819</v>
      </c>
      <c r="B1219" t="s">
        <v>19</v>
      </c>
      <c r="C1219" t="s">
        <v>110</v>
      </c>
      <c r="D1219" t="s">
        <v>20</v>
      </c>
      <c r="E1219" t="s">
        <v>21</v>
      </c>
      <c r="F1219" t="s">
        <v>22</v>
      </c>
      <c r="G1219" t="s">
        <v>113</v>
      </c>
      <c r="H1219" t="s">
        <v>125</v>
      </c>
      <c r="I1219" t="s">
        <v>162</v>
      </c>
      <c r="J1219" t="s">
        <v>161</v>
      </c>
      <c r="K1219" t="s">
        <v>161</v>
      </c>
      <c r="L1219" t="s">
        <v>45</v>
      </c>
      <c r="M1219" t="s">
        <v>26</v>
      </c>
      <c r="N1219">
        <v>6</v>
      </c>
      <c r="O1219">
        <v>5</v>
      </c>
      <c r="P1219">
        <v>2</v>
      </c>
      <c r="Q1219">
        <v>1</v>
      </c>
      <c r="R1219">
        <v>0</v>
      </c>
      <c r="S1219">
        <v>0</v>
      </c>
      <c r="T1219">
        <v>0</v>
      </c>
      <c r="U1219">
        <v>0</v>
      </c>
      <c r="V1219">
        <v>83</v>
      </c>
      <c r="W1219">
        <v>33</v>
      </c>
      <c r="X1219">
        <v>16</v>
      </c>
      <c r="Y1219" t="s">
        <v>173</v>
      </c>
      <c r="Z1219" t="s">
        <v>173</v>
      </c>
      <c r="AA1219" t="s">
        <v>173</v>
      </c>
      <c r="AB1219" t="s">
        <v>173</v>
      </c>
      <c r="AC1219" s="25" t="s">
        <v>173</v>
      </c>
      <c r="AD1219" s="25" t="s">
        <v>173</v>
      </c>
      <c r="AE1219" s="25" t="s">
        <v>173</v>
      </c>
      <c r="AQ1219" s="5" t="e">
        <f>VLOOKUP(AR1219,'End KS4 denominations'!A:G,7,0)</f>
        <v>#N/A</v>
      </c>
      <c r="AR1219" s="5" t="str">
        <f t="shared" si="19"/>
        <v>Girls.S7.Independent Special Schools.Total.Total</v>
      </c>
    </row>
    <row r="1220" spans="1:44" x14ac:dyDescent="0.25">
      <c r="A1220">
        <v>201819</v>
      </c>
      <c r="B1220" t="s">
        <v>19</v>
      </c>
      <c r="C1220" t="s">
        <v>110</v>
      </c>
      <c r="D1220" t="s">
        <v>20</v>
      </c>
      <c r="E1220" t="s">
        <v>21</v>
      </c>
      <c r="F1220" t="s">
        <v>22</v>
      </c>
      <c r="G1220" t="s">
        <v>161</v>
      </c>
      <c r="H1220" t="s">
        <v>125</v>
      </c>
      <c r="I1220" t="s">
        <v>162</v>
      </c>
      <c r="J1220" t="s">
        <v>161</v>
      </c>
      <c r="K1220" t="s">
        <v>161</v>
      </c>
      <c r="L1220" t="s">
        <v>45</v>
      </c>
      <c r="M1220" t="s">
        <v>26</v>
      </c>
      <c r="N1220">
        <v>31</v>
      </c>
      <c r="O1220">
        <v>30</v>
      </c>
      <c r="P1220">
        <v>19</v>
      </c>
      <c r="Q1220">
        <v>9</v>
      </c>
      <c r="R1220">
        <v>0</v>
      </c>
      <c r="S1220">
        <v>0</v>
      </c>
      <c r="T1220">
        <v>0</v>
      </c>
      <c r="U1220">
        <v>0</v>
      </c>
      <c r="V1220">
        <v>96</v>
      </c>
      <c r="W1220">
        <v>61</v>
      </c>
      <c r="X1220">
        <v>29</v>
      </c>
      <c r="Y1220" t="s">
        <v>173</v>
      </c>
      <c r="Z1220" t="s">
        <v>173</v>
      </c>
      <c r="AA1220" t="s">
        <v>173</v>
      </c>
      <c r="AB1220" t="s">
        <v>173</v>
      </c>
      <c r="AC1220" s="25" t="s">
        <v>173</v>
      </c>
      <c r="AD1220" s="25" t="s">
        <v>173</v>
      </c>
      <c r="AE1220" s="25" t="s">
        <v>173</v>
      </c>
      <c r="AQ1220" s="5" t="e">
        <f>VLOOKUP(AR1220,'End KS4 denominations'!A:G,7,0)</f>
        <v>#N/A</v>
      </c>
      <c r="AR1220" s="5" t="str">
        <f t="shared" si="19"/>
        <v>Total.S7.Independent Special Schools.Total.Total</v>
      </c>
    </row>
    <row r="1221" spans="1:44" x14ac:dyDescent="0.25">
      <c r="A1221">
        <v>201819</v>
      </c>
      <c r="B1221" t="s">
        <v>19</v>
      </c>
      <c r="C1221" t="s">
        <v>110</v>
      </c>
      <c r="D1221" t="s">
        <v>20</v>
      </c>
      <c r="E1221" t="s">
        <v>21</v>
      </c>
      <c r="F1221" t="s">
        <v>22</v>
      </c>
      <c r="G1221" t="s">
        <v>111</v>
      </c>
      <c r="H1221" t="s">
        <v>125</v>
      </c>
      <c r="I1221" t="s">
        <v>127</v>
      </c>
      <c r="J1221" t="s">
        <v>161</v>
      </c>
      <c r="K1221" t="s">
        <v>161</v>
      </c>
      <c r="L1221" t="s">
        <v>45</v>
      </c>
      <c r="M1221" t="s">
        <v>26</v>
      </c>
      <c r="N1221">
        <v>5</v>
      </c>
      <c r="O1221">
        <v>5</v>
      </c>
      <c r="P1221">
        <v>4</v>
      </c>
      <c r="Q1221">
        <v>2</v>
      </c>
      <c r="R1221">
        <v>0</v>
      </c>
      <c r="S1221">
        <v>0</v>
      </c>
      <c r="T1221">
        <v>0</v>
      </c>
      <c r="U1221">
        <v>0</v>
      </c>
      <c r="V1221">
        <v>100</v>
      </c>
      <c r="W1221">
        <v>80</v>
      </c>
      <c r="X1221">
        <v>40</v>
      </c>
      <c r="Y1221" t="s">
        <v>173</v>
      </c>
      <c r="Z1221" t="s">
        <v>173</v>
      </c>
      <c r="AA1221" t="s">
        <v>173</v>
      </c>
      <c r="AB1221" t="s">
        <v>173</v>
      </c>
      <c r="AC1221" s="25" t="s">
        <v>173</v>
      </c>
      <c r="AD1221" s="25" t="s">
        <v>173</v>
      </c>
      <c r="AE1221" s="25" t="s">
        <v>173</v>
      </c>
      <c r="AQ1221" s="5" t="e">
        <f>VLOOKUP(AR1221,'End KS4 denominations'!A:G,7,0)</f>
        <v>#N/A</v>
      </c>
      <c r="AR1221" s="5" t="str">
        <f t="shared" si="19"/>
        <v>Boys.S7.Non-Maintained Special Schools.Total.Total</v>
      </c>
    </row>
    <row r="1222" spans="1:44" x14ac:dyDescent="0.25">
      <c r="A1222">
        <v>201819</v>
      </c>
      <c r="B1222" t="s">
        <v>19</v>
      </c>
      <c r="C1222" t="s">
        <v>110</v>
      </c>
      <c r="D1222" t="s">
        <v>20</v>
      </c>
      <c r="E1222" t="s">
        <v>21</v>
      </c>
      <c r="F1222" t="s">
        <v>22</v>
      </c>
      <c r="G1222" t="s">
        <v>161</v>
      </c>
      <c r="H1222" t="s">
        <v>125</v>
      </c>
      <c r="I1222" t="s">
        <v>127</v>
      </c>
      <c r="J1222" t="s">
        <v>161</v>
      </c>
      <c r="K1222" t="s">
        <v>161</v>
      </c>
      <c r="L1222" t="s">
        <v>45</v>
      </c>
      <c r="M1222" t="s">
        <v>26</v>
      </c>
      <c r="N1222">
        <v>5</v>
      </c>
      <c r="O1222">
        <v>5</v>
      </c>
      <c r="P1222">
        <v>4</v>
      </c>
      <c r="Q1222">
        <v>2</v>
      </c>
      <c r="R1222">
        <v>0</v>
      </c>
      <c r="S1222">
        <v>0</v>
      </c>
      <c r="T1222">
        <v>0</v>
      </c>
      <c r="U1222">
        <v>0</v>
      </c>
      <c r="V1222">
        <v>100</v>
      </c>
      <c r="W1222">
        <v>80</v>
      </c>
      <c r="X1222">
        <v>40</v>
      </c>
      <c r="Y1222" t="s">
        <v>173</v>
      </c>
      <c r="Z1222" t="s">
        <v>173</v>
      </c>
      <c r="AA1222" t="s">
        <v>173</v>
      </c>
      <c r="AB1222" t="s">
        <v>173</v>
      </c>
      <c r="AC1222" s="25" t="s">
        <v>173</v>
      </c>
      <c r="AD1222" s="25" t="s">
        <v>173</v>
      </c>
      <c r="AE1222" s="25" t="s">
        <v>173</v>
      </c>
      <c r="AQ1222" s="5" t="e">
        <f>VLOOKUP(AR1222,'End KS4 denominations'!A:G,7,0)</f>
        <v>#N/A</v>
      </c>
      <c r="AR1222" s="5" t="str">
        <f t="shared" si="19"/>
        <v>Total.S7.Non-Maintained Special Schools.Total.Total</v>
      </c>
    </row>
    <row r="1223" spans="1:44" x14ac:dyDescent="0.25">
      <c r="A1223">
        <v>201819</v>
      </c>
      <c r="B1223" t="s">
        <v>19</v>
      </c>
      <c r="C1223" t="s">
        <v>110</v>
      </c>
      <c r="D1223" t="s">
        <v>20</v>
      </c>
      <c r="E1223" t="s">
        <v>21</v>
      </c>
      <c r="F1223" t="s">
        <v>22</v>
      </c>
      <c r="G1223" t="s">
        <v>111</v>
      </c>
      <c r="H1223" t="s">
        <v>125</v>
      </c>
      <c r="I1223" t="s">
        <v>88</v>
      </c>
      <c r="J1223" t="s">
        <v>161</v>
      </c>
      <c r="K1223" t="s">
        <v>161</v>
      </c>
      <c r="L1223" t="s">
        <v>45</v>
      </c>
      <c r="M1223" t="s">
        <v>26</v>
      </c>
      <c r="N1223">
        <v>2957</v>
      </c>
      <c r="O1223">
        <v>2895</v>
      </c>
      <c r="P1223">
        <v>1492</v>
      </c>
      <c r="Q1223">
        <v>982</v>
      </c>
      <c r="R1223">
        <v>0</v>
      </c>
      <c r="S1223">
        <v>0</v>
      </c>
      <c r="T1223">
        <v>0</v>
      </c>
      <c r="U1223">
        <v>0</v>
      </c>
      <c r="V1223">
        <v>97</v>
      </c>
      <c r="W1223">
        <v>50</v>
      </c>
      <c r="X1223">
        <v>33</v>
      </c>
      <c r="Y1223" t="s">
        <v>173</v>
      </c>
      <c r="Z1223" t="s">
        <v>173</v>
      </c>
      <c r="AA1223" t="s">
        <v>173</v>
      </c>
      <c r="AB1223" t="s">
        <v>173</v>
      </c>
      <c r="AC1223" s="25" t="s">
        <v>173</v>
      </c>
      <c r="AD1223" s="25" t="s">
        <v>173</v>
      </c>
      <c r="AE1223" s="25" t="s">
        <v>173</v>
      </c>
      <c r="AQ1223" s="5" t="e">
        <f>VLOOKUP(AR1223,'End KS4 denominations'!A:G,7,0)</f>
        <v>#N/A</v>
      </c>
      <c r="AR1223" s="5" t="str">
        <f t="shared" si="19"/>
        <v>Boys.S7.Sponsored Academies.Total.Total</v>
      </c>
    </row>
    <row r="1224" spans="1:44" x14ac:dyDescent="0.25">
      <c r="A1224">
        <v>201819</v>
      </c>
      <c r="B1224" t="s">
        <v>19</v>
      </c>
      <c r="C1224" t="s">
        <v>110</v>
      </c>
      <c r="D1224" t="s">
        <v>20</v>
      </c>
      <c r="E1224" t="s">
        <v>21</v>
      </c>
      <c r="F1224" t="s">
        <v>22</v>
      </c>
      <c r="G1224" t="s">
        <v>113</v>
      </c>
      <c r="H1224" t="s">
        <v>125</v>
      </c>
      <c r="I1224" t="s">
        <v>88</v>
      </c>
      <c r="J1224" t="s">
        <v>161</v>
      </c>
      <c r="K1224" t="s">
        <v>161</v>
      </c>
      <c r="L1224" t="s">
        <v>45</v>
      </c>
      <c r="M1224" t="s">
        <v>26</v>
      </c>
      <c r="N1224">
        <v>4415</v>
      </c>
      <c r="O1224">
        <v>4385</v>
      </c>
      <c r="P1224">
        <v>3004</v>
      </c>
      <c r="Q1224">
        <v>2256</v>
      </c>
      <c r="R1224">
        <v>0</v>
      </c>
      <c r="S1224">
        <v>0</v>
      </c>
      <c r="T1224">
        <v>0</v>
      </c>
      <c r="U1224">
        <v>0</v>
      </c>
      <c r="V1224">
        <v>99</v>
      </c>
      <c r="W1224">
        <v>68</v>
      </c>
      <c r="X1224">
        <v>51</v>
      </c>
      <c r="Y1224" t="s">
        <v>173</v>
      </c>
      <c r="Z1224" t="s">
        <v>173</v>
      </c>
      <c r="AA1224" t="s">
        <v>173</v>
      </c>
      <c r="AB1224" t="s">
        <v>173</v>
      </c>
      <c r="AC1224" s="25" t="s">
        <v>173</v>
      </c>
      <c r="AD1224" s="25" t="s">
        <v>173</v>
      </c>
      <c r="AE1224" s="25" t="s">
        <v>173</v>
      </c>
      <c r="AQ1224" s="5" t="e">
        <f>VLOOKUP(AR1224,'End KS4 denominations'!A:G,7,0)</f>
        <v>#N/A</v>
      </c>
      <c r="AR1224" s="5" t="str">
        <f t="shared" si="19"/>
        <v>Girls.S7.Sponsored Academies.Total.Total</v>
      </c>
    </row>
    <row r="1225" spans="1:44" x14ac:dyDescent="0.25">
      <c r="A1225">
        <v>201819</v>
      </c>
      <c r="B1225" t="s">
        <v>19</v>
      </c>
      <c r="C1225" t="s">
        <v>110</v>
      </c>
      <c r="D1225" t="s">
        <v>20</v>
      </c>
      <c r="E1225" t="s">
        <v>21</v>
      </c>
      <c r="F1225" t="s">
        <v>22</v>
      </c>
      <c r="G1225" t="s">
        <v>161</v>
      </c>
      <c r="H1225" t="s">
        <v>125</v>
      </c>
      <c r="I1225" t="s">
        <v>88</v>
      </c>
      <c r="J1225" t="s">
        <v>161</v>
      </c>
      <c r="K1225" t="s">
        <v>161</v>
      </c>
      <c r="L1225" t="s">
        <v>45</v>
      </c>
      <c r="M1225" t="s">
        <v>26</v>
      </c>
      <c r="N1225">
        <v>7372</v>
      </c>
      <c r="O1225">
        <v>7280</v>
      </c>
      <c r="P1225">
        <v>4496</v>
      </c>
      <c r="Q1225">
        <v>3238</v>
      </c>
      <c r="R1225">
        <v>0</v>
      </c>
      <c r="S1225">
        <v>0</v>
      </c>
      <c r="T1225">
        <v>0</v>
      </c>
      <c r="U1225">
        <v>0</v>
      </c>
      <c r="V1225">
        <v>98</v>
      </c>
      <c r="W1225">
        <v>60</v>
      </c>
      <c r="X1225">
        <v>43</v>
      </c>
      <c r="Y1225" t="s">
        <v>173</v>
      </c>
      <c r="Z1225" t="s">
        <v>173</v>
      </c>
      <c r="AA1225" t="s">
        <v>173</v>
      </c>
      <c r="AB1225" t="s">
        <v>173</v>
      </c>
      <c r="AC1225" s="25" t="s">
        <v>173</v>
      </c>
      <c r="AD1225" s="25" t="s">
        <v>173</v>
      </c>
      <c r="AE1225" s="25" t="s">
        <v>173</v>
      </c>
      <c r="AQ1225" s="5" t="e">
        <f>VLOOKUP(AR1225,'End KS4 denominations'!A:G,7,0)</f>
        <v>#N/A</v>
      </c>
      <c r="AR1225" s="5" t="str">
        <f t="shared" si="19"/>
        <v>Total.S7.Sponsored Academies.Total.Total</v>
      </c>
    </row>
    <row r="1226" spans="1:44" x14ac:dyDescent="0.25">
      <c r="A1226">
        <v>201819</v>
      </c>
      <c r="B1226" t="s">
        <v>19</v>
      </c>
      <c r="C1226" t="s">
        <v>110</v>
      </c>
      <c r="D1226" t="s">
        <v>20</v>
      </c>
      <c r="E1226" t="s">
        <v>21</v>
      </c>
      <c r="F1226" t="s">
        <v>22</v>
      </c>
      <c r="G1226" t="s">
        <v>111</v>
      </c>
      <c r="H1226" t="s">
        <v>125</v>
      </c>
      <c r="I1226" t="s">
        <v>126</v>
      </c>
      <c r="J1226" t="s">
        <v>161</v>
      </c>
      <c r="K1226" t="s">
        <v>161</v>
      </c>
      <c r="L1226" t="s">
        <v>45</v>
      </c>
      <c r="M1226" t="s">
        <v>26</v>
      </c>
      <c r="N1226">
        <v>13</v>
      </c>
      <c r="O1226">
        <v>13</v>
      </c>
      <c r="P1226">
        <v>9</v>
      </c>
      <c r="Q1226">
        <v>7</v>
      </c>
      <c r="R1226">
        <v>0</v>
      </c>
      <c r="S1226">
        <v>0</v>
      </c>
      <c r="T1226">
        <v>0</v>
      </c>
      <c r="U1226">
        <v>0</v>
      </c>
      <c r="V1226">
        <v>100</v>
      </c>
      <c r="W1226">
        <v>69</v>
      </c>
      <c r="X1226">
        <v>53</v>
      </c>
      <c r="Y1226" t="s">
        <v>173</v>
      </c>
      <c r="Z1226" t="s">
        <v>173</v>
      </c>
      <c r="AA1226" t="s">
        <v>173</v>
      </c>
      <c r="AB1226" t="s">
        <v>173</v>
      </c>
      <c r="AC1226" s="25" t="s">
        <v>173</v>
      </c>
      <c r="AD1226" s="25" t="s">
        <v>173</v>
      </c>
      <c r="AE1226" s="25" t="s">
        <v>173</v>
      </c>
      <c r="AQ1226" s="5" t="e">
        <f>VLOOKUP(AR1226,'End KS4 denominations'!A:G,7,0)</f>
        <v>#N/A</v>
      </c>
      <c r="AR1226" s="5" t="str">
        <f t="shared" si="19"/>
        <v>Boys.S7.Studio Schools.Total.Total</v>
      </c>
    </row>
    <row r="1227" spans="1:44" x14ac:dyDescent="0.25">
      <c r="A1227">
        <v>201819</v>
      </c>
      <c r="B1227" t="s">
        <v>19</v>
      </c>
      <c r="C1227" t="s">
        <v>110</v>
      </c>
      <c r="D1227" t="s">
        <v>20</v>
      </c>
      <c r="E1227" t="s">
        <v>21</v>
      </c>
      <c r="F1227" t="s">
        <v>22</v>
      </c>
      <c r="G1227" t="s">
        <v>113</v>
      </c>
      <c r="H1227" t="s">
        <v>125</v>
      </c>
      <c r="I1227" t="s">
        <v>126</v>
      </c>
      <c r="J1227" t="s">
        <v>161</v>
      </c>
      <c r="K1227" t="s">
        <v>161</v>
      </c>
      <c r="L1227" t="s">
        <v>45</v>
      </c>
      <c r="M1227" t="s">
        <v>26</v>
      </c>
      <c r="N1227">
        <v>33</v>
      </c>
      <c r="O1227">
        <v>33</v>
      </c>
      <c r="P1227">
        <v>29</v>
      </c>
      <c r="Q1227">
        <v>25</v>
      </c>
      <c r="R1227">
        <v>0</v>
      </c>
      <c r="S1227">
        <v>0</v>
      </c>
      <c r="T1227">
        <v>0</v>
      </c>
      <c r="U1227">
        <v>0</v>
      </c>
      <c r="V1227">
        <v>100</v>
      </c>
      <c r="W1227">
        <v>87</v>
      </c>
      <c r="X1227">
        <v>75</v>
      </c>
      <c r="Y1227" t="s">
        <v>173</v>
      </c>
      <c r="Z1227" t="s">
        <v>173</v>
      </c>
      <c r="AA1227" t="s">
        <v>173</v>
      </c>
      <c r="AB1227" t="s">
        <v>173</v>
      </c>
      <c r="AC1227" s="25" t="s">
        <v>173</v>
      </c>
      <c r="AD1227" s="25" t="s">
        <v>173</v>
      </c>
      <c r="AE1227" s="25" t="s">
        <v>173</v>
      </c>
      <c r="AQ1227" s="5" t="e">
        <f>VLOOKUP(AR1227,'End KS4 denominations'!A:G,7,0)</f>
        <v>#N/A</v>
      </c>
      <c r="AR1227" s="5" t="str">
        <f t="shared" si="19"/>
        <v>Girls.S7.Studio Schools.Total.Total</v>
      </c>
    </row>
    <row r="1228" spans="1:44" x14ac:dyDescent="0.25">
      <c r="A1228">
        <v>201819</v>
      </c>
      <c r="B1228" t="s">
        <v>19</v>
      </c>
      <c r="C1228" t="s">
        <v>110</v>
      </c>
      <c r="D1228" t="s">
        <v>20</v>
      </c>
      <c r="E1228" t="s">
        <v>21</v>
      </c>
      <c r="F1228" t="s">
        <v>22</v>
      </c>
      <c r="G1228" t="s">
        <v>161</v>
      </c>
      <c r="H1228" t="s">
        <v>125</v>
      </c>
      <c r="I1228" t="s">
        <v>126</v>
      </c>
      <c r="J1228" t="s">
        <v>161</v>
      </c>
      <c r="K1228" t="s">
        <v>161</v>
      </c>
      <c r="L1228" t="s">
        <v>45</v>
      </c>
      <c r="M1228" t="s">
        <v>26</v>
      </c>
      <c r="N1228">
        <v>46</v>
      </c>
      <c r="O1228">
        <v>46</v>
      </c>
      <c r="P1228">
        <v>38</v>
      </c>
      <c r="Q1228">
        <v>32</v>
      </c>
      <c r="R1228">
        <v>0</v>
      </c>
      <c r="S1228">
        <v>0</v>
      </c>
      <c r="T1228">
        <v>0</v>
      </c>
      <c r="U1228">
        <v>0</v>
      </c>
      <c r="V1228">
        <v>100</v>
      </c>
      <c r="W1228">
        <v>82</v>
      </c>
      <c r="X1228">
        <v>69</v>
      </c>
      <c r="Y1228" t="s">
        <v>173</v>
      </c>
      <c r="Z1228" t="s">
        <v>173</v>
      </c>
      <c r="AA1228" t="s">
        <v>173</v>
      </c>
      <c r="AB1228" t="s">
        <v>173</v>
      </c>
      <c r="AC1228" s="25" t="s">
        <v>173</v>
      </c>
      <c r="AD1228" s="25" t="s">
        <v>173</v>
      </c>
      <c r="AE1228" s="25" t="s">
        <v>173</v>
      </c>
      <c r="AQ1228" s="5" t="e">
        <f>VLOOKUP(AR1228,'End KS4 denominations'!A:G,7,0)</f>
        <v>#N/A</v>
      </c>
      <c r="AR1228" s="5" t="str">
        <f t="shared" si="19"/>
        <v>Total.S7.Studio Schools.Total.Total</v>
      </c>
    </row>
    <row r="1229" spans="1:44" x14ac:dyDescent="0.25">
      <c r="A1229">
        <v>201819</v>
      </c>
      <c r="B1229" t="s">
        <v>19</v>
      </c>
      <c r="C1229" t="s">
        <v>110</v>
      </c>
      <c r="D1229" t="s">
        <v>20</v>
      </c>
      <c r="E1229" t="s">
        <v>21</v>
      </c>
      <c r="F1229" t="s">
        <v>22</v>
      </c>
      <c r="G1229" t="s">
        <v>111</v>
      </c>
      <c r="H1229" t="s">
        <v>125</v>
      </c>
      <c r="I1229" t="s">
        <v>163</v>
      </c>
      <c r="J1229" t="s">
        <v>161</v>
      </c>
      <c r="K1229" t="s">
        <v>161</v>
      </c>
      <c r="L1229" t="s">
        <v>45</v>
      </c>
      <c r="M1229" t="s">
        <v>26</v>
      </c>
      <c r="N1229">
        <v>21</v>
      </c>
      <c r="O1229">
        <v>20</v>
      </c>
      <c r="P1229">
        <v>6</v>
      </c>
      <c r="Q1229">
        <v>3</v>
      </c>
      <c r="R1229">
        <v>0</v>
      </c>
      <c r="S1229">
        <v>0</v>
      </c>
      <c r="T1229">
        <v>0</v>
      </c>
      <c r="U1229">
        <v>0</v>
      </c>
      <c r="V1229">
        <v>95</v>
      </c>
      <c r="W1229">
        <v>28</v>
      </c>
      <c r="X1229">
        <v>14</v>
      </c>
      <c r="Y1229" t="s">
        <v>173</v>
      </c>
      <c r="Z1229" t="s">
        <v>173</v>
      </c>
      <c r="AA1229" t="s">
        <v>173</v>
      </c>
      <c r="AB1229" t="s">
        <v>173</v>
      </c>
      <c r="AC1229" s="25" t="s">
        <v>173</v>
      </c>
      <c r="AD1229" s="25" t="s">
        <v>173</v>
      </c>
      <c r="AE1229" s="25" t="s">
        <v>173</v>
      </c>
      <c r="AQ1229" s="5" t="e">
        <f>VLOOKUP(AR1229,'End KS4 denominations'!A:G,7,0)</f>
        <v>#N/A</v>
      </c>
      <c r="AR1229" s="5" t="str">
        <f t="shared" si="19"/>
        <v>Boys.S7.University Technical Colleges (UTCs).Total.Total</v>
      </c>
    </row>
    <row r="1230" spans="1:44" x14ac:dyDescent="0.25">
      <c r="A1230">
        <v>201819</v>
      </c>
      <c r="B1230" t="s">
        <v>19</v>
      </c>
      <c r="C1230" t="s">
        <v>110</v>
      </c>
      <c r="D1230" t="s">
        <v>20</v>
      </c>
      <c r="E1230" t="s">
        <v>21</v>
      </c>
      <c r="F1230" t="s">
        <v>22</v>
      </c>
      <c r="G1230" t="s">
        <v>113</v>
      </c>
      <c r="H1230" t="s">
        <v>125</v>
      </c>
      <c r="I1230" t="s">
        <v>163</v>
      </c>
      <c r="J1230" t="s">
        <v>161</v>
      </c>
      <c r="K1230" t="s">
        <v>161</v>
      </c>
      <c r="L1230" t="s">
        <v>45</v>
      </c>
      <c r="M1230" t="s">
        <v>26</v>
      </c>
      <c r="N1230">
        <v>36</v>
      </c>
      <c r="O1230">
        <v>35</v>
      </c>
      <c r="P1230">
        <v>12</v>
      </c>
      <c r="Q1230">
        <v>3</v>
      </c>
      <c r="R1230">
        <v>0</v>
      </c>
      <c r="S1230">
        <v>0</v>
      </c>
      <c r="T1230">
        <v>0</v>
      </c>
      <c r="U1230">
        <v>0</v>
      </c>
      <c r="V1230">
        <v>97</v>
      </c>
      <c r="W1230">
        <v>33</v>
      </c>
      <c r="X1230">
        <v>8</v>
      </c>
      <c r="Y1230" t="s">
        <v>173</v>
      </c>
      <c r="Z1230" t="s">
        <v>173</v>
      </c>
      <c r="AA1230" t="s">
        <v>173</v>
      </c>
      <c r="AB1230" t="s">
        <v>173</v>
      </c>
      <c r="AC1230" s="25" t="s">
        <v>173</v>
      </c>
      <c r="AD1230" s="25" t="s">
        <v>173</v>
      </c>
      <c r="AE1230" s="25" t="s">
        <v>173</v>
      </c>
      <c r="AQ1230" s="5" t="e">
        <f>VLOOKUP(AR1230,'End KS4 denominations'!A:G,7,0)</f>
        <v>#N/A</v>
      </c>
      <c r="AR1230" s="5" t="str">
        <f t="shared" si="19"/>
        <v>Girls.S7.University Technical Colleges (UTCs).Total.Total</v>
      </c>
    </row>
    <row r="1231" spans="1:44" x14ac:dyDescent="0.25">
      <c r="A1231">
        <v>201819</v>
      </c>
      <c r="B1231" t="s">
        <v>19</v>
      </c>
      <c r="C1231" t="s">
        <v>110</v>
      </c>
      <c r="D1231" t="s">
        <v>20</v>
      </c>
      <c r="E1231" t="s">
        <v>21</v>
      </c>
      <c r="F1231" t="s">
        <v>22</v>
      </c>
      <c r="G1231" t="s">
        <v>161</v>
      </c>
      <c r="H1231" t="s">
        <v>125</v>
      </c>
      <c r="I1231" t="s">
        <v>163</v>
      </c>
      <c r="J1231" t="s">
        <v>161</v>
      </c>
      <c r="K1231" t="s">
        <v>161</v>
      </c>
      <c r="L1231" t="s">
        <v>45</v>
      </c>
      <c r="M1231" t="s">
        <v>26</v>
      </c>
      <c r="N1231">
        <v>57</v>
      </c>
      <c r="O1231">
        <v>55</v>
      </c>
      <c r="P1231">
        <v>18</v>
      </c>
      <c r="Q1231">
        <v>6</v>
      </c>
      <c r="R1231">
        <v>0</v>
      </c>
      <c r="S1231">
        <v>0</v>
      </c>
      <c r="T1231">
        <v>0</v>
      </c>
      <c r="U1231">
        <v>0</v>
      </c>
      <c r="V1231">
        <v>96</v>
      </c>
      <c r="W1231">
        <v>31</v>
      </c>
      <c r="X1231">
        <v>10</v>
      </c>
      <c r="Y1231" t="s">
        <v>173</v>
      </c>
      <c r="Z1231" t="s">
        <v>173</v>
      </c>
      <c r="AA1231" t="s">
        <v>173</v>
      </c>
      <c r="AB1231" t="s">
        <v>173</v>
      </c>
      <c r="AC1231" s="25" t="s">
        <v>173</v>
      </c>
      <c r="AD1231" s="25" t="s">
        <v>173</v>
      </c>
      <c r="AE1231" s="25" t="s">
        <v>173</v>
      </c>
      <c r="AQ1231" s="5" t="e">
        <f>VLOOKUP(AR1231,'End KS4 denominations'!A:G,7,0)</f>
        <v>#N/A</v>
      </c>
      <c r="AR1231" s="5" t="str">
        <f t="shared" si="19"/>
        <v>Total.S7.University Technical Colleges (UTCs).Total.Total</v>
      </c>
    </row>
    <row r="1232" spans="1:44" x14ac:dyDescent="0.25">
      <c r="A1232">
        <v>201819</v>
      </c>
      <c r="B1232" t="s">
        <v>19</v>
      </c>
      <c r="C1232" t="s">
        <v>110</v>
      </c>
      <c r="D1232" t="s">
        <v>20</v>
      </c>
      <c r="E1232" t="s">
        <v>21</v>
      </c>
      <c r="F1232" t="s">
        <v>22</v>
      </c>
      <c r="G1232" t="s">
        <v>111</v>
      </c>
      <c r="H1232" t="s">
        <v>125</v>
      </c>
      <c r="I1232" t="s">
        <v>86</v>
      </c>
      <c r="J1232" t="s">
        <v>161</v>
      </c>
      <c r="K1232" t="s">
        <v>161</v>
      </c>
      <c r="L1232" t="s">
        <v>46</v>
      </c>
      <c r="M1232" t="s">
        <v>26</v>
      </c>
      <c r="N1232">
        <v>2753</v>
      </c>
      <c r="O1232">
        <v>2738</v>
      </c>
      <c r="P1232">
        <v>2365</v>
      </c>
      <c r="Q1232">
        <v>2107</v>
      </c>
      <c r="R1232">
        <v>0</v>
      </c>
      <c r="S1232">
        <v>0</v>
      </c>
      <c r="T1232">
        <v>0</v>
      </c>
      <c r="U1232">
        <v>0</v>
      </c>
      <c r="V1232">
        <v>99</v>
      </c>
      <c r="W1232">
        <v>85</v>
      </c>
      <c r="X1232">
        <v>76</v>
      </c>
      <c r="Y1232" t="s">
        <v>173</v>
      </c>
      <c r="Z1232" t="s">
        <v>173</v>
      </c>
      <c r="AA1232" t="s">
        <v>173</v>
      </c>
      <c r="AB1232" t="s">
        <v>173</v>
      </c>
      <c r="AC1232" s="25" t="s">
        <v>173</v>
      </c>
      <c r="AD1232" s="25" t="s">
        <v>173</v>
      </c>
      <c r="AE1232" s="25" t="s">
        <v>173</v>
      </c>
      <c r="AQ1232" s="5" t="e">
        <f>VLOOKUP(AR1232,'End KS4 denominations'!A:G,7,0)</f>
        <v>#N/A</v>
      </c>
      <c r="AR1232" s="5" t="str">
        <f t="shared" si="19"/>
        <v>Boys.S7.Converter Academies.Total.Total</v>
      </c>
    </row>
    <row r="1233" spans="1:44" x14ac:dyDescent="0.25">
      <c r="A1233">
        <v>201819</v>
      </c>
      <c r="B1233" t="s">
        <v>19</v>
      </c>
      <c r="C1233" t="s">
        <v>110</v>
      </c>
      <c r="D1233" t="s">
        <v>20</v>
      </c>
      <c r="E1233" t="s">
        <v>21</v>
      </c>
      <c r="F1233" t="s">
        <v>22</v>
      </c>
      <c r="G1233" t="s">
        <v>113</v>
      </c>
      <c r="H1233" t="s">
        <v>125</v>
      </c>
      <c r="I1233" t="s">
        <v>86</v>
      </c>
      <c r="J1233" t="s">
        <v>161</v>
      </c>
      <c r="K1233" t="s">
        <v>161</v>
      </c>
      <c r="L1233" t="s">
        <v>46</v>
      </c>
      <c r="M1233" t="s">
        <v>26</v>
      </c>
      <c r="N1233">
        <v>1191</v>
      </c>
      <c r="O1233">
        <v>1189</v>
      </c>
      <c r="P1233">
        <v>987</v>
      </c>
      <c r="Q1233">
        <v>837</v>
      </c>
      <c r="R1233">
        <v>0</v>
      </c>
      <c r="S1233">
        <v>0</v>
      </c>
      <c r="T1233">
        <v>0</v>
      </c>
      <c r="U1233">
        <v>0</v>
      </c>
      <c r="V1233">
        <v>99</v>
      </c>
      <c r="W1233">
        <v>82</v>
      </c>
      <c r="X1233">
        <v>70</v>
      </c>
      <c r="Y1233" t="s">
        <v>173</v>
      </c>
      <c r="Z1233" t="s">
        <v>173</v>
      </c>
      <c r="AA1233" t="s">
        <v>173</v>
      </c>
      <c r="AB1233" t="s">
        <v>173</v>
      </c>
      <c r="AC1233" s="25" t="s">
        <v>173</v>
      </c>
      <c r="AD1233" s="25" t="s">
        <v>173</v>
      </c>
      <c r="AE1233" s="25" t="s">
        <v>173</v>
      </c>
      <c r="AQ1233" s="5" t="e">
        <f>VLOOKUP(AR1233,'End KS4 denominations'!A:G,7,0)</f>
        <v>#N/A</v>
      </c>
      <c r="AR1233" s="5" t="str">
        <f t="shared" si="19"/>
        <v>Girls.S7.Converter Academies.Total.Total</v>
      </c>
    </row>
    <row r="1234" spans="1:44" x14ac:dyDescent="0.25">
      <c r="A1234">
        <v>201819</v>
      </c>
      <c r="B1234" t="s">
        <v>19</v>
      </c>
      <c r="C1234" t="s">
        <v>110</v>
      </c>
      <c r="D1234" t="s">
        <v>20</v>
      </c>
      <c r="E1234" t="s">
        <v>21</v>
      </c>
      <c r="F1234" t="s">
        <v>22</v>
      </c>
      <c r="G1234" t="s">
        <v>161</v>
      </c>
      <c r="H1234" t="s">
        <v>125</v>
      </c>
      <c r="I1234" t="s">
        <v>86</v>
      </c>
      <c r="J1234" t="s">
        <v>161</v>
      </c>
      <c r="K1234" t="s">
        <v>161</v>
      </c>
      <c r="L1234" t="s">
        <v>46</v>
      </c>
      <c r="M1234" t="s">
        <v>26</v>
      </c>
      <c r="N1234">
        <v>3944</v>
      </c>
      <c r="O1234">
        <v>3927</v>
      </c>
      <c r="P1234">
        <v>3352</v>
      </c>
      <c r="Q1234">
        <v>2944</v>
      </c>
      <c r="R1234">
        <v>0</v>
      </c>
      <c r="S1234">
        <v>0</v>
      </c>
      <c r="T1234">
        <v>0</v>
      </c>
      <c r="U1234">
        <v>0</v>
      </c>
      <c r="V1234">
        <v>99</v>
      </c>
      <c r="W1234">
        <v>84</v>
      </c>
      <c r="X1234">
        <v>74</v>
      </c>
      <c r="Y1234" t="s">
        <v>173</v>
      </c>
      <c r="Z1234" t="s">
        <v>173</v>
      </c>
      <c r="AA1234" t="s">
        <v>173</v>
      </c>
      <c r="AB1234" t="s">
        <v>173</v>
      </c>
      <c r="AC1234" s="25" t="s">
        <v>173</v>
      </c>
      <c r="AD1234" s="25" t="s">
        <v>173</v>
      </c>
      <c r="AE1234" s="25" t="s">
        <v>173</v>
      </c>
      <c r="AQ1234" s="5" t="e">
        <f>VLOOKUP(AR1234,'End KS4 denominations'!A:G,7,0)</f>
        <v>#N/A</v>
      </c>
      <c r="AR1234" s="5" t="str">
        <f t="shared" si="19"/>
        <v>Total.S7.Converter Academies.Total.Total</v>
      </c>
    </row>
    <row r="1235" spans="1:44" x14ac:dyDescent="0.25">
      <c r="A1235">
        <v>201819</v>
      </c>
      <c r="B1235" t="s">
        <v>19</v>
      </c>
      <c r="C1235" t="s">
        <v>110</v>
      </c>
      <c r="D1235" t="s">
        <v>20</v>
      </c>
      <c r="E1235" t="s">
        <v>21</v>
      </c>
      <c r="F1235" t="s">
        <v>22</v>
      </c>
      <c r="G1235" t="s">
        <v>111</v>
      </c>
      <c r="H1235" t="s">
        <v>125</v>
      </c>
      <c r="I1235" t="s">
        <v>89</v>
      </c>
      <c r="J1235" t="s">
        <v>161</v>
      </c>
      <c r="K1235" t="s">
        <v>161</v>
      </c>
      <c r="L1235" t="s">
        <v>46</v>
      </c>
      <c r="M1235" t="s">
        <v>26</v>
      </c>
      <c r="N1235">
        <v>48</v>
      </c>
      <c r="O1235">
        <v>48</v>
      </c>
      <c r="P1235">
        <v>33</v>
      </c>
      <c r="Q1235">
        <v>23</v>
      </c>
      <c r="R1235">
        <v>0</v>
      </c>
      <c r="S1235">
        <v>0</v>
      </c>
      <c r="T1235">
        <v>0</v>
      </c>
      <c r="U1235">
        <v>0</v>
      </c>
      <c r="V1235">
        <v>100</v>
      </c>
      <c r="W1235">
        <v>68</v>
      </c>
      <c r="X1235">
        <v>47</v>
      </c>
      <c r="Y1235" t="s">
        <v>173</v>
      </c>
      <c r="Z1235" t="s">
        <v>173</v>
      </c>
      <c r="AA1235" t="s">
        <v>173</v>
      </c>
      <c r="AB1235" t="s">
        <v>173</v>
      </c>
      <c r="AC1235" s="25" t="s">
        <v>173</v>
      </c>
      <c r="AD1235" s="25" t="s">
        <v>173</v>
      </c>
      <c r="AE1235" s="25" t="s">
        <v>173</v>
      </c>
      <c r="AQ1235" s="5" t="e">
        <f>VLOOKUP(AR1235,'End KS4 denominations'!A:G,7,0)</f>
        <v>#N/A</v>
      </c>
      <c r="AR1235" s="5" t="str">
        <f t="shared" si="19"/>
        <v>Boys.S7.Free Schools.Total.Total</v>
      </c>
    </row>
    <row r="1236" spans="1:44" x14ac:dyDescent="0.25">
      <c r="A1236">
        <v>201819</v>
      </c>
      <c r="B1236" t="s">
        <v>19</v>
      </c>
      <c r="C1236" t="s">
        <v>110</v>
      </c>
      <c r="D1236" t="s">
        <v>20</v>
      </c>
      <c r="E1236" t="s">
        <v>21</v>
      </c>
      <c r="F1236" t="s">
        <v>22</v>
      </c>
      <c r="G1236" t="s">
        <v>113</v>
      </c>
      <c r="H1236" t="s">
        <v>125</v>
      </c>
      <c r="I1236" t="s">
        <v>89</v>
      </c>
      <c r="J1236" t="s">
        <v>161</v>
      </c>
      <c r="K1236" t="s">
        <v>161</v>
      </c>
      <c r="L1236" t="s">
        <v>46</v>
      </c>
      <c r="M1236" t="s">
        <v>26</v>
      </c>
      <c r="N1236">
        <v>38</v>
      </c>
      <c r="O1236">
        <v>38</v>
      </c>
      <c r="P1236">
        <v>23</v>
      </c>
      <c r="Q1236">
        <v>18</v>
      </c>
      <c r="R1236">
        <v>0</v>
      </c>
      <c r="S1236">
        <v>0</v>
      </c>
      <c r="T1236">
        <v>0</v>
      </c>
      <c r="U1236">
        <v>0</v>
      </c>
      <c r="V1236">
        <v>100</v>
      </c>
      <c r="W1236">
        <v>60</v>
      </c>
      <c r="X1236">
        <v>47</v>
      </c>
      <c r="Y1236" t="s">
        <v>173</v>
      </c>
      <c r="Z1236" t="s">
        <v>173</v>
      </c>
      <c r="AA1236" t="s">
        <v>173</v>
      </c>
      <c r="AB1236" t="s">
        <v>173</v>
      </c>
      <c r="AC1236" s="25" t="s">
        <v>173</v>
      </c>
      <c r="AD1236" s="25" t="s">
        <v>173</v>
      </c>
      <c r="AE1236" s="25" t="s">
        <v>173</v>
      </c>
      <c r="AQ1236" s="5" t="e">
        <f>VLOOKUP(AR1236,'End KS4 denominations'!A:G,7,0)</f>
        <v>#N/A</v>
      </c>
      <c r="AR1236" s="5" t="str">
        <f t="shared" si="19"/>
        <v>Girls.S7.Free Schools.Total.Total</v>
      </c>
    </row>
    <row r="1237" spans="1:44" x14ac:dyDescent="0.25">
      <c r="A1237">
        <v>201819</v>
      </c>
      <c r="B1237" t="s">
        <v>19</v>
      </c>
      <c r="C1237" t="s">
        <v>110</v>
      </c>
      <c r="D1237" t="s">
        <v>20</v>
      </c>
      <c r="E1237" t="s">
        <v>21</v>
      </c>
      <c r="F1237" t="s">
        <v>22</v>
      </c>
      <c r="G1237" t="s">
        <v>161</v>
      </c>
      <c r="H1237" t="s">
        <v>125</v>
      </c>
      <c r="I1237" t="s">
        <v>89</v>
      </c>
      <c r="J1237" t="s">
        <v>161</v>
      </c>
      <c r="K1237" t="s">
        <v>161</v>
      </c>
      <c r="L1237" t="s">
        <v>46</v>
      </c>
      <c r="M1237" t="s">
        <v>26</v>
      </c>
      <c r="N1237">
        <v>86</v>
      </c>
      <c r="O1237">
        <v>86</v>
      </c>
      <c r="P1237">
        <v>56</v>
      </c>
      <c r="Q1237">
        <v>41</v>
      </c>
      <c r="R1237">
        <v>0</v>
      </c>
      <c r="S1237">
        <v>0</v>
      </c>
      <c r="T1237">
        <v>0</v>
      </c>
      <c r="U1237">
        <v>0</v>
      </c>
      <c r="V1237">
        <v>100</v>
      </c>
      <c r="W1237">
        <v>65</v>
      </c>
      <c r="X1237">
        <v>47</v>
      </c>
      <c r="Y1237" t="s">
        <v>173</v>
      </c>
      <c r="Z1237" t="s">
        <v>173</v>
      </c>
      <c r="AA1237" t="s">
        <v>173</v>
      </c>
      <c r="AB1237" t="s">
        <v>173</v>
      </c>
      <c r="AC1237" s="25" t="s">
        <v>173</v>
      </c>
      <c r="AD1237" s="25" t="s">
        <v>173</v>
      </c>
      <c r="AE1237" s="25" t="s">
        <v>173</v>
      </c>
      <c r="AQ1237" s="5" t="e">
        <f>VLOOKUP(AR1237,'End KS4 denominations'!A:G,7,0)</f>
        <v>#N/A</v>
      </c>
      <c r="AR1237" s="5" t="str">
        <f t="shared" si="19"/>
        <v>Total.S7.Free Schools.Total.Total</v>
      </c>
    </row>
    <row r="1238" spans="1:44" x14ac:dyDescent="0.25">
      <c r="A1238">
        <v>201819</v>
      </c>
      <c r="B1238" t="s">
        <v>19</v>
      </c>
      <c r="C1238" t="s">
        <v>110</v>
      </c>
      <c r="D1238" t="s">
        <v>20</v>
      </c>
      <c r="E1238" t="s">
        <v>21</v>
      </c>
      <c r="F1238" t="s">
        <v>22</v>
      </c>
      <c r="G1238" t="s">
        <v>111</v>
      </c>
      <c r="H1238" t="s">
        <v>125</v>
      </c>
      <c r="I1238" t="s">
        <v>87</v>
      </c>
      <c r="J1238" t="s">
        <v>161</v>
      </c>
      <c r="K1238" t="s">
        <v>161</v>
      </c>
      <c r="L1238" t="s">
        <v>46</v>
      </c>
      <c r="M1238" t="s">
        <v>26</v>
      </c>
      <c r="N1238">
        <v>185</v>
      </c>
      <c r="O1238">
        <v>181</v>
      </c>
      <c r="P1238">
        <v>138</v>
      </c>
      <c r="Q1238">
        <v>113</v>
      </c>
      <c r="R1238">
        <v>0</v>
      </c>
      <c r="S1238">
        <v>0</v>
      </c>
      <c r="T1238">
        <v>0</v>
      </c>
      <c r="U1238">
        <v>0</v>
      </c>
      <c r="V1238">
        <v>97</v>
      </c>
      <c r="W1238">
        <v>74</v>
      </c>
      <c r="X1238">
        <v>61</v>
      </c>
      <c r="Y1238" t="s">
        <v>173</v>
      </c>
      <c r="Z1238" t="s">
        <v>173</v>
      </c>
      <c r="AA1238" t="s">
        <v>173</v>
      </c>
      <c r="AB1238" t="s">
        <v>173</v>
      </c>
      <c r="AC1238" s="25" t="s">
        <v>173</v>
      </c>
      <c r="AD1238" s="25" t="s">
        <v>173</v>
      </c>
      <c r="AE1238" s="25" t="s">
        <v>173</v>
      </c>
      <c r="AQ1238" s="5" t="e">
        <f>VLOOKUP(AR1238,'End KS4 denominations'!A:G,7,0)</f>
        <v>#N/A</v>
      </c>
      <c r="AR1238" s="5" t="str">
        <f t="shared" si="19"/>
        <v>Boys.S7.Independent Schools.Total.Total</v>
      </c>
    </row>
    <row r="1239" spans="1:44" x14ac:dyDescent="0.25">
      <c r="A1239">
        <v>201819</v>
      </c>
      <c r="B1239" t="s">
        <v>19</v>
      </c>
      <c r="C1239" t="s">
        <v>110</v>
      </c>
      <c r="D1239" t="s">
        <v>20</v>
      </c>
      <c r="E1239" t="s">
        <v>21</v>
      </c>
      <c r="F1239" t="s">
        <v>22</v>
      </c>
      <c r="G1239" t="s">
        <v>113</v>
      </c>
      <c r="H1239" t="s">
        <v>125</v>
      </c>
      <c r="I1239" t="s">
        <v>87</v>
      </c>
      <c r="J1239" t="s">
        <v>161</v>
      </c>
      <c r="K1239" t="s">
        <v>161</v>
      </c>
      <c r="L1239" t="s">
        <v>46</v>
      </c>
      <c r="M1239" t="s">
        <v>26</v>
      </c>
      <c r="N1239">
        <v>121</v>
      </c>
      <c r="O1239">
        <v>121</v>
      </c>
      <c r="P1239">
        <v>105</v>
      </c>
      <c r="Q1239">
        <v>89</v>
      </c>
      <c r="R1239">
        <v>0</v>
      </c>
      <c r="S1239">
        <v>0</v>
      </c>
      <c r="T1239">
        <v>0</v>
      </c>
      <c r="U1239">
        <v>0</v>
      </c>
      <c r="V1239">
        <v>100</v>
      </c>
      <c r="W1239">
        <v>86</v>
      </c>
      <c r="X1239">
        <v>73</v>
      </c>
      <c r="Y1239" t="s">
        <v>173</v>
      </c>
      <c r="Z1239" t="s">
        <v>173</v>
      </c>
      <c r="AA1239" t="s">
        <v>173</v>
      </c>
      <c r="AB1239" t="s">
        <v>173</v>
      </c>
      <c r="AC1239" s="25" t="s">
        <v>173</v>
      </c>
      <c r="AD1239" s="25" t="s">
        <v>173</v>
      </c>
      <c r="AE1239" s="25" t="s">
        <v>173</v>
      </c>
      <c r="AQ1239" s="5" t="e">
        <f>VLOOKUP(AR1239,'End KS4 denominations'!A:G,7,0)</f>
        <v>#N/A</v>
      </c>
      <c r="AR1239" s="5" t="str">
        <f t="shared" si="19"/>
        <v>Girls.S7.Independent Schools.Total.Total</v>
      </c>
    </row>
    <row r="1240" spans="1:44" x14ac:dyDescent="0.25">
      <c r="A1240">
        <v>201819</v>
      </c>
      <c r="B1240" t="s">
        <v>19</v>
      </c>
      <c r="C1240" t="s">
        <v>110</v>
      </c>
      <c r="D1240" t="s">
        <v>20</v>
      </c>
      <c r="E1240" t="s">
        <v>21</v>
      </c>
      <c r="F1240" t="s">
        <v>22</v>
      </c>
      <c r="G1240" t="s">
        <v>161</v>
      </c>
      <c r="H1240" t="s">
        <v>125</v>
      </c>
      <c r="I1240" t="s">
        <v>87</v>
      </c>
      <c r="J1240" t="s">
        <v>161</v>
      </c>
      <c r="K1240" t="s">
        <v>161</v>
      </c>
      <c r="L1240" t="s">
        <v>46</v>
      </c>
      <c r="M1240" t="s">
        <v>26</v>
      </c>
      <c r="N1240">
        <v>306</v>
      </c>
      <c r="O1240">
        <v>302</v>
      </c>
      <c r="P1240">
        <v>243</v>
      </c>
      <c r="Q1240">
        <v>202</v>
      </c>
      <c r="R1240">
        <v>0</v>
      </c>
      <c r="S1240">
        <v>0</v>
      </c>
      <c r="T1240">
        <v>0</v>
      </c>
      <c r="U1240">
        <v>0</v>
      </c>
      <c r="V1240">
        <v>98</v>
      </c>
      <c r="W1240">
        <v>79</v>
      </c>
      <c r="X1240">
        <v>66</v>
      </c>
      <c r="Y1240" t="s">
        <v>173</v>
      </c>
      <c r="Z1240" t="s">
        <v>173</v>
      </c>
      <c r="AA1240" t="s">
        <v>173</v>
      </c>
      <c r="AB1240" t="s">
        <v>173</v>
      </c>
      <c r="AC1240" s="25" t="s">
        <v>173</v>
      </c>
      <c r="AD1240" s="25" t="s">
        <v>173</v>
      </c>
      <c r="AE1240" s="25" t="s">
        <v>173</v>
      </c>
      <c r="AQ1240" s="5" t="e">
        <f>VLOOKUP(AR1240,'End KS4 denominations'!A:G,7,0)</f>
        <v>#N/A</v>
      </c>
      <c r="AR1240" s="5" t="str">
        <f t="shared" si="19"/>
        <v>Total.S7.Independent Schools.Total.Total</v>
      </c>
    </row>
    <row r="1241" spans="1:44" x14ac:dyDescent="0.25">
      <c r="A1241">
        <v>201819</v>
      </c>
      <c r="B1241" t="s">
        <v>19</v>
      </c>
      <c r="C1241" t="s">
        <v>110</v>
      </c>
      <c r="D1241" t="s">
        <v>20</v>
      </c>
      <c r="E1241" t="s">
        <v>21</v>
      </c>
      <c r="F1241" t="s">
        <v>22</v>
      </c>
      <c r="G1241" t="s">
        <v>111</v>
      </c>
      <c r="H1241" t="s">
        <v>125</v>
      </c>
      <c r="I1241" t="s">
        <v>162</v>
      </c>
      <c r="J1241" t="s">
        <v>161</v>
      </c>
      <c r="K1241" t="s">
        <v>161</v>
      </c>
      <c r="L1241" t="s">
        <v>46</v>
      </c>
      <c r="M1241" t="s">
        <v>26</v>
      </c>
      <c r="N1241">
        <v>2</v>
      </c>
      <c r="O1241">
        <v>2</v>
      </c>
      <c r="P1241">
        <v>2</v>
      </c>
      <c r="Q1241">
        <v>2</v>
      </c>
      <c r="R1241">
        <v>0</v>
      </c>
      <c r="S1241">
        <v>0</v>
      </c>
      <c r="T1241">
        <v>0</v>
      </c>
      <c r="U1241">
        <v>0</v>
      </c>
      <c r="V1241">
        <v>100</v>
      </c>
      <c r="W1241">
        <v>100</v>
      </c>
      <c r="X1241">
        <v>100</v>
      </c>
      <c r="Y1241" t="s">
        <v>173</v>
      </c>
      <c r="Z1241" t="s">
        <v>173</v>
      </c>
      <c r="AA1241" t="s">
        <v>173</v>
      </c>
      <c r="AB1241" t="s">
        <v>173</v>
      </c>
      <c r="AC1241" s="25" t="s">
        <v>173</v>
      </c>
      <c r="AD1241" s="25" t="s">
        <v>173</v>
      </c>
      <c r="AE1241" s="25" t="s">
        <v>173</v>
      </c>
      <c r="AQ1241" s="5" t="e">
        <f>VLOOKUP(AR1241,'End KS4 denominations'!A:G,7,0)</f>
        <v>#N/A</v>
      </c>
      <c r="AR1241" s="5" t="str">
        <f t="shared" si="19"/>
        <v>Boys.S7.Independent Special Schools.Total.Total</v>
      </c>
    </row>
    <row r="1242" spans="1:44" x14ac:dyDescent="0.25">
      <c r="A1242">
        <v>201819</v>
      </c>
      <c r="B1242" t="s">
        <v>19</v>
      </c>
      <c r="C1242" t="s">
        <v>110</v>
      </c>
      <c r="D1242" t="s">
        <v>20</v>
      </c>
      <c r="E1242" t="s">
        <v>21</v>
      </c>
      <c r="F1242" t="s">
        <v>22</v>
      </c>
      <c r="G1242" t="s">
        <v>161</v>
      </c>
      <c r="H1242" t="s">
        <v>125</v>
      </c>
      <c r="I1242" t="s">
        <v>162</v>
      </c>
      <c r="J1242" t="s">
        <v>161</v>
      </c>
      <c r="K1242" t="s">
        <v>161</v>
      </c>
      <c r="L1242" t="s">
        <v>46</v>
      </c>
      <c r="M1242" t="s">
        <v>26</v>
      </c>
      <c r="N1242">
        <v>2</v>
      </c>
      <c r="O1242">
        <v>2</v>
      </c>
      <c r="P1242">
        <v>2</v>
      </c>
      <c r="Q1242">
        <v>2</v>
      </c>
      <c r="R1242">
        <v>0</v>
      </c>
      <c r="S1242">
        <v>0</v>
      </c>
      <c r="T1242">
        <v>0</v>
      </c>
      <c r="U1242">
        <v>0</v>
      </c>
      <c r="V1242">
        <v>100</v>
      </c>
      <c r="W1242">
        <v>100</v>
      </c>
      <c r="X1242">
        <v>100</v>
      </c>
      <c r="Y1242" t="s">
        <v>173</v>
      </c>
      <c r="Z1242" t="s">
        <v>173</v>
      </c>
      <c r="AA1242" t="s">
        <v>173</v>
      </c>
      <c r="AB1242" t="s">
        <v>173</v>
      </c>
      <c r="AC1242" s="25" t="s">
        <v>173</v>
      </c>
      <c r="AD1242" s="25" t="s">
        <v>173</v>
      </c>
      <c r="AE1242" s="25" t="s">
        <v>173</v>
      </c>
      <c r="AQ1242" s="5" t="e">
        <f>VLOOKUP(AR1242,'End KS4 denominations'!A:G,7,0)</f>
        <v>#N/A</v>
      </c>
      <c r="AR1242" s="5" t="str">
        <f t="shared" si="19"/>
        <v>Total.S7.Independent Special Schools.Total.Total</v>
      </c>
    </row>
    <row r="1243" spans="1:44" x14ac:dyDescent="0.25">
      <c r="A1243">
        <v>201819</v>
      </c>
      <c r="B1243" t="s">
        <v>19</v>
      </c>
      <c r="C1243" t="s">
        <v>110</v>
      </c>
      <c r="D1243" t="s">
        <v>20</v>
      </c>
      <c r="E1243" t="s">
        <v>21</v>
      </c>
      <c r="F1243" t="s">
        <v>22</v>
      </c>
      <c r="G1243" t="s">
        <v>111</v>
      </c>
      <c r="H1243" t="s">
        <v>125</v>
      </c>
      <c r="I1243" t="s">
        <v>88</v>
      </c>
      <c r="J1243" t="s">
        <v>161</v>
      </c>
      <c r="K1243" t="s">
        <v>161</v>
      </c>
      <c r="L1243" t="s">
        <v>46</v>
      </c>
      <c r="M1243" t="s">
        <v>26</v>
      </c>
      <c r="N1243">
        <v>353</v>
      </c>
      <c r="O1243">
        <v>341</v>
      </c>
      <c r="P1243">
        <v>258</v>
      </c>
      <c r="Q1243">
        <v>205</v>
      </c>
      <c r="R1243">
        <v>0</v>
      </c>
      <c r="S1243">
        <v>0</v>
      </c>
      <c r="T1243">
        <v>0</v>
      </c>
      <c r="U1243">
        <v>0</v>
      </c>
      <c r="V1243">
        <v>96</v>
      </c>
      <c r="W1243">
        <v>73</v>
      </c>
      <c r="X1243">
        <v>58</v>
      </c>
      <c r="Y1243" t="s">
        <v>173</v>
      </c>
      <c r="Z1243" t="s">
        <v>173</v>
      </c>
      <c r="AA1243" t="s">
        <v>173</v>
      </c>
      <c r="AB1243" t="s">
        <v>173</v>
      </c>
      <c r="AC1243" s="25" t="s">
        <v>173</v>
      </c>
      <c r="AD1243" s="25" t="s">
        <v>173</v>
      </c>
      <c r="AE1243" s="25" t="s">
        <v>173</v>
      </c>
      <c r="AQ1243" s="5" t="e">
        <f>VLOOKUP(AR1243,'End KS4 denominations'!A:G,7,0)</f>
        <v>#N/A</v>
      </c>
      <c r="AR1243" s="5" t="str">
        <f t="shared" si="19"/>
        <v>Boys.S7.Sponsored Academies.Total.Total</v>
      </c>
    </row>
    <row r="1244" spans="1:44" x14ac:dyDescent="0.25">
      <c r="A1244">
        <v>201819</v>
      </c>
      <c r="B1244" t="s">
        <v>19</v>
      </c>
      <c r="C1244" t="s">
        <v>110</v>
      </c>
      <c r="D1244" t="s">
        <v>20</v>
      </c>
      <c r="E1244" t="s">
        <v>21</v>
      </c>
      <c r="F1244" t="s">
        <v>22</v>
      </c>
      <c r="G1244" t="s">
        <v>113</v>
      </c>
      <c r="H1244" t="s">
        <v>125</v>
      </c>
      <c r="I1244" t="s">
        <v>88</v>
      </c>
      <c r="J1244" t="s">
        <v>161</v>
      </c>
      <c r="K1244" t="s">
        <v>161</v>
      </c>
      <c r="L1244" t="s">
        <v>46</v>
      </c>
      <c r="M1244" t="s">
        <v>26</v>
      </c>
      <c r="N1244">
        <v>230</v>
      </c>
      <c r="O1244">
        <v>227</v>
      </c>
      <c r="P1244">
        <v>164</v>
      </c>
      <c r="Q1244">
        <v>136</v>
      </c>
      <c r="R1244">
        <v>0</v>
      </c>
      <c r="S1244">
        <v>0</v>
      </c>
      <c r="T1244">
        <v>0</v>
      </c>
      <c r="U1244">
        <v>0</v>
      </c>
      <c r="V1244">
        <v>98</v>
      </c>
      <c r="W1244">
        <v>71</v>
      </c>
      <c r="X1244">
        <v>59</v>
      </c>
      <c r="Y1244" t="s">
        <v>173</v>
      </c>
      <c r="Z1244" t="s">
        <v>173</v>
      </c>
      <c r="AA1244" t="s">
        <v>173</v>
      </c>
      <c r="AB1244" t="s">
        <v>173</v>
      </c>
      <c r="AC1244" s="25" t="s">
        <v>173</v>
      </c>
      <c r="AD1244" s="25" t="s">
        <v>173</v>
      </c>
      <c r="AE1244" s="25" t="s">
        <v>173</v>
      </c>
      <c r="AQ1244" s="5" t="e">
        <f>VLOOKUP(AR1244,'End KS4 denominations'!A:G,7,0)</f>
        <v>#N/A</v>
      </c>
      <c r="AR1244" s="5" t="str">
        <f t="shared" si="19"/>
        <v>Girls.S7.Sponsored Academies.Total.Total</v>
      </c>
    </row>
    <row r="1245" spans="1:44" x14ac:dyDescent="0.25">
      <c r="A1245">
        <v>201819</v>
      </c>
      <c r="B1245" t="s">
        <v>19</v>
      </c>
      <c r="C1245" t="s">
        <v>110</v>
      </c>
      <c r="D1245" t="s">
        <v>20</v>
      </c>
      <c r="E1245" t="s">
        <v>21</v>
      </c>
      <c r="F1245" t="s">
        <v>22</v>
      </c>
      <c r="G1245" t="s">
        <v>161</v>
      </c>
      <c r="H1245" t="s">
        <v>125</v>
      </c>
      <c r="I1245" t="s">
        <v>88</v>
      </c>
      <c r="J1245" t="s">
        <v>161</v>
      </c>
      <c r="K1245" t="s">
        <v>161</v>
      </c>
      <c r="L1245" t="s">
        <v>46</v>
      </c>
      <c r="M1245" t="s">
        <v>26</v>
      </c>
      <c r="N1245">
        <v>583</v>
      </c>
      <c r="O1245">
        <v>568</v>
      </c>
      <c r="P1245">
        <v>422</v>
      </c>
      <c r="Q1245">
        <v>341</v>
      </c>
      <c r="R1245">
        <v>0</v>
      </c>
      <c r="S1245">
        <v>0</v>
      </c>
      <c r="T1245">
        <v>0</v>
      </c>
      <c r="U1245">
        <v>0</v>
      </c>
      <c r="V1245">
        <v>97</v>
      </c>
      <c r="W1245">
        <v>72</v>
      </c>
      <c r="X1245">
        <v>58</v>
      </c>
      <c r="Y1245" t="s">
        <v>173</v>
      </c>
      <c r="Z1245" t="s">
        <v>173</v>
      </c>
      <c r="AA1245" t="s">
        <v>173</v>
      </c>
      <c r="AB1245" t="s">
        <v>173</v>
      </c>
      <c r="AC1245" s="25" t="s">
        <v>173</v>
      </c>
      <c r="AD1245" s="25" t="s">
        <v>173</v>
      </c>
      <c r="AE1245" s="25" t="s">
        <v>173</v>
      </c>
      <c r="AQ1245" s="5" t="e">
        <f>VLOOKUP(AR1245,'End KS4 denominations'!A:G,7,0)</f>
        <v>#N/A</v>
      </c>
      <c r="AR1245" s="5" t="str">
        <f t="shared" si="19"/>
        <v>Total.S7.Sponsored Academies.Total.Total</v>
      </c>
    </row>
    <row r="1246" spans="1:44" x14ac:dyDescent="0.25">
      <c r="A1246">
        <v>201819</v>
      </c>
      <c r="B1246" t="s">
        <v>19</v>
      </c>
      <c r="C1246" t="s">
        <v>110</v>
      </c>
      <c r="D1246" t="s">
        <v>20</v>
      </c>
      <c r="E1246" t="s">
        <v>21</v>
      </c>
      <c r="F1246" t="s">
        <v>22</v>
      </c>
      <c r="G1246" t="s">
        <v>111</v>
      </c>
      <c r="H1246" t="s">
        <v>125</v>
      </c>
      <c r="I1246" t="s">
        <v>126</v>
      </c>
      <c r="J1246" t="s">
        <v>161</v>
      </c>
      <c r="K1246" t="s">
        <v>161</v>
      </c>
      <c r="L1246" t="s">
        <v>46</v>
      </c>
      <c r="M1246" t="s">
        <v>26</v>
      </c>
      <c r="N1246">
        <v>13</v>
      </c>
      <c r="O1246">
        <v>13</v>
      </c>
      <c r="P1246">
        <v>9</v>
      </c>
      <c r="Q1246">
        <v>6</v>
      </c>
      <c r="R1246">
        <v>0</v>
      </c>
      <c r="S1246">
        <v>0</v>
      </c>
      <c r="T1246">
        <v>0</v>
      </c>
      <c r="U1246">
        <v>0</v>
      </c>
      <c r="V1246">
        <v>100</v>
      </c>
      <c r="W1246">
        <v>69</v>
      </c>
      <c r="X1246">
        <v>46</v>
      </c>
      <c r="Y1246" t="s">
        <v>173</v>
      </c>
      <c r="Z1246" t="s">
        <v>173</v>
      </c>
      <c r="AA1246" t="s">
        <v>173</v>
      </c>
      <c r="AB1246" t="s">
        <v>173</v>
      </c>
      <c r="AC1246" s="25" t="s">
        <v>173</v>
      </c>
      <c r="AD1246" s="25" t="s">
        <v>173</v>
      </c>
      <c r="AE1246" s="25" t="s">
        <v>173</v>
      </c>
      <c r="AQ1246" s="5" t="e">
        <f>VLOOKUP(AR1246,'End KS4 denominations'!A:G,7,0)</f>
        <v>#N/A</v>
      </c>
      <c r="AR1246" s="5" t="str">
        <f t="shared" si="19"/>
        <v>Boys.S7.Studio Schools.Total.Total</v>
      </c>
    </row>
    <row r="1247" spans="1:44" x14ac:dyDescent="0.25">
      <c r="A1247">
        <v>201819</v>
      </c>
      <c r="B1247" t="s">
        <v>19</v>
      </c>
      <c r="C1247" t="s">
        <v>110</v>
      </c>
      <c r="D1247" t="s">
        <v>20</v>
      </c>
      <c r="E1247" t="s">
        <v>21</v>
      </c>
      <c r="F1247" t="s">
        <v>22</v>
      </c>
      <c r="G1247" t="s">
        <v>113</v>
      </c>
      <c r="H1247" t="s">
        <v>125</v>
      </c>
      <c r="I1247" t="s">
        <v>126</v>
      </c>
      <c r="J1247" t="s">
        <v>161</v>
      </c>
      <c r="K1247" t="s">
        <v>161</v>
      </c>
      <c r="L1247" t="s">
        <v>46</v>
      </c>
      <c r="M1247" t="s">
        <v>26</v>
      </c>
      <c r="N1247">
        <v>1</v>
      </c>
      <c r="O1247">
        <v>1</v>
      </c>
      <c r="P1247">
        <v>1</v>
      </c>
      <c r="Q1247">
        <v>1</v>
      </c>
      <c r="R1247">
        <v>0</v>
      </c>
      <c r="S1247">
        <v>0</v>
      </c>
      <c r="T1247">
        <v>0</v>
      </c>
      <c r="U1247">
        <v>0</v>
      </c>
      <c r="V1247">
        <v>100</v>
      </c>
      <c r="W1247">
        <v>100</v>
      </c>
      <c r="X1247">
        <v>100</v>
      </c>
      <c r="Y1247" t="s">
        <v>173</v>
      </c>
      <c r="Z1247" t="s">
        <v>173</v>
      </c>
      <c r="AA1247" t="s">
        <v>173</v>
      </c>
      <c r="AB1247" t="s">
        <v>173</v>
      </c>
      <c r="AC1247" s="25" t="s">
        <v>173</v>
      </c>
      <c r="AD1247" s="25" t="s">
        <v>173</v>
      </c>
      <c r="AE1247" s="25" t="s">
        <v>173</v>
      </c>
      <c r="AQ1247" s="5" t="e">
        <f>VLOOKUP(AR1247,'End KS4 denominations'!A:G,7,0)</f>
        <v>#N/A</v>
      </c>
      <c r="AR1247" s="5" t="str">
        <f t="shared" si="19"/>
        <v>Girls.S7.Studio Schools.Total.Total</v>
      </c>
    </row>
    <row r="1248" spans="1:44" x14ac:dyDescent="0.25">
      <c r="A1248">
        <v>201819</v>
      </c>
      <c r="B1248" t="s">
        <v>19</v>
      </c>
      <c r="C1248" t="s">
        <v>110</v>
      </c>
      <c r="D1248" t="s">
        <v>20</v>
      </c>
      <c r="E1248" t="s">
        <v>21</v>
      </c>
      <c r="F1248" t="s">
        <v>22</v>
      </c>
      <c r="G1248" t="s">
        <v>161</v>
      </c>
      <c r="H1248" t="s">
        <v>125</v>
      </c>
      <c r="I1248" t="s">
        <v>126</v>
      </c>
      <c r="J1248" t="s">
        <v>161</v>
      </c>
      <c r="K1248" t="s">
        <v>161</v>
      </c>
      <c r="L1248" t="s">
        <v>46</v>
      </c>
      <c r="M1248" t="s">
        <v>26</v>
      </c>
      <c r="N1248">
        <v>14</v>
      </c>
      <c r="O1248">
        <v>14</v>
      </c>
      <c r="P1248">
        <v>10</v>
      </c>
      <c r="Q1248">
        <v>7</v>
      </c>
      <c r="R1248">
        <v>0</v>
      </c>
      <c r="S1248">
        <v>0</v>
      </c>
      <c r="T1248">
        <v>0</v>
      </c>
      <c r="U1248">
        <v>0</v>
      </c>
      <c r="V1248">
        <v>100</v>
      </c>
      <c r="W1248">
        <v>71</v>
      </c>
      <c r="X1248">
        <v>50</v>
      </c>
      <c r="Y1248" t="s">
        <v>173</v>
      </c>
      <c r="Z1248" t="s">
        <v>173</v>
      </c>
      <c r="AA1248" t="s">
        <v>173</v>
      </c>
      <c r="AB1248" t="s">
        <v>173</v>
      </c>
      <c r="AC1248" s="25" t="s">
        <v>173</v>
      </c>
      <c r="AD1248" s="25" t="s">
        <v>173</v>
      </c>
      <c r="AE1248" s="25" t="s">
        <v>173</v>
      </c>
      <c r="AQ1248" s="5" t="e">
        <f>VLOOKUP(AR1248,'End KS4 denominations'!A:G,7,0)</f>
        <v>#N/A</v>
      </c>
      <c r="AR1248" s="5" t="str">
        <f t="shared" si="19"/>
        <v>Total.S7.Studio Schools.Total.Total</v>
      </c>
    </row>
    <row r="1249" spans="1:44" x14ac:dyDescent="0.25">
      <c r="A1249">
        <v>201819</v>
      </c>
      <c r="B1249" t="s">
        <v>19</v>
      </c>
      <c r="C1249" t="s">
        <v>110</v>
      </c>
      <c r="D1249" t="s">
        <v>20</v>
      </c>
      <c r="E1249" t="s">
        <v>21</v>
      </c>
      <c r="F1249" t="s">
        <v>22</v>
      </c>
      <c r="G1249" t="s">
        <v>111</v>
      </c>
      <c r="H1249" t="s">
        <v>125</v>
      </c>
      <c r="I1249" t="s">
        <v>86</v>
      </c>
      <c r="J1249" t="s">
        <v>161</v>
      </c>
      <c r="K1249" t="s">
        <v>161</v>
      </c>
      <c r="L1249" t="s">
        <v>47</v>
      </c>
      <c r="M1249" t="s">
        <v>26</v>
      </c>
      <c r="N1249">
        <v>1547</v>
      </c>
      <c r="O1249">
        <v>1526</v>
      </c>
      <c r="P1249">
        <v>818</v>
      </c>
      <c r="Q1249">
        <v>593</v>
      </c>
      <c r="R1249">
        <v>0</v>
      </c>
      <c r="S1249">
        <v>0</v>
      </c>
      <c r="T1249">
        <v>0</v>
      </c>
      <c r="U1249">
        <v>0</v>
      </c>
      <c r="V1249">
        <v>98</v>
      </c>
      <c r="W1249">
        <v>52</v>
      </c>
      <c r="X1249">
        <v>38</v>
      </c>
      <c r="Y1249" t="s">
        <v>173</v>
      </c>
      <c r="Z1249" t="s">
        <v>173</v>
      </c>
      <c r="AA1249" t="s">
        <v>173</v>
      </c>
      <c r="AB1249" t="s">
        <v>173</v>
      </c>
      <c r="AC1249" s="25" t="s">
        <v>173</v>
      </c>
      <c r="AD1249" s="25" t="s">
        <v>173</v>
      </c>
      <c r="AE1249" s="25" t="s">
        <v>173</v>
      </c>
      <c r="AQ1249" s="5" t="e">
        <f>VLOOKUP(AR1249,'End KS4 denominations'!A:G,7,0)</f>
        <v>#N/A</v>
      </c>
      <c r="AR1249" s="5" t="str">
        <f t="shared" si="19"/>
        <v>Boys.S7.Converter Academies.Total.Total</v>
      </c>
    </row>
    <row r="1250" spans="1:44" x14ac:dyDescent="0.25">
      <c r="A1250">
        <v>201819</v>
      </c>
      <c r="B1250" t="s">
        <v>19</v>
      </c>
      <c r="C1250" t="s">
        <v>110</v>
      </c>
      <c r="D1250" t="s">
        <v>20</v>
      </c>
      <c r="E1250" t="s">
        <v>21</v>
      </c>
      <c r="F1250" t="s">
        <v>22</v>
      </c>
      <c r="G1250" t="s">
        <v>113</v>
      </c>
      <c r="H1250" t="s">
        <v>125</v>
      </c>
      <c r="I1250" t="s">
        <v>86</v>
      </c>
      <c r="J1250" t="s">
        <v>161</v>
      </c>
      <c r="K1250" t="s">
        <v>161</v>
      </c>
      <c r="L1250" t="s">
        <v>47</v>
      </c>
      <c r="M1250" t="s">
        <v>26</v>
      </c>
      <c r="N1250">
        <v>185</v>
      </c>
      <c r="O1250">
        <v>184</v>
      </c>
      <c r="P1250">
        <v>140</v>
      </c>
      <c r="Q1250">
        <v>129</v>
      </c>
      <c r="R1250">
        <v>0</v>
      </c>
      <c r="S1250">
        <v>0</v>
      </c>
      <c r="T1250">
        <v>0</v>
      </c>
      <c r="U1250">
        <v>0</v>
      </c>
      <c r="V1250">
        <v>99</v>
      </c>
      <c r="W1250">
        <v>75</v>
      </c>
      <c r="X1250">
        <v>69</v>
      </c>
      <c r="Y1250" t="s">
        <v>173</v>
      </c>
      <c r="Z1250" t="s">
        <v>173</v>
      </c>
      <c r="AA1250" t="s">
        <v>173</v>
      </c>
      <c r="AB1250" t="s">
        <v>173</v>
      </c>
      <c r="AC1250" s="25" t="s">
        <v>173</v>
      </c>
      <c r="AD1250" s="25" t="s">
        <v>173</v>
      </c>
      <c r="AE1250" s="25" t="s">
        <v>173</v>
      </c>
      <c r="AQ1250" s="5" t="e">
        <f>VLOOKUP(AR1250,'End KS4 denominations'!A:G,7,0)</f>
        <v>#N/A</v>
      </c>
      <c r="AR1250" s="5" t="str">
        <f t="shared" si="19"/>
        <v>Girls.S7.Converter Academies.Total.Total</v>
      </c>
    </row>
    <row r="1251" spans="1:44" x14ac:dyDescent="0.25">
      <c r="A1251">
        <v>201819</v>
      </c>
      <c r="B1251" t="s">
        <v>19</v>
      </c>
      <c r="C1251" t="s">
        <v>110</v>
      </c>
      <c r="D1251" t="s">
        <v>20</v>
      </c>
      <c r="E1251" t="s">
        <v>21</v>
      </c>
      <c r="F1251" t="s">
        <v>22</v>
      </c>
      <c r="G1251" t="s">
        <v>161</v>
      </c>
      <c r="H1251" t="s">
        <v>125</v>
      </c>
      <c r="I1251" t="s">
        <v>86</v>
      </c>
      <c r="J1251" t="s">
        <v>161</v>
      </c>
      <c r="K1251" t="s">
        <v>161</v>
      </c>
      <c r="L1251" t="s">
        <v>47</v>
      </c>
      <c r="M1251" t="s">
        <v>26</v>
      </c>
      <c r="N1251">
        <v>1732</v>
      </c>
      <c r="O1251">
        <v>1710</v>
      </c>
      <c r="P1251">
        <v>958</v>
      </c>
      <c r="Q1251">
        <v>722</v>
      </c>
      <c r="R1251">
        <v>0</v>
      </c>
      <c r="S1251">
        <v>0</v>
      </c>
      <c r="T1251">
        <v>0</v>
      </c>
      <c r="U1251">
        <v>0</v>
      </c>
      <c r="V1251">
        <v>98</v>
      </c>
      <c r="W1251">
        <v>55</v>
      </c>
      <c r="X1251">
        <v>41</v>
      </c>
      <c r="Y1251" t="s">
        <v>173</v>
      </c>
      <c r="Z1251" t="s">
        <v>173</v>
      </c>
      <c r="AA1251" t="s">
        <v>173</v>
      </c>
      <c r="AB1251" t="s">
        <v>173</v>
      </c>
      <c r="AC1251" s="25" t="s">
        <v>173</v>
      </c>
      <c r="AD1251" s="25" t="s">
        <v>173</v>
      </c>
      <c r="AE1251" s="25" t="s">
        <v>173</v>
      </c>
      <c r="AQ1251" s="5" t="e">
        <f>VLOOKUP(AR1251,'End KS4 denominations'!A:G,7,0)</f>
        <v>#N/A</v>
      </c>
      <c r="AR1251" s="5" t="str">
        <f t="shared" si="19"/>
        <v>Total.S7.Converter Academies.Total.Total</v>
      </c>
    </row>
    <row r="1252" spans="1:44" x14ac:dyDescent="0.25">
      <c r="A1252">
        <v>201819</v>
      </c>
      <c r="B1252" t="s">
        <v>19</v>
      </c>
      <c r="C1252" t="s">
        <v>110</v>
      </c>
      <c r="D1252" t="s">
        <v>20</v>
      </c>
      <c r="E1252" t="s">
        <v>21</v>
      </c>
      <c r="F1252" t="s">
        <v>22</v>
      </c>
      <c r="G1252" t="s">
        <v>111</v>
      </c>
      <c r="H1252" t="s">
        <v>125</v>
      </c>
      <c r="I1252" t="s">
        <v>89</v>
      </c>
      <c r="J1252" t="s">
        <v>161</v>
      </c>
      <c r="K1252" t="s">
        <v>161</v>
      </c>
      <c r="L1252" t="s">
        <v>47</v>
      </c>
      <c r="M1252" t="s">
        <v>26</v>
      </c>
      <c r="N1252">
        <v>24</v>
      </c>
      <c r="O1252">
        <v>22</v>
      </c>
      <c r="P1252">
        <v>10</v>
      </c>
      <c r="Q1252">
        <v>7</v>
      </c>
      <c r="R1252">
        <v>0</v>
      </c>
      <c r="S1252">
        <v>0</v>
      </c>
      <c r="T1252">
        <v>0</v>
      </c>
      <c r="U1252">
        <v>0</v>
      </c>
      <c r="V1252">
        <v>91</v>
      </c>
      <c r="W1252">
        <v>41</v>
      </c>
      <c r="X1252">
        <v>29</v>
      </c>
      <c r="Y1252" t="s">
        <v>173</v>
      </c>
      <c r="Z1252" t="s">
        <v>173</v>
      </c>
      <c r="AA1252" t="s">
        <v>173</v>
      </c>
      <c r="AB1252" t="s">
        <v>173</v>
      </c>
      <c r="AC1252" s="25" t="s">
        <v>173</v>
      </c>
      <c r="AD1252" s="25" t="s">
        <v>173</v>
      </c>
      <c r="AE1252" s="25" t="s">
        <v>173</v>
      </c>
      <c r="AQ1252" s="5" t="e">
        <f>VLOOKUP(AR1252,'End KS4 denominations'!A:G,7,0)</f>
        <v>#N/A</v>
      </c>
      <c r="AR1252" s="5" t="str">
        <f t="shared" si="19"/>
        <v>Boys.S7.Free Schools.Total.Total</v>
      </c>
    </row>
    <row r="1253" spans="1:44" x14ac:dyDescent="0.25">
      <c r="A1253">
        <v>201819</v>
      </c>
      <c r="B1253" t="s">
        <v>19</v>
      </c>
      <c r="C1253" t="s">
        <v>110</v>
      </c>
      <c r="D1253" t="s">
        <v>20</v>
      </c>
      <c r="E1253" t="s">
        <v>21</v>
      </c>
      <c r="F1253" t="s">
        <v>22</v>
      </c>
      <c r="G1253" t="s">
        <v>113</v>
      </c>
      <c r="H1253" t="s">
        <v>125</v>
      </c>
      <c r="I1253" t="s">
        <v>89</v>
      </c>
      <c r="J1253" t="s">
        <v>161</v>
      </c>
      <c r="K1253" t="s">
        <v>161</v>
      </c>
      <c r="L1253" t="s">
        <v>47</v>
      </c>
      <c r="M1253" t="s">
        <v>26</v>
      </c>
      <c r="N1253">
        <v>3</v>
      </c>
      <c r="O1253">
        <v>3</v>
      </c>
      <c r="P1253">
        <v>2</v>
      </c>
      <c r="Q1253">
        <v>1</v>
      </c>
      <c r="R1253">
        <v>0</v>
      </c>
      <c r="S1253">
        <v>0</v>
      </c>
      <c r="T1253">
        <v>0</v>
      </c>
      <c r="U1253">
        <v>0</v>
      </c>
      <c r="V1253">
        <v>100</v>
      </c>
      <c r="W1253">
        <v>66</v>
      </c>
      <c r="X1253">
        <v>33</v>
      </c>
      <c r="Y1253" t="s">
        <v>173</v>
      </c>
      <c r="Z1253" t="s">
        <v>173</v>
      </c>
      <c r="AA1253" t="s">
        <v>173</v>
      </c>
      <c r="AB1253" t="s">
        <v>173</v>
      </c>
      <c r="AC1253" s="25" t="s">
        <v>173</v>
      </c>
      <c r="AD1253" s="25" t="s">
        <v>173</v>
      </c>
      <c r="AE1253" s="25" t="s">
        <v>173</v>
      </c>
      <c r="AQ1253" s="5" t="e">
        <f>VLOOKUP(AR1253,'End KS4 denominations'!A:G,7,0)</f>
        <v>#N/A</v>
      </c>
      <c r="AR1253" s="5" t="str">
        <f t="shared" si="19"/>
        <v>Girls.S7.Free Schools.Total.Total</v>
      </c>
    </row>
    <row r="1254" spans="1:44" x14ac:dyDescent="0.25">
      <c r="A1254">
        <v>201819</v>
      </c>
      <c r="B1254" t="s">
        <v>19</v>
      </c>
      <c r="C1254" t="s">
        <v>110</v>
      </c>
      <c r="D1254" t="s">
        <v>20</v>
      </c>
      <c r="E1254" t="s">
        <v>21</v>
      </c>
      <c r="F1254" t="s">
        <v>22</v>
      </c>
      <c r="G1254" t="s">
        <v>161</v>
      </c>
      <c r="H1254" t="s">
        <v>125</v>
      </c>
      <c r="I1254" t="s">
        <v>89</v>
      </c>
      <c r="J1254" t="s">
        <v>161</v>
      </c>
      <c r="K1254" t="s">
        <v>161</v>
      </c>
      <c r="L1254" t="s">
        <v>47</v>
      </c>
      <c r="M1254" t="s">
        <v>26</v>
      </c>
      <c r="N1254">
        <v>27</v>
      </c>
      <c r="O1254">
        <v>25</v>
      </c>
      <c r="P1254">
        <v>12</v>
      </c>
      <c r="Q1254">
        <v>8</v>
      </c>
      <c r="R1254">
        <v>0</v>
      </c>
      <c r="S1254">
        <v>0</v>
      </c>
      <c r="T1254">
        <v>0</v>
      </c>
      <c r="U1254">
        <v>0</v>
      </c>
      <c r="V1254">
        <v>92</v>
      </c>
      <c r="W1254">
        <v>44</v>
      </c>
      <c r="X1254">
        <v>29</v>
      </c>
      <c r="Y1254" t="s">
        <v>173</v>
      </c>
      <c r="Z1254" t="s">
        <v>173</v>
      </c>
      <c r="AA1254" t="s">
        <v>173</v>
      </c>
      <c r="AB1254" t="s">
        <v>173</v>
      </c>
      <c r="AC1254" s="25" t="s">
        <v>173</v>
      </c>
      <c r="AD1254" s="25" t="s">
        <v>173</v>
      </c>
      <c r="AE1254" s="25" t="s">
        <v>173</v>
      </c>
      <c r="AQ1254" s="5" t="e">
        <f>VLOOKUP(AR1254,'End KS4 denominations'!A:G,7,0)</f>
        <v>#N/A</v>
      </c>
      <c r="AR1254" s="5" t="str">
        <f t="shared" si="19"/>
        <v>Total.S7.Free Schools.Total.Total</v>
      </c>
    </row>
    <row r="1255" spans="1:44" x14ac:dyDescent="0.25">
      <c r="A1255">
        <v>201819</v>
      </c>
      <c r="B1255" t="s">
        <v>19</v>
      </c>
      <c r="C1255" t="s">
        <v>110</v>
      </c>
      <c r="D1255" t="s">
        <v>20</v>
      </c>
      <c r="E1255" t="s">
        <v>21</v>
      </c>
      <c r="F1255" t="s">
        <v>22</v>
      </c>
      <c r="G1255" t="s">
        <v>111</v>
      </c>
      <c r="H1255" t="s">
        <v>125</v>
      </c>
      <c r="I1255" t="s">
        <v>87</v>
      </c>
      <c r="J1255" t="s">
        <v>161</v>
      </c>
      <c r="K1255" t="s">
        <v>161</v>
      </c>
      <c r="L1255" t="s">
        <v>47</v>
      </c>
      <c r="M1255" t="s">
        <v>26</v>
      </c>
      <c r="N1255">
        <v>27</v>
      </c>
      <c r="O1255">
        <v>27</v>
      </c>
      <c r="P1255">
        <v>23</v>
      </c>
      <c r="Q1255">
        <v>21</v>
      </c>
      <c r="R1255">
        <v>0</v>
      </c>
      <c r="S1255">
        <v>0</v>
      </c>
      <c r="T1255">
        <v>0</v>
      </c>
      <c r="U1255">
        <v>0</v>
      </c>
      <c r="V1255">
        <v>100</v>
      </c>
      <c r="W1255">
        <v>85</v>
      </c>
      <c r="X1255">
        <v>77</v>
      </c>
      <c r="Y1255" t="s">
        <v>173</v>
      </c>
      <c r="Z1255" t="s">
        <v>173</v>
      </c>
      <c r="AA1255" t="s">
        <v>173</v>
      </c>
      <c r="AB1255" t="s">
        <v>173</v>
      </c>
      <c r="AC1255" s="25" t="s">
        <v>173</v>
      </c>
      <c r="AD1255" s="25" t="s">
        <v>173</v>
      </c>
      <c r="AE1255" s="25" t="s">
        <v>173</v>
      </c>
      <c r="AQ1255" s="5" t="e">
        <f>VLOOKUP(AR1255,'End KS4 denominations'!A:G,7,0)</f>
        <v>#N/A</v>
      </c>
      <c r="AR1255" s="5" t="str">
        <f t="shared" si="19"/>
        <v>Boys.S7.Independent Schools.Total.Total</v>
      </c>
    </row>
    <row r="1256" spans="1:44" x14ac:dyDescent="0.25">
      <c r="A1256">
        <v>201819</v>
      </c>
      <c r="B1256" t="s">
        <v>19</v>
      </c>
      <c r="C1256" t="s">
        <v>110</v>
      </c>
      <c r="D1256" t="s">
        <v>20</v>
      </c>
      <c r="E1256" t="s">
        <v>21</v>
      </c>
      <c r="F1256" t="s">
        <v>22</v>
      </c>
      <c r="G1256" t="s">
        <v>113</v>
      </c>
      <c r="H1256" t="s">
        <v>125</v>
      </c>
      <c r="I1256" t="s">
        <v>87</v>
      </c>
      <c r="J1256" t="s">
        <v>161</v>
      </c>
      <c r="K1256" t="s">
        <v>161</v>
      </c>
      <c r="L1256" t="s">
        <v>47</v>
      </c>
      <c r="M1256" t="s">
        <v>26</v>
      </c>
      <c r="N1256">
        <v>3</v>
      </c>
      <c r="O1256">
        <v>3</v>
      </c>
      <c r="P1256">
        <v>3</v>
      </c>
      <c r="Q1256">
        <v>3</v>
      </c>
      <c r="R1256">
        <v>0</v>
      </c>
      <c r="S1256">
        <v>0</v>
      </c>
      <c r="T1256">
        <v>0</v>
      </c>
      <c r="U1256">
        <v>0</v>
      </c>
      <c r="V1256">
        <v>100</v>
      </c>
      <c r="W1256">
        <v>100</v>
      </c>
      <c r="X1256">
        <v>100</v>
      </c>
      <c r="Y1256" t="s">
        <v>173</v>
      </c>
      <c r="Z1256" t="s">
        <v>173</v>
      </c>
      <c r="AA1256" t="s">
        <v>173</v>
      </c>
      <c r="AB1256" t="s">
        <v>173</v>
      </c>
      <c r="AC1256" s="25" t="s">
        <v>173</v>
      </c>
      <c r="AD1256" s="25" t="s">
        <v>173</v>
      </c>
      <c r="AE1256" s="25" t="s">
        <v>173</v>
      </c>
      <c r="AQ1256" s="5" t="e">
        <f>VLOOKUP(AR1256,'End KS4 denominations'!A:G,7,0)</f>
        <v>#N/A</v>
      </c>
      <c r="AR1256" s="5" t="str">
        <f t="shared" si="19"/>
        <v>Girls.S7.Independent Schools.Total.Total</v>
      </c>
    </row>
    <row r="1257" spans="1:44" x14ac:dyDescent="0.25">
      <c r="A1257">
        <v>201819</v>
      </c>
      <c r="B1257" t="s">
        <v>19</v>
      </c>
      <c r="C1257" t="s">
        <v>110</v>
      </c>
      <c r="D1257" t="s">
        <v>20</v>
      </c>
      <c r="E1257" t="s">
        <v>21</v>
      </c>
      <c r="F1257" t="s">
        <v>22</v>
      </c>
      <c r="G1257" t="s">
        <v>161</v>
      </c>
      <c r="H1257" t="s">
        <v>125</v>
      </c>
      <c r="I1257" t="s">
        <v>87</v>
      </c>
      <c r="J1257" t="s">
        <v>161</v>
      </c>
      <c r="K1257" t="s">
        <v>161</v>
      </c>
      <c r="L1257" t="s">
        <v>47</v>
      </c>
      <c r="M1257" t="s">
        <v>26</v>
      </c>
      <c r="N1257">
        <v>30</v>
      </c>
      <c r="O1257">
        <v>30</v>
      </c>
      <c r="P1257">
        <v>26</v>
      </c>
      <c r="Q1257">
        <v>24</v>
      </c>
      <c r="R1257">
        <v>0</v>
      </c>
      <c r="S1257">
        <v>0</v>
      </c>
      <c r="T1257">
        <v>0</v>
      </c>
      <c r="U1257">
        <v>0</v>
      </c>
      <c r="V1257">
        <v>100</v>
      </c>
      <c r="W1257">
        <v>86</v>
      </c>
      <c r="X1257">
        <v>80</v>
      </c>
      <c r="Y1257" t="s">
        <v>173</v>
      </c>
      <c r="Z1257" t="s">
        <v>173</v>
      </c>
      <c r="AA1257" t="s">
        <v>173</v>
      </c>
      <c r="AB1257" t="s">
        <v>173</v>
      </c>
      <c r="AC1257" s="25" t="s">
        <v>173</v>
      </c>
      <c r="AD1257" s="25" t="s">
        <v>173</v>
      </c>
      <c r="AE1257" s="25" t="s">
        <v>173</v>
      </c>
      <c r="AQ1257" s="5" t="e">
        <f>VLOOKUP(AR1257,'End KS4 denominations'!A:G,7,0)</f>
        <v>#N/A</v>
      </c>
      <c r="AR1257" s="5" t="str">
        <f t="shared" si="19"/>
        <v>Total.S7.Independent Schools.Total.Total</v>
      </c>
    </row>
    <row r="1258" spans="1:44" x14ac:dyDescent="0.25">
      <c r="A1258">
        <v>201819</v>
      </c>
      <c r="B1258" t="s">
        <v>19</v>
      </c>
      <c r="C1258" t="s">
        <v>110</v>
      </c>
      <c r="D1258" t="s">
        <v>20</v>
      </c>
      <c r="E1258" t="s">
        <v>21</v>
      </c>
      <c r="F1258" t="s">
        <v>22</v>
      </c>
      <c r="G1258" t="s">
        <v>111</v>
      </c>
      <c r="H1258" t="s">
        <v>125</v>
      </c>
      <c r="I1258" t="s">
        <v>162</v>
      </c>
      <c r="J1258" t="s">
        <v>161</v>
      </c>
      <c r="K1258" t="s">
        <v>161</v>
      </c>
      <c r="L1258" t="s">
        <v>47</v>
      </c>
      <c r="M1258" t="s">
        <v>26</v>
      </c>
      <c r="N1258">
        <v>2</v>
      </c>
      <c r="O1258">
        <v>2</v>
      </c>
      <c r="P1258">
        <v>0</v>
      </c>
      <c r="Q1258">
        <v>0</v>
      </c>
      <c r="R1258">
        <v>0</v>
      </c>
      <c r="S1258">
        <v>0</v>
      </c>
      <c r="T1258">
        <v>0</v>
      </c>
      <c r="U1258">
        <v>0</v>
      </c>
      <c r="V1258">
        <v>100</v>
      </c>
      <c r="W1258">
        <v>0</v>
      </c>
      <c r="X1258">
        <v>0</v>
      </c>
      <c r="Y1258" t="s">
        <v>173</v>
      </c>
      <c r="Z1258" t="s">
        <v>173</v>
      </c>
      <c r="AA1258" t="s">
        <v>173</v>
      </c>
      <c r="AB1258" t="s">
        <v>173</v>
      </c>
      <c r="AC1258" s="25" t="s">
        <v>173</v>
      </c>
      <c r="AD1258" s="25" t="s">
        <v>173</v>
      </c>
      <c r="AE1258" s="25" t="s">
        <v>173</v>
      </c>
      <c r="AQ1258" s="5" t="e">
        <f>VLOOKUP(AR1258,'End KS4 denominations'!A:G,7,0)</f>
        <v>#N/A</v>
      </c>
      <c r="AR1258" s="5" t="str">
        <f t="shared" si="19"/>
        <v>Boys.S7.Independent Special Schools.Total.Total</v>
      </c>
    </row>
    <row r="1259" spans="1:44" x14ac:dyDescent="0.25">
      <c r="A1259">
        <v>201819</v>
      </c>
      <c r="B1259" t="s">
        <v>19</v>
      </c>
      <c r="C1259" t="s">
        <v>110</v>
      </c>
      <c r="D1259" t="s">
        <v>20</v>
      </c>
      <c r="E1259" t="s">
        <v>21</v>
      </c>
      <c r="F1259" t="s">
        <v>22</v>
      </c>
      <c r="G1259" t="s">
        <v>161</v>
      </c>
      <c r="H1259" t="s">
        <v>125</v>
      </c>
      <c r="I1259" t="s">
        <v>162</v>
      </c>
      <c r="J1259" t="s">
        <v>161</v>
      </c>
      <c r="K1259" t="s">
        <v>161</v>
      </c>
      <c r="L1259" t="s">
        <v>47</v>
      </c>
      <c r="M1259" t="s">
        <v>26</v>
      </c>
      <c r="N1259">
        <v>2</v>
      </c>
      <c r="O1259">
        <v>2</v>
      </c>
      <c r="P1259">
        <v>0</v>
      </c>
      <c r="Q1259">
        <v>0</v>
      </c>
      <c r="R1259">
        <v>0</v>
      </c>
      <c r="S1259">
        <v>0</v>
      </c>
      <c r="T1259">
        <v>0</v>
      </c>
      <c r="U1259">
        <v>0</v>
      </c>
      <c r="V1259">
        <v>100</v>
      </c>
      <c r="W1259">
        <v>0</v>
      </c>
      <c r="X1259">
        <v>0</v>
      </c>
      <c r="Y1259" t="s">
        <v>173</v>
      </c>
      <c r="Z1259" t="s">
        <v>173</v>
      </c>
      <c r="AA1259" t="s">
        <v>173</v>
      </c>
      <c r="AB1259" t="s">
        <v>173</v>
      </c>
      <c r="AC1259" s="25" t="s">
        <v>173</v>
      </c>
      <c r="AD1259" s="25" t="s">
        <v>173</v>
      </c>
      <c r="AE1259" s="25" t="s">
        <v>173</v>
      </c>
      <c r="AQ1259" s="5" t="e">
        <f>VLOOKUP(AR1259,'End KS4 denominations'!A:G,7,0)</f>
        <v>#N/A</v>
      </c>
      <c r="AR1259" s="5" t="str">
        <f t="shared" si="19"/>
        <v>Total.S7.Independent Special Schools.Total.Total</v>
      </c>
    </row>
    <row r="1260" spans="1:44" x14ac:dyDescent="0.25">
      <c r="A1260">
        <v>201819</v>
      </c>
      <c r="B1260" t="s">
        <v>19</v>
      </c>
      <c r="C1260" t="s">
        <v>110</v>
      </c>
      <c r="D1260" t="s">
        <v>20</v>
      </c>
      <c r="E1260" t="s">
        <v>21</v>
      </c>
      <c r="F1260" t="s">
        <v>22</v>
      </c>
      <c r="G1260" t="s">
        <v>111</v>
      </c>
      <c r="H1260" t="s">
        <v>125</v>
      </c>
      <c r="I1260" t="s">
        <v>88</v>
      </c>
      <c r="J1260" t="s">
        <v>161</v>
      </c>
      <c r="K1260" t="s">
        <v>161</v>
      </c>
      <c r="L1260" t="s">
        <v>47</v>
      </c>
      <c r="M1260" t="s">
        <v>26</v>
      </c>
      <c r="N1260">
        <v>342</v>
      </c>
      <c r="O1260">
        <v>325</v>
      </c>
      <c r="P1260">
        <v>122</v>
      </c>
      <c r="Q1260">
        <v>79</v>
      </c>
      <c r="R1260">
        <v>0</v>
      </c>
      <c r="S1260">
        <v>0</v>
      </c>
      <c r="T1260">
        <v>0</v>
      </c>
      <c r="U1260">
        <v>0</v>
      </c>
      <c r="V1260">
        <v>95</v>
      </c>
      <c r="W1260">
        <v>35</v>
      </c>
      <c r="X1260">
        <v>23</v>
      </c>
      <c r="Y1260" t="s">
        <v>173</v>
      </c>
      <c r="Z1260" t="s">
        <v>173</v>
      </c>
      <c r="AA1260" t="s">
        <v>173</v>
      </c>
      <c r="AB1260" t="s">
        <v>173</v>
      </c>
      <c r="AC1260" s="25" t="s">
        <v>173</v>
      </c>
      <c r="AD1260" s="25" t="s">
        <v>173</v>
      </c>
      <c r="AE1260" s="25" t="s">
        <v>173</v>
      </c>
      <c r="AQ1260" s="5" t="e">
        <f>VLOOKUP(AR1260,'End KS4 denominations'!A:G,7,0)</f>
        <v>#N/A</v>
      </c>
      <c r="AR1260" s="5" t="str">
        <f t="shared" si="19"/>
        <v>Boys.S7.Sponsored Academies.Total.Total</v>
      </c>
    </row>
    <row r="1261" spans="1:44" x14ac:dyDescent="0.25">
      <c r="A1261">
        <v>201819</v>
      </c>
      <c r="B1261" t="s">
        <v>19</v>
      </c>
      <c r="C1261" t="s">
        <v>110</v>
      </c>
      <c r="D1261" t="s">
        <v>20</v>
      </c>
      <c r="E1261" t="s">
        <v>21</v>
      </c>
      <c r="F1261" t="s">
        <v>22</v>
      </c>
      <c r="G1261" t="s">
        <v>113</v>
      </c>
      <c r="H1261" t="s">
        <v>125</v>
      </c>
      <c r="I1261" t="s">
        <v>88</v>
      </c>
      <c r="J1261" t="s">
        <v>161</v>
      </c>
      <c r="K1261" t="s">
        <v>161</v>
      </c>
      <c r="L1261" t="s">
        <v>47</v>
      </c>
      <c r="M1261" t="s">
        <v>26</v>
      </c>
      <c r="N1261">
        <v>63</v>
      </c>
      <c r="O1261">
        <v>59</v>
      </c>
      <c r="P1261">
        <v>35</v>
      </c>
      <c r="Q1261">
        <v>26</v>
      </c>
      <c r="R1261">
        <v>0</v>
      </c>
      <c r="S1261">
        <v>0</v>
      </c>
      <c r="T1261">
        <v>0</v>
      </c>
      <c r="U1261">
        <v>0</v>
      </c>
      <c r="V1261">
        <v>93</v>
      </c>
      <c r="W1261">
        <v>55</v>
      </c>
      <c r="X1261">
        <v>41</v>
      </c>
      <c r="Y1261" t="s">
        <v>173</v>
      </c>
      <c r="Z1261" t="s">
        <v>173</v>
      </c>
      <c r="AA1261" t="s">
        <v>173</v>
      </c>
      <c r="AB1261" t="s">
        <v>173</v>
      </c>
      <c r="AC1261" s="25" t="s">
        <v>173</v>
      </c>
      <c r="AD1261" s="25" t="s">
        <v>173</v>
      </c>
      <c r="AE1261" s="25" t="s">
        <v>173</v>
      </c>
      <c r="AQ1261" s="5" t="e">
        <f>VLOOKUP(AR1261,'End KS4 denominations'!A:G,7,0)</f>
        <v>#N/A</v>
      </c>
      <c r="AR1261" s="5" t="str">
        <f t="shared" si="19"/>
        <v>Girls.S7.Sponsored Academies.Total.Total</v>
      </c>
    </row>
    <row r="1262" spans="1:44" x14ac:dyDescent="0.25">
      <c r="A1262">
        <v>201819</v>
      </c>
      <c r="B1262" t="s">
        <v>19</v>
      </c>
      <c r="C1262" t="s">
        <v>110</v>
      </c>
      <c r="D1262" t="s">
        <v>20</v>
      </c>
      <c r="E1262" t="s">
        <v>21</v>
      </c>
      <c r="F1262" t="s">
        <v>22</v>
      </c>
      <c r="G1262" t="s">
        <v>161</v>
      </c>
      <c r="H1262" t="s">
        <v>125</v>
      </c>
      <c r="I1262" t="s">
        <v>88</v>
      </c>
      <c r="J1262" t="s">
        <v>161</v>
      </c>
      <c r="K1262" t="s">
        <v>161</v>
      </c>
      <c r="L1262" t="s">
        <v>47</v>
      </c>
      <c r="M1262" t="s">
        <v>26</v>
      </c>
      <c r="N1262">
        <v>405</v>
      </c>
      <c r="O1262">
        <v>384</v>
      </c>
      <c r="P1262">
        <v>157</v>
      </c>
      <c r="Q1262">
        <v>105</v>
      </c>
      <c r="R1262">
        <v>0</v>
      </c>
      <c r="S1262">
        <v>0</v>
      </c>
      <c r="T1262">
        <v>0</v>
      </c>
      <c r="U1262">
        <v>0</v>
      </c>
      <c r="V1262">
        <v>94</v>
      </c>
      <c r="W1262">
        <v>38</v>
      </c>
      <c r="X1262">
        <v>25</v>
      </c>
      <c r="Y1262" t="s">
        <v>173</v>
      </c>
      <c r="Z1262" t="s">
        <v>173</v>
      </c>
      <c r="AA1262" t="s">
        <v>173</v>
      </c>
      <c r="AB1262" t="s">
        <v>173</v>
      </c>
      <c r="AC1262" s="25" t="s">
        <v>173</v>
      </c>
      <c r="AD1262" s="25" t="s">
        <v>173</v>
      </c>
      <c r="AE1262" s="25" t="s">
        <v>173</v>
      </c>
      <c r="AQ1262" s="5" t="e">
        <f>VLOOKUP(AR1262,'End KS4 denominations'!A:G,7,0)</f>
        <v>#N/A</v>
      </c>
      <c r="AR1262" s="5" t="str">
        <f t="shared" si="19"/>
        <v>Total.S7.Sponsored Academies.Total.Total</v>
      </c>
    </row>
    <row r="1263" spans="1:44" x14ac:dyDescent="0.25">
      <c r="A1263">
        <v>201819</v>
      </c>
      <c r="B1263" t="s">
        <v>19</v>
      </c>
      <c r="C1263" t="s">
        <v>110</v>
      </c>
      <c r="D1263" t="s">
        <v>20</v>
      </c>
      <c r="E1263" t="s">
        <v>21</v>
      </c>
      <c r="F1263" t="s">
        <v>22</v>
      </c>
      <c r="G1263" t="s">
        <v>111</v>
      </c>
      <c r="H1263" t="s">
        <v>125</v>
      </c>
      <c r="I1263" t="s">
        <v>126</v>
      </c>
      <c r="J1263" t="s">
        <v>161</v>
      </c>
      <c r="K1263" t="s">
        <v>161</v>
      </c>
      <c r="L1263" t="s">
        <v>47</v>
      </c>
      <c r="M1263" t="s">
        <v>26</v>
      </c>
      <c r="N1263">
        <v>1</v>
      </c>
      <c r="O1263">
        <v>1</v>
      </c>
      <c r="P1263">
        <v>1</v>
      </c>
      <c r="Q1263">
        <v>1</v>
      </c>
      <c r="R1263">
        <v>0</v>
      </c>
      <c r="S1263">
        <v>0</v>
      </c>
      <c r="T1263">
        <v>0</v>
      </c>
      <c r="U1263">
        <v>0</v>
      </c>
      <c r="V1263">
        <v>100</v>
      </c>
      <c r="W1263">
        <v>100</v>
      </c>
      <c r="X1263">
        <v>100</v>
      </c>
      <c r="Y1263" t="s">
        <v>173</v>
      </c>
      <c r="Z1263" t="s">
        <v>173</v>
      </c>
      <c r="AA1263" t="s">
        <v>173</v>
      </c>
      <c r="AB1263" t="s">
        <v>173</v>
      </c>
      <c r="AC1263" s="25" t="s">
        <v>173</v>
      </c>
      <c r="AD1263" s="25" t="s">
        <v>173</v>
      </c>
      <c r="AE1263" s="25" t="s">
        <v>173</v>
      </c>
      <c r="AQ1263" s="5" t="e">
        <f>VLOOKUP(AR1263,'End KS4 denominations'!A:G,7,0)</f>
        <v>#N/A</v>
      </c>
      <c r="AR1263" s="5" t="str">
        <f t="shared" si="19"/>
        <v>Boys.S7.Studio Schools.Total.Total</v>
      </c>
    </row>
    <row r="1264" spans="1:44" x14ac:dyDescent="0.25">
      <c r="A1264">
        <v>201819</v>
      </c>
      <c r="B1264" t="s">
        <v>19</v>
      </c>
      <c r="C1264" t="s">
        <v>110</v>
      </c>
      <c r="D1264" t="s">
        <v>20</v>
      </c>
      <c r="E1264" t="s">
        <v>21</v>
      </c>
      <c r="F1264" t="s">
        <v>22</v>
      </c>
      <c r="G1264" t="s">
        <v>161</v>
      </c>
      <c r="H1264" t="s">
        <v>125</v>
      </c>
      <c r="I1264" t="s">
        <v>126</v>
      </c>
      <c r="J1264" t="s">
        <v>161</v>
      </c>
      <c r="K1264" t="s">
        <v>161</v>
      </c>
      <c r="L1264" t="s">
        <v>47</v>
      </c>
      <c r="M1264" t="s">
        <v>26</v>
      </c>
      <c r="N1264">
        <v>1</v>
      </c>
      <c r="O1264">
        <v>1</v>
      </c>
      <c r="P1264">
        <v>1</v>
      </c>
      <c r="Q1264">
        <v>1</v>
      </c>
      <c r="R1264">
        <v>0</v>
      </c>
      <c r="S1264">
        <v>0</v>
      </c>
      <c r="T1264">
        <v>0</v>
      </c>
      <c r="U1264">
        <v>0</v>
      </c>
      <c r="V1264">
        <v>100</v>
      </c>
      <c r="W1264">
        <v>100</v>
      </c>
      <c r="X1264">
        <v>100</v>
      </c>
      <c r="Y1264" t="s">
        <v>173</v>
      </c>
      <c r="Z1264" t="s">
        <v>173</v>
      </c>
      <c r="AA1264" t="s">
        <v>173</v>
      </c>
      <c r="AB1264" t="s">
        <v>173</v>
      </c>
      <c r="AC1264" s="25" t="s">
        <v>173</v>
      </c>
      <c r="AD1264" s="25" t="s">
        <v>173</v>
      </c>
      <c r="AE1264" s="25" t="s">
        <v>173</v>
      </c>
      <c r="AQ1264" s="5" t="e">
        <f>VLOOKUP(AR1264,'End KS4 denominations'!A:G,7,0)</f>
        <v>#N/A</v>
      </c>
      <c r="AR1264" s="5" t="str">
        <f t="shared" si="19"/>
        <v>Total.S7.Studio Schools.Total.Total</v>
      </c>
    </row>
    <row r="1265" spans="1:44" x14ac:dyDescent="0.25">
      <c r="A1265">
        <v>201819</v>
      </c>
      <c r="B1265" t="s">
        <v>19</v>
      </c>
      <c r="C1265" t="s">
        <v>110</v>
      </c>
      <c r="D1265" t="s">
        <v>20</v>
      </c>
      <c r="E1265" t="s">
        <v>21</v>
      </c>
      <c r="F1265" t="s">
        <v>22</v>
      </c>
      <c r="G1265" t="s">
        <v>111</v>
      </c>
      <c r="H1265" t="s">
        <v>125</v>
      </c>
      <c r="I1265" t="s">
        <v>86</v>
      </c>
      <c r="J1265" t="s">
        <v>161</v>
      </c>
      <c r="K1265" t="s">
        <v>161</v>
      </c>
      <c r="L1265" t="s">
        <v>48</v>
      </c>
      <c r="M1265" t="s">
        <v>26</v>
      </c>
      <c r="N1265">
        <v>134618</v>
      </c>
      <c r="O1265">
        <v>132083</v>
      </c>
      <c r="P1265">
        <v>92288</v>
      </c>
      <c r="Q1265">
        <v>63288</v>
      </c>
      <c r="R1265">
        <v>0</v>
      </c>
      <c r="S1265">
        <v>0</v>
      </c>
      <c r="T1265">
        <v>0</v>
      </c>
      <c r="U1265">
        <v>0</v>
      </c>
      <c r="V1265">
        <v>98</v>
      </c>
      <c r="W1265">
        <v>68</v>
      </c>
      <c r="X1265">
        <v>47</v>
      </c>
      <c r="Y1265" t="s">
        <v>173</v>
      </c>
      <c r="Z1265" t="s">
        <v>173</v>
      </c>
      <c r="AA1265" t="s">
        <v>173</v>
      </c>
      <c r="AB1265" t="s">
        <v>173</v>
      </c>
      <c r="AC1265" s="25" t="s">
        <v>173</v>
      </c>
      <c r="AD1265" s="25" t="s">
        <v>173</v>
      </c>
      <c r="AE1265" s="25" t="s">
        <v>173</v>
      </c>
      <c r="AQ1265" s="5" t="e">
        <f>VLOOKUP(AR1265,'End KS4 denominations'!A:G,7,0)</f>
        <v>#N/A</v>
      </c>
      <c r="AR1265" s="5" t="str">
        <f t="shared" si="19"/>
        <v>Boys.S7.Converter Academies.Total.Total</v>
      </c>
    </row>
    <row r="1266" spans="1:44" x14ac:dyDescent="0.25">
      <c r="A1266">
        <v>201819</v>
      </c>
      <c r="B1266" t="s">
        <v>19</v>
      </c>
      <c r="C1266" t="s">
        <v>110</v>
      </c>
      <c r="D1266" t="s">
        <v>20</v>
      </c>
      <c r="E1266" t="s">
        <v>21</v>
      </c>
      <c r="F1266" t="s">
        <v>22</v>
      </c>
      <c r="G1266" t="s">
        <v>113</v>
      </c>
      <c r="H1266" t="s">
        <v>125</v>
      </c>
      <c r="I1266" t="s">
        <v>86</v>
      </c>
      <c r="J1266" t="s">
        <v>161</v>
      </c>
      <c r="K1266" t="s">
        <v>161</v>
      </c>
      <c r="L1266" t="s">
        <v>48</v>
      </c>
      <c r="M1266" t="s">
        <v>26</v>
      </c>
      <c r="N1266">
        <v>135332</v>
      </c>
      <c r="O1266">
        <v>133553</v>
      </c>
      <c r="P1266">
        <v>100624</v>
      </c>
      <c r="Q1266">
        <v>71249</v>
      </c>
      <c r="R1266">
        <v>0</v>
      </c>
      <c r="S1266">
        <v>0</v>
      </c>
      <c r="T1266">
        <v>0</v>
      </c>
      <c r="U1266">
        <v>0</v>
      </c>
      <c r="V1266">
        <v>98</v>
      </c>
      <c r="W1266">
        <v>74</v>
      </c>
      <c r="X1266">
        <v>52</v>
      </c>
      <c r="Y1266" t="s">
        <v>173</v>
      </c>
      <c r="Z1266" t="s">
        <v>173</v>
      </c>
      <c r="AA1266" t="s">
        <v>173</v>
      </c>
      <c r="AB1266" t="s">
        <v>173</v>
      </c>
      <c r="AC1266" s="25" t="s">
        <v>173</v>
      </c>
      <c r="AD1266" s="25" t="s">
        <v>173</v>
      </c>
      <c r="AE1266" s="25" t="s">
        <v>173</v>
      </c>
      <c r="AQ1266" s="5" t="e">
        <f>VLOOKUP(AR1266,'End KS4 denominations'!A:G,7,0)</f>
        <v>#N/A</v>
      </c>
      <c r="AR1266" s="5" t="str">
        <f t="shared" si="19"/>
        <v>Girls.S7.Converter Academies.Total.Total</v>
      </c>
    </row>
    <row r="1267" spans="1:44" x14ac:dyDescent="0.25">
      <c r="A1267">
        <v>201819</v>
      </c>
      <c r="B1267" t="s">
        <v>19</v>
      </c>
      <c r="C1267" t="s">
        <v>110</v>
      </c>
      <c r="D1267" t="s">
        <v>20</v>
      </c>
      <c r="E1267" t="s">
        <v>21</v>
      </c>
      <c r="F1267" t="s">
        <v>22</v>
      </c>
      <c r="G1267" t="s">
        <v>161</v>
      </c>
      <c r="H1267" t="s">
        <v>125</v>
      </c>
      <c r="I1267" t="s">
        <v>86</v>
      </c>
      <c r="J1267" t="s">
        <v>161</v>
      </c>
      <c r="K1267" t="s">
        <v>161</v>
      </c>
      <c r="L1267" t="s">
        <v>48</v>
      </c>
      <c r="M1267" t="s">
        <v>26</v>
      </c>
      <c r="N1267">
        <v>269950</v>
      </c>
      <c r="O1267">
        <v>265636</v>
      </c>
      <c r="P1267">
        <v>192912</v>
      </c>
      <c r="Q1267">
        <v>134537</v>
      </c>
      <c r="R1267">
        <v>0</v>
      </c>
      <c r="S1267">
        <v>0</v>
      </c>
      <c r="T1267">
        <v>0</v>
      </c>
      <c r="U1267">
        <v>0</v>
      </c>
      <c r="V1267">
        <v>98</v>
      </c>
      <c r="W1267">
        <v>71</v>
      </c>
      <c r="X1267">
        <v>49</v>
      </c>
      <c r="Y1267" t="s">
        <v>173</v>
      </c>
      <c r="Z1267" t="s">
        <v>173</v>
      </c>
      <c r="AA1267" t="s">
        <v>173</v>
      </c>
      <c r="AB1267" t="s">
        <v>173</v>
      </c>
      <c r="AC1267" s="25" t="s">
        <v>173</v>
      </c>
      <c r="AD1267" s="25" t="s">
        <v>173</v>
      </c>
      <c r="AE1267" s="25" t="s">
        <v>173</v>
      </c>
      <c r="AQ1267" s="5" t="e">
        <f>VLOOKUP(AR1267,'End KS4 denominations'!A:G,7,0)</f>
        <v>#N/A</v>
      </c>
      <c r="AR1267" s="5" t="str">
        <f t="shared" si="19"/>
        <v>Total.S7.Converter Academies.Total.Total</v>
      </c>
    </row>
    <row r="1268" spans="1:44" x14ac:dyDescent="0.25">
      <c r="A1268">
        <v>201819</v>
      </c>
      <c r="B1268" t="s">
        <v>19</v>
      </c>
      <c r="C1268" t="s">
        <v>110</v>
      </c>
      <c r="D1268" t="s">
        <v>20</v>
      </c>
      <c r="E1268" t="s">
        <v>21</v>
      </c>
      <c r="F1268" t="s">
        <v>22</v>
      </c>
      <c r="G1268" t="s">
        <v>111</v>
      </c>
      <c r="H1268" t="s">
        <v>125</v>
      </c>
      <c r="I1268" t="s">
        <v>164</v>
      </c>
      <c r="J1268" t="s">
        <v>161</v>
      </c>
      <c r="K1268" t="s">
        <v>161</v>
      </c>
      <c r="L1268" t="s">
        <v>48</v>
      </c>
      <c r="M1268" t="s">
        <v>26</v>
      </c>
      <c r="N1268">
        <v>402</v>
      </c>
      <c r="O1268">
        <v>336</v>
      </c>
      <c r="P1268">
        <v>78</v>
      </c>
      <c r="Q1268">
        <v>26</v>
      </c>
      <c r="R1268">
        <v>0</v>
      </c>
      <c r="S1268">
        <v>0</v>
      </c>
      <c r="T1268">
        <v>0</v>
      </c>
      <c r="U1268">
        <v>0</v>
      </c>
      <c r="V1268">
        <v>83</v>
      </c>
      <c r="W1268">
        <v>19</v>
      </c>
      <c r="X1268">
        <v>6</v>
      </c>
      <c r="Y1268" t="s">
        <v>173</v>
      </c>
      <c r="Z1268" t="s">
        <v>173</v>
      </c>
      <c r="AA1268" t="s">
        <v>173</v>
      </c>
      <c r="AB1268" t="s">
        <v>173</v>
      </c>
      <c r="AC1268" s="25" t="s">
        <v>173</v>
      </c>
      <c r="AD1268" s="25" t="s">
        <v>173</v>
      </c>
      <c r="AE1268" s="25" t="s">
        <v>173</v>
      </c>
      <c r="AQ1268" s="5" t="e">
        <f>VLOOKUP(AR1268,'End KS4 denominations'!A:G,7,0)</f>
        <v>#N/A</v>
      </c>
      <c r="AR1268" s="5" t="str">
        <f t="shared" si="19"/>
        <v>Boys.S7.FE14-16 Colleges.Total.Total</v>
      </c>
    </row>
    <row r="1269" spans="1:44" x14ac:dyDescent="0.25">
      <c r="A1269">
        <v>201819</v>
      </c>
      <c r="B1269" t="s">
        <v>19</v>
      </c>
      <c r="C1269" t="s">
        <v>110</v>
      </c>
      <c r="D1269" t="s">
        <v>20</v>
      </c>
      <c r="E1269" t="s">
        <v>21</v>
      </c>
      <c r="F1269" t="s">
        <v>22</v>
      </c>
      <c r="G1269" t="s">
        <v>113</v>
      </c>
      <c r="H1269" t="s">
        <v>125</v>
      </c>
      <c r="I1269" t="s">
        <v>164</v>
      </c>
      <c r="J1269" t="s">
        <v>161</v>
      </c>
      <c r="K1269" t="s">
        <v>161</v>
      </c>
      <c r="L1269" t="s">
        <v>48</v>
      </c>
      <c r="M1269" t="s">
        <v>26</v>
      </c>
      <c r="N1269">
        <v>447</v>
      </c>
      <c r="O1269">
        <v>413</v>
      </c>
      <c r="P1269">
        <v>132</v>
      </c>
      <c r="Q1269">
        <v>47</v>
      </c>
      <c r="R1269">
        <v>0</v>
      </c>
      <c r="S1269">
        <v>0</v>
      </c>
      <c r="T1269">
        <v>0</v>
      </c>
      <c r="U1269">
        <v>0</v>
      </c>
      <c r="V1269">
        <v>92</v>
      </c>
      <c r="W1269">
        <v>29</v>
      </c>
      <c r="X1269">
        <v>10</v>
      </c>
      <c r="Y1269" t="s">
        <v>173</v>
      </c>
      <c r="Z1269" t="s">
        <v>173</v>
      </c>
      <c r="AA1269" t="s">
        <v>173</v>
      </c>
      <c r="AB1269" t="s">
        <v>173</v>
      </c>
      <c r="AC1269" s="25" t="s">
        <v>173</v>
      </c>
      <c r="AD1269" s="25" t="s">
        <v>173</v>
      </c>
      <c r="AE1269" s="25" t="s">
        <v>173</v>
      </c>
      <c r="AQ1269" s="5" t="e">
        <f>VLOOKUP(AR1269,'End KS4 denominations'!A:G,7,0)</f>
        <v>#N/A</v>
      </c>
      <c r="AR1269" s="5" t="str">
        <f t="shared" si="19"/>
        <v>Girls.S7.FE14-16 Colleges.Total.Total</v>
      </c>
    </row>
    <row r="1270" spans="1:44" x14ac:dyDescent="0.25">
      <c r="A1270">
        <v>201819</v>
      </c>
      <c r="B1270" t="s">
        <v>19</v>
      </c>
      <c r="C1270" t="s">
        <v>110</v>
      </c>
      <c r="D1270" t="s">
        <v>20</v>
      </c>
      <c r="E1270" t="s">
        <v>21</v>
      </c>
      <c r="F1270" t="s">
        <v>22</v>
      </c>
      <c r="G1270" t="s">
        <v>161</v>
      </c>
      <c r="H1270" t="s">
        <v>125</v>
      </c>
      <c r="I1270" t="s">
        <v>164</v>
      </c>
      <c r="J1270" t="s">
        <v>161</v>
      </c>
      <c r="K1270" t="s">
        <v>161</v>
      </c>
      <c r="L1270" t="s">
        <v>48</v>
      </c>
      <c r="M1270" t="s">
        <v>26</v>
      </c>
      <c r="N1270">
        <v>849</v>
      </c>
      <c r="O1270">
        <v>749</v>
      </c>
      <c r="P1270">
        <v>210</v>
      </c>
      <c r="Q1270">
        <v>73</v>
      </c>
      <c r="R1270">
        <v>0</v>
      </c>
      <c r="S1270">
        <v>0</v>
      </c>
      <c r="T1270">
        <v>0</v>
      </c>
      <c r="U1270">
        <v>0</v>
      </c>
      <c r="V1270">
        <v>88</v>
      </c>
      <c r="W1270">
        <v>24</v>
      </c>
      <c r="X1270">
        <v>8</v>
      </c>
      <c r="Y1270" t="s">
        <v>173</v>
      </c>
      <c r="Z1270" t="s">
        <v>173</v>
      </c>
      <c r="AA1270" t="s">
        <v>173</v>
      </c>
      <c r="AB1270" t="s">
        <v>173</v>
      </c>
      <c r="AC1270" s="25" t="s">
        <v>173</v>
      </c>
      <c r="AD1270" s="25" t="s">
        <v>173</v>
      </c>
      <c r="AE1270" s="25" t="s">
        <v>173</v>
      </c>
      <c r="AQ1270" s="5" t="e">
        <f>VLOOKUP(AR1270,'End KS4 denominations'!A:G,7,0)</f>
        <v>#N/A</v>
      </c>
      <c r="AR1270" s="5" t="str">
        <f t="shared" si="19"/>
        <v>Total.S7.FE14-16 Colleges.Total.Total</v>
      </c>
    </row>
    <row r="1271" spans="1:44" x14ac:dyDescent="0.25">
      <c r="A1271">
        <v>201819</v>
      </c>
      <c r="B1271" t="s">
        <v>19</v>
      </c>
      <c r="C1271" t="s">
        <v>110</v>
      </c>
      <c r="D1271" t="s">
        <v>20</v>
      </c>
      <c r="E1271" t="s">
        <v>21</v>
      </c>
      <c r="F1271" t="s">
        <v>22</v>
      </c>
      <c r="G1271" t="s">
        <v>111</v>
      </c>
      <c r="H1271" t="s">
        <v>125</v>
      </c>
      <c r="I1271" t="s">
        <v>89</v>
      </c>
      <c r="J1271" t="s">
        <v>161</v>
      </c>
      <c r="K1271" t="s">
        <v>161</v>
      </c>
      <c r="L1271" t="s">
        <v>48</v>
      </c>
      <c r="M1271" t="s">
        <v>26</v>
      </c>
      <c r="N1271">
        <v>4850</v>
      </c>
      <c r="O1271">
        <v>4747</v>
      </c>
      <c r="P1271">
        <v>3212</v>
      </c>
      <c r="Q1271">
        <v>2174</v>
      </c>
      <c r="R1271">
        <v>0</v>
      </c>
      <c r="S1271">
        <v>0</v>
      </c>
      <c r="T1271">
        <v>0</v>
      </c>
      <c r="U1271">
        <v>0</v>
      </c>
      <c r="V1271">
        <v>97</v>
      </c>
      <c r="W1271">
        <v>66</v>
      </c>
      <c r="X1271">
        <v>44</v>
      </c>
      <c r="Y1271" t="s">
        <v>173</v>
      </c>
      <c r="Z1271" t="s">
        <v>173</v>
      </c>
      <c r="AA1271" t="s">
        <v>173</v>
      </c>
      <c r="AB1271" t="s">
        <v>173</v>
      </c>
      <c r="AC1271" s="25" t="s">
        <v>173</v>
      </c>
      <c r="AD1271" s="25" t="s">
        <v>173</v>
      </c>
      <c r="AE1271" s="25" t="s">
        <v>173</v>
      </c>
      <c r="AQ1271" s="5" t="e">
        <f>VLOOKUP(AR1271,'End KS4 denominations'!A:G,7,0)</f>
        <v>#N/A</v>
      </c>
      <c r="AR1271" s="5" t="str">
        <f t="shared" si="19"/>
        <v>Boys.S7.Free Schools.Total.Total</v>
      </c>
    </row>
    <row r="1272" spans="1:44" x14ac:dyDescent="0.25">
      <c r="A1272">
        <v>201819</v>
      </c>
      <c r="B1272" t="s">
        <v>19</v>
      </c>
      <c r="C1272" t="s">
        <v>110</v>
      </c>
      <c r="D1272" t="s">
        <v>20</v>
      </c>
      <c r="E1272" t="s">
        <v>21</v>
      </c>
      <c r="F1272" t="s">
        <v>22</v>
      </c>
      <c r="G1272" t="s">
        <v>113</v>
      </c>
      <c r="H1272" t="s">
        <v>125</v>
      </c>
      <c r="I1272" t="s">
        <v>89</v>
      </c>
      <c r="J1272" t="s">
        <v>161</v>
      </c>
      <c r="K1272" t="s">
        <v>161</v>
      </c>
      <c r="L1272" t="s">
        <v>48</v>
      </c>
      <c r="M1272" t="s">
        <v>26</v>
      </c>
      <c r="N1272">
        <v>4064</v>
      </c>
      <c r="O1272">
        <v>4003</v>
      </c>
      <c r="P1272">
        <v>2876</v>
      </c>
      <c r="Q1272">
        <v>1959</v>
      </c>
      <c r="R1272">
        <v>0</v>
      </c>
      <c r="S1272">
        <v>0</v>
      </c>
      <c r="T1272">
        <v>0</v>
      </c>
      <c r="U1272">
        <v>0</v>
      </c>
      <c r="V1272">
        <v>98</v>
      </c>
      <c r="W1272">
        <v>70</v>
      </c>
      <c r="X1272">
        <v>48</v>
      </c>
      <c r="Y1272" t="s">
        <v>173</v>
      </c>
      <c r="Z1272" t="s">
        <v>173</v>
      </c>
      <c r="AA1272" t="s">
        <v>173</v>
      </c>
      <c r="AB1272" t="s">
        <v>173</v>
      </c>
      <c r="AC1272" s="25" t="s">
        <v>173</v>
      </c>
      <c r="AD1272" s="25" t="s">
        <v>173</v>
      </c>
      <c r="AE1272" s="25" t="s">
        <v>173</v>
      </c>
      <c r="AQ1272" s="5" t="e">
        <f>VLOOKUP(AR1272,'End KS4 denominations'!A:G,7,0)</f>
        <v>#N/A</v>
      </c>
      <c r="AR1272" s="5" t="str">
        <f t="shared" si="19"/>
        <v>Girls.S7.Free Schools.Total.Total</v>
      </c>
    </row>
    <row r="1273" spans="1:44" x14ac:dyDescent="0.25">
      <c r="A1273">
        <v>201819</v>
      </c>
      <c r="B1273" t="s">
        <v>19</v>
      </c>
      <c r="C1273" t="s">
        <v>110</v>
      </c>
      <c r="D1273" t="s">
        <v>20</v>
      </c>
      <c r="E1273" t="s">
        <v>21</v>
      </c>
      <c r="F1273" t="s">
        <v>22</v>
      </c>
      <c r="G1273" t="s">
        <v>161</v>
      </c>
      <c r="H1273" t="s">
        <v>125</v>
      </c>
      <c r="I1273" t="s">
        <v>89</v>
      </c>
      <c r="J1273" t="s">
        <v>161</v>
      </c>
      <c r="K1273" t="s">
        <v>161</v>
      </c>
      <c r="L1273" t="s">
        <v>48</v>
      </c>
      <c r="M1273" t="s">
        <v>26</v>
      </c>
      <c r="N1273">
        <v>8914</v>
      </c>
      <c r="O1273">
        <v>8750</v>
      </c>
      <c r="P1273">
        <v>6088</v>
      </c>
      <c r="Q1273">
        <v>4133</v>
      </c>
      <c r="R1273">
        <v>0</v>
      </c>
      <c r="S1273">
        <v>0</v>
      </c>
      <c r="T1273">
        <v>0</v>
      </c>
      <c r="U1273">
        <v>0</v>
      </c>
      <c r="V1273">
        <v>98</v>
      </c>
      <c r="W1273">
        <v>68</v>
      </c>
      <c r="X1273">
        <v>46</v>
      </c>
      <c r="Y1273" t="s">
        <v>173</v>
      </c>
      <c r="Z1273" t="s">
        <v>173</v>
      </c>
      <c r="AA1273" t="s">
        <v>173</v>
      </c>
      <c r="AB1273" t="s">
        <v>173</v>
      </c>
      <c r="AC1273" s="25" t="s">
        <v>173</v>
      </c>
      <c r="AD1273" s="25" t="s">
        <v>173</v>
      </c>
      <c r="AE1273" s="25" t="s">
        <v>173</v>
      </c>
      <c r="AQ1273" s="5" t="e">
        <f>VLOOKUP(AR1273,'End KS4 denominations'!A:G,7,0)</f>
        <v>#N/A</v>
      </c>
      <c r="AR1273" s="5" t="str">
        <f t="shared" si="19"/>
        <v>Total.S7.Free Schools.Total.Total</v>
      </c>
    </row>
    <row r="1274" spans="1:44" x14ac:dyDescent="0.25">
      <c r="A1274">
        <v>201819</v>
      </c>
      <c r="B1274" t="s">
        <v>19</v>
      </c>
      <c r="C1274" t="s">
        <v>110</v>
      </c>
      <c r="D1274" t="s">
        <v>20</v>
      </c>
      <c r="E1274" t="s">
        <v>21</v>
      </c>
      <c r="F1274" t="s">
        <v>22</v>
      </c>
      <c r="G1274" t="s">
        <v>111</v>
      </c>
      <c r="H1274" t="s">
        <v>125</v>
      </c>
      <c r="I1274" t="s">
        <v>87</v>
      </c>
      <c r="J1274" t="s">
        <v>161</v>
      </c>
      <c r="K1274" t="s">
        <v>161</v>
      </c>
      <c r="L1274" t="s">
        <v>48</v>
      </c>
      <c r="M1274" t="s">
        <v>26</v>
      </c>
      <c r="N1274">
        <v>5532</v>
      </c>
      <c r="O1274">
        <v>5392</v>
      </c>
      <c r="P1274">
        <v>4387</v>
      </c>
      <c r="Q1274">
        <v>3275</v>
      </c>
      <c r="R1274">
        <v>0</v>
      </c>
      <c r="S1274">
        <v>0</v>
      </c>
      <c r="T1274">
        <v>0</v>
      </c>
      <c r="U1274">
        <v>0</v>
      </c>
      <c r="V1274">
        <v>97</v>
      </c>
      <c r="W1274">
        <v>79</v>
      </c>
      <c r="X1274">
        <v>59</v>
      </c>
      <c r="Y1274" t="s">
        <v>173</v>
      </c>
      <c r="Z1274" t="s">
        <v>173</v>
      </c>
      <c r="AA1274" t="s">
        <v>173</v>
      </c>
      <c r="AB1274" t="s">
        <v>173</v>
      </c>
      <c r="AC1274" s="25" t="s">
        <v>173</v>
      </c>
      <c r="AD1274" s="25" t="s">
        <v>173</v>
      </c>
      <c r="AE1274" s="25" t="s">
        <v>173</v>
      </c>
      <c r="AQ1274" s="5" t="e">
        <f>VLOOKUP(AR1274,'End KS4 denominations'!A:G,7,0)</f>
        <v>#N/A</v>
      </c>
      <c r="AR1274" s="5" t="str">
        <f t="shared" si="19"/>
        <v>Boys.S7.Independent Schools.Total.Total</v>
      </c>
    </row>
    <row r="1275" spans="1:44" x14ac:dyDescent="0.25">
      <c r="A1275">
        <v>201819</v>
      </c>
      <c r="B1275" t="s">
        <v>19</v>
      </c>
      <c r="C1275" t="s">
        <v>110</v>
      </c>
      <c r="D1275" t="s">
        <v>20</v>
      </c>
      <c r="E1275" t="s">
        <v>21</v>
      </c>
      <c r="F1275" t="s">
        <v>22</v>
      </c>
      <c r="G1275" t="s">
        <v>113</v>
      </c>
      <c r="H1275" t="s">
        <v>125</v>
      </c>
      <c r="I1275" t="s">
        <v>87</v>
      </c>
      <c r="J1275" t="s">
        <v>161</v>
      </c>
      <c r="K1275" t="s">
        <v>161</v>
      </c>
      <c r="L1275" t="s">
        <v>48</v>
      </c>
      <c r="M1275" t="s">
        <v>26</v>
      </c>
      <c r="N1275">
        <v>6651</v>
      </c>
      <c r="O1275">
        <v>6584</v>
      </c>
      <c r="P1275">
        <v>5685</v>
      </c>
      <c r="Q1275">
        <v>4429</v>
      </c>
      <c r="R1275">
        <v>0</v>
      </c>
      <c r="S1275">
        <v>0</v>
      </c>
      <c r="T1275">
        <v>0</v>
      </c>
      <c r="U1275">
        <v>0</v>
      </c>
      <c r="V1275">
        <v>98</v>
      </c>
      <c r="W1275">
        <v>85</v>
      </c>
      <c r="X1275">
        <v>66</v>
      </c>
      <c r="Y1275" t="s">
        <v>173</v>
      </c>
      <c r="Z1275" t="s">
        <v>173</v>
      </c>
      <c r="AA1275" t="s">
        <v>173</v>
      </c>
      <c r="AB1275" t="s">
        <v>173</v>
      </c>
      <c r="AC1275" s="25" t="s">
        <v>173</v>
      </c>
      <c r="AD1275" s="25" t="s">
        <v>173</v>
      </c>
      <c r="AE1275" s="25" t="s">
        <v>173</v>
      </c>
      <c r="AQ1275" s="5" t="e">
        <f>VLOOKUP(AR1275,'End KS4 denominations'!A:G,7,0)</f>
        <v>#N/A</v>
      </c>
      <c r="AR1275" s="5" t="str">
        <f t="shared" si="19"/>
        <v>Girls.S7.Independent Schools.Total.Total</v>
      </c>
    </row>
    <row r="1276" spans="1:44" x14ac:dyDescent="0.25">
      <c r="A1276">
        <v>201819</v>
      </c>
      <c r="B1276" t="s">
        <v>19</v>
      </c>
      <c r="C1276" t="s">
        <v>110</v>
      </c>
      <c r="D1276" t="s">
        <v>20</v>
      </c>
      <c r="E1276" t="s">
        <v>21</v>
      </c>
      <c r="F1276" t="s">
        <v>22</v>
      </c>
      <c r="G1276" t="s">
        <v>161</v>
      </c>
      <c r="H1276" t="s">
        <v>125</v>
      </c>
      <c r="I1276" t="s">
        <v>87</v>
      </c>
      <c r="J1276" t="s">
        <v>161</v>
      </c>
      <c r="K1276" t="s">
        <v>161</v>
      </c>
      <c r="L1276" t="s">
        <v>48</v>
      </c>
      <c r="M1276" t="s">
        <v>26</v>
      </c>
      <c r="N1276">
        <v>12183</v>
      </c>
      <c r="O1276">
        <v>11976</v>
      </c>
      <c r="P1276">
        <v>10072</v>
      </c>
      <c r="Q1276">
        <v>7704</v>
      </c>
      <c r="R1276">
        <v>0</v>
      </c>
      <c r="S1276">
        <v>0</v>
      </c>
      <c r="T1276">
        <v>0</v>
      </c>
      <c r="U1276">
        <v>0</v>
      </c>
      <c r="V1276">
        <v>98</v>
      </c>
      <c r="W1276">
        <v>82</v>
      </c>
      <c r="X1276">
        <v>63</v>
      </c>
      <c r="Y1276" t="s">
        <v>173</v>
      </c>
      <c r="Z1276" t="s">
        <v>173</v>
      </c>
      <c r="AA1276" t="s">
        <v>173</v>
      </c>
      <c r="AB1276" t="s">
        <v>173</v>
      </c>
      <c r="AC1276" s="25" t="s">
        <v>173</v>
      </c>
      <c r="AD1276" s="25" t="s">
        <v>173</v>
      </c>
      <c r="AE1276" s="25" t="s">
        <v>173</v>
      </c>
      <c r="AQ1276" s="5" t="e">
        <f>VLOOKUP(AR1276,'End KS4 denominations'!A:G,7,0)</f>
        <v>#N/A</v>
      </c>
      <c r="AR1276" s="5" t="str">
        <f t="shared" si="19"/>
        <v>Total.S7.Independent Schools.Total.Total</v>
      </c>
    </row>
    <row r="1277" spans="1:44" x14ac:dyDescent="0.25">
      <c r="A1277">
        <v>201819</v>
      </c>
      <c r="B1277" t="s">
        <v>19</v>
      </c>
      <c r="C1277" t="s">
        <v>110</v>
      </c>
      <c r="D1277" t="s">
        <v>20</v>
      </c>
      <c r="E1277" t="s">
        <v>21</v>
      </c>
      <c r="F1277" t="s">
        <v>22</v>
      </c>
      <c r="G1277" t="s">
        <v>111</v>
      </c>
      <c r="H1277" t="s">
        <v>125</v>
      </c>
      <c r="I1277" t="s">
        <v>162</v>
      </c>
      <c r="J1277" t="s">
        <v>161</v>
      </c>
      <c r="K1277" t="s">
        <v>161</v>
      </c>
      <c r="L1277" t="s">
        <v>48</v>
      </c>
      <c r="M1277" t="s">
        <v>26</v>
      </c>
      <c r="N1277">
        <v>683</v>
      </c>
      <c r="O1277">
        <v>560</v>
      </c>
      <c r="P1277">
        <v>130</v>
      </c>
      <c r="Q1277">
        <v>65</v>
      </c>
      <c r="R1277">
        <v>0</v>
      </c>
      <c r="S1277">
        <v>0</v>
      </c>
      <c r="T1277">
        <v>0</v>
      </c>
      <c r="U1277">
        <v>0</v>
      </c>
      <c r="V1277">
        <v>81</v>
      </c>
      <c r="W1277">
        <v>19</v>
      </c>
      <c r="X1277">
        <v>9</v>
      </c>
      <c r="Y1277" t="s">
        <v>173</v>
      </c>
      <c r="Z1277" t="s">
        <v>173</v>
      </c>
      <c r="AA1277" t="s">
        <v>173</v>
      </c>
      <c r="AB1277" t="s">
        <v>173</v>
      </c>
      <c r="AC1277" s="25" t="s">
        <v>173</v>
      </c>
      <c r="AD1277" s="25" t="s">
        <v>173</v>
      </c>
      <c r="AE1277" s="25" t="s">
        <v>173</v>
      </c>
      <c r="AQ1277" s="5" t="e">
        <f>VLOOKUP(AR1277,'End KS4 denominations'!A:G,7,0)</f>
        <v>#N/A</v>
      </c>
      <c r="AR1277" s="5" t="str">
        <f t="shared" si="19"/>
        <v>Boys.S7.Independent Special Schools.Total.Total</v>
      </c>
    </row>
    <row r="1278" spans="1:44" x14ac:dyDescent="0.25">
      <c r="A1278">
        <v>201819</v>
      </c>
      <c r="B1278" t="s">
        <v>19</v>
      </c>
      <c r="C1278" t="s">
        <v>110</v>
      </c>
      <c r="D1278" t="s">
        <v>20</v>
      </c>
      <c r="E1278" t="s">
        <v>21</v>
      </c>
      <c r="F1278" t="s">
        <v>22</v>
      </c>
      <c r="G1278" t="s">
        <v>113</v>
      </c>
      <c r="H1278" t="s">
        <v>125</v>
      </c>
      <c r="I1278" t="s">
        <v>162</v>
      </c>
      <c r="J1278" t="s">
        <v>161</v>
      </c>
      <c r="K1278" t="s">
        <v>161</v>
      </c>
      <c r="L1278" t="s">
        <v>48</v>
      </c>
      <c r="M1278" t="s">
        <v>26</v>
      </c>
      <c r="N1278">
        <v>249</v>
      </c>
      <c r="O1278">
        <v>187</v>
      </c>
      <c r="P1278">
        <v>29</v>
      </c>
      <c r="Q1278">
        <v>13</v>
      </c>
      <c r="R1278">
        <v>0</v>
      </c>
      <c r="S1278">
        <v>0</v>
      </c>
      <c r="T1278">
        <v>0</v>
      </c>
      <c r="U1278">
        <v>0</v>
      </c>
      <c r="V1278">
        <v>75</v>
      </c>
      <c r="W1278">
        <v>11</v>
      </c>
      <c r="X1278">
        <v>5</v>
      </c>
      <c r="Y1278" t="s">
        <v>173</v>
      </c>
      <c r="Z1278" t="s">
        <v>173</v>
      </c>
      <c r="AA1278" t="s">
        <v>173</v>
      </c>
      <c r="AB1278" t="s">
        <v>173</v>
      </c>
      <c r="AC1278" s="25" t="s">
        <v>173</v>
      </c>
      <c r="AD1278" s="25" t="s">
        <v>173</v>
      </c>
      <c r="AE1278" s="25" t="s">
        <v>173</v>
      </c>
      <c r="AQ1278" s="5" t="e">
        <f>VLOOKUP(AR1278,'End KS4 denominations'!A:G,7,0)</f>
        <v>#N/A</v>
      </c>
      <c r="AR1278" s="5" t="str">
        <f t="shared" si="19"/>
        <v>Girls.S7.Independent Special Schools.Total.Total</v>
      </c>
    </row>
    <row r="1279" spans="1:44" x14ac:dyDescent="0.25">
      <c r="A1279">
        <v>201819</v>
      </c>
      <c r="B1279" t="s">
        <v>19</v>
      </c>
      <c r="C1279" t="s">
        <v>110</v>
      </c>
      <c r="D1279" t="s">
        <v>20</v>
      </c>
      <c r="E1279" t="s">
        <v>21</v>
      </c>
      <c r="F1279" t="s">
        <v>22</v>
      </c>
      <c r="G1279" t="s">
        <v>161</v>
      </c>
      <c r="H1279" t="s">
        <v>125</v>
      </c>
      <c r="I1279" t="s">
        <v>162</v>
      </c>
      <c r="J1279" t="s">
        <v>161</v>
      </c>
      <c r="K1279" t="s">
        <v>161</v>
      </c>
      <c r="L1279" t="s">
        <v>48</v>
      </c>
      <c r="M1279" t="s">
        <v>26</v>
      </c>
      <c r="N1279">
        <v>932</v>
      </c>
      <c r="O1279">
        <v>747</v>
      </c>
      <c r="P1279">
        <v>159</v>
      </c>
      <c r="Q1279">
        <v>78</v>
      </c>
      <c r="R1279">
        <v>0</v>
      </c>
      <c r="S1279">
        <v>0</v>
      </c>
      <c r="T1279">
        <v>0</v>
      </c>
      <c r="U1279">
        <v>0</v>
      </c>
      <c r="V1279">
        <v>80</v>
      </c>
      <c r="W1279">
        <v>17</v>
      </c>
      <c r="X1279">
        <v>8</v>
      </c>
      <c r="Y1279" t="s">
        <v>173</v>
      </c>
      <c r="Z1279" t="s">
        <v>173</v>
      </c>
      <c r="AA1279" t="s">
        <v>173</v>
      </c>
      <c r="AB1279" t="s">
        <v>173</v>
      </c>
      <c r="AC1279" s="25" t="s">
        <v>173</v>
      </c>
      <c r="AD1279" s="25" t="s">
        <v>173</v>
      </c>
      <c r="AE1279" s="25" t="s">
        <v>173</v>
      </c>
      <c r="AQ1279" s="5" t="e">
        <f>VLOOKUP(AR1279,'End KS4 denominations'!A:G,7,0)</f>
        <v>#N/A</v>
      </c>
      <c r="AR1279" s="5" t="str">
        <f t="shared" si="19"/>
        <v>Total.S7.Independent Special Schools.Total.Total</v>
      </c>
    </row>
    <row r="1280" spans="1:44" x14ac:dyDescent="0.25">
      <c r="A1280">
        <v>201819</v>
      </c>
      <c r="B1280" t="s">
        <v>19</v>
      </c>
      <c r="C1280" t="s">
        <v>110</v>
      </c>
      <c r="D1280" t="s">
        <v>20</v>
      </c>
      <c r="E1280" t="s">
        <v>21</v>
      </c>
      <c r="F1280" t="s">
        <v>22</v>
      </c>
      <c r="G1280" t="s">
        <v>111</v>
      </c>
      <c r="H1280" t="s">
        <v>125</v>
      </c>
      <c r="I1280" t="s">
        <v>127</v>
      </c>
      <c r="J1280" t="s">
        <v>161</v>
      </c>
      <c r="K1280" t="s">
        <v>161</v>
      </c>
      <c r="L1280" t="s">
        <v>48</v>
      </c>
      <c r="M1280" t="s">
        <v>26</v>
      </c>
      <c r="N1280">
        <v>71</v>
      </c>
      <c r="O1280">
        <v>65</v>
      </c>
      <c r="P1280">
        <v>16</v>
      </c>
      <c r="Q1280">
        <v>8</v>
      </c>
      <c r="R1280">
        <v>0</v>
      </c>
      <c r="S1280">
        <v>0</v>
      </c>
      <c r="T1280">
        <v>0</v>
      </c>
      <c r="U1280">
        <v>0</v>
      </c>
      <c r="V1280">
        <v>91</v>
      </c>
      <c r="W1280">
        <v>22</v>
      </c>
      <c r="X1280">
        <v>11</v>
      </c>
      <c r="Y1280" t="s">
        <v>173</v>
      </c>
      <c r="Z1280" t="s">
        <v>173</v>
      </c>
      <c r="AA1280" t="s">
        <v>173</v>
      </c>
      <c r="AB1280" t="s">
        <v>173</v>
      </c>
      <c r="AC1280" s="25" t="s">
        <v>173</v>
      </c>
      <c r="AD1280" s="25" t="s">
        <v>173</v>
      </c>
      <c r="AE1280" s="25" t="s">
        <v>173</v>
      </c>
      <c r="AQ1280" s="5" t="e">
        <f>VLOOKUP(AR1280,'End KS4 denominations'!A:G,7,0)</f>
        <v>#N/A</v>
      </c>
      <c r="AR1280" s="5" t="str">
        <f t="shared" ref="AR1280:AR1343" si="20">CONCATENATE(G1280,".",H1280,".",I1280,".",J1280,".",K1280)</f>
        <v>Boys.S7.Non-Maintained Special Schools.Total.Total</v>
      </c>
    </row>
    <row r="1281" spans="1:44" x14ac:dyDescent="0.25">
      <c r="A1281">
        <v>201819</v>
      </c>
      <c r="B1281" t="s">
        <v>19</v>
      </c>
      <c r="C1281" t="s">
        <v>110</v>
      </c>
      <c r="D1281" t="s">
        <v>20</v>
      </c>
      <c r="E1281" t="s">
        <v>21</v>
      </c>
      <c r="F1281" t="s">
        <v>22</v>
      </c>
      <c r="G1281" t="s">
        <v>113</v>
      </c>
      <c r="H1281" t="s">
        <v>125</v>
      </c>
      <c r="I1281" t="s">
        <v>127</v>
      </c>
      <c r="J1281" t="s">
        <v>161</v>
      </c>
      <c r="K1281" t="s">
        <v>161</v>
      </c>
      <c r="L1281" t="s">
        <v>48</v>
      </c>
      <c r="M1281" t="s">
        <v>26</v>
      </c>
      <c r="N1281">
        <v>21</v>
      </c>
      <c r="O1281">
        <v>18</v>
      </c>
      <c r="P1281">
        <v>5</v>
      </c>
      <c r="Q1281">
        <v>2</v>
      </c>
      <c r="R1281">
        <v>0</v>
      </c>
      <c r="S1281">
        <v>0</v>
      </c>
      <c r="T1281">
        <v>0</v>
      </c>
      <c r="U1281">
        <v>0</v>
      </c>
      <c r="V1281">
        <v>85</v>
      </c>
      <c r="W1281">
        <v>23</v>
      </c>
      <c r="X1281">
        <v>9</v>
      </c>
      <c r="Y1281" t="s">
        <v>173</v>
      </c>
      <c r="Z1281" t="s">
        <v>173</v>
      </c>
      <c r="AA1281" t="s">
        <v>173</v>
      </c>
      <c r="AB1281" t="s">
        <v>173</v>
      </c>
      <c r="AC1281" s="25" t="s">
        <v>173</v>
      </c>
      <c r="AD1281" s="25" t="s">
        <v>173</v>
      </c>
      <c r="AE1281" s="25" t="s">
        <v>173</v>
      </c>
      <c r="AQ1281" s="5" t="e">
        <f>VLOOKUP(AR1281,'End KS4 denominations'!A:G,7,0)</f>
        <v>#N/A</v>
      </c>
      <c r="AR1281" s="5" t="str">
        <f t="shared" si="20"/>
        <v>Girls.S7.Non-Maintained Special Schools.Total.Total</v>
      </c>
    </row>
    <row r="1282" spans="1:44" x14ac:dyDescent="0.25">
      <c r="A1282">
        <v>201819</v>
      </c>
      <c r="B1282" t="s">
        <v>19</v>
      </c>
      <c r="C1282" t="s">
        <v>110</v>
      </c>
      <c r="D1282" t="s">
        <v>20</v>
      </c>
      <c r="E1282" t="s">
        <v>21</v>
      </c>
      <c r="F1282" t="s">
        <v>22</v>
      </c>
      <c r="G1282" t="s">
        <v>161</v>
      </c>
      <c r="H1282" t="s">
        <v>125</v>
      </c>
      <c r="I1282" t="s">
        <v>127</v>
      </c>
      <c r="J1282" t="s">
        <v>161</v>
      </c>
      <c r="K1282" t="s">
        <v>161</v>
      </c>
      <c r="L1282" t="s">
        <v>48</v>
      </c>
      <c r="M1282" t="s">
        <v>26</v>
      </c>
      <c r="N1282">
        <v>92</v>
      </c>
      <c r="O1282">
        <v>83</v>
      </c>
      <c r="P1282">
        <v>21</v>
      </c>
      <c r="Q1282">
        <v>10</v>
      </c>
      <c r="R1282">
        <v>0</v>
      </c>
      <c r="S1282">
        <v>0</v>
      </c>
      <c r="T1282">
        <v>0</v>
      </c>
      <c r="U1282">
        <v>0</v>
      </c>
      <c r="V1282">
        <v>90</v>
      </c>
      <c r="W1282">
        <v>22</v>
      </c>
      <c r="X1282">
        <v>10</v>
      </c>
      <c r="Y1282" t="s">
        <v>173</v>
      </c>
      <c r="Z1282" t="s">
        <v>173</v>
      </c>
      <c r="AA1282" t="s">
        <v>173</v>
      </c>
      <c r="AB1282" t="s">
        <v>173</v>
      </c>
      <c r="AC1282" s="25" t="s">
        <v>173</v>
      </c>
      <c r="AD1282" s="25" t="s">
        <v>173</v>
      </c>
      <c r="AE1282" s="25" t="s">
        <v>173</v>
      </c>
      <c r="AQ1282" s="5" t="e">
        <f>VLOOKUP(AR1282,'End KS4 denominations'!A:G,7,0)</f>
        <v>#N/A</v>
      </c>
      <c r="AR1282" s="5" t="str">
        <f t="shared" si="20"/>
        <v>Total.S7.Non-Maintained Special Schools.Total.Total</v>
      </c>
    </row>
    <row r="1283" spans="1:44" x14ac:dyDescent="0.25">
      <c r="A1283">
        <v>201819</v>
      </c>
      <c r="B1283" t="s">
        <v>19</v>
      </c>
      <c r="C1283" t="s">
        <v>110</v>
      </c>
      <c r="D1283" t="s">
        <v>20</v>
      </c>
      <c r="E1283" t="s">
        <v>21</v>
      </c>
      <c r="F1283" t="s">
        <v>22</v>
      </c>
      <c r="G1283" t="s">
        <v>111</v>
      </c>
      <c r="H1283" t="s">
        <v>125</v>
      </c>
      <c r="I1283" t="s">
        <v>88</v>
      </c>
      <c r="J1283" t="s">
        <v>161</v>
      </c>
      <c r="K1283" t="s">
        <v>161</v>
      </c>
      <c r="L1283" t="s">
        <v>48</v>
      </c>
      <c r="M1283" t="s">
        <v>26</v>
      </c>
      <c r="N1283">
        <v>53205</v>
      </c>
      <c r="O1283">
        <v>50851</v>
      </c>
      <c r="P1283">
        <v>27900</v>
      </c>
      <c r="Q1283">
        <v>16245</v>
      </c>
      <c r="R1283">
        <v>0</v>
      </c>
      <c r="S1283">
        <v>0</v>
      </c>
      <c r="T1283">
        <v>0</v>
      </c>
      <c r="U1283">
        <v>0</v>
      </c>
      <c r="V1283">
        <v>95</v>
      </c>
      <c r="W1283">
        <v>52</v>
      </c>
      <c r="X1283">
        <v>30</v>
      </c>
      <c r="Y1283" t="s">
        <v>173</v>
      </c>
      <c r="Z1283" t="s">
        <v>173</v>
      </c>
      <c r="AA1283" t="s">
        <v>173</v>
      </c>
      <c r="AB1283" t="s">
        <v>173</v>
      </c>
      <c r="AC1283" s="25" t="s">
        <v>173</v>
      </c>
      <c r="AD1283" s="25" t="s">
        <v>173</v>
      </c>
      <c r="AE1283" s="25" t="s">
        <v>173</v>
      </c>
      <c r="AQ1283" s="5" t="e">
        <f>VLOOKUP(AR1283,'End KS4 denominations'!A:G,7,0)</f>
        <v>#N/A</v>
      </c>
      <c r="AR1283" s="5" t="str">
        <f t="shared" si="20"/>
        <v>Boys.S7.Sponsored Academies.Total.Total</v>
      </c>
    </row>
    <row r="1284" spans="1:44" x14ac:dyDescent="0.25">
      <c r="A1284">
        <v>201819</v>
      </c>
      <c r="B1284" t="s">
        <v>19</v>
      </c>
      <c r="C1284" t="s">
        <v>110</v>
      </c>
      <c r="D1284" t="s">
        <v>20</v>
      </c>
      <c r="E1284" t="s">
        <v>21</v>
      </c>
      <c r="F1284" t="s">
        <v>22</v>
      </c>
      <c r="G1284" t="s">
        <v>113</v>
      </c>
      <c r="H1284" t="s">
        <v>125</v>
      </c>
      <c r="I1284" t="s">
        <v>88</v>
      </c>
      <c r="J1284" t="s">
        <v>161</v>
      </c>
      <c r="K1284" t="s">
        <v>161</v>
      </c>
      <c r="L1284" t="s">
        <v>48</v>
      </c>
      <c r="M1284" t="s">
        <v>26</v>
      </c>
      <c r="N1284">
        <v>49552</v>
      </c>
      <c r="O1284">
        <v>47845</v>
      </c>
      <c r="P1284">
        <v>29084</v>
      </c>
      <c r="Q1284">
        <v>17623</v>
      </c>
      <c r="R1284">
        <v>0</v>
      </c>
      <c r="S1284">
        <v>0</v>
      </c>
      <c r="T1284">
        <v>0</v>
      </c>
      <c r="U1284">
        <v>0</v>
      </c>
      <c r="V1284">
        <v>96</v>
      </c>
      <c r="W1284">
        <v>58</v>
      </c>
      <c r="X1284">
        <v>35</v>
      </c>
      <c r="Y1284" t="s">
        <v>173</v>
      </c>
      <c r="Z1284" t="s">
        <v>173</v>
      </c>
      <c r="AA1284" t="s">
        <v>173</v>
      </c>
      <c r="AB1284" t="s">
        <v>173</v>
      </c>
      <c r="AC1284" s="25" t="s">
        <v>173</v>
      </c>
      <c r="AD1284" s="25" t="s">
        <v>173</v>
      </c>
      <c r="AE1284" s="25" t="s">
        <v>173</v>
      </c>
      <c r="AQ1284" s="5" t="e">
        <f>VLOOKUP(AR1284,'End KS4 denominations'!A:G,7,0)</f>
        <v>#N/A</v>
      </c>
      <c r="AR1284" s="5" t="str">
        <f t="shared" si="20"/>
        <v>Girls.S7.Sponsored Academies.Total.Total</v>
      </c>
    </row>
    <row r="1285" spans="1:44" x14ac:dyDescent="0.25">
      <c r="A1285">
        <v>201819</v>
      </c>
      <c r="B1285" t="s">
        <v>19</v>
      </c>
      <c r="C1285" t="s">
        <v>110</v>
      </c>
      <c r="D1285" t="s">
        <v>20</v>
      </c>
      <c r="E1285" t="s">
        <v>21</v>
      </c>
      <c r="F1285" t="s">
        <v>22</v>
      </c>
      <c r="G1285" t="s">
        <v>161</v>
      </c>
      <c r="H1285" t="s">
        <v>125</v>
      </c>
      <c r="I1285" t="s">
        <v>88</v>
      </c>
      <c r="J1285" t="s">
        <v>161</v>
      </c>
      <c r="K1285" t="s">
        <v>161</v>
      </c>
      <c r="L1285" t="s">
        <v>48</v>
      </c>
      <c r="M1285" t="s">
        <v>26</v>
      </c>
      <c r="N1285">
        <v>102757</v>
      </c>
      <c r="O1285">
        <v>98696</v>
      </c>
      <c r="P1285">
        <v>56984</v>
      </c>
      <c r="Q1285">
        <v>33868</v>
      </c>
      <c r="R1285">
        <v>0</v>
      </c>
      <c r="S1285">
        <v>0</v>
      </c>
      <c r="T1285">
        <v>0</v>
      </c>
      <c r="U1285">
        <v>0</v>
      </c>
      <c r="V1285">
        <v>96</v>
      </c>
      <c r="W1285">
        <v>55</v>
      </c>
      <c r="X1285">
        <v>32</v>
      </c>
      <c r="Y1285" t="s">
        <v>173</v>
      </c>
      <c r="Z1285" t="s">
        <v>173</v>
      </c>
      <c r="AA1285" t="s">
        <v>173</v>
      </c>
      <c r="AB1285" t="s">
        <v>173</v>
      </c>
      <c r="AC1285" s="25" t="s">
        <v>173</v>
      </c>
      <c r="AD1285" s="25" t="s">
        <v>173</v>
      </c>
      <c r="AE1285" s="25" t="s">
        <v>173</v>
      </c>
      <c r="AQ1285" s="5" t="e">
        <f>VLOOKUP(AR1285,'End KS4 denominations'!A:G,7,0)</f>
        <v>#N/A</v>
      </c>
      <c r="AR1285" s="5" t="str">
        <f t="shared" si="20"/>
        <v>Total.S7.Sponsored Academies.Total.Total</v>
      </c>
    </row>
    <row r="1286" spans="1:44" x14ac:dyDescent="0.25">
      <c r="A1286">
        <v>201819</v>
      </c>
      <c r="B1286" t="s">
        <v>19</v>
      </c>
      <c r="C1286" t="s">
        <v>110</v>
      </c>
      <c r="D1286" t="s">
        <v>20</v>
      </c>
      <c r="E1286" t="s">
        <v>21</v>
      </c>
      <c r="F1286" t="s">
        <v>22</v>
      </c>
      <c r="G1286" t="s">
        <v>111</v>
      </c>
      <c r="H1286" t="s">
        <v>125</v>
      </c>
      <c r="I1286" t="s">
        <v>126</v>
      </c>
      <c r="J1286" t="s">
        <v>161</v>
      </c>
      <c r="K1286" t="s">
        <v>161</v>
      </c>
      <c r="L1286" t="s">
        <v>48</v>
      </c>
      <c r="M1286" t="s">
        <v>26</v>
      </c>
      <c r="N1286">
        <v>730</v>
      </c>
      <c r="O1286">
        <v>701</v>
      </c>
      <c r="P1286">
        <v>334</v>
      </c>
      <c r="Q1286">
        <v>164</v>
      </c>
      <c r="R1286">
        <v>0</v>
      </c>
      <c r="S1286">
        <v>0</v>
      </c>
      <c r="T1286">
        <v>0</v>
      </c>
      <c r="U1286">
        <v>0</v>
      </c>
      <c r="V1286">
        <v>96</v>
      </c>
      <c r="W1286">
        <v>45</v>
      </c>
      <c r="X1286">
        <v>22</v>
      </c>
      <c r="Y1286" t="s">
        <v>173</v>
      </c>
      <c r="Z1286" t="s">
        <v>173</v>
      </c>
      <c r="AA1286" t="s">
        <v>173</v>
      </c>
      <c r="AB1286" t="s">
        <v>173</v>
      </c>
      <c r="AC1286" s="25" t="s">
        <v>173</v>
      </c>
      <c r="AD1286" s="25" t="s">
        <v>173</v>
      </c>
      <c r="AE1286" s="25" t="s">
        <v>173</v>
      </c>
      <c r="AQ1286" s="5" t="e">
        <f>VLOOKUP(AR1286,'End KS4 denominations'!A:G,7,0)</f>
        <v>#N/A</v>
      </c>
      <c r="AR1286" s="5" t="str">
        <f t="shared" si="20"/>
        <v>Boys.S7.Studio Schools.Total.Total</v>
      </c>
    </row>
    <row r="1287" spans="1:44" x14ac:dyDescent="0.25">
      <c r="A1287">
        <v>201819</v>
      </c>
      <c r="B1287" t="s">
        <v>19</v>
      </c>
      <c r="C1287" t="s">
        <v>110</v>
      </c>
      <c r="D1287" t="s">
        <v>20</v>
      </c>
      <c r="E1287" t="s">
        <v>21</v>
      </c>
      <c r="F1287" t="s">
        <v>22</v>
      </c>
      <c r="G1287" t="s">
        <v>113</v>
      </c>
      <c r="H1287" t="s">
        <v>125</v>
      </c>
      <c r="I1287" t="s">
        <v>126</v>
      </c>
      <c r="J1287" t="s">
        <v>161</v>
      </c>
      <c r="K1287" t="s">
        <v>161</v>
      </c>
      <c r="L1287" t="s">
        <v>48</v>
      </c>
      <c r="M1287" t="s">
        <v>26</v>
      </c>
      <c r="N1287">
        <v>463</v>
      </c>
      <c r="O1287">
        <v>443</v>
      </c>
      <c r="P1287">
        <v>222</v>
      </c>
      <c r="Q1287">
        <v>104</v>
      </c>
      <c r="R1287">
        <v>0</v>
      </c>
      <c r="S1287">
        <v>0</v>
      </c>
      <c r="T1287">
        <v>0</v>
      </c>
      <c r="U1287">
        <v>0</v>
      </c>
      <c r="V1287">
        <v>95</v>
      </c>
      <c r="W1287">
        <v>47</v>
      </c>
      <c r="X1287">
        <v>22</v>
      </c>
      <c r="Y1287" t="s">
        <v>173</v>
      </c>
      <c r="Z1287" t="s">
        <v>173</v>
      </c>
      <c r="AA1287" t="s">
        <v>173</v>
      </c>
      <c r="AB1287" t="s">
        <v>173</v>
      </c>
      <c r="AC1287" s="25" t="s">
        <v>173</v>
      </c>
      <c r="AD1287" s="25" t="s">
        <v>173</v>
      </c>
      <c r="AE1287" s="25" t="s">
        <v>173</v>
      </c>
      <c r="AQ1287" s="5" t="e">
        <f>VLOOKUP(AR1287,'End KS4 denominations'!A:G,7,0)</f>
        <v>#N/A</v>
      </c>
      <c r="AR1287" s="5" t="str">
        <f t="shared" si="20"/>
        <v>Girls.S7.Studio Schools.Total.Total</v>
      </c>
    </row>
    <row r="1288" spans="1:44" x14ac:dyDescent="0.25">
      <c r="A1288">
        <v>201819</v>
      </c>
      <c r="B1288" t="s">
        <v>19</v>
      </c>
      <c r="C1288" t="s">
        <v>110</v>
      </c>
      <c r="D1288" t="s">
        <v>20</v>
      </c>
      <c r="E1288" t="s">
        <v>21</v>
      </c>
      <c r="F1288" t="s">
        <v>22</v>
      </c>
      <c r="G1288" t="s">
        <v>161</v>
      </c>
      <c r="H1288" t="s">
        <v>125</v>
      </c>
      <c r="I1288" t="s">
        <v>126</v>
      </c>
      <c r="J1288" t="s">
        <v>161</v>
      </c>
      <c r="K1288" t="s">
        <v>161</v>
      </c>
      <c r="L1288" t="s">
        <v>48</v>
      </c>
      <c r="M1288" t="s">
        <v>26</v>
      </c>
      <c r="N1288">
        <v>1193</v>
      </c>
      <c r="O1288">
        <v>1144</v>
      </c>
      <c r="P1288">
        <v>556</v>
      </c>
      <c r="Q1288">
        <v>268</v>
      </c>
      <c r="R1288">
        <v>0</v>
      </c>
      <c r="S1288">
        <v>0</v>
      </c>
      <c r="T1288">
        <v>0</v>
      </c>
      <c r="U1288">
        <v>0</v>
      </c>
      <c r="V1288">
        <v>95</v>
      </c>
      <c r="W1288">
        <v>46</v>
      </c>
      <c r="X1288">
        <v>22</v>
      </c>
      <c r="Y1288" t="s">
        <v>173</v>
      </c>
      <c r="Z1288" t="s">
        <v>173</v>
      </c>
      <c r="AA1288" t="s">
        <v>173</v>
      </c>
      <c r="AB1288" t="s">
        <v>173</v>
      </c>
      <c r="AC1288" s="25" t="s">
        <v>173</v>
      </c>
      <c r="AD1288" s="25" t="s">
        <v>173</v>
      </c>
      <c r="AE1288" s="25" t="s">
        <v>173</v>
      </c>
      <c r="AQ1288" s="5" t="e">
        <f>VLOOKUP(AR1288,'End KS4 denominations'!A:G,7,0)</f>
        <v>#N/A</v>
      </c>
      <c r="AR1288" s="5" t="str">
        <f t="shared" si="20"/>
        <v>Total.S7.Studio Schools.Total.Total</v>
      </c>
    </row>
    <row r="1289" spans="1:44" x14ac:dyDescent="0.25">
      <c r="A1289">
        <v>201819</v>
      </c>
      <c r="B1289" t="s">
        <v>19</v>
      </c>
      <c r="C1289" t="s">
        <v>110</v>
      </c>
      <c r="D1289" t="s">
        <v>20</v>
      </c>
      <c r="E1289" t="s">
        <v>21</v>
      </c>
      <c r="F1289" t="s">
        <v>22</v>
      </c>
      <c r="G1289" t="s">
        <v>111</v>
      </c>
      <c r="H1289" t="s">
        <v>125</v>
      </c>
      <c r="I1289" t="s">
        <v>163</v>
      </c>
      <c r="J1289" t="s">
        <v>161</v>
      </c>
      <c r="K1289" t="s">
        <v>161</v>
      </c>
      <c r="L1289" t="s">
        <v>48</v>
      </c>
      <c r="M1289" t="s">
        <v>26</v>
      </c>
      <c r="N1289">
        <v>2657</v>
      </c>
      <c r="O1289">
        <v>2594</v>
      </c>
      <c r="P1289">
        <v>1313</v>
      </c>
      <c r="Q1289">
        <v>695</v>
      </c>
      <c r="R1289">
        <v>0</v>
      </c>
      <c r="S1289">
        <v>0</v>
      </c>
      <c r="T1289">
        <v>0</v>
      </c>
      <c r="U1289">
        <v>0</v>
      </c>
      <c r="V1289">
        <v>97</v>
      </c>
      <c r="W1289">
        <v>49</v>
      </c>
      <c r="X1289">
        <v>26</v>
      </c>
      <c r="Y1289" t="s">
        <v>173</v>
      </c>
      <c r="Z1289" t="s">
        <v>173</v>
      </c>
      <c r="AA1289" t="s">
        <v>173</v>
      </c>
      <c r="AB1289" t="s">
        <v>173</v>
      </c>
      <c r="AC1289" s="25" t="s">
        <v>173</v>
      </c>
      <c r="AD1289" s="25" t="s">
        <v>173</v>
      </c>
      <c r="AE1289" s="25" t="s">
        <v>173</v>
      </c>
      <c r="AQ1289" s="5" t="e">
        <f>VLOOKUP(AR1289,'End KS4 denominations'!A:G,7,0)</f>
        <v>#N/A</v>
      </c>
      <c r="AR1289" s="5" t="str">
        <f t="shared" si="20"/>
        <v>Boys.S7.University Technical Colleges (UTCs).Total.Total</v>
      </c>
    </row>
    <row r="1290" spans="1:44" x14ac:dyDescent="0.25">
      <c r="A1290">
        <v>201819</v>
      </c>
      <c r="B1290" t="s">
        <v>19</v>
      </c>
      <c r="C1290" t="s">
        <v>110</v>
      </c>
      <c r="D1290" t="s">
        <v>20</v>
      </c>
      <c r="E1290" t="s">
        <v>21</v>
      </c>
      <c r="F1290" t="s">
        <v>22</v>
      </c>
      <c r="G1290" t="s">
        <v>113</v>
      </c>
      <c r="H1290" t="s">
        <v>125</v>
      </c>
      <c r="I1290" t="s">
        <v>163</v>
      </c>
      <c r="J1290" t="s">
        <v>161</v>
      </c>
      <c r="K1290" t="s">
        <v>161</v>
      </c>
      <c r="L1290" t="s">
        <v>48</v>
      </c>
      <c r="M1290" t="s">
        <v>26</v>
      </c>
      <c r="N1290">
        <v>1039</v>
      </c>
      <c r="O1290">
        <v>1010</v>
      </c>
      <c r="P1290">
        <v>620</v>
      </c>
      <c r="Q1290">
        <v>347</v>
      </c>
      <c r="R1290">
        <v>0</v>
      </c>
      <c r="S1290">
        <v>0</v>
      </c>
      <c r="T1290">
        <v>0</v>
      </c>
      <c r="U1290">
        <v>0</v>
      </c>
      <c r="V1290">
        <v>97</v>
      </c>
      <c r="W1290">
        <v>59</v>
      </c>
      <c r="X1290">
        <v>33</v>
      </c>
      <c r="Y1290" t="s">
        <v>173</v>
      </c>
      <c r="Z1290" t="s">
        <v>173</v>
      </c>
      <c r="AA1290" t="s">
        <v>173</v>
      </c>
      <c r="AB1290" t="s">
        <v>173</v>
      </c>
      <c r="AC1290" s="25" t="s">
        <v>173</v>
      </c>
      <c r="AD1290" s="25" t="s">
        <v>173</v>
      </c>
      <c r="AE1290" s="25" t="s">
        <v>173</v>
      </c>
      <c r="AQ1290" s="5" t="e">
        <f>VLOOKUP(AR1290,'End KS4 denominations'!A:G,7,0)</f>
        <v>#N/A</v>
      </c>
      <c r="AR1290" s="5" t="str">
        <f t="shared" si="20"/>
        <v>Girls.S7.University Technical Colleges (UTCs).Total.Total</v>
      </c>
    </row>
    <row r="1291" spans="1:44" x14ac:dyDescent="0.25">
      <c r="A1291">
        <v>201819</v>
      </c>
      <c r="B1291" t="s">
        <v>19</v>
      </c>
      <c r="C1291" t="s">
        <v>110</v>
      </c>
      <c r="D1291" t="s">
        <v>20</v>
      </c>
      <c r="E1291" t="s">
        <v>21</v>
      </c>
      <c r="F1291" t="s">
        <v>22</v>
      </c>
      <c r="G1291" t="s">
        <v>161</v>
      </c>
      <c r="H1291" t="s">
        <v>125</v>
      </c>
      <c r="I1291" t="s">
        <v>163</v>
      </c>
      <c r="J1291" t="s">
        <v>161</v>
      </c>
      <c r="K1291" t="s">
        <v>161</v>
      </c>
      <c r="L1291" t="s">
        <v>48</v>
      </c>
      <c r="M1291" t="s">
        <v>26</v>
      </c>
      <c r="N1291">
        <v>3696</v>
      </c>
      <c r="O1291">
        <v>3604</v>
      </c>
      <c r="P1291">
        <v>1933</v>
      </c>
      <c r="Q1291">
        <v>1042</v>
      </c>
      <c r="R1291">
        <v>0</v>
      </c>
      <c r="S1291">
        <v>0</v>
      </c>
      <c r="T1291">
        <v>0</v>
      </c>
      <c r="U1291">
        <v>0</v>
      </c>
      <c r="V1291">
        <v>97</v>
      </c>
      <c r="W1291">
        <v>52</v>
      </c>
      <c r="X1291">
        <v>28</v>
      </c>
      <c r="Y1291" t="s">
        <v>173</v>
      </c>
      <c r="Z1291" t="s">
        <v>173</v>
      </c>
      <c r="AA1291" t="s">
        <v>173</v>
      </c>
      <c r="AB1291" t="s">
        <v>173</v>
      </c>
      <c r="AC1291" s="25" t="s">
        <v>173</v>
      </c>
      <c r="AD1291" s="25" t="s">
        <v>173</v>
      </c>
      <c r="AE1291" s="25" t="s">
        <v>173</v>
      </c>
      <c r="AQ1291" s="5" t="e">
        <f>VLOOKUP(AR1291,'End KS4 denominations'!A:G,7,0)</f>
        <v>#N/A</v>
      </c>
      <c r="AR1291" s="5" t="str">
        <f t="shared" si="20"/>
        <v>Total.S7.University Technical Colleges (UTCs).Total.Total</v>
      </c>
    </row>
    <row r="1292" spans="1:44" x14ac:dyDescent="0.25">
      <c r="A1292">
        <v>201819</v>
      </c>
      <c r="B1292" t="s">
        <v>19</v>
      </c>
      <c r="C1292" t="s">
        <v>110</v>
      </c>
      <c r="D1292" t="s">
        <v>20</v>
      </c>
      <c r="E1292" t="s">
        <v>21</v>
      </c>
      <c r="F1292" t="s">
        <v>22</v>
      </c>
      <c r="G1292" t="s">
        <v>111</v>
      </c>
      <c r="H1292" t="s">
        <v>125</v>
      </c>
      <c r="I1292" t="s">
        <v>86</v>
      </c>
      <c r="J1292" t="s">
        <v>161</v>
      </c>
      <c r="K1292" t="s">
        <v>161</v>
      </c>
      <c r="L1292" t="s">
        <v>49</v>
      </c>
      <c r="M1292" t="s">
        <v>26</v>
      </c>
      <c r="N1292">
        <v>134679</v>
      </c>
      <c r="O1292">
        <v>132796</v>
      </c>
      <c r="P1292">
        <v>91552</v>
      </c>
      <c r="Q1292">
        <v>67089</v>
      </c>
      <c r="R1292">
        <v>0</v>
      </c>
      <c r="S1292">
        <v>0</v>
      </c>
      <c r="T1292">
        <v>0</v>
      </c>
      <c r="U1292">
        <v>0</v>
      </c>
      <c r="V1292">
        <v>98</v>
      </c>
      <c r="W1292">
        <v>67</v>
      </c>
      <c r="X1292">
        <v>49</v>
      </c>
      <c r="Y1292" t="s">
        <v>173</v>
      </c>
      <c r="Z1292" t="s">
        <v>173</v>
      </c>
      <c r="AA1292" t="s">
        <v>173</v>
      </c>
      <c r="AB1292" t="s">
        <v>173</v>
      </c>
      <c r="AC1292" s="25" t="s">
        <v>173</v>
      </c>
      <c r="AD1292" s="25" t="s">
        <v>173</v>
      </c>
      <c r="AE1292" s="25" t="s">
        <v>173</v>
      </c>
      <c r="AQ1292" s="5" t="e">
        <f>VLOOKUP(AR1292,'End KS4 denominations'!A:G,7,0)</f>
        <v>#N/A</v>
      </c>
      <c r="AR1292" s="5" t="str">
        <f t="shared" si="20"/>
        <v>Boys.S7.Converter Academies.Total.Total</v>
      </c>
    </row>
    <row r="1293" spans="1:44" x14ac:dyDescent="0.25">
      <c r="A1293">
        <v>201819</v>
      </c>
      <c r="B1293" t="s">
        <v>19</v>
      </c>
      <c r="C1293" t="s">
        <v>110</v>
      </c>
      <c r="D1293" t="s">
        <v>20</v>
      </c>
      <c r="E1293" t="s">
        <v>21</v>
      </c>
      <c r="F1293" t="s">
        <v>22</v>
      </c>
      <c r="G1293" t="s">
        <v>113</v>
      </c>
      <c r="H1293" t="s">
        <v>125</v>
      </c>
      <c r="I1293" t="s">
        <v>86</v>
      </c>
      <c r="J1293" t="s">
        <v>161</v>
      </c>
      <c r="K1293" t="s">
        <v>161</v>
      </c>
      <c r="L1293" t="s">
        <v>49</v>
      </c>
      <c r="M1293" t="s">
        <v>26</v>
      </c>
      <c r="N1293">
        <v>135439</v>
      </c>
      <c r="O1293">
        <v>134672</v>
      </c>
      <c r="P1293">
        <v>110723</v>
      </c>
      <c r="Q1293">
        <v>89965</v>
      </c>
      <c r="R1293">
        <v>0</v>
      </c>
      <c r="S1293">
        <v>0</v>
      </c>
      <c r="T1293">
        <v>0</v>
      </c>
      <c r="U1293">
        <v>0</v>
      </c>
      <c r="V1293">
        <v>99</v>
      </c>
      <c r="W1293">
        <v>81</v>
      </c>
      <c r="X1293">
        <v>66</v>
      </c>
      <c r="Y1293" t="s">
        <v>173</v>
      </c>
      <c r="Z1293" t="s">
        <v>173</v>
      </c>
      <c r="AA1293" t="s">
        <v>173</v>
      </c>
      <c r="AB1293" t="s">
        <v>173</v>
      </c>
      <c r="AC1293" s="25" t="s">
        <v>173</v>
      </c>
      <c r="AD1293" s="25" t="s">
        <v>173</v>
      </c>
      <c r="AE1293" s="25" t="s">
        <v>173</v>
      </c>
      <c r="AQ1293" s="5" t="e">
        <f>VLOOKUP(AR1293,'End KS4 denominations'!A:G,7,0)</f>
        <v>#N/A</v>
      </c>
      <c r="AR1293" s="5" t="str">
        <f t="shared" si="20"/>
        <v>Girls.S7.Converter Academies.Total.Total</v>
      </c>
    </row>
    <row r="1294" spans="1:44" x14ac:dyDescent="0.25">
      <c r="A1294">
        <v>201819</v>
      </c>
      <c r="B1294" t="s">
        <v>19</v>
      </c>
      <c r="C1294" t="s">
        <v>110</v>
      </c>
      <c r="D1294" t="s">
        <v>20</v>
      </c>
      <c r="E1294" t="s">
        <v>21</v>
      </c>
      <c r="F1294" t="s">
        <v>22</v>
      </c>
      <c r="G1294" t="s">
        <v>161</v>
      </c>
      <c r="H1294" t="s">
        <v>125</v>
      </c>
      <c r="I1294" t="s">
        <v>86</v>
      </c>
      <c r="J1294" t="s">
        <v>161</v>
      </c>
      <c r="K1294" t="s">
        <v>161</v>
      </c>
      <c r="L1294" t="s">
        <v>49</v>
      </c>
      <c r="M1294" t="s">
        <v>26</v>
      </c>
      <c r="N1294">
        <v>270118</v>
      </c>
      <c r="O1294">
        <v>267468</v>
      </c>
      <c r="P1294">
        <v>202275</v>
      </c>
      <c r="Q1294">
        <v>157054</v>
      </c>
      <c r="R1294">
        <v>0</v>
      </c>
      <c r="S1294">
        <v>0</v>
      </c>
      <c r="T1294">
        <v>0</v>
      </c>
      <c r="U1294">
        <v>0</v>
      </c>
      <c r="V1294">
        <v>99</v>
      </c>
      <c r="W1294">
        <v>74</v>
      </c>
      <c r="X1294">
        <v>58</v>
      </c>
      <c r="Y1294" t="s">
        <v>173</v>
      </c>
      <c r="Z1294" t="s">
        <v>173</v>
      </c>
      <c r="AA1294" t="s">
        <v>173</v>
      </c>
      <c r="AB1294" t="s">
        <v>173</v>
      </c>
      <c r="AC1294" s="25" t="s">
        <v>173</v>
      </c>
      <c r="AD1294" s="25" t="s">
        <v>173</v>
      </c>
      <c r="AE1294" s="25" t="s">
        <v>173</v>
      </c>
      <c r="AQ1294" s="5" t="e">
        <f>VLOOKUP(AR1294,'End KS4 denominations'!A:G,7,0)</f>
        <v>#N/A</v>
      </c>
      <c r="AR1294" s="5" t="str">
        <f t="shared" si="20"/>
        <v>Total.S7.Converter Academies.Total.Total</v>
      </c>
    </row>
    <row r="1295" spans="1:44" x14ac:dyDescent="0.25">
      <c r="A1295">
        <v>201819</v>
      </c>
      <c r="B1295" t="s">
        <v>19</v>
      </c>
      <c r="C1295" t="s">
        <v>110</v>
      </c>
      <c r="D1295" t="s">
        <v>20</v>
      </c>
      <c r="E1295" t="s">
        <v>21</v>
      </c>
      <c r="F1295" t="s">
        <v>22</v>
      </c>
      <c r="G1295" t="s">
        <v>111</v>
      </c>
      <c r="H1295" t="s">
        <v>125</v>
      </c>
      <c r="I1295" t="s">
        <v>164</v>
      </c>
      <c r="J1295" t="s">
        <v>161</v>
      </c>
      <c r="K1295" t="s">
        <v>161</v>
      </c>
      <c r="L1295" t="s">
        <v>49</v>
      </c>
      <c r="M1295" t="s">
        <v>26</v>
      </c>
      <c r="N1295">
        <v>414</v>
      </c>
      <c r="O1295">
        <v>358</v>
      </c>
      <c r="P1295">
        <v>97</v>
      </c>
      <c r="Q1295">
        <v>45</v>
      </c>
      <c r="R1295">
        <v>0</v>
      </c>
      <c r="S1295">
        <v>0</v>
      </c>
      <c r="T1295">
        <v>0</v>
      </c>
      <c r="U1295">
        <v>0</v>
      </c>
      <c r="V1295">
        <v>86</v>
      </c>
      <c r="W1295">
        <v>23</v>
      </c>
      <c r="X1295">
        <v>10</v>
      </c>
      <c r="Y1295" t="s">
        <v>173</v>
      </c>
      <c r="Z1295" t="s">
        <v>173</v>
      </c>
      <c r="AA1295" t="s">
        <v>173</v>
      </c>
      <c r="AB1295" t="s">
        <v>173</v>
      </c>
      <c r="AC1295" s="25" t="s">
        <v>173</v>
      </c>
      <c r="AD1295" s="25" t="s">
        <v>173</v>
      </c>
      <c r="AE1295" s="25" t="s">
        <v>173</v>
      </c>
      <c r="AQ1295" s="5" t="e">
        <f>VLOOKUP(AR1295,'End KS4 denominations'!A:G,7,0)</f>
        <v>#N/A</v>
      </c>
      <c r="AR1295" s="5" t="str">
        <f t="shared" si="20"/>
        <v>Boys.S7.FE14-16 Colleges.Total.Total</v>
      </c>
    </row>
    <row r="1296" spans="1:44" x14ac:dyDescent="0.25">
      <c r="A1296">
        <v>201819</v>
      </c>
      <c r="B1296" t="s">
        <v>19</v>
      </c>
      <c r="C1296" t="s">
        <v>110</v>
      </c>
      <c r="D1296" t="s">
        <v>20</v>
      </c>
      <c r="E1296" t="s">
        <v>21</v>
      </c>
      <c r="F1296" t="s">
        <v>22</v>
      </c>
      <c r="G1296" t="s">
        <v>113</v>
      </c>
      <c r="H1296" t="s">
        <v>125</v>
      </c>
      <c r="I1296" t="s">
        <v>164</v>
      </c>
      <c r="J1296" t="s">
        <v>161</v>
      </c>
      <c r="K1296" t="s">
        <v>161</v>
      </c>
      <c r="L1296" t="s">
        <v>49</v>
      </c>
      <c r="M1296" t="s">
        <v>26</v>
      </c>
      <c r="N1296">
        <v>460</v>
      </c>
      <c r="O1296">
        <v>441</v>
      </c>
      <c r="P1296">
        <v>171</v>
      </c>
      <c r="Q1296">
        <v>85</v>
      </c>
      <c r="R1296">
        <v>0</v>
      </c>
      <c r="S1296">
        <v>0</v>
      </c>
      <c r="T1296">
        <v>0</v>
      </c>
      <c r="U1296">
        <v>0</v>
      </c>
      <c r="V1296">
        <v>95</v>
      </c>
      <c r="W1296">
        <v>37</v>
      </c>
      <c r="X1296">
        <v>18</v>
      </c>
      <c r="Y1296" t="s">
        <v>173</v>
      </c>
      <c r="Z1296" t="s">
        <v>173</v>
      </c>
      <c r="AA1296" t="s">
        <v>173</v>
      </c>
      <c r="AB1296" t="s">
        <v>173</v>
      </c>
      <c r="AC1296" s="25" t="s">
        <v>173</v>
      </c>
      <c r="AD1296" s="25" t="s">
        <v>173</v>
      </c>
      <c r="AE1296" s="25" t="s">
        <v>173</v>
      </c>
      <c r="AQ1296" s="5" t="e">
        <f>VLOOKUP(AR1296,'End KS4 denominations'!A:G,7,0)</f>
        <v>#N/A</v>
      </c>
      <c r="AR1296" s="5" t="str">
        <f t="shared" si="20"/>
        <v>Girls.S7.FE14-16 Colleges.Total.Total</v>
      </c>
    </row>
    <row r="1297" spans="1:44" x14ac:dyDescent="0.25">
      <c r="A1297">
        <v>201819</v>
      </c>
      <c r="B1297" t="s">
        <v>19</v>
      </c>
      <c r="C1297" t="s">
        <v>110</v>
      </c>
      <c r="D1297" t="s">
        <v>20</v>
      </c>
      <c r="E1297" t="s">
        <v>21</v>
      </c>
      <c r="F1297" t="s">
        <v>22</v>
      </c>
      <c r="G1297" t="s">
        <v>161</v>
      </c>
      <c r="H1297" t="s">
        <v>125</v>
      </c>
      <c r="I1297" t="s">
        <v>164</v>
      </c>
      <c r="J1297" t="s">
        <v>161</v>
      </c>
      <c r="K1297" t="s">
        <v>161</v>
      </c>
      <c r="L1297" t="s">
        <v>49</v>
      </c>
      <c r="M1297" t="s">
        <v>26</v>
      </c>
      <c r="N1297">
        <v>874</v>
      </c>
      <c r="O1297">
        <v>799</v>
      </c>
      <c r="P1297">
        <v>268</v>
      </c>
      <c r="Q1297">
        <v>130</v>
      </c>
      <c r="R1297">
        <v>0</v>
      </c>
      <c r="S1297">
        <v>0</v>
      </c>
      <c r="T1297">
        <v>0</v>
      </c>
      <c r="U1297">
        <v>0</v>
      </c>
      <c r="V1297">
        <v>91</v>
      </c>
      <c r="W1297">
        <v>30</v>
      </c>
      <c r="X1297">
        <v>14</v>
      </c>
      <c r="Y1297" t="s">
        <v>173</v>
      </c>
      <c r="Z1297" t="s">
        <v>173</v>
      </c>
      <c r="AA1297" t="s">
        <v>173</v>
      </c>
      <c r="AB1297" t="s">
        <v>173</v>
      </c>
      <c r="AC1297" s="25" t="s">
        <v>173</v>
      </c>
      <c r="AD1297" s="25" t="s">
        <v>173</v>
      </c>
      <c r="AE1297" s="25" t="s">
        <v>173</v>
      </c>
      <c r="AQ1297" s="5" t="e">
        <f>VLOOKUP(AR1297,'End KS4 denominations'!A:G,7,0)</f>
        <v>#N/A</v>
      </c>
      <c r="AR1297" s="5" t="str">
        <f t="shared" si="20"/>
        <v>Total.S7.FE14-16 Colleges.Total.Total</v>
      </c>
    </row>
    <row r="1298" spans="1:44" x14ac:dyDescent="0.25">
      <c r="A1298">
        <v>201819</v>
      </c>
      <c r="B1298" t="s">
        <v>19</v>
      </c>
      <c r="C1298" t="s">
        <v>110</v>
      </c>
      <c r="D1298" t="s">
        <v>20</v>
      </c>
      <c r="E1298" t="s">
        <v>21</v>
      </c>
      <c r="F1298" t="s">
        <v>22</v>
      </c>
      <c r="G1298" t="s">
        <v>111</v>
      </c>
      <c r="H1298" t="s">
        <v>125</v>
      </c>
      <c r="I1298" t="s">
        <v>89</v>
      </c>
      <c r="J1298" t="s">
        <v>161</v>
      </c>
      <c r="K1298" t="s">
        <v>161</v>
      </c>
      <c r="L1298" t="s">
        <v>49</v>
      </c>
      <c r="M1298" t="s">
        <v>26</v>
      </c>
      <c r="N1298">
        <v>4864</v>
      </c>
      <c r="O1298">
        <v>4793</v>
      </c>
      <c r="P1298">
        <v>3242</v>
      </c>
      <c r="Q1298">
        <v>2307</v>
      </c>
      <c r="R1298">
        <v>0</v>
      </c>
      <c r="S1298">
        <v>0</v>
      </c>
      <c r="T1298">
        <v>0</v>
      </c>
      <c r="U1298">
        <v>0</v>
      </c>
      <c r="V1298">
        <v>98</v>
      </c>
      <c r="W1298">
        <v>66</v>
      </c>
      <c r="X1298">
        <v>47</v>
      </c>
      <c r="Y1298" t="s">
        <v>173</v>
      </c>
      <c r="Z1298" t="s">
        <v>173</v>
      </c>
      <c r="AA1298" t="s">
        <v>173</v>
      </c>
      <c r="AB1298" t="s">
        <v>173</v>
      </c>
      <c r="AC1298" s="25" t="s">
        <v>173</v>
      </c>
      <c r="AD1298" s="25" t="s">
        <v>173</v>
      </c>
      <c r="AE1298" s="25" t="s">
        <v>173</v>
      </c>
      <c r="AQ1298" s="5" t="e">
        <f>VLOOKUP(AR1298,'End KS4 denominations'!A:G,7,0)</f>
        <v>#N/A</v>
      </c>
      <c r="AR1298" s="5" t="str">
        <f t="shared" si="20"/>
        <v>Boys.S7.Free Schools.Total.Total</v>
      </c>
    </row>
    <row r="1299" spans="1:44" x14ac:dyDescent="0.25">
      <c r="A1299">
        <v>201819</v>
      </c>
      <c r="B1299" t="s">
        <v>19</v>
      </c>
      <c r="C1299" t="s">
        <v>110</v>
      </c>
      <c r="D1299" t="s">
        <v>20</v>
      </c>
      <c r="E1299" t="s">
        <v>21</v>
      </c>
      <c r="F1299" t="s">
        <v>22</v>
      </c>
      <c r="G1299" t="s">
        <v>113</v>
      </c>
      <c r="H1299" t="s">
        <v>125</v>
      </c>
      <c r="I1299" t="s">
        <v>89</v>
      </c>
      <c r="J1299" t="s">
        <v>161</v>
      </c>
      <c r="K1299" t="s">
        <v>161</v>
      </c>
      <c r="L1299" t="s">
        <v>49</v>
      </c>
      <c r="M1299" t="s">
        <v>26</v>
      </c>
      <c r="N1299">
        <v>4076</v>
      </c>
      <c r="O1299">
        <v>4051</v>
      </c>
      <c r="P1299">
        <v>3217</v>
      </c>
      <c r="Q1299">
        <v>2529</v>
      </c>
      <c r="R1299">
        <v>0</v>
      </c>
      <c r="S1299">
        <v>0</v>
      </c>
      <c r="T1299">
        <v>0</v>
      </c>
      <c r="U1299">
        <v>0</v>
      </c>
      <c r="V1299">
        <v>99</v>
      </c>
      <c r="W1299">
        <v>78</v>
      </c>
      <c r="X1299">
        <v>62</v>
      </c>
      <c r="Y1299" t="s">
        <v>173</v>
      </c>
      <c r="Z1299" t="s">
        <v>173</v>
      </c>
      <c r="AA1299" t="s">
        <v>173</v>
      </c>
      <c r="AB1299" t="s">
        <v>173</v>
      </c>
      <c r="AC1299" s="25" t="s">
        <v>173</v>
      </c>
      <c r="AD1299" s="25" t="s">
        <v>173</v>
      </c>
      <c r="AE1299" s="25" t="s">
        <v>173</v>
      </c>
      <c r="AQ1299" s="5" t="e">
        <f>VLOOKUP(AR1299,'End KS4 denominations'!A:G,7,0)</f>
        <v>#N/A</v>
      </c>
      <c r="AR1299" s="5" t="str">
        <f t="shared" si="20"/>
        <v>Girls.S7.Free Schools.Total.Total</v>
      </c>
    </row>
    <row r="1300" spans="1:44" x14ac:dyDescent="0.25">
      <c r="A1300">
        <v>201819</v>
      </c>
      <c r="B1300" t="s">
        <v>19</v>
      </c>
      <c r="C1300" t="s">
        <v>110</v>
      </c>
      <c r="D1300" t="s">
        <v>20</v>
      </c>
      <c r="E1300" t="s">
        <v>21</v>
      </c>
      <c r="F1300" t="s">
        <v>22</v>
      </c>
      <c r="G1300" t="s">
        <v>161</v>
      </c>
      <c r="H1300" t="s">
        <v>125</v>
      </c>
      <c r="I1300" t="s">
        <v>89</v>
      </c>
      <c r="J1300" t="s">
        <v>161</v>
      </c>
      <c r="K1300" t="s">
        <v>161</v>
      </c>
      <c r="L1300" t="s">
        <v>49</v>
      </c>
      <c r="M1300" t="s">
        <v>26</v>
      </c>
      <c r="N1300">
        <v>8940</v>
      </c>
      <c r="O1300">
        <v>8844</v>
      </c>
      <c r="P1300">
        <v>6459</v>
      </c>
      <c r="Q1300">
        <v>4836</v>
      </c>
      <c r="R1300">
        <v>0</v>
      </c>
      <c r="S1300">
        <v>0</v>
      </c>
      <c r="T1300">
        <v>0</v>
      </c>
      <c r="U1300">
        <v>0</v>
      </c>
      <c r="V1300">
        <v>98</v>
      </c>
      <c r="W1300">
        <v>72</v>
      </c>
      <c r="X1300">
        <v>54</v>
      </c>
      <c r="Y1300" t="s">
        <v>173</v>
      </c>
      <c r="Z1300" t="s">
        <v>173</v>
      </c>
      <c r="AA1300" t="s">
        <v>173</v>
      </c>
      <c r="AB1300" t="s">
        <v>173</v>
      </c>
      <c r="AC1300" s="25" t="s">
        <v>173</v>
      </c>
      <c r="AD1300" s="25" t="s">
        <v>173</v>
      </c>
      <c r="AE1300" s="25" t="s">
        <v>173</v>
      </c>
      <c r="AQ1300" s="5" t="e">
        <f>VLOOKUP(AR1300,'End KS4 denominations'!A:G,7,0)</f>
        <v>#N/A</v>
      </c>
      <c r="AR1300" s="5" t="str">
        <f t="shared" si="20"/>
        <v>Total.S7.Free Schools.Total.Total</v>
      </c>
    </row>
    <row r="1301" spans="1:44" x14ac:dyDescent="0.25">
      <c r="A1301">
        <v>201819</v>
      </c>
      <c r="B1301" t="s">
        <v>19</v>
      </c>
      <c r="C1301" t="s">
        <v>110</v>
      </c>
      <c r="D1301" t="s">
        <v>20</v>
      </c>
      <c r="E1301" t="s">
        <v>21</v>
      </c>
      <c r="F1301" t="s">
        <v>22</v>
      </c>
      <c r="G1301" t="s">
        <v>111</v>
      </c>
      <c r="H1301" t="s">
        <v>125</v>
      </c>
      <c r="I1301" t="s">
        <v>87</v>
      </c>
      <c r="J1301" t="s">
        <v>161</v>
      </c>
      <c r="K1301" t="s">
        <v>161</v>
      </c>
      <c r="L1301" t="s">
        <v>49</v>
      </c>
      <c r="M1301" t="s">
        <v>26</v>
      </c>
      <c r="N1301">
        <v>9995</v>
      </c>
      <c r="O1301">
        <v>9908</v>
      </c>
      <c r="P1301">
        <v>8617</v>
      </c>
      <c r="Q1301">
        <v>7216</v>
      </c>
      <c r="R1301">
        <v>0</v>
      </c>
      <c r="S1301">
        <v>0</v>
      </c>
      <c r="T1301">
        <v>0</v>
      </c>
      <c r="U1301">
        <v>0</v>
      </c>
      <c r="V1301">
        <v>99</v>
      </c>
      <c r="W1301">
        <v>86</v>
      </c>
      <c r="X1301">
        <v>72</v>
      </c>
      <c r="Y1301" t="s">
        <v>173</v>
      </c>
      <c r="Z1301" t="s">
        <v>173</v>
      </c>
      <c r="AA1301" t="s">
        <v>173</v>
      </c>
      <c r="AB1301" t="s">
        <v>173</v>
      </c>
      <c r="AC1301" s="25" t="s">
        <v>173</v>
      </c>
      <c r="AD1301" s="25" t="s">
        <v>173</v>
      </c>
      <c r="AE1301" s="25" t="s">
        <v>173</v>
      </c>
      <c r="AQ1301" s="5" t="e">
        <f>VLOOKUP(AR1301,'End KS4 denominations'!A:G,7,0)</f>
        <v>#N/A</v>
      </c>
      <c r="AR1301" s="5" t="str">
        <f t="shared" si="20"/>
        <v>Boys.S7.Independent Schools.Total.Total</v>
      </c>
    </row>
    <row r="1302" spans="1:44" x14ac:dyDescent="0.25">
      <c r="A1302">
        <v>201819</v>
      </c>
      <c r="B1302" t="s">
        <v>19</v>
      </c>
      <c r="C1302" t="s">
        <v>110</v>
      </c>
      <c r="D1302" t="s">
        <v>20</v>
      </c>
      <c r="E1302" t="s">
        <v>21</v>
      </c>
      <c r="F1302" t="s">
        <v>22</v>
      </c>
      <c r="G1302" t="s">
        <v>113</v>
      </c>
      <c r="H1302" t="s">
        <v>125</v>
      </c>
      <c r="I1302" t="s">
        <v>87</v>
      </c>
      <c r="J1302" t="s">
        <v>161</v>
      </c>
      <c r="K1302" t="s">
        <v>161</v>
      </c>
      <c r="L1302" t="s">
        <v>49</v>
      </c>
      <c r="M1302" t="s">
        <v>26</v>
      </c>
      <c r="N1302">
        <v>11978</v>
      </c>
      <c r="O1302">
        <v>11956</v>
      </c>
      <c r="P1302">
        <v>11249</v>
      </c>
      <c r="Q1302">
        <v>10215</v>
      </c>
      <c r="R1302">
        <v>0</v>
      </c>
      <c r="S1302">
        <v>0</v>
      </c>
      <c r="T1302">
        <v>0</v>
      </c>
      <c r="U1302">
        <v>0</v>
      </c>
      <c r="V1302">
        <v>99</v>
      </c>
      <c r="W1302">
        <v>93</v>
      </c>
      <c r="X1302">
        <v>85</v>
      </c>
      <c r="Y1302" t="s">
        <v>173</v>
      </c>
      <c r="Z1302" t="s">
        <v>173</v>
      </c>
      <c r="AA1302" t="s">
        <v>173</v>
      </c>
      <c r="AB1302" t="s">
        <v>173</v>
      </c>
      <c r="AC1302" s="25" t="s">
        <v>173</v>
      </c>
      <c r="AD1302" s="25" t="s">
        <v>173</v>
      </c>
      <c r="AE1302" s="25" t="s">
        <v>173</v>
      </c>
      <c r="AQ1302" s="5" t="e">
        <f>VLOOKUP(AR1302,'End KS4 denominations'!A:G,7,0)</f>
        <v>#N/A</v>
      </c>
      <c r="AR1302" s="5" t="str">
        <f t="shared" si="20"/>
        <v>Girls.S7.Independent Schools.Total.Total</v>
      </c>
    </row>
    <row r="1303" spans="1:44" x14ac:dyDescent="0.25">
      <c r="A1303">
        <v>201819</v>
      </c>
      <c r="B1303" t="s">
        <v>19</v>
      </c>
      <c r="C1303" t="s">
        <v>110</v>
      </c>
      <c r="D1303" t="s">
        <v>20</v>
      </c>
      <c r="E1303" t="s">
        <v>21</v>
      </c>
      <c r="F1303" t="s">
        <v>22</v>
      </c>
      <c r="G1303" t="s">
        <v>161</v>
      </c>
      <c r="H1303" t="s">
        <v>125</v>
      </c>
      <c r="I1303" t="s">
        <v>87</v>
      </c>
      <c r="J1303" t="s">
        <v>161</v>
      </c>
      <c r="K1303" t="s">
        <v>161</v>
      </c>
      <c r="L1303" t="s">
        <v>49</v>
      </c>
      <c r="M1303" t="s">
        <v>26</v>
      </c>
      <c r="N1303">
        <v>21973</v>
      </c>
      <c r="O1303">
        <v>21864</v>
      </c>
      <c r="P1303">
        <v>19866</v>
      </c>
      <c r="Q1303">
        <v>17431</v>
      </c>
      <c r="R1303">
        <v>0</v>
      </c>
      <c r="S1303">
        <v>0</v>
      </c>
      <c r="T1303">
        <v>0</v>
      </c>
      <c r="U1303">
        <v>0</v>
      </c>
      <c r="V1303">
        <v>99</v>
      </c>
      <c r="W1303">
        <v>90</v>
      </c>
      <c r="X1303">
        <v>79</v>
      </c>
      <c r="Y1303" t="s">
        <v>173</v>
      </c>
      <c r="Z1303" t="s">
        <v>173</v>
      </c>
      <c r="AA1303" t="s">
        <v>173</v>
      </c>
      <c r="AB1303" t="s">
        <v>173</v>
      </c>
      <c r="AC1303" s="25" t="s">
        <v>173</v>
      </c>
      <c r="AD1303" s="25" t="s">
        <v>173</v>
      </c>
      <c r="AE1303" s="25" t="s">
        <v>173</v>
      </c>
      <c r="AQ1303" s="5" t="e">
        <f>VLOOKUP(AR1303,'End KS4 denominations'!A:G,7,0)</f>
        <v>#N/A</v>
      </c>
      <c r="AR1303" s="5" t="str">
        <f t="shared" si="20"/>
        <v>Total.S7.Independent Schools.Total.Total</v>
      </c>
    </row>
    <row r="1304" spans="1:44" x14ac:dyDescent="0.25">
      <c r="A1304">
        <v>201819</v>
      </c>
      <c r="B1304" t="s">
        <v>19</v>
      </c>
      <c r="C1304" t="s">
        <v>110</v>
      </c>
      <c r="D1304" t="s">
        <v>20</v>
      </c>
      <c r="E1304" t="s">
        <v>21</v>
      </c>
      <c r="F1304" t="s">
        <v>22</v>
      </c>
      <c r="G1304" t="s">
        <v>111</v>
      </c>
      <c r="H1304" t="s">
        <v>125</v>
      </c>
      <c r="I1304" t="s">
        <v>162</v>
      </c>
      <c r="J1304" t="s">
        <v>161</v>
      </c>
      <c r="K1304" t="s">
        <v>161</v>
      </c>
      <c r="L1304" t="s">
        <v>49</v>
      </c>
      <c r="M1304" t="s">
        <v>26</v>
      </c>
      <c r="N1304">
        <v>741</v>
      </c>
      <c r="O1304">
        <v>644</v>
      </c>
      <c r="P1304">
        <v>170</v>
      </c>
      <c r="Q1304">
        <v>88</v>
      </c>
      <c r="R1304">
        <v>0</v>
      </c>
      <c r="S1304">
        <v>0</v>
      </c>
      <c r="T1304">
        <v>0</v>
      </c>
      <c r="U1304">
        <v>0</v>
      </c>
      <c r="V1304">
        <v>86</v>
      </c>
      <c r="W1304">
        <v>22</v>
      </c>
      <c r="X1304">
        <v>11</v>
      </c>
      <c r="Y1304" t="s">
        <v>173</v>
      </c>
      <c r="Z1304" t="s">
        <v>173</v>
      </c>
      <c r="AA1304" t="s">
        <v>173</v>
      </c>
      <c r="AB1304" t="s">
        <v>173</v>
      </c>
      <c r="AC1304" s="25" t="s">
        <v>173</v>
      </c>
      <c r="AD1304" s="25" t="s">
        <v>173</v>
      </c>
      <c r="AE1304" s="25" t="s">
        <v>173</v>
      </c>
      <c r="AQ1304" s="5" t="e">
        <f>VLOOKUP(AR1304,'End KS4 denominations'!A:G,7,0)</f>
        <v>#N/A</v>
      </c>
      <c r="AR1304" s="5" t="str">
        <f t="shared" si="20"/>
        <v>Boys.S7.Independent Special Schools.Total.Total</v>
      </c>
    </row>
    <row r="1305" spans="1:44" x14ac:dyDescent="0.25">
      <c r="A1305">
        <v>201819</v>
      </c>
      <c r="B1305" t="s">
        <v>19</v>
      </c>
      <c r="C1305" t="s">
        <v>110</v>
      </c>
      <c r="D1305" t="s">
        <v>20</v>
      </c>
      <c r="E1305" t="s">
        <v>21</v>
      </c>
      <c r="F1305" t="s">
        <v>22</v>
      </c>
      <c r="G1305" t="s">
        <v>113</v>
      </c>
      <c r="H1305" t="s">
        <v>125</v>
      </c>
      <c r="I1305" t="s">
        <v>162</v>
      </c>
      <c r="J1305" t="s">
        <v>161</v>
      </c>
      <c r="K1305" t="s">
        <v>161</v>
      </c>
      <c r="L1305" t="s">
        <v>49</v>
      </c>
      <c r="M1305" t="s">
        <v>26</v>
      </c>
      <c r="N1305">
        <v>271</v>
      </c>
      <c r="O1305">
        <v>238</v>
      </c>
      <c r="P1305">
        <v>57</v>
      </c>
      <c r="Q1305">
        <v>32</v>
      </c>
      <c r="R1305">
        <v>0</v>
      </c>
      <c r="S1305">
        <v>0</v>
      </c>
      <c r="T1305">
        <v>0</v>
      </c>
      <c r="U1305">
        <v>0</v>
      </c>
      <c r="V1305">
        <v>87</v>
      </c>
      <c r="W1305">
        <v>21</v>
      </c>
      <c r="X1305">
        <v>11</v>
      </c>
      <c r="Y1305" t="s">
        <v>173</v>
      </c>
      <c r="Z1305" t="s">
        <v>173</v>
      </c>
      <c r="AA1305" t="s">
        <v>173</v>
      </c>
      <c r="AB1305" t="s">
        <v>173</v>
      </c>
      <c r="AC1305" s="25" t="s">
        <v>173</v>
      </c>
      <c r="AD1305" s="25" t="s">
        <v>173</v>
      </c>
      <c r="AE1305" s="25" t="s">
        <v>173</v>
      </c>
      <c r="AQ1305" s="5" t="e">
        <f>VLOOKUP(AR1305,'End KS4 denominations'!A:G,7,0)</f>
        <v>#N/A</v>
      </c>
      <c r="AR1305" s="5" t="str">
        <f t="shared" si="20"/>
        <v>Girls.S7.Independent Special Schools.Total.Total</v>
      </c>
    </row>
    <row r="1306" spans="1:44" x14ac:dyDescent="0.25">
      <c r="A1306">
        <v>201819</v>
      </c>
      <c r="B1306" t="s">
        <v>19</v>
      </c>
      <c r="C1306" t="s">
        <v>110</v>
      </c>
      <c r="D1306" t="s">
        <v>20</v>
      </c>
      <c r="E1306" t="s">
        <v>21</v>
      </c>
      <c r="F1306" t="s">
        <v>22</v>
      </c>
      <c r="G1306" t="s">
        <v>161</v>
      </c>
      <c r="H1306" t="s">
        <v>125</v>
      </c>
      <c r="I1306" t="s">
        <v>162</v>
      </c>
      <c r="J1306" t="s">
        <v>161</v>
      </c>
      <c r="K1306" t="s">
        <v>161</v>
      </c>
      <c r="L1306" t="s">
        <v>49</v>
      </c>
      <c r="M1306" t="s">
        <v>26</v>
      </c>
      <c r="N1306">
        <v>1012</v>
      </c>
      <c r="O1306">
        <v>882</v>
      </c>
      <c r="P1306">
        <v>227</v>
      </c>
      <c r="Q1306">
        <v>120</v>
      </c>
      <c r="R1306">
        <v>0</v>
      </c>
      <c r="S1306">
        <v>0</v>
      </c>
      <c r="T1306">
        <v>0</v>
      </c>
      <c r="U1306">
        <v>0</v>
      </c>
      <c r="V1306">
        <v>87</v>
      </c>
      <c r="W1306">
        <v>22</v>
      </c>
      <c r="X1306">
        <v>11</v>
      </c>
      <c r="Y1306" t="s">
        <v>173</v>
      </c>
      <c r="Z1306" t="s">
        <v>173</v>
      </c>
      <c r="AA1306" t="s">
        <v>173</v>
      </c>
      <c r="AB1306" t="s">
        <v>173</v>
      </c>
      <c r="AC1306" s="25" t="s">
        <v>173</v>
      </c>
      <c r="AD1306" s="25" t="s">
        <v>173</v>
      </c>
      <c r="AE1306" s="25" t="s">
        <v>173</v>
      </c>
      <c r="AQ1306" s="5" t="e">
        <f>VLOOKUP(AR1306,'End KS4 denominations'!A:G,7,0)</f>
        <v>#N/A</v>
      </c>
      <c r="AR1306" s="5" t="str">
        <f t="shared" si="20"/>
        <v>Total.S7.Independent Special Schools.Total.Total</v>
      </c>
    </row>
    <row r="1307" spans="1:44" x14ac:dyDescent="0.25">
      <c r="A1307">
        <v>201819</v>
      </c>
      <c r="B1307" t="s">
        <v>19</v>
      </c>
      <c r="C1307" t="s">
        <v>110</v>
      </c>
      <c r="D1307" t="s">
        <v>20</v>
      </c>
      <c r="E1307" t="s">
        <v>21</v>
      </c>
      <c r="F1307" t="s">
        <v>22</v>
      </c>
      <c r="G1307" t="s">
        <v>111</v>
      </c>
      <c r="H1307" t="s">
        <v>125</v>
      </c>
      <c r="I1307" t="s">
        <v>127</v>
      </c>
      <c r="J1307" t="s">
        <v>161</v>
      </c>
      <c r="K1307" t="s">
        <v>161</v>
      </c>
      <c r="L1307" t="s">
        <v>49</v>
      </c>
      <c r="M1307" t="s">
        <v>26</v>
      </c>
      <c r="N1307">
        <v>75</v>
      </c>
      <c r="O1307">
        <v>69</v>
      </c>
      <c r="P1307">
        <v>23</v>
      </c>
      <c r="Q1307">
        <v>13</v>
      </c>
      <c r="R1307">
        <v>0</v>
      </c>
      <c r="S1307">
        <v>0</v>
      </c>
      <c r="T1307">
        <v>0</v>
      </c>
      <c r="U1307">
        <v>0</v>
      </c>
      <c r="V1307">
        <v>92</v>
      </c>
      <c r="W1307">
        <v>30</v>
      </c>
      <c r="X1307">
        <v>17</v>
      </c>
      <c r="Y1307" t="s">
        <v>173</v>
      </c>
      <c r="Z1307" t="s">
        <v>173</v>
      </c>
      <c r="AA1307" t="s">
        <v>173</v>
      </c>
      <c r="AB1307" t="s">
        <v>173</v>
      </c>
      <c r="AC1307" s="25" t="s">
        <v>173</v>
      </c>
      <c r="AD1307" s="25" t="s">
        <v>173</v>
      </c>
      <c r="AE1307" s="25" t="s">
        <v>173</v>
      </c>
      <c r="AQ1307" s="5" t="e">
        <f>VLOOKUP(AR1307,'End KS4 denominations'!A:G,7,0)</f>
        <v>#N/A</v>
      </c>
      <c r="AR1307" s="5" t="str">
        <f t="shared" si="20"/>
        <v>Boys.S7.Non-Maintained Special Schools.Total.Total</v>
      </c>
    </row>
    <row r="1308" spans="1:44" x14ac:dyDescent="0.25">
      <c r="A1308">
        <v>201819</v>
      </c>
      <c r="B1308" t="s">
        <v>19</v>
      </c>
      <c r="C1308" t="s">
        <v>110</v>
      </c>
      <c r="D1308" t="s">
        <v>20</v>
      </c>
      <c r="E1308" t="s">
        <v>21</v>
      </c>
      <c r="F1308" t="s">
        <v>22</v>
      </c>
      <c r="G1308" t="s">
        <v>113</v>
      </c>
      <c r="H1308" t="s">
        <v>125</v>
      </c>
      <c r="I1308" t="s">
        <v>127</v>
      </c>
      <c r="J1308" t="s">
        <v>161</v>
      </c>
      <c r="K1308" t="s">
        <v>161</v>
      </c>
      <c r="L1308" t="s">
        <v>49</v>
      </c>
      <c r="M1308" t="s">
        <v>26</v>
      </c>
      <c r="N1308">
        <v>24</v>
      </c>
      <c r="O1308">
        <v>23</v>
      </c>
      <c r="P1308">
        <v>8</v>
      </c>
      <c r="Q1308">
        <v>5</v>
      </c>
      <c r="R1308">
        <v>0</v>
      </c>
      <c r="S1308">
        <v>0</v>
      </c>
      <c r="T1308">
        <v>0</v>
      </c>
      <c r="U1308">
        <v>0</v>
      </c>
      <c r="V1308">
        <v>95</v>
      </c>
      <c r="W1308">
        <v>33</v>
      </c>
      <c r="X1308">
        <v>20</v>
      </c>
      <c r="Y1308" t="s">
        <v>173</v>
      </c>
      <c r="Z1308" t="s">
        <v>173</v>
      </c>
      <c r="AA1308" t="s">
        <v>173</v>
      </c>
      <c r="AB1308" t="s">
        <v>173</v>
      </c>
      <c r="AC1308" s="25" t="s">
        <v>173</v>
      </c>
      <c r="AD1308" s="25" t="s">
        <v>173</v>
      </c>
      <c r="AE1308" s="25" t="s">
        <v>173</v>
      </c>
      <c r="AQ1308" s="5" t="e">
        <f>VLOOKUP(AR1308,'End KS4 denominations'!A:G,7,0)</f>
        <v>#N/A</v>
      </c>
      <c r="AR1308" s="5" t="str">
        <f t="shared" si="20"/>
        <v>Girls.S7.Non-Maintained Special Schools.Total.Total</v>
      </c>
    </row>
    <row r="1309" spans="1:44" x14ac:dyDescent="0.25">
      <c r="A1309">
        <v>201819</v>
      </c>
      <c r="B1309" t="s">
        <v>19</v>
      </c>
      <c r="C1309" t="s">
        <v>110</v>
      </c>
      <c r="D1309" t="s">
        <v>20</v>
      </c>
      <c r="E1309" t="s">
        <v>21</v>
      </c>
      <c r="F1309" t="s">
        <v>22</v>
      </c>
      <c r="G1309" t="s">
        <v>161</v>
      </c>
      <c r="H1309" t="s">
        <v>125</v>
      </c>
      <c r="I1309" t="s">
        <v>127</v>
      </c>
      <c r="J1309" t="s">
        <v>161</v>
      </c>
      <c r="K1309" t="s">
        <v>161</v>
      </c>
      <c r="L1309" t="s">
        <v>49</v>
      </c>
      <c r="M1309" t="s">
        <v>26</v>
      </c>
      <c r="N1309">
        <v>99</v>
      </c>
      <c r="O1309">
        <v>92</v>
      </c>
      <c r="P1309">
        <v>31</v>
      </c>
      <c r="Q1309">
        <v>18</v>
      </c>
      <c r="R1309">
        <v>0</v>
      </c>
      <c r="S1309">
        <v>0</v>
      </c>
      <c r="T1309">
        <v>0</v>
      </c>
      <c r="U1309">
        <v>0</v>
      </c>
      <c r="V1309">
        <v>92</v>
      </c>
      <c r="W1309">
        <v>31</v>
      </c>
      <c r="X1309">
        <v>18</v>
      </c>
      <c r="Y1309" t="s">
        <v>173</v>
      </c>
      <c r="Z1309" t="s">
        <v>173</v>
      </c>
      <c r="AA1309" t="s">
        <v>173</v>
      </c>
      <c r="AB1309" t="s">
        <v>173</v>
      </c>
      <c r="AC1309" s="25" t="s">
        <v>173</v>
      </c>
      <c r="AD1309" s="25" t="s">
        <v>173</v>
      </c>
      <c r="AE1309" s="25" t="s">
        <v>173</v>
      </c>
      <c r="AQ1309" s="5" t="e">
        <f>VLOOKUP(AR1309,'End KS4 denominations'!A:G,7,0)</f>
        <v>#N/A</v>
      </c>
      <c r="AR1309" s="5" t="str">
        <f t="shared" si="20"/>
        <v>Total.S7.Non-Maintained Special Schools.Total.Total</v>
      </c>
    </row>
    <row r="1310" spans="1:44" x14ac:dyDescent="0.25">
      <c r="A1310">
        <v>201819</v>
      </c>
      <c r="B1310" t="s">
        <v>19</v>
      </c>
      <c r="C1310" t="s">
        <v>110</v>
      </c>
      <c r="D1310" t="s">
        <v>20</v>
      </c>
      <c r="E1310" t="s">
        <v>21</v>
      </c>
      <c r="F1310" t="s">
        <v>22</v>
      </c>
      <c r="G1310" t="s">
        <v>111</v>
      </c>
      <c r="H1310" t="s">
        <v>125</v>
      </c>
      <c r="I1310" t="s">
        <v>88</v>
      </c>
      <c r="J1310" t="s">
        <v>161</v>
      </c>
      <c r="K1310" t="s">
        <v>161</v>
      </c>
      <c r="L1310" t="s">
        <v>49</v>
      </c>
      <c r="M1310" t="s">
        <v>26</v>
      </c>
      <c r="N1310">
        <v>53225</v>
      </c>
      <c r="O1310">
        <v>51528</v>
      </c>
      <c r="P1310">
        <v>27881</v>
      </c>
      <c r="Q1310">
        <v>17984</v>
      </c>
      <c r="R1310">
        <v>0</v>
      </c>
      <c r="S1310">
        <v>0</v>
      </c>
      <c r="T1310">
        <v>0</v>
      </c>
      <c r="U1310">
        <v>0</v>
      </c>
      <c r="V1310">
        <v>96</v>
      </c>
      <c r="W1310">
        <v>52</v>
      </c>
      <c r="X1310">
        <v>33</v>
      </c>
      <c r="Y1310" t="s">
        <v>173</v>
      </c>
      <c r="Z1310" t="s">
        <v>173</v>
      </c>
      <c r="AA1310" t="s">
        <v>173</v>
      </c>
      <c r="AB1310" t="s">
        <v>173</v>
      </c>
      <c r="AC1310" s="25" t="s">
        <v>173</v>
      </c>
      <c r="AD1310" s="25" t="s">
        <v>173</v>
      </c>
      <c r="AE1310" s="25" t="s">
        <v>173</v>
      </c>
      <c r="AQ1310" s="5" t="e">
        <f>VLOOKUP(AR1310,'End KS4 denominations'!A:G,7,0)</f>
        <v>#N/A</v>
      </c>
      <c r="AR1310" s="5" t="str">
        <f t="shared" si="20"/>
        <v>Boys.S7.Sponsored Academies.Total.Total</v>
      </c>
    </row>
    <row r="1311" spans="1:44" x14ac:dyDescent="0.25">
      <c r="A1311">
        <v>201819</v>
      </c>
      <c r="B1311" t="s">
        <v>19</v>
      </c>
      <c r="C1311" t="s">
        <v>110</v>
      </c>
      <c r="D1311" t="s">
        <v>20</v>
      </c>
      <c r="E1311" t="s">
        <v>21</v>
      </c>
      <c r="F1311" t="s">
        <v>22</v>
      </c>
      <c r="G1311" t="s">
        <v>113</v>
      </c>
      <c r="H1311" t="s">
        <v>125</v>
      </c>
      <c r="I1311" t="s">
        <v>88</v>
      </c>
      <c r="J1311" t="s">
        <v>161</v>
      </c>
      <c r="K1311" t="s">
        <v>161</v>
      </c>
      <c r="L1311" t="s">
        <v>49</v>
      </c>
      <c r="M1311" t="s">
        <v>26</v>
      </c>
      <c r="N1311">
        <v>49582</v>
      </c>
      <c r="O1311">
        <v>48866</v>
      </c>
      <c r="P1311">
        <v>33972</v>
      </c>
      <c r="Q1311">
        <v>24675</v>
      </c>
      <c r="R1311">
        <v>0</v>
      </c>
      <c r="S1311">
        <v>0</v>
      </c>
      <c r="T1311">
        <v>0</v>
      </c>
      <c r="U1311">
        <v>0</v>
      </c>
      <c r="V1311">
        <v>98</v>
      </c>
      <c r="W1311">
        <v>68</v>
      </c>
      <c r="X1311">
        <v>49</v>
      </c>
      <c r="Y1311" t="s">
        <v>173</v>
      </c>
      <c r="Z1311" t="s">
        <v>173</v>
      </c>
      <c r="AA1311" t="s">
        <v>173</v>
      </c>
      <c r="AB1311" t="s">
        <v>173</v>
      </c>
      <c r="AC1311" s="25" t="s">
        <v>173</v>
      </c>
      <c r="AD1311" s="25" t="s">
        <v>173</v>
      </c>
      <c r="AE1311" s="25" t="s">
        <v>173</v>
      </c>
      <c r="AQ1311" s="5" t="e">
        <f>VLOOKUP(AR1311,'End KS4 denominations'!A:G,7,0)</f>
        <v>#N/A</v>
      </c>
      <c r="AR1311" s="5" t="str">
        <f t="shared" si="20"/>
        <v>Girls.S7.Sponsored Academies.Total.Total</v>
      </c>
    </row>
    <row r="1312" spans="1:44" x14ac:dyDescent="0.25">
      <c r="A1312">
        <v>201819</v>
      </c>
      <c r="B1312" t="s">
        <v>19</v>
      </c>
      <c r="C1312" t="s">
        <v>110</v>
      </c>
      <c r="D1312" t="s">
        <v>20</v>
      </c>
      <c r="E1312" t="s">
        <v>21</v>
      </c>
      <c r="F1312" t="s">
        <v>22</v>
      </c>
      <c r="G1312" t="s">
        <v>161</v>
      </c>
      <c r="H1312" t="s">
        <v>125</v>
      </c>
      <c r="I1312" t="s">
        <v>88</v>
      </c>
      <c r="J1312" t="s">
        <v>161</v>
      </c>
      <c r="K1312" t="s">
        <v>161</v>
      </c>
      <c r="L1312" t="s">
        <v>49</v>
      </c>
      <c r="M1312" t="s">
        <v>26</v>
      </c>
      <c r="N1312">
        <v>102807</v>
      </c>
      <c r="O1312">
        <v>100394</v>
      </c>
      <c r="P1312">
        <v>61853</v>
      </c>
      <c r="Q1312">
        <v>42659</v>
      </c>
      <c r="R1312">
        <v>0</v>
      </c>
      <c r="S1312">
        <v>0</v>
      </c>
      <c r="T1312">
        <v>0</v>
      </c>
      <c r="U1312">
        <v>0</v>
      </c>
      <c r="V1312">
        <v>97</v>
      </c>
      <c r="W1312">
        <v>60</v>
      </c>
      <c r="X1312">
        <v>41</v>
      </c>
      <c r="Y1312" t="s">
        <v>173</v>
      </c>
      <c r="Z1312" t="s">
        <v>173</v>
      </c>
      <c r="AA1312" t="s">
        <v>173</v>
      </c>
      <c r="AB1312" t="s">
        <v>173</v>
      </c>
      <c r="AC1312" s="25" t="s">
        <v>173</v>
      </c>
      <c r="AD1312" s="25" t="s">
        <v>173</v>
      </c>
      <c r="AE1312" s="25" t="s">
        <v>173</v>
      </c>
      <c r="AQ1312" s="5" t="e">
        <f>VLOOKUP(AR1312,'End KS4 denominations'!A:G,7,0)</f>
        <v>#N/A</v>
      </c>
      <c r="AR1312" s="5" t="str">
        <f t="shared" si="20"/>
        <v>Total.S7.Sponsored Academies.Total.Total</v>
      </c>
    </row>
    <row r="1313" spans="1:44" x14ac:dyDescent="0.25">
      <c r="A1313">
        <v>201819</v>
      </c>
      <c r="B1313" t="s">
        <v>19</v>
      </c>
      <c r="C1313" t="s">
        <v>110</v>
      </c>
      <c r="D1313" t="s">
        <v>20</v>
      </c>
      <c r="E1313" t="s">
        <v>21</v>
      </c>
      <c r="F1313" t="s">
        <v>22</v>
      </c>
      <c r="G1313" t="s">
        <v>111</v>
      </c>
      <c r="H1313" t="s">
        <v>125</v>
      </c>
      <c r="I1313" t="s">
        <v>126</v>
      </c>
      <c r="J1313" t="s">
        <v>161</v>
      </c>
      <c r="K1313" t="s">
        <v>161</v>
      </c>
      <c r="L1313" t="s">
        <v>49</v>
      </c>
      <c r="M1313" t="s">
        <v>26</v>
      </c>
      <c r="N1313">
        <v>731</v>
      </c>
      <c r="O1313">
        <v>708</v>
      </c>
      <c r="P1313">
        <v>330</v>
      </c>
      <c r="Q1313">
        <v>177</v>
      </c>
      <c r="R1313">
        <v>0</v>
      </c>
      <c r="S1313">
        <v>0</v>
      </c>
      <c r="T1313">
        <v>0</v>
      </c>
      <c r="U1313">
        <v>0</v>
      </c>
      <c r="V1313">
        <v>96</v>
      </c>
      <c r="W1313">
        <v>45</v>
      </c>
      <c r="X1313">
        <v>24</v>
      </c>
      <c r="Y1313" t="s">
        <v>173</v>
      </c>
      <c r="Z1313" t="s">
        <v>173</v>
      </c>
      <c r="AA1313" t="s">
        <v>173</v>
      </c>
      <c r="AB1313" t="s">
        <v>173</v>
      </c>
      <c r="AC1313" s="25" t="s">
        <v>173</v>
      </c>
      <c r="AD1313" s="25" t="s">
        <v>173</v>
      </c>
      <c r="AE1313" s="25" t="s">
        <v>173</v>
      </c>
      <c r="AQ1313" s="5" t="e">
        <f>VLOOKUP(AR1313,'End KS4 denominations'!A:G,7,0)</f>
        <v>#N/A</v>
      </c>
      <c r="AR1313" s="5" t="str">
        <f t="shared" si="20"/>
        <v>Boys.S7.Studio Schools.Total.Total</v>
      </c>
    </row>
    <row r="1314" spans="1:44" x14ac:dyDescent="0.25">
      <c r="A1314">
        <v>201819</v>
      </c>
      <c r="B1314" t="s">
        <v>19</v>
      </c>
      <c r="C1314" t="s">
        <v>110</v>
      </c>
      <c r="D1314" t="s">
        <v>20</v>
      </c>
      <c r="E1314" t="s">
        <v>21</v>
      </c>
      <c r="F1314" t="s">
        <v>22</v>
      </c>
      <c r="G1314" t="s">
        <v>113</v>
      </c>
      <c r="H1314" t="s">
        <v>125</v>
      </c>
      <c r="I1314" t="s">
        <v>126</v>
      </c>
      <c r="J1314" t="s">
        <v>161</v>
      </c>
      <c r="K1314" t="s">
        <v>161</v>
      </c>
      <c r="L1314" t="s">
        <v>49</v>
      </c>
      <c r="M1314" t="s">
        <v>26</v>
      </c>
      <c r="N1314">
        <v>464</v>
      </c>
      <c r="O1314">
        <v>448</v>
      </c>
      <c r="P1314">
        <v>268</v>
      </c>
      <c r="Q1314">
        <v>165</v>
      </c>
      <c r="R1314">
        <v>0</v>
      </c>
      <c r="S1314">
        <v>0</v>
      </c>
      <c r="T1314">
        <v>0</v>
      </c>
      <c r="U1314">
        <v>0</v>
      </c>
      <c r="V1314">
        <v>96</v>
      </c>
      <c r="W1314">
        <v>57</v>
      </c>
      <c r="X1314">
        <v>35</v>
      </c>
      <c r="Y1314" t="s">
        <v>173</v>
      </c>
      <c r="Z1314" t="s">
        <v>173</v>
      </c>
      <c r="AA1314" t="s">
        <v>173</v>
      </c>
      <c r="AB1314" t="s">
        <v>173</v>
      </c>
      <c r="AC1314" s="25" t="s">
        <v>173</v>
      </c>
      <c r="AD1314" s="25" t="s">
        <v>173</v>
      </c>
      <c r="AE1314" s="25" t="s">
        <v>173</v>
      </c>
      <c r="AQ1314" s="5" t="e">
        <f>VLOOKUP(AR1314,'End KS4 denominations'!A:G,7,0)</f>
        <v>#N/A</v>
      </c>
      <c r="AR1314" s="5" t="str">
        <f t="shared" si="20"/>
        <v>Girls.S7.Studio Schools.Total.Total</v>
      </c>
    </row>
    <row r="1315" spans="1:44" x14ac:dyDescent="0.25">
      <c r="A1315">
        <v>201819</v>
      </c>
      <c r="B1315" t="s">
        <v>19</v>
      </c>
      <c r="C1315" t="s">
        <v>110</v>
      </c>
      <c r="D1315" t="s">
        <v>20</v>
      </c>
      <c r="E1315" t="s">
        <v>21</v>
      </c>
      <c r="F1315" t="s">
        <v>22</v>
      </c>
      <c r="G1315" t="s">
        <v>161</v>
      </c>
      <c r="H1315" t="s">
        <v>125</v>
      </c>
      <c r="I1315" t="s">
        <v>126</v>
      </c>
      <c r="J1315" t="s">
        <v>161</v>
      </c>
      <c r="K1315" t="s">
        <v>161</v>
      </c>
      <c r="L1315" t="s">
        <v>49</v>
      </c>
      <c r="M1315" t="s">
        <v>26</v>
      </c>
      <c r="N1315">
        <v>1195</v>
      </c>
      <c r="O1315">
        <v>1156</v>
      </c>
      <c r="P1315">
        <v>598</v>
      </c>
      <c r="Q1315">
        <v>342</v>
      </c>
      <c r="R1315">
        <v>0</v>
      </c>
      <c r="S1315">
        <v>0</v>
      </c>
      <c r="T1315">
        <v>0</v>
      </c>
      <c r="U1315">
        <v>0</v>
      </c>
      <c r="V1315">
        <v>96</v>
      </c>
      <c r="W1315">
        <v>50</v>
      </c>
      <c r="X1315">
        <v>28</v>
      </c>
      <c r="Y1315" t="s">
        <v>173</v>
      </c>
      <c r="Z1315" t="s">
        <v>173</v>
      </c>
      <c r="AA1315" t="s">
        <v>173</v>
      </c>
      <c r="AB1315" t="s">
        <v>173</v>
      </c>
      <c r="AC1315" s="25" t="s">
        <v>173</v>
      </c>
      <c r="AD1315" s="25" t="s">
        <v>173</v>
      </c>
      <c r="AE1315" s="25" t="s">
        <v>173</v>
      </c>
      <c r="AQ1315" s="5" t="e">
        <f>VLOOKUP(AR1315,'End KS4 denominations'!A:G,7,0)</f>
        <v>#N/A</v>
      </c>
      <c r="AR1315" s="5" t="str">
        <f t="shared" si="20"/>
        <v>Total.S7.Studio Schools.Total.Total</v>
      </c>
    </row>
    <row r="1316" spans="1:44" x14ac:dyDescent="0.25">
      <c r="A1316">
        <v>201819</v>
      </c>
      <c r="B1316" t="s">
        <v>19</v>
      </c>
      <c r="C1316" t="s">
        <v>110</v>
      </c>
      <c r="D1316" t="s">
        <v>20</v>
      </c>
      <c r="E1316" t="s">
        <v>21</v>
      </c>
      <c r="F1316" t="s">
        <v>22</v>
      </c>
      <c r="G1316" t="s">
        <v>111</v>
      </c>
      <c r="H1316" t="s">
        <v>125</v>
      </c>
      <c r="I1316" t="s">
        <v>163</v>
      </c>
      <c r="J1316" t="s">
        <v>161</v>
      </c>
      <c r="K1316" t="s">
        <v>161</v>
      </c>
      <c r="L1316" t="s">
        <v>49</v>
      </c>
      <c r="M1316" t="s">
        <v>26</v>
      </c>
      <c r="N1316">
        <v>2661</v>
      </c>
      <c r="O1316">
        <v>2587</v>
      </c>
      <c r="P1316">
        <v>1255</v>
      </c>
      <c r="Q1316">
        <v>747</v>
      </c>
      <c r="R1316">
        <v>0</v>
      </c>
      <c r="S1316">
        <v>0</v>
      </c>
      <c r="T1316">
        <v>0</v>
      </c>
      <c r="U1316">
        <v>0</v>
      </c>
      <c r="V1316">
        <v>97</v>
      </c>
      <c r="W1316">
        <v>47</v>
      </c>
      <c r="X1316">
        <v>28</v>
      </c>
      <c r="Y1316" t="s">
        <v>173</v>
      </c>
      <c r="Z1316" t="s">
        <v>173</v>
      </c>
      <c r="AA1316" t="s">
        <v>173</v>
      </c>
      <c r="AB1316" t="s">
        <v>173</v>
      </c>
      <c r="AC1316" s="25" t="s">
        <v>173</v>
      </c>
      <c r="AD1316" s="25" t="s">
        <v>173</v>
      </c>
      <c r="AE1316" s="25" t="s">
        <v>173</v>
      </c>
      <c r="AQ1316" s="5" t="e">
        <f>VLOOKUP(AR1316,'End KS4 denominations'!A:G,7,0)</f>
        <v>#N/A</v>
      </c>
      <c r="AR1316" s="5" t="str">
        <f t="shared" si="20"/>
        <v>Boys.S7.University Technical Colleges (UTCs).Total.Total</v>
      </c>
    </row>
    <row r="1317" spans="1:44" x14ac:dyDescent="0.25">
      <c r="A1317">
        <v>201819</v>
      </c>
      <c r="B1317" t="s">
        <v>19</v>
      </c>
      <c r="C1317" t="s">
        <v>110</v>
      </c>
      <c r="D1317" t="s">
        <v>20</v>
      </c>
      <c r="E1317" t="s">
        <v>21</v>
      </c>
      <c r="F1317" t="s">
        <v>22</v>
      </c>
      <c r="G1317" t="s">
        <v>113</v>
      </c>
      <c r="H1317" t="s">
        <v>125</v>
      </c>
      <c r="I1317" t="s">
        <v>163</v>
      </c>
      <c r="J1317" t="s">
        <v>161</v>
      </c>
      <c r="K1317" t="s">
        <v>161</v>
      </c>
      <c r="L1317" t="s">
        <v>49</v>
      </c>
      <c r="M1317" t="s">
        <v>26</v>
      </c>
      <c r="N1317">
        <v>1040</v>
      </c>
      <c r="O1317">
        <v>1021</v>
      </c>
      <c r="P1317">
        <v>705</v>
      </c>
      <c r="Q1317">
        <v>483</v>
      </c>
      <c r="R1317">
        <v>0</v>
      </c>
      <c r="S1317">
        <v>0</v>
      </c>
      <c r="T1317">
        <v>0</v>
      </c>
      <c r="U1317">
        <v>0</v>
      </c>
      <c r="V1317">
        <v>98</v>
      </c>
      <c r="W1317">
        <v>67</v>
      </c>
      <c r="X1317">
        <v>46</v>
      </c>
      <c r="Y1317" t="s">
        <v>173</v>
      </c>
      <c r="Z1317" t="s">
        <v>173</v>
      </c>
      <c r="AA1317" t="s">
        <v>173</v>
      </c>
      <c r="AB1317" t="s">
        <v>173</v>
      </c>
      <c r="AC1317" s="25" t="s">
        <v>173</v>
      </c>
      <c r="AD1317" s="25" t="s">
        <v>173</v>
      </c>
      <c r="AE1317" s="25" t="s">
        <v>173</v>
      </c>
      <c r="AQ1317" s="5" t="e">
        <f>VLOOKUP(AR1317,'End KS4 denominations'!A:G,7,0)</f>
        <v>#N/A</v>
      </c>
      <c r="AR1317" s="5" t="str">
        <f t="shared" si="20"/>
        <v>Girls.S7.University Technical Colleges (UTCs).Total.Total</v>
      </c>
    </row>
    <row r="1318" spans="1:44" x14ac:dyDescent="0.25">
      <c r="A1318">
        <v>201819</v>
      </c>
      <c r="B1318" t="s">
        <v>19</v>
      </c>
      <c r="C1318" t="s">
        <v>110</v>
      </c>
      <c r="D1318" t="s">
        <v>20</v>
      </c>
      <c r="E1318" t="s">
        <v>21</v>
      </c>
      <c r="F1318" t="s">
        <v>22</v>
      </c>
      <c r="G1318" t="s">
        <v>161</v>
      </c>
      <c r="H1318" t="s">
        <v>125</v>
      </c>
      <c r="I1318" t="s">
        <v>163</v>
      </c>
      <c r="J1318" t="s">
        <v>161</v>
      </c>
      <c r="K1318" t="s">
        <v>161</v>
      </c>
      <c r="L1318" t="s">
        <v>49</v>
      </c>
      <c r="M1318" t="s">
        <v>26</v>
      </c>
      <c r="N1318">
        <v>3701</v>
      </c>
      <c r="O1318">
        <v>3608</v>
      </c>
      <c r="P1318">
        <v>1960</v>
      </c>
      <c r="Q1318">
        <v>1230</v>
      </c>
      <c r="R1318">
        <v>0</v>
      </c>
      <c r="S1318">
        <v>0</v>
      </c>
      <c r="T1318">
        <v>0</v>
      </c>
      <c r="U1318">
        <v>0</v>
      </c>
      <c r="V1318">
        <v>97</v>
      </c>
      <c r="W1318">
        <v>52</v>
      </c>
      <c r="X1318">
        <v>33</v>
      </c>
      <c r="Y1318" t="s">
        <v>173</v>
      </c>
      <c r="Z1318" t="s">
        <v>173</v>
      </c>
      <c r="AA1318" t="s">
        <v>173</v>
      </c>
      <c r="AB1318" t="s">
        <v>173</v>
      </c>
      <c r="AC1318" s="25" t="s">
        <v>173</v>
      </c>
      <c r="AD1318" s="25" t="s">
        <v>173</v>
      </c>
      <c r="AE1318" s="25" t="s">
        <v>173</v>
      </c>
      <c r="AQ1318" s="5" t="e">
        <f>VLOOKUP(AR1318,'End KS4 denominations'!A:G,7,0)</f>
        <v>#N/A</v>
      </c>
      <c r="AR1318" s="5" t="str">
        <f t="shared" si="20"/>
        <v>Total.S7.University Technical Colleges (UTCs).Total.Total</v>
      </c>
    </row>
    <row r="1319" spans="1:44" x14ac:dyDescent="0.25">
      <c r="A1319">
        <v>201819</v>
      </c>
      <c r="B1319" t="s">
        <v>19</v>
      </c>
      <c r="C1319" t="s">
        <v>110</v>
      </c>
      <c r="D1319" t="s">
        <v>20</v>
      </c>
      <c r="E1319" t="s">
        <v>21</v>
      </c>
      <c r="F1319" t="s">
        <v>22</v>
      </c>
      <c r="G1319" t="s">
        <v>111</v>
      </c>
      <c r="H1319" t="s">
        <v>125</v>
      </c>
      <c r="I1319" t="s">
        <v>86</v>
      </c>
      <c r="J1319" t="s">
        <v>161</v>
      </c>
      <c r="K1319" t="s">
        <v>161</v>
      </c>
      <c r="L1319" t="s">
        <v>50</v>
      </c>
      <c r="M1319" t="s">
        <v>26</v>
      </c>
      <c r="N1319">
        <v>133582</v>
      </c>
      <c r="O1319">
        <v>130661</v>
      </c>
      <c r="P1319">
        <v>93807</v>
      </c>
      <c r="Q1319">
        <v>69349</v>
      </c>
      <c r="R1319">
        <v>0</v>
      </c>
      <c r="S1319">
        <v>0</v>
      </c>
      <c r="T1319">
        <v>0</v>
      </c>
      <c r="U1319">
        <v>0</v>
      </c>
      <c r="V1319">
        <v>97</v>
      </c>
      <c r="W1319">
        <v>70</v>
      </c>
      <c r="X1319">
        <v>51</v>
      </c>
      <c r="Y1319" t="s">
        <v>173</v>
      </c>
      <c r="Z1319" t="s">
        <v>173</v>
      </c>
      <c r="AA1319" t="s">
        <v>173</v>
      </c>
      <c r="AB1319" t="s">
        <v>173</v>
      </c>
      <c r="AC1319" s="25" t="s">
        <v>173</v>
      </c>
      <c r="AD1319" s="25" t="s">
        <v>173</v>
      </c>
      <c r="AE1319" s="25" t="s">
        <v>173</v>
      </c>
      <c r="AQ1319" s="5" t="e">
        <f>VLOOKUP(AR1319,'End KS4 denominations'!A:G,7,0)</f>
        <v>#N/A</v>
      </c>
      <c r="AR1319" s="5" t="str">
        <f t="shared" si="20"/>
        <v>Boys.S7.Converter Academies.Total.Total</v>
      </c>
    </row>
    <row r="1320" spans="1:44" x14ac:dyDescent="0.25">
      <c r="A1320">
        <v>201819</v>
      </c>
      <c r="B1320" t="s">
        <v>19</v>
      </c>
      <c r="C1320" t="s">
        <v>110</v>
      </c>
      <c r="D1320" t="s">
        <v>20</v>
      </c>
      <c r="E1320" t="s">
        <v>21</v>
      </c>
      <c r="F1320" t="s">
        <v>22</v>
      </c>
      <c r="G1320" t="s">
        <v>113</v>
      </c>
      <c r="H1320" t="s">
        <v>125</v>
      </c>
      <c r="I1320" t="s">
        <v>86</v>
      </c>
      <c r="J1320" t="s">
        <v>161</v>
      </c>
      <c r="K1320" t="s">
        <v>161</v>
      </c>
      <c r="L1320" t="s">
        <v>50</v>
      </c>
      <c r="M1320" t="s">
        <v>26</v>
      </c>
      <c r="N1320">
        <v>134628</v>
      </c>
      <c r="O1320">
        <v>133576</v>
      </c>
      <c r="P1320">
        <v>112826</v>
      </c>
      <c r="Q1320">
        <v>92700</v>
      </c>
      <c r="R1320">
        <v>0</v>
      </c>
      <c r="S1320">
        <v>0</v>
      </c>
      <c r="T1320">
        <v>0</v>
      </c>
      <c r="U1320">
        <v>0</v>
      </c>
      <c r="V1320">
        <v>99</v>
      </c>
      <c r="W1320">
        <v>83</v>
      </c>
      <c r="X1320">
        <v>68</v>
      </c>
      <c r="Y1320" t="s">
        <v>173</v>
      </c>
      <c r="Z1320" t="s">
        <v>173</v>
      </c>
      <c r="AA1320" t="s">
        <v>173</v>
      </c>
      <c r="AB1320" t="s">
        <v>173</v>
      </c>
      <c r="AC1320" s="25" t="s">
        <v>173</v>
      </c>
      <c r="AD1320" s="25" t="s">
        <v>173</v>
      </c>
      <c r="AE1320" s="25" t="s">
        <v>173</v>
      </c>
      <c r="AQ1320" s="5" t="e">
        <f>VLOOKUP(AR1320,'End KS4 denominations'!A:G,7,0)</f>
        <v>#N/A</v>
      </c>
      <c r="AR1320" s="5" t="str">
        <f t="shared" si="20"/>
        <v>Girls.S7.Converter Academies.Total.Total</v>
      </c>
    </row>
    <row r="1321" spans="1:44" x14ac:dyDescent="0.25">
      <c r="A1321">
        <v>201819</v>
      </c>
      <c r="B1321" t="s">
        <v>19</v>
      </c>
      <c r="C1321" t="s">
        <v>110</v>
      </c>
      <c r="D1321" t="s">
        <v>20</v>
      </c>
      <c r="E1321" t="s">
        <v>21</v>
      </c>
      <c r="F1321" t="s">
        <v>22</v>
      </c>
      <c r="G1321" t="s">
        <v>161</v>
      </c>
      <c r="H1321" t="s">
        <v>125</v>
      </c>
      <c r="I1321" t="s">
        <v>86</v>
      </c>
      <c r="J1321" t="s">
        <v>161</v>
      </c>
      <c r="K1321" t="s">
        <v>161</v>
      </c>
      <c r="L1321" t="s">
        <v>50</v>
      </c>
      <c r="M1321" t="s">
        <v>26</v>
      </c>
      <c r="N1321">
        <v>268210</v>
      </c>
      <c r="O1321">
        <v>264237</v>
      </c>
      <c r="P1321">
        <v>206633</v>
      </c>
      <c r="Q1321">
        <v>162049</v>
      </c>
      <c r="R1321">
        <v>0</v>
      </c>
      <c r="S1321">
        <v>0</v>
      </c>
      <c r="T1321">
        <v>0</v>
      </c>
      <c r="U1321">
        <v>0</v>
      </c>
      <c r="V1321">
        <v>98</v>
      </c>
      <c r="W1321">
        <v>77</v>
      </c>
      <c r="X1321">
        <v>60</v>
      </c>
      <c r="Y1321" t="s">
        <v>173</v>
      </c>
      <c r="Z1321" t="s">
        <v>173</v>
      </c>
      <c r="AA1321" t="s">
        <v>173</v>
      </c>
      <c r="AB1321" t="s">
        <v>173</v>
      </c>
      <c r="AC1321" s="25" t="s">
        <v>173</v>
      </c>
      <c r="AD1321" s="25" t="s">
        <v>173</v>
      </c>
      <c r="AE1321" s="25" t="s">
        <v>173</v>
      </c>
      <c r="AQ1321" s="5" t="e">
        <f>VLOOKUP(AR1321,'End KS4 denominations'!A:G,7,0)</f>
        <v>#N/A</v>
      </c>
      <c r="AR1321" s="5" t="str">
        <f t="shared" si="20"/>
        <v>Total.S7.Converter Academies.Total.Total</v>
      </c>
    </row>
    <row r="1322" spans="1:44" x14ac:dyDescent="0.25">
      <c r="A1322">
        <v>201819</v>
      </c>
      <c r="B1322" t="s">
        <v>19</v>
      </c>
      <c r="C1322" t="s">
        <v>110</v>
      </c>
      <c r="D1322" t="s">
        <v>20</v>
      </c>
      <c r="E1322" t="s">
        <v>21</v>
      </c>
      <c r="F1322" t="s">
        <v>22</v>
      </c>
      <c r="G1322" t="s">
        <v>111</v>
      </c>
      <c r="H1322" t="s">
        <v>125</v>
      </c>
      <c r="I1322" t="s">
        <v>164</v>
      </c>
      <c r="J1322" t="s">
        <v>161</v>
      </c>
      <c r="K1322" t="s">
        <v>161</v>
      </c>
      <c r="L1322" t="s">
        <v>50</v>
      </c>
      <c r="M1322" t="s">
        <v>26</v>
      </c>
      <c r="N1322">
        <v>161</v>
      </c>
      <c r="O1322">
        <v>140</v>
      </c>
      <c r="P1322">
        <v>49</v>
      </c>
      <c r="Q1322">
        <v>27</v>
      </c>
      <c r="R1322">
        <v>0</v>
      </c>
      <c r="S1322">
        <v>0</v>
      </c>
      <c r="T1322">
        <v>0</v>
      </c>
      <c r="U1322">
        <v>0</v>
      </c>
      <c r="V1322">
        <v>86</v>
      </c>
      <c r="W1322">
        <v>30</v>
      </c>
      <c r="X1322">
        <v>16</v>
      </c>
      <c r="Y1322" t="s">
        <v>173</v>
      </c>
      <c r="Z1322" t="s">
        <v>173</v>
      </c>
      <c r="AA1322" t="s">
        <v>173</v>
      </c>
      <c r="AB1322" t="s">
        <v>173</v>
      </c>
      <c r="AC1322" s="25" t="s">
        <v>173</v>
      </c>
      <c r="AD1322" s="25" t="s">
        <v>173</v>
      </c>
      <c r="AE1322" s="25" t="s">
        <v>173</v>
      </c>
      <c r="AQ1322" s="5" t="e">
        <f>VLOOKUP(AR1322,'End KS4 denominations'!A:G,7,0)</f>
        <v>#N/A</v>
      </c>
      <c r="AR1322" s="5" t="str">
        <f t="shared" si="20"/>
        <v>Boys.S7.FE14-16 Colleges.Total.Total</v>
      </c>
    </row>
    <row r="1323" spans="1:44" x14ac:dyDescent="0.25">
      <c r="A1323">
        <v>201819</v>
      </c>
      <c r="B1323" t="s">
        <v>19</v>
      </c>
      <c r="C1323" t="s">
        <v>110</v>
      </c>
      <c r="D1323" t="s">
        <v>20</v>
      </c>
      <c r="E1323" t="s">
        <v>21</v>
      </c>
      <c r="F1323" t="s">
        <v>22</v>
      </c>
      <c r="G1323" t="s">
        <v>113</v>
      </c>
      <c r="H1323" t="s">
        <v>125</v>
      </c>
      <c r="I1323" t="s">
        <v>164</v>
      </c>
      <c r="J1323" t="s">
        <v>161</v>
      </c>
      <c r="K1323" t="s">
        <v>161</v>
      </c>
      <c r="L1323" t="s">
        <v>50</v>
      </c>
      <c r="M1323" t="s">
        <v>26</v>
      </c>
      <c r="N1323">
        <v>284</v>
      </c>
      <c r="O1323">
        <v>266</v>
      </c>
      <c r="P1323">
        <v>123</v>
      </c>
      <c r="Q1323">
        <v>70</v>
      </c>
      <c r="R1323">
        <v>0</v>
      </c>
      <c r="S1323">
        <v>0</v>
      </c>
      <c r="T1323">
        <v>0</v>
      </c>
      <c r="U1323">
        <v>0</v>
      </c>
      <c r="V1323">
        <v>93</v>
      </c>
      <c r="W1323">
        <v>43</v>
      </c>
      <c r="X1323">
        <v>24</v>
      </c>
      <c r="Y1323" t="s">
        <v>173</v>
      </c>
      <c r="Z1323" t="s">
        <v>173</v>
      </c>
      <c r="AA1323" t="s">
        <v>173</v>
      </c>
      <c r="AB1323" t="s">
        <v>173</v>
      </c>
      <c r="AC1323" s="25" t="s">
        <v>173</v>
      </c>
      <c r="AD1323" s="25" t="s">
        <v>173</v>
      </c>
      <c r="AE1323" s="25" t="s">
        <v>173</v>
      </c>
      <c r="AQ1323" s="5" t="e">
        <f>VLOOKUP(AR1323,'End KS4 denominations'!A:G,7,0)</f>
        <v>#N/A</v>
      </c>
      <c r="AR1323" s="5" t="str">
        <f t="shared" si="20"/>
        <v>Girls.S7.FE14-16 Colleges.Total.Total</v>
      </c>
    </row>
    <row r="1324" spans="1:44" x14ac:dyDescent="0.25">
      <c r="A1324">
        <v>201819</v>
      </c>
      <c r="B1324" t="s">
        <v>19</v>
      </c>
      <c r="C1324" t="s">
        <v>110</v>
      </c>
      <c r="D1324" t="s">
        <v>20</v>
      </c>
      <c r="E1324" t="s">
        <v>21</v>
      </c>
      <c r="F1324" t="s">
        <v>22</v>
      </c>
      <c r="G1324" t="s">
        <v>161</v>
      </c>
      <c r="H1324" t="s">
        <v>125</v>
      </c>
      <c r="I1324" t="s">
        <v>164</v>
      </c>
      <c r="J1324" t="s">
        <v>161</v>
      </c>
      <c r="K1324" t="s">
        <v>161</v>
      </c>
      <c r="L1324" t="s">
        <v>50</v>
      </c>
      <c r="M1324" t="s">
        <v>26</v>
      </c>
      <c r="N1324">
        <v>445</v>
      </c>
      <c r="O1324">
        <v>406</v>
      </c>
      <c r="P1324">
        <v>172</v>
      </c>
      <c r="Q1324">
        <v>97</v>
      </c>
      <c r="R1324">
        <v>0</v>
      </c>
      <c r="S1324">
        <v>0</v>
      </c>
      <c r="T1324">
        <v>0</v>
      </c>
      <c r="U1324">
        <v>0</v>
      </c>
      <c r="V1324">
        <v>91</v>
      </c>
      <c r="W1324">
        <v>38</v>
      </c>
      <c r="X1324">
        <v>21</v>
      </c>
      <c r="Y1324" t="s">
        <v>173</v>
      </c>
      <c r="Z1324" t="s">
        <v>173</v>
      </c>
      <c r="AA1324" t="s">
        <v>173</v>
      </c>
      <c r="AB1324" t="s">
        <v>173</v>
      </c>
      <c r="AC1324" s="25" t="s">
        <v>173</v>
      </c>
      <c r="AD1324" s="25" t="s">
        <v>173</v>
      </c>
      <c r="AE1324" s="25" t="s">
        <v>173</v>
      </c>
      <c r="AQ1324" s="5" t="e">
        <f>VLOOKUP(AR1324,'End KS4 denominations'!A:G,7,0)</f>
        <v>#N/A</v>
      </c>
      <c r="AR1324" s="5" t="str">
        <f t="shared" si="20"/>
        <v>Total.S7.FE14-16 Colleges.Total.Total</v>
      </c>
    </row>
    <row r="1325" spans="1:44" x14ac:dyDescent="0.25">
      <c r="A1325">
        <v>201819</v>
      </c>
      <c r="B1325" t="s">
        <v>19</v>
      </c>
      <c r="C1325" t="s">
        <v>110</v>
      </c>
      <c r="D1325" t="s">
        <v>20</v>
      </c>
      <c r="E1325" t="s">
        <v>21</v>
      </c>
      <c r="F1325" t="s">
        <v>22</v>
      </c>
      <c r="G1325" t="s">
        <v>111</v>
      </c>
      <c r="H1325" t="s">
        <v>125</v>
      </c>
      <c r="I1325" t="s">
        <v>89</v>
      </c>
      <c r="J1325" t="s">
        <v>161</v>
      </c>
      <c r="K1325" t="s">
        <v>161</v>
      </c>
      <c r="L1325" t="s">
        <v>50</v>
      </c>
      <c r="M1325" t="s">
        <v>26</v>
      </c>
      <c r="N1325">
        <v>4809</v>
      </c>
      <c r="O1325">
        <v>4726</v>
      </c>
      <c r="P1325">
        <v>3440</v>
      </c>
      <c r="Q1325">
        <v>2570</v>
      </c>
      <c r="R1325">
        <v>0</v>
      </c>
      <c r="S1325">
        <v>0</v>
      </c>
      <c r="T1325">
        <v>0</v>
      </c>
      <c r="U1325">
        <v>0</v>
      </c>
      <c r="V1325">
        <v>98</v>
      </c>
      <c r="W1325">
        <v>71</v>
      </c>
      <c r="X1325">
        <v>53</v>
      </c>
      <c r="Y1325" t="s">
        <v>173</v>
      </c>
      <c r="Z1325" t="s">
        <v>173</v>
      </c>
      <c r="AA1325" t="s">
        <v>173</v>
      </c>
      <c r="AB1325" t="s">
        <v>173</v>
      </c>
      <c r="AC1325" s="25" t="s">
        <v>173</v>
      </c>
      <c r="AD1325" s="25" t="s">
        <v>173</v>
      </c>
      <c r="AE1325" s="25" t="s">
        <v>173</v>
      </c>
      <c r="AQ1325" s="5" t="e">
        <f>VLOOKUP(AR1325,'End KS4 denominations'!A:G,7,0)</f>
        <v>#N/A</v>
      </c>
      <c r="AR1325" s="5" t="str">
        <f t="shared" si="20"/>
        <v>Boys.S7.Free Schools.Total.Total</v>
      </c>
    </row>
    <row r="1326" spans="1:44" x14ac:dyDescent="0.25">
      <c r="A1326">
        <v>201819</v>
      </c>
      <c r="B1326" t="s">
        <v>19</v>
      </c>
      <c r="C1326" t="s">
        <v>110</v>
      </c>
      <c r="D1326" t="s">
        <v>20</v>
      </c>
      <c r="E1326" t="s">
        <v>21</v>
      </c>
      <c r="F1326" t="s">
        <v>22</v>
      </c>
      <c r="G1326" t="s">
        <v>113</v>
      </c>
      <c r="H1326" t="s">
        <v>125</v>
      </c>
      <c r="I1326" t="s">
        <v>89</v>
      </c>
      <c r="J1326" t="s">
        <v>161</v>
      </c>
      <c r="K1326" t="s">
        <v>161</v>
      </c>
      <c r="L1326" t="s">
        <v>50</v>
      </c>
      <c r="M1326" t="s">
        <v>26</v>
      </c>
      <c r="N1326">
        <v>4041</v>
      </c>
      <c r="O1326">
        <v>4012</v>
      </c>
      <c r="P1326">
        <v>3356</v>
      </c>
      <c r="Q1326">
        <v>2723</v>
      </c>
      <c r="R1326">
        <v>0</v>
      </c>
      <c r="S1326">
        <v>0</v>
      </c>
      <c r="T1326">
        <v>0</v>
      </c>
      <c r="U1326">
        <v>0</v>
      </c>
      <c r="V1326">
        <v>99</v>
      </c>
      <c r="W1326">
        <v>83</v>
      </c>
      <c r="X1326">
        <v>67</v>
      </c>
      <c r="Y1326" t="s">
        <v>173</v>
      </c>
      <c r="Z1326" t="s">
        <v>173</v>
      </c>
      <c r="AA1326" t="s">
        <v>173</v>
      </c>
      <c r="AB1326" t="s">
        <v>173</v>
      </c>
      <c r="AC1326" s="25" t="s">
        <v>173</v>
      </c>
      <c r="AD1326" s="25" t="s">
        <v>173</v>
      </c>
      <c r="AE1326" s="25" t="s">
        <v>173</v>
      </c>
      <c r="AQ1326" s="5" t="e">
        <f>VLOOKUP(AR1326,'End KS4 denominations'!A:G,7,0)</f>
        <v>#N/A</v>
      </c>
      <c r="AR1326" s="5" t="str">
        <f t="shared" si="20"/>
        <v>Girls.S7.Free Schools.Total.Total</v>
      </c>
    </row>
    <row r="1327" spans="1:44" x14ac:dyDescent="0.25">
      <c r="A1327">
        <v>201819</v>
      </c>
      <c r="B1327" t="s">
        <v>19</v>
      </c>
      <c r="C1327" t="s">
        <v>110</v>
      </c>
      <c r="D1327" t="s">
        <v>20</v>
      </c>
      <c r="E1327" t="s">
        <v>21</v>
      </c>
      <c r="F1327" t="s">
        <v>22</v>
      </c>
      <c r="G1327" t="s">
        <v>161</v>
      </c>
      <c r="H1327" t="s">
        <v>125</v>
      </c>
      <c r="I1327" t="s">
        <v>89</v>
      </c>
      <c r="J1327" t="s">
        <v>161</v>
      </c>
      <c r="K1327" t="s">
        <v>161</v>
      </c>
      <c r="L1327" t="s">
        <v>50</v>
      </c>
      <c r="M1327" t="s">
        <v>26</v>
      </c>
      <c r="N1327">
        <v>8850</v>
      </c>
      <c r="O1327">
        <v>8738</v>
      </c>
      <c r="P1327">
        <v>6796</v>
      </c>
      <c r="Q1327">
        <v>5293</v>
      </c>
      <c r="R1327">
        <v>0</v>
      </c>
      <c r="S1327">
        <v>0</v>
      </c>
      <c r="T1327">
        <v>0</v>
      </c>
      <c r="U1327">
        <v>0</v>
      </c>
      <c r="V1327">
        <v>98</v>
      </c>
      <c r="W1327">
        <v>76</v>
      </c>
      <c r="X1327">
        <v>59</v>
      </c>
      <c r="Y1327" t="s">
        <v>173</v>
      </c>
      <c r="Z1327" t="s">
        <v>173</v>
      </c>
      <c r="AA1327" t="s">
        <v>173</v>
      </c>
      <c r="AB1327" t="s">
        <v>173</v>
      </c>
      <c r="AC1327" s="25" t="s">
        <v>173</v>
      </c>
      <c r="AD1327" s="25" t="s">
        <v>173</v>
      </c>
      <c r="AE1327" s="25" t="s">
        <v>173</v>
      </c>
      <c r="AQ1327" s="5" t="e">
        <f>VLOOKUP(AR1327,'End KS4 denominations'!A:G,7,0)</f>
        <v>#N/A</v>
      </c>
      <c r="AR1327" s="5" t="str">
        <f t="shared" si="20"/>
        <v>Total.S7.Free Schools.Total.Total</v>
      </c>
    </row>
    <row r="1328" spans="1:44" x14ac:dyDescent="0.25">
      <c r="A1328">
        <v>201819</v>
      </c>
      <c r="B1328" t="s">
        <v>19</v>
      </c>
      <c r="C1328" t="s">
        <v>110</v>
      </c>
      <c r="D1328" t="s">
        <v>20</v>
      </c>
      <c r="E1328" t="s">
        <v>21</v>
      </c>
      <c r="F1328" t="s">
        <v>22</v>
      </c>
      <c r="G1328" t="s">
        <v>111</v>
      </c>
      <c r="H1328" t="s">
        <v>125</v>
      </c>
      <c r="I1328" t="s">
        <v>87</v>
      </c>
      <c r="J1328" t="s">
        <v>161</v>
      </c>
      <c r="K1328" t="s">
        <v>161</v>
      </c>
      <c r="L1328" t="s">
        <v>50</v>
      </c>
      <c r="M1328" t="s">
        <v>26</v>
      </c>
      <c r="N1328">
        <v>8204</v>
      </c>
      <c r="O1328">
        <v>8161</v>
      </c>
      <c r="P1328">
        <v>7515</v>
      </c>
      <c r="Q1328">
        <v>6488</v>
      </c>
      <c r="R1328">
        <v>0</v>
      </c>
      <c r="S1328">
        <v>0</v>
      </c>
      <c r="T1328">
        <v>0</v>
      </c>
      <c r="U1328">
        <v>0</v>
      </c>
      <c r="V1328">
        <v>99</v>
      </c>
      <c r="W1328">
        <v>91</v>
      </c>
      <c r="X1328">
        <v>79</v>
      </c>
      <c r="Y1328" t="s">
        <v>173</v>
      </c>
      <c r="Z1328" t="s">
        <v>173</v>
      </c>
      <c r="AA1328" t="s">
        <v>173</v>
      </c>
      <c r="AB1328" t="s">
        <v>173</v>
      </c>
      <c r="AC1328" s="25" t="s">
        <v>173</v>
      </c>
      <c r="AD1328" s="25" t="s">
        <v>173</v>
      </c>
      <c r="AE1328" s="25" t="s">
        <v>173</v>
      </c>
      <c r="AQ1328" s="5" t="e">
        <f>VLOOKUP(AR1328,'End KS4 denominations'!A:G,7,0)</f>
        <v>#N/A</v>
      </c>
      <c r="AR1328" s="5" t="str">
        <f t="shared" si="20"/>
        <v>Boys.S7.Independent Schools.Total.Total</v>
      </c>
    </row>
    <row r="1329" spans="1:44" x14ac:dyDescent="0.25">
      <c r="A1329">
        <v>201819</v>
      </c>
      <c r="B1329" t="s">
        <v>19</v>
      </c>
      <c r="C1329" t="s">
        <v>110</v>
      </c>
      <c r="D1329" t="s">
        <v>20</v>
      </c>
      <c r="E1329" t="s">
        <v>21</v>
      </c>
      <c r="F1329" t="s">
        <v>22</v>
      </c>
      <c r="G1329" t="s">
        <v>113</v>
      </c>
      <c r="H1329" t="s">
        <v>125</v>
      </c>
      <c r="I1329" t="s">
        <v>87</v>
      </c>
      <c r="J1329" t="s">
        <v>161</v>
      </c>
      <c r="K1329" t="s">
        <v>161</v>
      </c>
      <c r="L1329" t="s">
        <v>50</v>
      </c>
      <c r="M1329" t="s">
        <v>26</v>
      </c>
      <c r="N1329">
        <v>10956</v>
      </c>
      <c r="O1329">
        <v>10939</v>
      </c>
      <c r="P1329">
        <v>10549</v>
      </c>
      <c r="Q1329">
        <v>9744</v>
      </c>
      <c r="R1329">
        <v>0</v>
      </c>
      <c r="S1329">
        <v>0</v>
      </c>
      <c r="T1329">
        <v>0</v>
      </c>
      <c r="U1329">
        <v>0</v>
      </c>
      <c r="V1329">
        <v>99</v>
      </c>
      <c r="W1329">
        <v>96</v>
      </c>
      <c r="X1329">
        <v>88</v>
      </c>
      <c r="Y1329" t="s">
        <v>173</v>
      </c>
      <c r="Z1329" t="s">
        <v>173</v>
      </c>
      <c r="AA1329" t="s">
        <v>173</v>
      </c>
      <c r="AB1329" t="s">
        <v>173</v>
      </c>
      <c r="AC1329" s="25" t="s">
        <v>173</v>
      </c>
      <c r="AD1329" s="25" t="s">
        <v>173</v>
      </c>
      <c r="AE1329" s="25" t="s">
        <v>173</v>
      </c>
      <c r="AQ1329" s="5" t="e">
        <f>VLOOKUP(AR1329,'End KS4 denominations'!A:G,7,0)</f>
        <v>#N/A</v>
      </c>
      <c r="AR1329" s="5" t="str">
        <f t="shared" si="20"/>
        <v>Girls.S7.Independent Schools.Total.Total</v>
      </c>
    </row>
    <row r="1330" spans="1:44" x14ac:dyDescent="0.25">
      <c r="A1330">
        <v>201819</v>
      </c>
      <c r="B1330" t="s">
        <v>19</v>
      </c>
      <c r="C1330" t="s">
        <v>110</v>
      </c>
      <c r="D1330" t="s">
        <v>20</v>
      </c>
      <c r="E1330" t="s">
        <v>21</v>
      </c>
      <c r="F1330" t="s">
        <v>22</v>
      </c>
      <c r="G1330" t="s">
        <v>161</v>
      </c>
      <c r="H1330" t="s">
        <v>125</v>
      </c>
      <c r="I1330" t="s">
        <v>87</v>
      </c>
      <c r="J1330" t="s">
        <v>161</v>
      </c>
      <c r="K1330" t="s">
        <v>161</v>
      </c>
      <c r="L1330" t="s">
        <v>50</v>
      </c>
      <c r="M1330" t="s">
        <v>26</v>
      </c>
      <c r="N1330">
        <v>19160</v>
      </c>
      <c r="O1330">
        <v>19100</v>
      </c>
      <c r="P1330">
        <v>18064</v>
      </c>
      <c r="Q1330">
        <v>16232</v>
      </c>
      <c r="R1330">
        <v>0</v>
      </c>
      <c r="S1330">
        <v>0</v>
      </c>
      <c r="T1330">
        <v>0</v>
      </c>
      <c r="U1330">
        <v>0</v>
      </c>
      <c r="V1330">
        <v>99</v>
      </c>
      <c r="W1330">
        <v>94</v>
      </c>
      <c r="X1330">
        <v>84</v>
      </c>
      <c r="Y1330" t="s">
        <v>173</v>
      </c>
      <c r="Z1330" t="s">
        <v>173</v>
      </c>
      <c r="AA1330" t="s">
        <v>173</v>
      </c>
      <c r="AB1330" t="s">
        <v>173</v>
      </c>
      <c r="AC1330" s="25" t="s">
        <v>173</v>
      </c>
      <c r="AD1330" s="25" t="s">
        <v>173</v>
      </c>
      <c r="AE1330" s="25" t="s">
        <v>173</v>
      </c>
      <c r="AQ1330" s="5" t="e">
        <f>VLOOKUP(AR1330,'End KS4 denominations'!A:G,7,0)</f>
        <v>#N/A</v>
      </c>
      <c r="AR1330" s="5" t="str">
        <f t="shared" si="20"/>
        <v>Total.S7.Independent Schools.Total.Total</v>
      </c>
    </row>
    <row r="1331" spans="1:44" x14ac:dyDescent="0.25">
      <c r="A1331">
        <v>201819</v>
      </c>
      <c r="B1331" t="s">
        <v>19</v>
      </c>
      <c r="C1331" t="s">
        <v>110</v>
      </c>
      <c r="D1331" t="s">
        <v>20</v>
      </c>
      <c r="E1331" t="s">
        <v>21</v>
      </c>
      <c r="F1331" t="s">
        <v>22</v>
      </c>
      <c r="G1331" t="s">
        <v>111</v>
      </c>
      <c r="H1331" t="s">
        <v>125</v>
      </c>
      <c r="I1331" t="s">
        <v>162</v>
      </c>
      <c r="J1331" t="s">
        <v>161</v>
      </c>
      <c r="K1331" t="s">
        <v>161</v>
      </c>
      <c r="L1331" t="s">
        <v>50</v>
      </c>
      <c r="M1331" t="s">
        <v>26</v>
      </c>
      <c r="N1331">
        <v>150</v>
      </c>
      <c r="O1331">
        <v>134</v>
      </c>
      <c r="P1331">
        <v>73</v>
      </c>
      <c r="Q1331">
        <v>50</v>
      </c>
      <c r="R1331">
        <v>0</v>
      </c>
      <c r="S1331">
        <v>0</v>
      </c>
      <c r="T1331">
        <v>0</v>
      </c>
      <c r="U1331">
        <v>0</v>
      </c>
      <c r="V1331">
        <v>89</v>
      </c>
      <c r="W1331">
        <v>48</v>
      </c>
      <c r="X1331">
        <v>33</v>
      </c>
      <c r="Y1331" t="s">
        <v>173</v>
      </c>
      <c r="Z1331" t="s">
        <v>173</v>
      </c>
      <c r="AA1331" t="s">
        <v>173</v>
      </c>
      <c r="AB1331" t="s">
        <v>173</v>
      </c>
      <c r="AC1331" s="25" t="s">
        <v>173</v>
      </c>
      <c r="AD1331" s="25" t="s">
        <v>173</v>
      </c>
      <c r="AE1331" s="25" t="s">
        <v>173</v>
      </c>
      <c r="AQ1331" s="5" t="e">
        <f>VLOOKUP(AR1331,'End KS4 denominations'!A:G,7,0)</f>
        <v>#N/A</v>
      </c>
      <c r="AR1331" s="5" t="str">
        <f t="shared" si="20"/>
        <v>Boys.S7.Independent Special Schools.Total.Total</v>
      </c>
    </row>
    <row r="1332" spans="1:44" x14ac:dyDescent="0.25">
      <c r="A1332">
        <v>201819</v>
      </c>
      <c r="B1332" t="s">
        <v>19</v>
      </c>
      <c r="C1332" t="s">
        <v>110</v>
      </c>
      <c r="D1332" t="s">
        <v>20</v>
      </c>
      <c r="E1332" t="s">
        <v>21</v>
      </c>
      <c r="F1332" t="s">
        <v>22</v>
      </c>
      <c r="G1332" t="s">
        <v>113</v>
      </c>
      <c r="H1332" t="s">
        <v>125</v>
      </c>
      <c r="I1332" t="s">
        <v>162</v>
      </c>
      <c r="J1332" t="s">
        <v>161</v>
      </c>
      <c r="K1332" t="s">
        <v>161</v>
      </c>
      <c r="L1332" t="s">
        <v>50</v>
      </c>
      <c r="M1332" t="s">
        <v>26</v>
      </c>
      <c r="N1332">
        <v>65</v>
      </c>
      <c r="O1332">
        <v>55</v>
      </c>
      <c r="P1332">
        <v>29</v>
      </c>
      <c r="Q1332">
        <v>18</v>
      </c>
      <c r="R1332">
        <v>0</v>
      </c>
      <c r="S1332">
        <v>0</v>
      </c>
      <c r="T1332">
        <v>0</v>
      </c>
      <c r="U1332">
        <v>0</v>
      </c>
      <c r="V1332">
        <v>84</v>
      </c>
      <c r="W1332">
        <v>44</v>
      </c>
      <c r="X1332">
        <v>27</v>
      </c>
      <c r="Y1332" t="s">
        <v>173</v>
      </c>
      <c r="Z1332" t="s">
        <v>173</v>
      </c>
      <c r="AA1332" t="s">
        <v>173</v>
      </c>
      <c r="AB1332" t="s">
        <v>173</v>
      </c>
      <c r="AC1332" s="25" t="s">
        <v>173</v>
      </c>
      <c r="AD1332" s="25" t="s">
        <v>173</v>
      </c>
      <c r="AE1332" s="25" t="s">
        <v>173</v>
      </c>
      <c r="AQ1332" s="5" t="e">
        <f>VLOOKUP(AR1332,'End KS4 denominations'!A:G,7,0)</f>
        <v>#N/A</v>
      </c>
      <c r="AR1332" s="5" t="str">
        <f t="shared" si="20"/>
        <v>Girls.S7.Independent Special Schools.Total.Total</v>
      </c>
    </row>
    <row r="1333" spans="1:44" x14ac:dyDescent="0.25">
      <c r="A1333">
        <v>201819</v>
      </c>
      <c r="B1333" t="s">
        <v>19</v>
      </c>
      <c r="C1333" t="s">
        <v>110</v>
      </c>
      <c r="D1333" t="s">
        <v>20</v>
      </c>
      <c r="E1333" t="s">
        <v>21</v>
      </c>
      <c r="F1333" t="s">
        <v>22</v>
      </c>
      <c r="G1333" t="s">
        <v>161</v>
      </c>
      <c r="H1333" t="s">
        <v>125</v>
      </c>
      <c r="I1333" t="s">
        <v>162</v>
      </c>
      <c r="J1333" t="s">
        <v>161</v>
      </c>
      <c r="K1333" t="s">
        <v>161</v>
      </c>
      <c r="L1333" t="s">
        <v>50</v>
      </c>
      <c r="M1333" t="s">
        <v>26</v>
      </c>
      <c r="N1333">
        <v>215</v>
      </c>
      <c r="O1333">
        <v>189</v>
      </c>
      <c r="P1333">
        <v>102</v>
      </c>
      <c r="Q1333">
        <v>68</v>
      </c>
      <c r="R1333">
        <v>0</v>
      </c>
      <c r="S1333">
        <v>0</v>
      </c>
      <c r="T1333">
        <v>0</v>
      </c>
      <c r="U1333">
        <v>0</v>
      </c>
      <c r="V1333">
        <v>87</v>
      </c>
      <c r="W1333">
        <v>47</v>
      </c>
      <c r="X1333">
        <v>31</v>
      </c>
      <c r="Y1333" t="s">
        <v>173</v>
      </c>
      <c r="Z1333" t="s">
        <v>173</v>
      </c>
      <c r="AA1333" t="s">
        <v>173</v>
      </c>
      <c r="AB1333" t="s">
        <v>173</v>
      </c>
      <c r="AC1333" s="25" t="s">
        <v>173</v>
      </c>
      <c r="AD1333" s="25" t="s">
        <v>173</v>
      </c>
      <c r="AE1333" s="25" t="s">
        <v>173</v>
      </c>
      <c r="AQ1333" s="5" t="e">
        <f>VLOOKUP(AR1333,'End KS4 denominations'!A:G,7,0)</f>
        <v>#N/A</v>
      </c>
      <c r="AR1333" s="5" t="str">
        <f t="shared" si="20"/>
        <v>Total.S7.Independent Special Schools.Total.Total</v>
      </c>
    </row>
    <row r="1334" spans="1:44" x14ac:dyDescent="0.25">
      <c r="A1334">
        <v>201819</v>
      </c>
      <c r="B1334" t="s">
        <v>19</v>
      </c>
      <c r="C1334" t="s">
        <v>110</v>
      </c>
      <c r="D1334" t="s">
        <v>20</v>
      </c>
      <c r="E1334" t="s">
        <v>21</v>
      </c>
      <c r="F1334" t="s">
        <v>22</v>
      </c>
      <c r="G1334" t="s">
        <v>111</v>
      </c>
      <c r="H1334" t="s">
        <v>125</v>
      </c>
      <c r="I1334" t="s">
        <v>127</v>
      </c>
      <c r="J1334" t="s">
        <v>161</v>
      </c>
      <c r="K1334" t="s">
        <v>161</v>
      </c>
      <c r="L1334" t="s">
        <v>50</v>
      </c>
      <c r="M1334" t="s">
        <v>26</v>
      </c>
      <c r="N1334">
        <v>28</v>
      </c>
      <c r="O1334">
        <v>28</v>
      </c>
      <c r="P1334">
        <v>11</v>
      </c>
      <c r="Q1334">
        <v>6</v>
      </c>
      <c r="R1334">
        <v>0</v>
      </c>
      <c r="S1334">
        <v>0</v>
      </c>
      <c r="T1334">
        <v>0</v>
      </c>
      <c r="U1334">
        <v>0</v>
      </c>
      <c r="V1334">
        <v>100</v>
      </c>
      <c r="W1334">
        <v>39</v>
      </c>
      <c r="X1334">
        <v>21</v>
      </c>
      <c r="Y1334" t="s">
        <v>173</v>
      </c>
      <c r="Z1334" t="s">
        <v>173</v>
      </c>
      <c r="AA1334" t="s">
        <v>173</v>
      </c>
      <c r="AB1334" t="s">
        <v>173</v>
      </c>
      <c r="AC1334" s="25" t="s">
        <v>173</v>
      </c>
      <c r="AD1334" s="25" t="s">
        <v>173</v>
      </c>
      <c r="AE1334" s="25" t="s">
        <v>173</v>
      </c>
      <c r="AQ1334" s="5" t="e">
        <f>VLOOKUP(AR1334,'End KS4 denominations'!A:G,7,0)</f>
        <v>#N/A</v>
      </c>
      <c r="AR1334" s="5" t="str">
        <f t="shared" si="20"/>
        <v>Boys.S7.Non-Maintained Special Schools.Total.Total</v>
      </c>
    </row>
    <row r="1335" spans="1:44" x14ac:dyDescent="0.25">
      <c r="A1335">
        <v>201819</v>
      </c>
      <c r="B1335" t="s">
        <v>19</v>
      </c>
      <c r="C1335" t="s">
        <v>110</v>
      </c>
      <c r="D1335" t="s">
        <v>20</v>
      </c>
      <c r="E1335" t="s">
        <v>21</v>
      </c>
      <c r="F1335" t="s">
        <v>22</v>
      </c>
      <c r="G1335" t="s">
        <v>113</v>
      </c>
      <c r="H1335" t="s">
        <v>125</v>
      </c>
      <c r="I1335" t="s">
        <v>127</v>
      </c>
      <c r="J1335" t="s">
        <v>161</v>
      </c>
      <c r="K1335" t="s">
        <v>161</v>
      </c>
      <c r="L1335" t="s">
        <v>50</v>
      </c>
      <c r="M1335" t="s">
        <v>26</v>
      </c>
      <c r="N1335">
        <v>12</v>
      </c>
      <c r="O1335">
        <v>12</v>
      </c>
      <c r="P1335">
        <v>7</v>
      </c>
      <c r="Q1335">
        <v>3</v>
      </c>
      <c r="R1335">
        <v>0</v>
      </c>
      <c r="S1335">
        <v>0</v>
      </c>
      <c r="T1335">
        <v>0</v>
      </c>
      <c r="U1335">
        <v>0</v>
      </c>
      <c r="V1335">
        <v>100</v>
      </c>
      <c r="W1335">
        <v>58</v>
      </c>
      <c r="X1335">
        <v>25</v>
      </c>
      <c r="Y1335" t="s">
        <v>173</v>
      </c>
      <c r="Z1335" t="s">
        <v>173</v>
      </c>
      <c r="AA1335" t="s">
        <v>173</v>
      </c>
      <c r="AB1335" t="s">
        <v>173</v>
      </c>
      <c r="AC1335" s="25" t="s">
        <v>173</v>
      </c>
      <c r="AD1335" s="25" t="s">
        <v>173</v>
      </c>
      <c r="AE1335" s="25" t="s">
        <v>173</v>
      </c>
      <c r="AQ1335" s="5" t="e">
        <f>VLOOKUP(AR1335,'End KS4 denominations'!A:G,7,0)</f>
        <v>#N/A</v>
      </c>
      <c r="AR1335" s="5" t="str">
        <f t="shared" si="20"/>
        <v>Girls.S7.Non-Maintained Special Schools.Total.Total</v>
      </c>
    </row>
    <row r="1336" spans="1:44" x14ac:dyDescent="0.25">
      <c r="A1336">
        <v>201819</v>
      </c>
      <c r="B1336" t="s">
        <v>19</v>
      </c>
      <c r="C1336" t="s">
        <v>110</v>
      </c>
      <c r="D1336" t="s">
        <v>20</v>
      </c>
      <c r="E1336" t="s">
        <v>21</v>
      </c>
      <c r="F1336" t="s">
        <v>22</v>
      </c>
      <c r="G1336" t="s">
        <v>161</v>
      </c>
      <c r="H1336" t="s">
        <v>125</v>
      </c>
      <c r="I1336" t="s">
        <v>127</v>
      </c>
      <c r="J1336" t="s">
        <v>161</v>
      </c>
      <c r="K1336" t="s">
        <v>161</v>
      </c>
      <c r="L1336" t="s">
        <v>50</v>
      </c>
      <c r="M1336" t="s">
        <v>26</v>
      </c>
      <c r="N1336">
        <v>40</v>
      </c>
      <c r="O1336">
        <v>40</v>
      </c>
      <c r="P1336">
        <v>18</v>
      </c>
      <c r="Q1336">
        <v>9</v>
      </c>
      <c r="R1336">
        <v>0</v>
      </c>
      <c r="S1336">
        <v>0</v>
      </c>
      <c r="T1336">
        <v>0</v>
      </c>
      <c r="U1336">
        <v>0</v>
      </c>
      <c r="V1336">
        <v>100</v>
      </c>
      <c r="W1336">
        <v>45</v>
      </c>
      <c r="X1336">
        <v>22</v>
      </c>
      <c r="Y1336" t="s">
        <v>173</v>
      </c>
      <c r="Z1336" t="s">
        <v>173</v>
      </c>
      <c r="AA1336" t="s">
        <v>173</v>
      </c>
      <c r="AB1336" t="s">
        <v>173</v>
      </c>
      <c r="AC1336" s="25" t="s">
        <v>173</v>
      </c>
      <c r="AD1336" s="25" t="s">
        <v>173</v>
      </c>
      <c r="AE1336" s="25" t="s">
        <v>173</v>
      </c>
      <c r="AQ1336" s="5" t="e">
        <f>VLOOKUP(AR1336,'End KS4 denominations'!A:G,7,0)</f>
        <v>#N/A</v>
      </c>
      <c r="AR1336" s="5" t="str">
        <f t="shared" si="20"/>
        <v>Total.S7.Non-Maintained Special Schools.Total.Total</v>
      </c>
    </row>
    <row r="1337" spans="1:44" x14ac:dyDescent="0.25">
      <c r="A1337">
        <v>201819</v>
      </c>
      <c r="B1337" t="s">
        <v>19</v>
      </c>
      <c r="C1337" t="s">
        <v>110</v>
      </c>
      <c r="D1337" t="s">
        <v>20</v>
      </c>
      <c r="E1337" t="s">
        <v>21</v>
      </c>
      <c r="F1337" t="s">
        <v>22</v>
      </c>
      <c r="G1337" t="s">
        <v>111</v>
      </c>
      <c r="H1337" t="s">
        <v>125</v>
      </c>
      <c r="I1337" t="s">
        <v>88</v>
      </c>
      <c r="J1337" t="s">
        <v>161</v>
      </c>
      <c r="K1337" t="s">
        <v>161</v>
      </c>
      <c r="L1337" t="s">
        <v>50</v>
      </c>
      <c r="M1337" t="s">
        <v>26</v>
      </c>
      <c r="N1337">
        <v>52784</v>
      </c>
      <c r="O1337">
        <v>50329</v>
      </c>
      <c r="P1337">
        <v>29681</v>
      </c>
      <c r="Q1337">
        <v>19623</v>
      </c>
      <c r="R1337">
        <v>0</v>
      </c>
      <c r="S1337">
        <v>0</v>
      </c>
      <c r="T1337">
        <v>0</v>
      </c>
      <c r="U1337">
        <v>0</v>
      </c>
      <c r="V1337">
        <v>95</v>
      </c>
      <c r="W1337">
        <v>56</v>
      </c>
      <c r="X1337">
        <v>37</v>
      </c>
      <c r="Y1337" t="s">
        <v>173</v>
      </c>
      <c r="Z1337" t="s">
        <v>173</v>
      </c>
      <c r="AA1337" t="s">
        <v>173</v>
      </c>
      <c r="AB1337" t="s">
        <v>173</v>
      </c>
      <c r="AC1337" s="25" t="s">
        <v>173</v>
      </c>
      <c r="AD1337" s="25" t="s">
        <v>173</v>
      </c>
      <c r="AE1337" s="25" t="s">
        <v>173</v>
      </c>
      <c r="AQ1337" s="5" t="e">
        <f>VLOOKUP(AR1337,'End KS4 denominations'!A:G,7,0)</f>
        <v>#N/A</v>
      </c>
      <c r="AR1337" s="5" t="str">
        <f t="shared" si="20"/>
        <v>Boys.S7.Sponsored Academies.Total.Total</v>
      </c>
    </row>
    <row r="1338" spans="1:44" x14ac:dyDescent="0.25">
      <c r="A1338">
        <v>201819</v>
      </c>
      <c r="B1338" t="s">
        <v>19</v>
      </c>
      <c r="C1338" t="s">
        <v>110</v>
      </c>
      <c r="D1338" t="s">
        <v>20</v>
      </c>
      <c r="E1338" t="s">
        <v>21</v>
      </c>
      <c r="F1338" t="s">
        <v>22</v>
      </c>
      <c r="G1338" t="s">
        <v>113</v>
      </c>
      <c r="H1338" t="s">
        <v>125</v>
      </c>
      <c r="I1338" t="s">
        <v>88</v>
      </c>
      <c r="J1338" t="s">
        <v>161</v>
      </c>
      <c r="K1338" t="s">
        <v>161</v>
      </c>
      <c r="L1338" t="s">
        <v>50</v>
      </c>
      <c r="M1338" t="s">
        <v>26</v>
      </c>
      <c r="N1338">
        <v>49349</v>
      </c>
      <c r="O1338">
        <v>48310</v>
      </c>
      <c r="P1338">
        <v>35462</v>
      </c>
      <c r="Q1338">
        <v>26386</v>
      </c>
      <c r="R1338">
        <v>0</v>
      </c>
      <c r="S1338">
        <v>0</v>
      </c>
      <c r="T1338">
        <v>0</v>
      </c>
      <c r="U1338">
        <v>0</v>
      </c>
      <c r="V1338">
        <v>97</v>
      </c>
      <c r="W1338">
        <v>71</v>
      </c>
      <c r="X1338">
        <v>53</v>
      </c>
      <c r="Y1338" t="s">
        <v>173</v>
      </c>
      <c r="Z1338" t="s">
        <v>173</v>
      </c>
      <c r="AA1338" t="s">
        <v>173</v>
      </c>
      <c r="AB1338" t="s">
        <v>173</v>
      </c>
      <c r="AC1338" s="25" t="s">
        <v>173</v>
      </c>
      <c r="AD1338" s="25" t="s">
        <v>173</v>
      </c>
      <c r="AE1338" s="25" t="s">
        <v>173</v>
      </c>
      <c r="AQ1338" s="5" t="e">
        <f>VLOOKUP(AR1338,'End KS4 denominations'!A:G,7,0)</f>
        <v>#N/A</v>
      </c>
      <c r="AR1338" s="5" t="str">
        <f t="shared" si="20"/>
        <v>Girls.S7.Sponsored Academies.Total.Total</v>
      </c>
    </row>
    <row r="1339" spans="1:44" x14ac:dyDescent="0.25">
      <c r="A1339">
        <v>201819</v>
      </c>
      <c r="B1339" t="s">
        <v>19</v>
      </c>
      <c r="C1339" t="s">
        <v>110</v>
      </c>
      <c r="D1339" t="s">
        <v>20</v>
      </c>
      <c r="E1339" t="s">
        <v>21</v>
      </c>
      <c r="F1339" t="s">
        <v>22</v>
      </c>
      <c r="G1339" t="s">
        <v>161</v>
      </c>
      <c r="H1339" t="s">
        <v>125</v>
      </c>
      <c r="I1339" t="s">
        <v>88</v>
      </c>
      <c r="J1339" t="s">
        <v>161</v>
      </c>
      <c r="K1339" t="s">
        <v>161</v>
      </c>
      <c r="L1339" t="s">
        <v>50</v>
      </c>
      <c r="M1339" t="s">
        <v>26</v>
      </c>
      <c r="N1339">
        <v>102133</v>
      </c>
      <c r="O1339">
        <v>98639</v>
      </c>
      <c r="P1339">
        <v>65143</v>
      </c>
      <c r="Q1339">
        <v>46009</v>
      </c>
      <c r="R1339">
        <v>0</v>
      </c>
      <c r="S1339">
        <v>0</v>
      </c>
      <c r="T1339">
        <v>0</v>
      </c>
      <c r="U1339">
        <v>0</v>
      </c>
      <c r="V1339">
        <v>96</v>
      </c>
      <c r="W1339">
        <v>63</v>
      </c>
      <c r="X1339">
        <v>45</v>
      </c>
      <c r="Y1339" t="s">
        <v>173</v>
      </c>
      <c r="Z1339" t="s">
        <v>173</v>
      </c>
      <c r="AA1339" t="s">
        <v>173</v>
      </c>
      <c r="AB1339" t="s">
        <v>173</v>
      </c>
      <c r="AC1339" s="25" t="s">
        <v>173</v>
      </c>
      <c r="AD1339" s="25" t="s">
        <v>173</v>
      </c>
      <c r="AE1339" s="25" t="s">
        <v>173</v>
      </c>
      <c r="AQ1339" s="5" t="e">
        <f>VLOOKUP(AR1339,'End KS4 denominations'!A:G,7,0)</f>
        <v>#N/A</v>
      </c>
      <c r="AR1339" s="5" t="str">
        <f t="shared" si="20"/>
        <v>Total.S7.Sponsored Academies.Total.Total</v>
      </c>
    </row>
    <row r="1340" spans="1:44" x14ac:dyDescent="0.25">
      <c r="A1340">
        <v>201819</v>
      </c>
      <c r="B1340" t="s">
        <v>19</v>
      </c>
      <c r="C1340" t="s">
        <v>110</v>
      </c>
      <c r="D1340" t="s">
        <v>20</v>
      </c>
      <c r="E1340" t="s">
        <v>21</v>
      </c>
      <c r="F1340" t="s">
        <v>22</v>
      </c>
      <c r="G1340" t="s">
        <v>111</v>
      </c>
      <c r="H1340" t="s">
        <v>125</v>
      </c>
      <c r="I1340" t="s">
        <v>126</v>
      </c>
      <c r="J1340" t="s">
        <v>161</v>
      </c>
      <c r="K1340" t="s">
        <v>161</v>
      </c>
      <c r="L1340" t="s">
        <v>50</v>
      </c>
      <c r="M1340" t="s">
        <v>26</v>
      </c>
      <c r="N1340">
        <v>709</v>
      </c>
      <c r="O1340">
        <v>664</v>
      </c>
      <c r="P1340">
        <v>316</v>
      </c>
      <c r="Q1340">
        <v>180</v>
      </c>
      <c r="R1340">
        <v>0</v>
      </c>
      <c r="S1340">
        <v>0</v>
      </c>
      <c r="T1340">
        <v>0</v>
      </c>
      <c r="U1340">
        <v>0</v>
      </c>
      <c r="V1340">
        <v>93</v>
      </c>
      <c r="W1340">
        <v>44</v>
      </c>
      <c r="X1340">
        <v>25</v>
      </c>
      <c r="Y1340" t="s">
        <v>173</v>
      </c>
      <c r="Z1340" t="s">
        <v>173</v>
      </c>
      <c r="AA1340" t="s">
        <v>173</v>
      </c>
      <c r="AB1340" t="s">
        <v>173</v>
      </c>
      <c r="AC1340" s="25" t="s">
        <v>173</v>
      </c>
      <c r="AD1340" s="25" t="s">
        <v>173</v>
      </c>
      <c r="AE1340" s="25" t="s">
        <v>173</v>
      </c>
      <c r="AQ1340" s="5" t="e">
        <f>VLOOKUP(AR1340,'End KS4 denominations'!A:G,7,0)</f>
        <v>#N/A</v>
      </c>
      <c r="AR1340" s="5" t="str">
        <f t="shared" si="20"/>
        <v>Boys.S7.Studio Schools.Total.Total</v>
      </c>
    </row>
    <row r="1341" spans="1:44" x14ac:dyDescent="0.25">
      <c r="A1341">
        <v>201819</v>
      </c>
      <c r="B1341" t="s">
        <v>19</v>
      </c>
      <c r="C1341" t="s">
        <v>110</v>
      </c>
      <c r="D1341" t="s">
        <v>20</v>
      </c>
      <c r="E1341" t="s">
        <v>21</v>
      </c>
      <c r="F1341" t="s">
        <v>22</v>
      </c>
      <c r="G1341" t="s">
        <v>113</v>
      </c>
      <c r="H1341" t="s">
        <v>125</v>
      </c>
      <c r="I1341" t="s">
        <v>126</v>
      </c>
      <c r="J1341" t="s">
        <v>161</v>
      </c>
      <c r="K1341" t="s">
        <v>161</v>
      </c>
      <c r="L1341" t="s">
        <v>50</v>
      </c>
      <c r="M1341" t="s">
        <v>26</v>
      </c>
      <c r="N1341">
        <v>458</v>
      </c>
      <c r="O1341">
        <v>433</v>
      </c>
      <c r="P1341">
        <v>265</v>
      </c>
      <c r="Q1341">
        <v>183</v>
      </c>
      <c r="R1341">
        <v>0</v>
      </c>
      <c r="S1341">
        <v>0</v>
      </c>
      <c r="T1341">
        <v>0</v>
      </c>
      <c r="U1341">
        <v>0</v>
      </c>
      <c r="V1341">
        <v>94</v>
      </c>
      <c r="W1341">
        <v>57</v>
      </c>
      <c r="X1341">
        <v>39</v>
      </c>
      <c r="Y1341" t="s">
        <v>173</v>
      </c>
      <c r="Z1341" t="s">
        <v>173</v>
      </c>
      <c r="AA1341" t="s">
        <v>173</v>
      </c>
      <c r="AB1341" t="s">
        <v>173</v>
      </c>
      <c r="AC1341" s="25" t="s">
        <v>173</v>
      </c>
      <c r="AD1341" s="25" t="s">
        <v>173</v>
      </c>
      <c r="AE1341" s="25" t="s">
        <v>173</v>
      </c>
      <c r="AQ1341" s="5" t="e">
        <f>VLOOKUP(AR1341,'End KS4 denominations'!A:G,7,0)</f>
        <v>#N/A</v>
      </c>
      <c r="AR1341" s="5" t="str">
        <f t="shared" si="20"/>
        <v>Girls.S7.Studio Schools.Total.Total</v>
      </c>
    </row>
    <row r="1342" spans="1:44" x14ac:dyDescent="0.25">
      <c r="A1342">
        <v>201819</v>
      </c>
      <c r="B1342" t="s">
        <v>19</v>
      </c>
      <c r="C1342" t="s">
        <v>110</v>
      </c>
      <c r="D1342" t="s">
        <v>20</v>
      </c>
      <c r="E1342" t="s">
        <v>21</v>
      </c>
      <c r="F1342" t="s">
        <v>22</v>
      </c>
      <c r="G1342" t="s">
        <v>161</v>
      </c>
      <c r="H1342" t="s">
        <v>125</v>
      </c>
      <c r="I1342" t="s">
        <v>126</v>
      </c>
      <c r="J1342" t="s">
        <v>161</v>
      </c>
      <c r="K1342" t="s">
        <v>161</v>
      </c>
      <c r="L1342" t="s">
        <v>50</v>
      </c>
      <c r="M1342" t="s">
        <v>26</v>
      </c>
      <c r="N1342">
        <v>1167</v>
      </c>
      <c r="O1342">
        <v>1097</v>
      </c>
      <c r="P1342">
        <v>581</v>
      </c>
      <c r="Q1342">
        <v>363</v>
      </c>
      <c r="R1342">
        <v>0</v>
      </c>
      <c r="S1342">
        <v>0</v>
      </c>
      <c r="T1342">
        <v>0</v>
      </c>
      <c r="U1342">
        <v>0</v>
      </c>
      <c r="V1342">
        <v>94</v>
      </c>
      <c r="W1342">
        <v>49</v>
      </c>
      <c r="X1342">
        <v>31</v>
      </c>
      <c r="Y1342" t="s">
        <v>173</v>
      </c>
      <c r="Z1342" t="s">
        <v>173</v>
      </c>
      <c r="AA1342" t="s">
        <v>173</v>
      </c>
      <c r="AB1342" t="s">
        <v>173</v>
      </c>
      <c r="AC1342" s="25" t="s">
        <v>173</v>
      </c>
      <c r="AD1342" s="25" t="s">
        <v>173</v>
      </c>
      <c r="AE1342" s="25" t="s">
        <v>173</v>
      </c>
      <c r="AQ1342" s="5" t="e">
        <f>VLOOKUP(AR1342,'End KS4 denominations'!A:G,7,0)</f>
        <v>#N/A</v>
      </c>
      <c r="AR1342" s="5" t="str">
        <f t="shared" si="20"/>
        <v>Total.S7.Studio Schools.Total.Total</v>
      </c>
    </row>
    <row r="1343" spans="1:44" x14ac:dyDescent="0.25">
      <c r="A1343">
        <v>201819</v>
      </c>
      <c r="B1343" t="s">
        <v>19</v>
      </c>
      <c r="C1343" t="s">
        <v>110</v>
      </c>
      <c r="D1343" t="s">
        <v>20</v>
      </c>
      <c r="E1343" t="s">
        <v>21</v>
      </c>
      <c r="F1343" t="s">
        <v>22</v>
      </c>
      <c r="G1343" t="s">
        <v>111</v>
      </c>
      <c r="H1343" t="s">
        <v>125</v>
      </c>
      <c r="I1343" t="s">
        <v>163</v>
      </c>
      <c r="J1343" t="s">
        <v>161</v>
      </c>
      <c r="K1343" t="s">
        <v>161</v>
      </c>
      <c r="L1343" t="s">
        <v>50</v>
      </c>
      <c r="M1343" t="s">
        <v>26</v>
      </c>
      <c r="N1343">
        <v>2524</v>
      </c>
      <c r="O1343">
        <v>2434</v>
      </c>
      <c r="P1343">
        <v>1260</v>
      </c>
      <c r="Q1343">
        <v>744</v>
      </c>
      <c r="R1343">
        <v>0</v>
      </c>
      <c r="S1343">
        <v>0</v>
      </c>
      <c r="T1343">
        <v>0</v>
      </c>
      <c r="U1343">
        <v>0</v>
      </c>
      <c r="V1343">
        <v>96</v>
      </c>
      <c r="W1343">
        <v>49</v>
      </c>
      <c r="X1343">
        <v>29</v>
      </c>
      <c r="Y1343" t="s">
        <v>173</v>
      </c>
      <c r="Z1343" t="s">
        <v>173</v>
      </c>
      <c r="AA1343" t="s">
        <v>173</v>
      </c>
      <c r="AB1343" t="s">
        <v>173</v>
      </c>
      <c r="AC1343" s="25" t="s">
        <v>173</v>
      </c>
      <c r="AD1343" s="25" t="s">
        <v>173</v>
      </c>
      <c r="AE1343" s="25" t="s">
        <v>173</v>
      </c>
      <c r="AQ1343" s="5" t="e">
        <f>VLOOKUP(AR1343,'End KS4 denominations'!A:G,7,0)</f>
        <v>#N/A</v>
      </c>
      <c r="AR1343" s="5" t="str">
        <f t="shared" si="20"/>
        <v>Boys.S7.University Technical Colleges (UTCs).Total.Total</v>
      </c>
    </row>
    <row r="1344" spans="1:44" x14ac:dyDescent="0.25">
      <c r="A1344">
        <v>201819</v>
      </c>
      <c r="B1344" t="s">
        <v>19</v>
      </c>
      <c r="C1344" t="s">
        <v>110</v>
      </c>
      <c r="D1344" t="s">
        <v>20</v>
      </c>
      <c r="E1344" t="s">
        <v>21</v>
      </c>
      <c r="F1344" t="s">
        <v>22</v>
      </c>
      <c r="G1344" t="s">
        <v>113</v>
      </c>
      <c r="H1344" t="s">
        <v>125</v>
      </c>
      <c r="I1344" t="s">
        <v>163</v>
      </c>
      <c r="J1344" t="s">
        <v>161</v>
      </c>
      <c r="K1344" t="s">
        <v>161</v>
      </c>
      <c r="L1344" t="s">
        <v>50</v>
      </c>
      <c r="M1344" t="s">
        <v>26</v>
      </c>
      <c r="N1344">
        <v>1007</v>
      </c>
      <c r="O1344">
        <v>989</v>
      </c>
      <c r="P1344">
        <v>704</v>
      </c>
      <c r="Q1344">
        <v>483</v>
      </c>
      <c r="R1344">
        <v>0</v>
      </c>
      <c r="S1344">
        <v>0</v>
      </c>
      <c r="T1344">
        <v>0</v>
      </c>
      <c r="U1344">
        <v>0</v>
      </c>
      <c r="V1344">
        <v>98</v>
      </c>
      <c r="W1344">
        <v>69</v>
      </c>
      <c r="X1344">
        <v>47</v>
      </c>
      <c r="Y1344" t="s">
        <v>173</v>
      </c>
      <c r="Z1344" t="s">
        <v>173</v>
      </c>
      <c r="AA1344" t="s">
        <v>173</v>
      </c>
      <c r="AB1344" t="s">
        <v>173</v>
      </c>
      <c r="AC1344" s="25" t="s">
        <v>173</v>
      </c>
      <c r="AD1344" s="25" t="s">
        <v>173</v>
      </c>
      <c r="AE1344" s="25" t="s">
        <v>173</v>
      </c>
      <c r="AQ1344" s="5" t="e">
        <f>VLOOKUP(AR1344,'End KS4 denominations'!A:G,7,0)</f>
        <v>#N/A</v>
      </c>
      <c r="AR1344" s="5" t="str">
        <f t="shared" ref="AR1344:AR1407" si="21">CONCATENATE(G1344,".",H1344,".",I1344,".",J1344,".",K1344)</f>
        <v>Girls.S7.University Technical Colleges (UTCs).Total.Total</v>
      </c>
    </row>
    <row r="1345" spans="1:44" x14ac:dyDescent="0.25">
      <c r="A1345">
        <v>201819</v>
      </c>
      <c r="B1345" t="s">
        <v>19</v>
      </c>
      <c r="C1345" t="s">
        <v>110</v>
      </c>
      <c r="D1345" t="s">
        <v>20</v>
      </c>
      <c r="E1345" t="s">
        <v>21</v>
      </c>
      <c r="F1345" t="s">
        <v>22</v>
      </c>
      <c r="G1345" t="s">
        <v>161</v>
      </c>
      <c r="H1345" t="s">
        <v>125</v>
      </c>
      <c r="I1345" t="s">
        <v>163</v>
      </c>
      <c r="J1345" t="s">
        <v>161</v>
      </c>
      <c r="K1345" t="s">
        <v>161</v>
      </c>
      <c r="L1345" t="s">
        <v>50</v>
      </c>
      <c r="M1345" t="s">
        <v>26</v>
      </c>
      <c r="N1345">
        <v>3531</v>
      </c>
      <c r="O1345">
        <v>3423</v>
      </c>
      <c r="P1345">
        <v>1964</v>
      </c>
      <c r="Q1345">
        <v>1227</v>
      </c>
      <c r="R1345">
        <v>0</v>
      </c>
      <c r="S1345">
        <v>0</v>
      </c>
      <c r="T1345">
        <v>0</v>
      </c>
      <c r="U1345">
        <v>0</v>
      </c>
      <c r="V1345">
        <v>96</v>
      </c>
      <c r="W1345">
        <v>55</v>
      </c>
      <c r="X1345">
        <v>34</v>
      </c>
      <c r="Y1345" t="s">
        <v>173</v>
      </c>
      <c r="Z1345" t="s">
        <v>173</v>
      </c>
      <c r="AA1345" t="s">
        <v>173</v>
      </c>
      <c r="AB1345" t="s">
        <v>173</v>
      </c>
      <c r="AC1345" s="25" t="s">
        <v>173</v>
      </c>
      <c r="AD1345" s="25" t="s">
        <v>173</v>
      </c>
      <c r="AE1345" s="25" t="s">
        <v>173</v>
      </c>
      <c r="AQ1345" s="5" t="e">
        <f>VLOOKUP(AR1345,'End KS4 denominations'!A:G,7,0)</f>
        <v>#N/A</v>
      </c>
      <c r="AR1345" s="5" t="str">
        <f t="shared" si="21"/>
        <v>Total.S7.University Technical Colleges (UTCs).Total.Total</v>
      </c>
    </row>
    <row r="1346" spans="1:44" x14ac:dyDescent="0.25">
      <c r="A1346">
        <v>201819</v>
      </c>
      <c r="B1346" t="s">
        <v>19</v>
      </c>
      <c r="C1346" t="s">
        <v>110</v>
      </c>
      <c r="D1346" t="s">
        <v>20</v>
      </c>
      <c r="E1346" t="s">
        <v>21</v>
      </c>
      <c r="F1346" t="s">
        <v>22</v>
      </c>
      <c r="G1346" t="s">
        <v>111</v>
      </c>
      <c r="H1346" t="s">
        <v>125</v>
      </c>
      <c r="I1346" t="s">
        <v>86</v>
      </c>
      <c r="J1346" t="s">
        <v>161</v>
      </c>
      <c r="K1346" t="s">
        <v>161</v>
      </c>
      <c r="L1346" t="s">
        <v>51</v>
      </c>
      <c r="M1346" t="s">
        <v>26</v>
      </c>
      <c r="N1346">
        <v>133607</v>
      </c>
      <c r="O1346">
        <v>130425</v>
      </c>
      <c r="P1346">
        <v>84218</v>
      </c>
      <c r="Q1346">
        <v>57397</v>
      </c>
      <c r="R1346">
        <v>0</v>
      </c>
      <c r="S1346">
        <v>0</v>
      </c>
      <c r="T1346">
        <v>0</v>
      </c>
      <c r="U1346">
        <v>0</v>
      </c>
      <c r="V1346">
        <v>97</v>
      </c>
      <c r="W1346">
        <v>63</v>
      </c>
      <c r="X1346">
        <v>42</v>
      </c>
      <c r="Y1346" t="s">
        <v>173</v>
      </c>
      <c r="Z1346" t="s">
        <v>173</v>
      </c>
      <c r="AA1346" t="s">
        <v>173</v>
      </c>
      <c r="AB1346" t="s">
        <v>173</v>
      </c>
      <c r="AC1346" s="25" t="s">
        <v>173</v>
      </c>
      <c r="AD1346" s="25" t="s">
        <v>173</v>
      </c>
      <c r="AE1346" s="25" t="s">
        <v>173</v>
      </c>
      <c r="AQ1346" s="5" t="e">
        <f>VLOOKUP(AR1346,'End KS4 denominations'!A:G,7,0)</f>
        <v>#N/A</v>
      </c>
      <c r="AR1346" s="5" t="str">
        <f t="shared" si="21"/>
        <v>Boys.S7.Converter Academies.Total.Total</v>
      </c>
    </row>
    <row r="1347" spans="1:44" x14ac:dyDescent="0.25">
      <c r="A1347">
        <v>201819</v>
      </c>
      <c r="B1347" t="s">
        <v>19</v>
      </c>
      <c r="C1347" t="s">
        <v>110</v>
      </c>
      <c r="D1347" t="s">
        <v>20</v>
      </c>
      <c r="E1347" t="s">
        <v>21</v>
      </c>
      <c r="F1347" t="s">
        <v>22</v>
      </c>
      <c r="G1347" t="s">
        <v>113</v>
      </c>
      <c r="H1347" t="s">
        <v>125</v>
      </c>
      <c r="I1347" t="s">
        <v>86</v>
      </c>
      <c r="J1347" t="s">
        <v>161</v>
      </c>
      <c r="K1347" t="s">
        <v>161</v>
      </c>
      <c r="L1347" t="s">
        <v>51</v>
      </c>
      <c r="M1347" t="s">
        <v>26</v>
      </c>
      <c r="N1347">
        <v>134535</v>
      </c>
      <c r="O1347">
        <v>132015</v>
      </c>
      <c r="P1347">
        <v>92540</v>
      </c>
      <c r="Q1347">
        <v>64829</v>
      </c>
      <c r="R1347">
        <v>0</v>
      </c>
      <c r="S1347">
        <v>0</v>
      </c>
      <c r="T1347">
        <v>0</v>
      </c>
      <c r="U1347">
        <v>0</v>
      </c>
      <c r="V1347">
        <v>98</v>
      </c>
      <c r="W1347">
        <v>68</v>
      </c>
      <c r="X1347">
        <v>48</v>
      </c>
      <c r="Y1347" t="s">
        <v>173</v>
      </c>
      <c r="Z1347" t="s">
        <v>173</v>
      </c>
      <c r="AA1347" t="s">
        <v>173</v>
      </c>
      <c r="AB1347" t="s">
        <v>173</v>
      </c>
      <c r="AC1347" s="25" t="s">
        <v>173</v>
      </c>
      <c r="AD1347" s="25" t="s">
        <v>173</v>
      </c>
      <c r="AE1347" s="25" t="s">
        <v>173</v>
      </c>
      <c r="AQ1347" s="5" t="e">
        <f>VLOOKUP(AR1347,'End KS4 denominations'!A:G,7,0)</f>
        <v>#N/A</v>
      </c>
      <c r="AR1347" s="5" t="str">
        <f t="shared" si="21"/>
        <v>Girls.S7.Converter Academies.Total.Total</v>
      </c>
    </row>
    <row r="1348" spans="1:44" x14ac:dyDescent="0.25">
      <c r="A1348">
        <v>201819</v>
      </c>
      <c r="B1348" t="s">
        <v>19</v>
      </c>
      <c r="C1348" t="s">
        <v>110</v>
      </c>
      <c r="D1348" t="s">
        <v>20</v>
      </c>
      <c r="E1348" t="s">
        <v>21</v>
      </c>
      <c r="F1348" t="s">
        <v>22</v>
      </c>
      <c r="G1348" t="s">
        <v>161</v>
      </c>
      <c r="H1348" t="s">
        <v>125</v>
      </c>
      <c r="I1348" t="s">
        <v>86</v>
      </c>
      <c r="J1348" t="s">
        <v>161</v>
      </c>
      <c r="K1348" t="s">
        <v>161</v>
      </c>
      <c r="L1348" t="s">
        <v>51</v>
      </c>
      <c r="M1348" t="s">
        <v>26</v>
      </c>
      <c r="N1348">
        <v>268142</v>
      </c>
      <c r="O1348">
        <v>262440</v>
      </c>
      <c r="P1348">
        <v>176758</v>
      </c>
      <c r="Q1348">
        <v>122226</v>
      </c>
      <c r="R1348">
        <v>0</v>
      </c>
      <c r="S1348">
        <v>0</v>
      </c>
      <c r="T1348">
        <v>0</v>
      </c>
      <c r="U1348">
        <v>0</v>
      </c>
      <c r="V1348">
        <v>97</v>
      </c>
      <c r="W1348">
        <v>65</v>
      </c>
      <c r="X1348">
        <v>45</v>
      </c>
      <c r="Y1348" t="s">
        <v>173</v>
      </c>
      <c r="Z1348" t="s">
        <v>173</v>
      </c>
      <c r="AA1348" t="s">
        <v>173</v>
      </c>
      <c r="AB1348" t="s">
        <v>173</v>
      </c>
      <c r="AC1348" s="25" t="s">
        <v>173</v>
      </c>
      <c r="AD1348" s="25" t="s">
        <v>173</v>
      </c>
      <c r="AE1348" s="25" t="s">
        <v>173</v>
      </c>
      <c r="AQ1348" s="5" t="e">
        <f>VLOOKUP(AR1348,'End KS4 denominations'!A:G,7,0)</f>
        <v>#N/A</v>
      </c>
      <c r="AR1348" s="5" t="str">
        <f t="shared" si="21"/>
        <v>Total.S7.Converter Academies.Total.Total</v>
      </c>
    </row>
    <row r="1349" spans="1:44" x14ac:dyDescent="0.25">
      <c r="A1349">
        <v>201819</v>
      </c>
      <c r="B1349" t="s">
        <v>19</v>
      </c>
      <c r="C1349" t="s">
        <v>110</v>
      </c>
      <c r="D1349" t="s">
        <v>20</v>
      </c>
      <c r="E1349" t="s">
        <v>21</v>
      </c>
      <c r="F1349" t="s">
        <v>22</v>
      </c>
      <c r="G1349" t="s">
        <v>111</v>
      </c>
      <c r="H1349" t="s">
        <v>125</v>
      </c>
      <c r="I1349" t="s">
        <v>164</v>
      </c>
      <c r="J1349" t="s">
        <v>161</v>
      </c>
      <c r="K1349" t="s">
        <v>161</v>
      </c>
      <c r="L1349" t="s">
        <v>51</v>
      </c>
      <c r="M1349" t="s">
        <v>26</v>
      </c>
      <c r="N1349">
        <v>251</v>
      </c>
      <c r="O1349">
        <v>210</v>
      </c>
      <c r="P1349">
        <v>50</v>
      </c>
      <c r="Q1349">
        <v>15</v>
      </c>
      <c r="R1349">
        <v>0</v>
      </c>
      <c r="S1349">
        <v>0</v>
      </c>
      <c r="T1349">
        <v>0</v>
      </c>
      <c r="U1349">
        <v>0</v>
      </c>
      <c r="V1349">
        <v>83</v>
      </c>
      <c r="W1349">
        <v>19</v>
      </c>
      <c r="X1349">
        <v>5</v>
      </c>
      <c r="Y1349" t="s">
        <v>173</v>
      </c>
      <c r="Z1349" t="s">
        <v>173</v>
      </c>
      <c r="AA1349" t="s">
        <v>173</v>
      </c>
      <c r="AB1349" t="s">
        <v>173</v>
      </c>
      <c r="AC1349" s="25" t="s">
        <v>173</v>
      </c>
      <c r="AD1349" s="25" t="s">
        <v>173</v>
      </c>
      <c r="AE1349" s="25" t="s">
        <v>173</v>
      </c>
      <c r="AQ1349" s="5" t="e">
        <f>VLOOKUP(AR1349,'End KS4 denominations'!A:G,7,0)</f>
        <v>#N/A</v>
      </c>
      <c r="AR1349" s="5" t="str">
        <f t="shared" si="21"/>
        <v>Boys.S7.FE14-16 Colleges.Total.Total</v>
      </c>
    </row>
    <row r="1350" spans="1:44" x14ac:dyDescent="0.25">
      <c r="A1350">
        <v>201819</v>
      </c>
      <c r="B1350" t="s">
        <v>19</v>
      </c>
      <c r="C1350" t="s">
        <v>110</v>
      </c>
      <c r="D1350" t="s">
        <v>20</v>
      </c>
      <c r="E1350" t="s">
        <v>21</v>
      </c>
      <c r="F1350" t="s">
        <v>22</v>
      </c>
      <c r="G1350" t="s">
        <v>113</v>
      </c>
      <c r="H1350" t="s">
        <v>125</v>
      </c>
      <c r="I1350" t="s">
        <v>164</v>
      </c>
      <c r="J1350" t="s">
        <v>161</v>
      </c>
      <c r="K1350" t="s">
        <v>161</v>
      </c>
      <c r="L1350" t="s">
        <v>51</v>
      </c>
      <c r="M1350" t="s">
        <v>26</v>
      </c>
      <c r="N1350">
        <v>340</v>
      </c>
      <c r="O1350">
        <v>315</v>
      </c>
      <c r="P1350">
        <v>63</v>
      </c>
      <c r="Q1350">
        <v>24</v>
      </c>
      <c r="R1350">
        <v>0</v>
      </c>
      <c r="S1350">
        <v>0</v>
      </c>
      <c r="T1350">
        <v>0</v>
      </c>
      <c r="U1350">
        <v>0</v>
      </c>
      <c r="V1350">
        <v>92</v>
      </c>
      <c r="W1350">
        <v>18</v>
      </c>
      <c r="X1350">
        <v>7</v>
      </c>
      <c r="Y1350" t="s">
        <v>173</v>
      </c>
      <c r="Z1350" t="s">
        <v>173</v>
      </c>
      <c r="AA1350" t="s">
        <v>173</v>
      </c>
      <c r="AB1350" t="s">
        <v>173</v>
      </c>
      <c r="AC1350" s="25" t="s">
        <v>173</v>
      </c>
      <c r="AD1350" s="25" t="s">
        <v>173</v>
      </c>
      <c r="AE1350" s="25" t="s">
        <v>173</v>
      </c>
      <c r="AQ1350" s="5" t="e">
        <f>VLOOKUP(AR1350,'End KS4 denominations'!A:G,7,0)</f>
        <v>#N/A</v>
      </c>
      <c r="AR1350" s="5" t="str">
        <f t="shared" si="21"/>
        <v>Girls.S7.FE14-16 Colleges.Total.Total</v>
      </c>
    </row>
    <row r="1351" spans="1:44" x14ac:dyDescent="0.25">
      <c r="A1351">
        <v>201819</v>
      </c>
      <c r="B1351" t="s">
        <v>19</v>
      </c>
      <c r="C1351" t="s">
        <v>110</v>
      </c>
      <c r="D1351" t="s">
        <v>20</v>
      </c>
      <c r="E1351" t="s">
        <v>21</v>
      </c>
      <c r="F1351" t="s">
        <v>22</v>
      </c>
      <c r="G1351" t="s">
        <v>161</v>
      </c>
      <c r="H1351" t="s">
        <v>125</v>
      </c>
      <c r="I1351" t="s">
        <v>164</v>
      </c>
      <c r="J1351" t="s">
        <v>161</v>
      </c>
      <c r="K1351" t="s">
        <v>161</v>
      </c>
      <c r="L1351" t="s">
        <v>51</v>
      </c>
      <c r="M1351" t="s">
        <v>26</v>
      </c>
      <c r="N1351">
        <v>591</v>
      </c>
      <c r="O1351">
        <v>525</v>
      </c>
      <c r="P1351">
        <v>113</v>
      </c>
      <c r="Q1351">
        <v>39</v>
      </c>
      <c r="R1351">
        <v>0</v>
      </c>
      <c r="S1351">
        <v>0</v>
      </c>
      <c r="T1351">
        <v>0</v>
      </c>
      <c r="U1351">
        <v>0</v>
      </c>
      <c r="V1351">
        <v>88</v>
      </c>
      <c r="W1351">
        <v>19</v>
      </c>
      <c r="X1351">
        <v>6</v>
      </c>
      <c r="Y1351" t="s">
        <v>173</v>
      </c>
      <c r="Z1351" t="s">
        <v>173</v>
      </c>
      <c r="AA1351" t="s">
        <v>173</v>
      </c>
      <c r="AB1351" t="s">
        <v>173</v>
      </c>
      <c r="AC1351" s="25" t="s">
        <v>173</v>
      </c>
      <c r="AD1351" s="25" t="s">
        <v>173</v>
      </c>
      <c r="AE1351" s="25" t="s">
        <v>173</v>
      </c>
      <c r="AQ1351" s="5" t="e">
        <f>VLOOKUP(AR1351,'End KS4 denominations'!A:G,7,0)</f>
        <v>#N/A</v>
      </c>
      <c r="AR1351" s="5" t="str">
        <f t="shared" si="21"/>
        <v>Total.S7.FE14-16 Colleges.Total.Total</v>
      </c>
    </row>
    <row r="1352" spans="1:44" x14ac:dyDescent="0.25">
      <c r="A1352">
        <v>201819</v>
      </c>
      <c r="B1352" t="s">
        <v>19</v>
      </c>
      <c r="C1352" t="s">
        <v>110</v>
      </c>
      <c r="D1352" t="s">
        <v>20</v>
      </c>
      <c r="E1352" t="s">
        <v>21</v>
      </c>
      <c r="F1352" t="s">
        <v>22</v>
      </c>
      <c r="G1352" t="s">
        <v>111</v>
      </c>
      <c r="H1352" t="s">
        <v>125</v>
      </c>
      <c r="I1352" t="s">
        <v>89</v>
      </c>
      <c r="J1352" t="s">
        <v>161</v>
      </c>
      <c r="K1352" t="s">
        <v>161</v>
      </c>
      <c r="L1352" t="s">
        <v>51</v>
      </c>
      <c r="M1352" t="s">
        <v>26</v>
      </c>
      <c r="N1352">
        <v>4804</v>
      </c>
      <c r="O1352">
        <v>4661</v>
      </c>
      <c r="P1352">
        <v>2993</v>
      </c>
      <c r="Q1352">
        <v>1986</v>
      </c>
      <c r="R1352">
        <v>0</v>
      </c>
      <c r="S1352">
        <v>0</v>
      </c>
      <c r="T1352">
        <v>0</v>
      </c>
      <c r="U1352">
        <v>0</v>
      </c>
      <c r="V1352">
        <v>97</v>
      </c>
      <c r="W1352">
        <v>62</v>
      </c>
      <c r="X1352">
        <v>41</v>
      </c>
      <c r="Y1352" t="s">
        <v>173</v>
      </c>
      <c r="Z1352" t="s">
        <v>173</v>
      </c>
      <c r="AA1352" t="s">
        <v>173</v>
      </c>
      <c r="AB1352" t="s">
        <v>173</v>
      </c>
      <c r="AC1352" s="25" t="s">
        <v>173</v>
      </c>
      <c r="AD1352" s="25" t="s">
        <v>173</v>
      </c>
      <c r="AE1352" s="25" t="s">
        <v>173</v>
      </c>
      <c r="AQ1352" s="5" t="e">
        <f>VLOOKUP(AR1352,'End KS4 denominations'!A:G,7,0)</f>
        <v>#N/A</v>
      </c>
      <c r="AR1352" s="5" t="str">
        <f t="shared" si="21"/>
        <v>Boys.S7.Free Schools.Total.Total</v>
      </c>
    </row>
    <row r="1353" spans="1:44" x14ac:dyDescent="0.25">
      <c r="A1353">
        <v>201819</v>
      </c>
      <c r="B1353" t="s">
        <v>19</v>
      </c>
      <c r="C1353" t="s">
        <v>110</v>
      </c>
      <c r="D1353" t="s">
        <v>20</v>
      </c>
      <c r="E1353" t="s">
        <v>21</v>
      </c>
      <c r="F1353" t="s">
        <v>22</v>
      </c>
      <c r="G1353" t="s">
        <v>113</v>
      </c>
      <c r="H1353" t="s">
        <v>125</v>
      </c>
      <c r="I1353" t="s">
        <v>89</v>
      </c>
      <c r="J1353" t="s">
        <v>161</v>
      </c>
      <c r="K1353" t="s">
        <v>161</v>
      </c>
      <c r="L1353" t="s">
        <v>51</v>
      </c>
      <c r="M1353" t="s">
        <v>26</v>
      </c>
      <c r="N1353">
        <v>4013</v>
      </c>
      <c r="O1353">
        <v>3919</v>
      </c>
      <c r="P1353">
        <v>2678</v>
      </c>
      <c r="Q1353">
        <v>1818</v>
      </c>
      <c r="R1353">
        <v>0</v>
      </c>
      <c r="S1353">
        <v>0</v>
      </c>
      <c r="T1353">
        <v>0</v>
      </c>
      <c r="U1353">
        <v>0</v>
      </c>
      <c r="V1353">
        <v>97</v>
      </c>
      <c r="W1353">
        <v>66</v>
      </c>
      <c r="X1353">
        <v>45</v>
      </c>
      <c r="Y1353" t="s">
        <v>173</v>
      </c>
      <c r="Z1353" t="s">
        <v>173</v>
      </c>
      <c r="AA1353" t="s">
        <v>173</v>
      </c>
      <c r="AB1353" t="s">
        <v>173</v>
      </c>
      <c r="AC1353" s="25" t="s">
        <v>173</v>
      </c>
      <c r="AD1353" s="25" t="s">
        <v>173</v>
      </c>
      <c r="AE1353" s="25" t="s">
        <v>173</v>
      </c>
      <c r="AQ1353" s="5" t="e">
        <f>VLOOKUP(AR1353,'End KS4 denominations'!A:G,7,0)</f>
        <v>#N/A</v>
      </c>
      <c r="AR1353" s="5" t="str">
        <f t="shared" si="21"/>
        <v>Girls.S7.Free Schools.Total.Total</v>
      </c>
    </row>
    <row r="1354" spans="1:44" x14ac:dyDescent="0.25">
      <c r="A1354">
        <v>201819</v>
      </c>
      <c r="B1354" t="s">
        <v>19</v>
      </c>
      <c r="C1354" t="s">
        <v>110</v>
      </c>
      <c r="D1354" t="s">
        <v>20</v>
      </c>
      <c r="E1354" t="s">
        <v>21</v>
      </c>
      <c r="F1354" t="s">
        <v>22</v>
      </c>
      <c r="G1354" t="s">
        <v>161</v>
      </c>
      <c r="H1354" t="s">
        <v>125</v>
      </c>
      <c r="I1354" t="s">
        <v>89</v>
      </c>
      <c r="J1354" t="s">
        <v>161</v>
      </c>
      <c r="K1354" t="s">
        <v>161</v>
      </c>
      <c r="L1354" t="s">
        <v>51</v>
      </c>
      <c r="M1354" t="s">
        <v>26</v>
      </c>
      <c r="N1354">
        <v>8817</v>
      </c>
      <c r="O1354">
        <v>8580</v>
      </c>
      <c r="P1354">
        <v>5671</v>
      </c>
      <c r="Q1354">
        <v>3804</v>
      </c>
      <c r="R1354">
        <v>0</v>
      </c>
      <c r="S1354">
        <v>0</v>
      </c>
      <c r="T1354">
        <v>0</v>
      </c>
      <c r="U1354">
        <v>0</v>
      </c>
      <c r="V1354">
        <v>97</v>
      </c>
      <c r="W1354">
        <v>64</v>
      </c>
      <c r="X1354">
        <v>43</v>
      </c>
      <c r="Y1354" t="s">
        <v>173</v>
      </c>
      <c r="Z1354" t="s">
        <v>173</v>
      </c>
      <c r="AA1354" t="s">
        <v>173</v>
      </c>
      <c r="AB1354" t="s">
        <v>173</v>
      </c>
      <c r="AC1354" s="25" t="s">
        <v>173</v>
      </c>
      <c r="AD1354" s="25" t="s">
        <v>173</v>
      </c>
      <c r="AE1354" s="25" t="s">
        <v>173</v>
      </c>
      <c r="AQ1354" s="5" t="e">
        <f>VLOOKUP(AR1354,'End KS4 denominations'!A:G,7,0)</f>
        <v>#N/A</v>
      </c>
      <c r="AR1354" s="5" t="str">
        <f t="shared" si="21"/>
        <v>Total.S7.Free Schools.Total.Total</v>
      </c>
    </row>
    <row r="1355" spans="1:44" x14ac:dyDescent="0.25">
      <c r="A1355">
        <v>201819</v>
      </c>
      <c r="B1355" t="s">
        <v>19</v>
      </c>
      <c r="C1355" t="s">
        <v>110</v>
      </c>
      <c r="D1355" t="s">
        <v>20</v>
      </c>
      <c r="E1355" t="s">
        <v>21</v>
      </c>
      <c r="F1355" t="s">
        <v>22</v>
      </c>
      <c r="G1355" t="s">
        <v>111</v>
      </c>
      <c r="H1355" t="s">
        <v>125</v>
      </c>
      <c r="I1355" t="s">
        <v>87</v>
      </c>
      <c r="J1355" t="s">
        <v>161</v>
      </c>
      <c r="K1355" t="s">
        <v>161</v>
      </c>
      <c r="L1355" t="s">
        <v>51</v>
      </c>
      <c r="M1355" t="s">
        <v>26</v>
      </c>
      <c r="N1355">
        <v>4733</v>
      </c>
      <c r="O1355">
        <v>4626</v>
      </c>
      <c r="P1355">
        <v>3803</v>
      </c>
      <c r="Q1355">
        <v>2778</v>
      </c>
      <c r="R1355">
        <v>0</v>
      </c>
      <c r="S1355">
        <v>0</v>
      </c>
      <c r="T1355">
        <v>0</v>
      </c>
      <c r="U1355">
        <v>0</v>
      </c>
      <c r="V1355">
        <v>97</v>
      </c>
      <c r="W1355">
        <v>80</v>
      </c>
      <c r="X1355">
        <v>58</v>
      </c>
      <c r="Y1355" t="s">
        <v>173</v>
      </c>
      <c r="Z1355" t="s">
        <v>173</v>
      </c>
      <c r="AA1355" t="s">
        <v>173</v>
      </c>
      <c r="AB1355" t="s">
        <v>173</v>
      </c>
      <c r="AC1355" s="25" t="s">
        <v>173</v>
      </c>
      <c r="AD1355" s="25" t="s">
        <v>173</v>
      </c>
      <c r="AE1355" s="25" t="s">
        <v>173</v>
      </c>
      <c r="AQ1355" s="5" t="e">
        <f>VLOOKUP(AR1355,'End KS4 denominations'!A:G,7,0)</f>
        <v>#N/A</v>
      </c>
      <c r="AR1355" s="5" t="str">
        <f t="shared" si="21"/>
        <v>Boys.S7.Independent Schools.Total.Total</v>
      </c>
    </row>
    <row r="1356" spans="1:44" x14ac:dyDescent="0.25">
      <c r="A1356">
        <v>201819</v>
      </c>
      <c r="B1356" t="s">
        <v>19</v>
      </c>
      <c r="C1356" t="s">
        <v>110</v>
      </c>
      <c r="D1356" t="s">
        <v>20</v>
      </c>
      <c r="E1356" t="s">
        <v>21</v>
      </c>
      <c r="F1356" t="s">
        <v>22</v>
      </c>
      <c r="G1356" t="s">
        <v>113</v>
      </c>
      <c r="H1356" t="s">
        <v>125</v>
      </c>
      <c r="I1356" t="s">
        <v>87</v>
      </c>
      <c r="J1356" t="s">
        <v>161</v>
      </c>
      <c r="K1356" t="s">
        <v>161</v>
      </c>
      <c r="L1356" t="s">
        <v>51</v>
      </c>
      <c r="M1356" t="s">
        <v>26</v>
      </c>
      <c r="N1356">
        <v>5687</v>
      </c>
      <c r="O1356">
        <v>5589</v>
      </c>
      <c r="P1356">
        <v>4822</v>
      </c>
      <c r="Q1356">
        <v>3711</v>
      </c>
      <c r="R1356">
        <v>0</v>
      </c>
      <c r="S1356">
        <v>0</v>
      </c>
      <c r="T1356">
        <v>0</v>
      </c>
      <c r="U1356">
        <v>0</v>
      </c>
      <c r="V1356">
        <v>98</v>
      </c>
      <c r="W1356">
        <v>84</v>
      </c>
      <c r="X1356">
        <v>65</v>
      </c>
      <c r="Y1356" t="s">
        <v>173</v>
      </c>
      <c r="Z1356" t="s">
        <v>173</v>
      </c>
      <c r="AA1356" t="s">
        <v>173</v>
      </c>
      <c r="AB1356" t="s">
        <v>173</v>
      </c>
      <c r="AC1356" s="25" t="s">
        <v>173</v>
      </c>
      <c r="AD1356" s="25" t="s">
        <v>173</v>
      </c>
      <c r="AE1356" s="25" t="s">
        <v>173</v>
      </c>
      <c r="AQ1356" s="5" t="e">
        <f>VLOOKUP(AR1356,'End KS4 denominations'!A:G,7,0)</f>
        <v>#N/A</v>
      </c>
      <c r="AR1356" s="5" t="str">
        <f t="shared" si="21"/>
        <v>Girls.S7.Independent Schools.Total.Total</v>
      </c>
    </row>
    <row r="1357" spans="1:44" x14ac:dyDescent="0.25">
      <c r="A1357">
        <v>201819</v>
      </c>
      <c r="B1357" t="s">
        <v>19</v>
      </c>
      <c r="C1357" t="s">
        <v>110</v>
      </c>
      <c r="D1357" t="s">
        <v>20</v>
      </c>
      <c r="E1357" t="s">
        <v>21</v>
      </c>
      <c r="F1357" t="s">
        <v>22</v>
      </c>
      <c r="G1357" t="s">
        <v>161</v>
      </c>
      <c r="H1357" t="s">
        <v>125</v>
      </c>
      <c r="I1357" t="s">
        <v>87</v>
      </c>
      <c r="J1357" t="s">
        <v>161</v>
      </c>
      <c r="K1357" t="s">
        <v>161</v>
      </c>
      <c r="L1357" t="s">
        <v>51</v>
      </c>
      <c r="M1357" t="s">
        <v>26</v>
      </c>
      <c r="N1357">
        <v>10420</v>
      </c>
      <c r="O1357">
        <v>10215</v>
      </c>
      <c r="P1357">
        <v>8625</v>
      </c>
      <c r="Q1357">
        <v>6489</v>
      </c>
      <c r="R1357">
        <v>0</v>
      </c>
      <c r="S1357">
        <v>0</v>
      </c>
      <c r="T1357">
        <v>0</v>
      </c>
      <c r="U1357">
        <v>0</v>
      </c>
      <c r="V1357">
        <v>98</v>
      </c>
      <c r="W1357">
        <v>82</v>
      </c>
      <c r="X1357">
        <v>62</v>
      </c>
      <c r="Y1357" t="s">
        <v>173</v>
      </c>
      <c r="Z1357" t="s">
        <v>173</v>
      </c>
      <c r="AA1357" t="s">
        <v>173</v>
      </c>
      <c r="AB1357" t="s">
        <v>173</v>
      </c>
      <c r="AC1357" s="25" t="s">
        <v>173</v>
      </c>
      <c r="AD1357" s="25" t="s">
        <v>173</v>
      </c>
      <c r="AE1357" s="25" t="s">
        <v>173</v>
      </c>
      <c r="AQ1357" s="5" t="e">
        <f>VLOOKUP(AR1357,'End KS4 denominations'!A:G,7,0)</f>
        <v>#N/A</v>
      </c>
      <c r="AR1357" s="5" t="str">
        <f t="shared" si="21"/>
        <v>Total.S7.Independent Schools.Total.Total</v>
      </c>
    </row>
    <row r="1358" spans="1:44" x14ac:dyDescent="0.25">
      <c r="A1358">
        <v>201819</v>
      </c>
      <c r="B1358" t="s">
        <v>19</v>
      </c>
      <c r="C1358" t="s">
        <v>110</v>
      </c>
      <c r="D1358" t="s">
        <v>20</v>
      </c>
      <c r="E1358" t="s">
        <v>21</v>
      </c>
      <c r="F1358" t="s">
        <v>22</v>
      </c>
      <c r="G1358" t="s">
        <v>111</v>
      </c>
      <c r="H1358" t="s">
        <v>125</v>
      </c>
      <c r="I1358" t="s">
        <v>162</v>
      </c>
      <c r="J1358" t="s">
        <v>161</v>
      </c>
      <c r="K1358" t="s">
        <v>161</v>
      </c>
      <c r="L1358" t="s">
        <v>51</v>
      </c>
      <c r="M1358" t="s">
        <v>26</v>
      </c>
      <c r="N1358">
        <v>410</v>
      </c>
      <c r="O1358">
        <v>343</v>
      </c>
      <c r="P1358">
        <v>93</v>
      </c>
      <c r="Q1358">
        <v>49</v>
      </c>
      <c r="R1358">
        <v>0</v>
      </c>
      <c r="S1358">
        <v>0</v>
      </c>
      <c r="T1358">
        <v>0</v>
      </c>
      <c r="U1358">
        <v>0</v>
      </c>
      <c r="V1358">
        <v>83</v>
      </c>
      <c r="W1358">
        <v>22</v>
      </c>
      <c r="X1358">
        <v>11</v>
      </c>
      <c r="Y1358" t="s">
        <v>173</v>
      </c>
      <c r="Z1358" t="s">
        <v>173</v>
      </c>
      <c r="AA1358" t="s">
        <v>173</v>
      </c>
      <c r="AB1358" t="s">
        <v>173</v>
      </c>
      <c r="AC1358" s="25" t="s">
        <v>173</v>
      </c>
      <c r="AD1358" s="25" t="s">
        <v>173</v>
      </c>
      <c r="AE1358" s="25" t="s">
        <v>173</v>
      </c>
      <c r="AQ1358" s="5" t="e">
        <f>VLOOKUP(AR1358,'End KS4 denominations'!A:G,7,0)</f>
        <v>#N/A</v>
      </c>
      <c r="AR1358" s="5" t="str">
        <f t="shared" si="21"/>
        <v>Boys.S7.Independent Special Schools.Total.Total</v>
      </c>
    </row>
    <row r="1359" spans="1:44" x14ac:dyDescent="0.25">
      <c r="A1359">
        <v>201819</v>
      </c>
      <c r="B1359" t="s">
        <v>19</v>
      </c>
      <c r="C1359" t="s">
        <v>110</v>
      </c>
      <c r="D1359" t="s">
        <v>20</v>
      </c>
      <c r="E1359" t="s">
        <v>21</v>
      </c>
      <c r="F1359" t="s">
        <v>22</v>
      </c>
      <c r="G1359" t="s">
        <v>113</v>
      </c>
      <c r="H1359" t="s">
        <v>125</v>
      </c>
      <c r="I1359" t="s">
        <v>162</v>
      </c>
      <c r="J1359" t="s">
        <v>161</v>
      </c>
      <c r="K1359" t="s">
        <v>161</v>
      </c>
      <c r="L1359" t="s">
        <v>51</v>
      </c>
      <c r="M1359" t="s">
        <v>26</v>
      </c>
      <c r="N1359">
        <v>139</v>
      </c>
      <c r="O1359">
        <v>113</v>
      </c>
      <c r="P1359">
        <v>19</v>
      </c>
      <c r="Q1359">
        <v>8</v>
      </c>
      <c r="R1359">
        <v>0</v>
      </c>
      <c r="S1359">
        <v>0</v>
      </c>
      <c r="T1359">
        <v>0</v>
      </c>
      <c r="U1359">
        <v>0</v>
      </c>
      <c r="V1359">
        <v>81</v>
      </c>
      <c r="W1359">
        <v>13</v>
      </c>
      <c r="X1359">
        <v>5</v>
      </c>
      <c r="Y1359" t="s">
        <v>173</v>
      </c>
      <c r="Z1359" t="s">
        <v>173</v>
      </c>
      <c r="AA1359" t="s">
        <v>173</v>
      </c>
      <c r="AB1359" t="s">
        <v>173</v>
      </c>
      <c r="AC1359" s="25" t="s">
        <v>173</v>
      </c>
      <c r="AD1359" s="25" t="s">
        <v>173</v>
      </c>
      <c r="AE1359" s="25" t="s">
        <v>173</v>
      </c>
      <c r="AQ1359" s="5" t="e">
        <f>VLOOKUP(AR1359,'End KS4 denominations'!A:G,7,0)</f>
        <v>#N/A</v>
      </c>
      <c r="AR1359" s="5" t="str">
        <f t="shared" si="21"/>
        <v>Girls.S7.Independent Special Schools.Total.Total</v>
      </c>
    </row>
    <row r="1360" spans="1:44" x14ac:dyDescent="0.25">
      <c r="A1360">
        <v>201819</v>
      </c>
      <c r="B1360" t="s">
        <v>19</v>
      </c>
      <c r="C1360" t="s">
        <v>110</v>
      </c>
      <c r="D1360" t="s">
        <v>20</v>
      </c>
      <c r="E1360" t="s">
        <v>21</v>
      </c>
      <c r="F1360" t="s">
        <v>22</v>
      </c>
      <c r="G1360" t="s">
        <v>161</v>
      </c>
      <c r="H1360" t="s">
        <v>125</v>
      </c>
      <c r="I1360" t="s">
        <v>162</v>
      </c>
      <c r="J1360" t="s">
        <v>161</v>
      </c>
      <c r="K1360" t="s">
        <v>161</v>
      </c>
      <c r="L1360" t="s">
        <v>51</v>
      </c>
      <c r="M1360" t="s">
        <v>26</v>
      </c>
      <c r="N1360">
        <v>549</v>
      </c>
      <c r="O1360">
        <v>456</v>
      </c>
      <c r="P1360">
        <v>112</v>
      </c>
      <c r="Q1360">
        <v>57</v>
      </c>
      <c r="R1360">
        <v>0</v>
      </c>
      <c r="S1360">
        <v>0</v>
      </c>
      <c r="T1360">
        <v>0</v>
      </c>
      <c r="U1360">
        <v>0</v>
      </c>
      <c r="V1360">
        <v>83</v>
      </c>
      <c r="W1360">
        <v>20</v>
      </c>
      <c r="X1360">
        <v>10</v>
      </c>
      <c r="Y1360" t="s">
        <v>173</v>
      </c>
      <c r="Z1360" t="s">
        <v>173</v>
      </c>
      <c r="AA1360" t="s">
        <v>173</v>
      </c>
      <c r="AB1360" t="s">
        <v>173</v>
      </c>
      <c r="AC1360" s="25" t="s">
        <v>173</v>
      </c>
      <c r="AD1360" s="25" t="s">
        <v>173</v>
      </c>
      <c r="AE1360" s="25" t="s">
        <v>173</v>
      </c>
      <c r="AQ1360" s="5" t="e">
        <f>VLOOKUP(AR1360,'End KS4 denominations'!A:G,7,0)</f>
        <v>#N/A</v>
      </c>
      <c r="AR1360" s="5" t="str">
        <f t="shared" si="21"/>
        <v>Total.S7.Independent Special Schools.Total.Total</v>
      </c>
    </row>
    <row r="1361" spans="1:44" x14ac:dyDescent="0.25">
      <c r="A1361">
        <v>201819</v>
      </c>
      <c r="B1361" t="s">
        <v>19</v>
      </c>
      <c r="C1361" t="s">
        <v>110</v>
      </c>
      <c r="D1361" t="s">
        <v>20</v>
      </c>
      <c r="E1361" t="s">
        <v>21</v>
      </c>
      <c r="F1361" t="s">
        <v>22</v>
      </c>
      <c r="G1361" t="s">
        <v>111</v>
      </c>
      <c r="H1361" t="s">
        <v>125</v>
      </c>
      <c r="I1361" t="s">
        <v>127</v>
      </c>
      <c r="J1361" t="s">
        <v>161</v>
      </c>
      <c r="K1361" t="s">
        <v>161</v>
      </c>
      <c r="L1361" t="s">
        <v>51</v>
      </c>
      <c r="M1361" t="s">
        <v>26</v>
      </c>
      <c r="N1361">
        <v>47</v>
      </c>
      <c r="O1361">
        <v>42</v>
      </c>
      <c r="P1361">
        <v>10</v>
      </c>
      <c r="Q1361">
        <v>7</v>
      </c>
      <c r="R1361">
        <v>0</v>
      </c>
      <c r="S1361">
        <v>0</v>
      </c>
      <c r="T1361">
        <v>0</v>
      </c>
      <c r="U1361">
        <v>0</v>
      </c>
      <c r="V1361">
        <v>89</v>
      </c>
      <c r="W1361">
        <v>21</v>
      </c>
      <c r="X1361">
        <v>14</v>
      </c>
      <c r="Y1361" t="s">
        <v>173</v>
      </c>
      <c r="Z1361" t="s">
        <v>173</v>
      </c>
      <c r="AA1361" t="s">
        <v>173</v>
      </c>
      <c r="AB1361" t="s">
        <v>173</v>
      </c>
      <c r="AC1361" s="25" t="s">
        <v>173</v>
      </c>
      <c r="AD1361" s="25" t="s">
        <v>173</v>
      </c>
      <c r="AE1361" s="25" t="s">
        <v>173</v>
      </c>
      <c r="AQ1361" s="5" t="e">
        <f>VLOOKUP(AR1361,'End KS4 denominations'!A:G,7,0)</f>
        <v>#N/A</v>
      </c>
      <c r="AR1361" s="5" t="str">
        <f t="shared" si="21"/>
        <v>Boys.S7.Non-Maintained Special Schools.Total.Total</v>
      </c>
    </row>
    <row r="1362" spans="1:44" x14ac:dyDescent="0.25">
      <c r="A1362">
        <v>201819</v>
      </c>
      <c r="B1362" t="s">
        <v>19</v>
      </c>
      <c r="C1362" t="s">
        <v>110</v>
      </c>
      <c r="D1362" t="s">
        <v>20</v>
      </c>
      <c r="E1362" t="s">
        <v>21</v>
      </c>
      <c r="F1362" t="s">
        <v>22</v>
      </c>
      <c r="G1362" t="s">
        <v>113</v>
      </c>
      <c r="H1362" t="s">
        <v>125</v>
      </c>
      <c r="I1362" t="s">
        <v>127</v>
      </c>
      <c r="J1362" t="s">
        <v>161</v>
      </c>
      <c r="K1362" t="s">
        <v>161</v>
      </c>
      <c r="L1362" t="s">
        <v>51</v>
      </c>
      <c r="M1362" t="s">
        <v>26</v>
      </c>
      <c r="N1362">
        <v>16</v>
      </c>
      <c r="O1362">
        <v>14</v>
      </c>
      <c r="P1362">
        <v>4</v>
      </c>
      <c r="Q1362">
        <v>2</v>
      </c>
      <c r="R1362">
        <v>0</v>
      </c>
      <c r="S1362">
        <v>0</v>
      </c>
      <c r="T1362">
        <v>0</v>
      </c>
      <c r="U1362">
        <v>0</v>
      </c>
      <c r="V1362">
        <v>87</v>
      </c>
      <c r="W1362">
        <v>25</v>
      </c>
      <c r="X1362">
        <v>12</v>
      </c>
      <c r="Y1362" t="s">
        <v>173</v>
      </c>
      <c r="Z1362" t="s">
        <v>173</v>
      </c>
      <c r="AA1362" t="s">
        <v>173</v>
      </c>
      <c r="AB1362" t="s">
        <v>173</v>
      </c>
      <c r="AC1362" s="25" t="s">
        <v>173</v>
      </c>
      <c r="AD1362" s="25" t="s">
        <v>173</v>
      </c>
      <c r="AE1362" s="25" t="s">
        <v>173</v>
      </c>
      <c r="AQ1362" s="5" t="e">
        <f>VLOOKUP(AR1362,'End KS4 denominations'!A:G,7,0)</f>
        <v>#N/A</v>
      </c>
      <c r="AR1362" s="5" t="str">
        <f t="shared" si="21"/>
        <v>Girls.S7.Non-Maintained Special Schools.Total.Total</v>
      </c>
    </row>
    <row r="1363" spans="1:44" x14ac:dyDescent="0.25">
      <c r="A1363">
        <v>201819</v>
      </c>
      <c r="B1363" t="s">
        <v>19</v>
      </c>
      <c r="C1363" t="s">
        <v>110</v>
      </c>
      <c r="D1363" t="s">
        <v>20</v>
      </c>
      <c r="E1363" t="s">
        <v>21</v>
      </c>
      <c r="F1363" t="s">
        <v>22</v>
      </c>
      <c r="G1363" t="s">
        <v>161</v>
      </c>
      <c r="H1363" t="s">
        <v>125</v>
      </c>
      <c r="I1363" t="s">
        <v>127</v>
      </c>
      <c r="J1363" t="s">
        <v>161</v>
      </c>
      <c r="K1363" t="s">
        <v>161</v>
      </c>
      <c r="L1363" t="s">
        <v>51</v>
      </c>
      <c r="M1363" t="s">
        <v>26</v>
      </c>
      <c r="N1363">
        <v>63</v>
      </c>
      <c r="O1363">
        <v>56</v>
      </c>
      <c r="P1363">
        <v>14</v>
      </c>
      <c r="Q1363">
        <v>9</v>
      </c>
      <c r="R1363">
        <v>0</v>
      </c>
      <c r="S1363">
        <v>0</v>
      </c>
      <c r="T1363">
        <v>0</v>
      </c>
      <c r="U1363">
        <v>0</v>
      </c>
      <c r="V1363">
        <v>88</v>
      </c>
      <c r="W1363">
        <v>22</v>
      </c>
      <c r="X1363">
        <v>14</v>
      </c>
      <c r="Y1363" t="s">
        <v>173</v>
      </c>
      <c r="Z1363" t="s">
        <v>173</v>
      </c>
      <c r="AA1363" t="s">
        <v>173</v>
      </c>
      <c r="AB1363" t="s">
        <v>173</v>
      </c>
      <c r="AC1363" s="25" t="s">
        <v>173</v>
      </c>
      <c r="AD1363" s="25" t="s">
        <v>173</v>
      </c>
      <c r="AE1363" s="25" t="s">
        <v>173</v>
      </c>
      <c r="AQ1363" s="5" t="e">
        <f>VLOOKUP(AR1363,'End KS4 denominations'!A:G,7,0)</f>
        <v>#N/A</v>
      </c>
      <c r="AR1363" s="5" t="str">
        <f t="shared" si="21"/>
        <v>Total.S7.Non-Maintained Special Schools.Total.Total</v>
      </c>
    </row>
    <row r="1364" spans="1:44" x14ac:dyDescent="0.25">
      <c r="A1364">
        <v>201819</v>
      </c>
      <c r="B1364" t="s">
        <v>19</v>
      </c>
      <c r="C1364" t="s">
        <v>110</v>
      </c>
      <c r="D1364" t="s">
        <v>20</v>
      </c>
      <c r="E1364" t="s">
        <v>21</v>
      </c>
      <c r="F1364" t="s">
        <v>22</v>
      </c>
      <c r="G1364" t="s">
        <v>111</v>
      </c>
      <c r="H1364" t="s">
        <v>125</v>
      </c>
      <c r="I1364" t="s">
        <v>88</v>
      </c>
      <c r="J1364" t="s">
        <v>161</v>
      </c>
      <c r="K1364" t="s">
        <v>161</v>
      </c>
      <c r="L1364" t="s">
        <v>51</v>
      </c>
      <c r="M1364" t="s">
        <v>26</v>
      </c>
      <c r="N1364">
        <v>52499</v>
      </c>
      <c r="O1364">
        <v>49783</v>
      </c>
      <c r="P1364">
        <v>23960</v>
      </c>
      <c r="Q1364">
        <v>13751</v>
      </c>
      <c r="R1364">
        <v>0</v>
      </c>
      <c r="S1364">
        <v>0</v>
      </c>
      <c r="T1364">
        <v>0</v>
      </c>
      <c r="U1364">
        <v>0</v>
      </c>
      <c r="V1364">
        <v>94</v>
      </c>
      <c r="W1364">
        <v>45</v>
      </c>
      <c r="X1364">
        <v>26</v>
      </c>
      <c r="Y1364" t="s">
        <v>173</v>
      </c>
      <c r="Z1364" t="s">
        <v>173</v>
      </c>
      <c r="AA1364" t="s">
        <v>173</v>
      </c>
      <c r="AB1364" t="s">
        <v>173</v>
      </c>
      <c r="AC1364" s="25" t="s">
        <v>173</v>
      </c>
      <c r="AD1364" s="25" t="s">
        <v>173</v>
      </c>
      <c r="AE1364" s="25" t="s">
        <v>173</v>
      </c>
      <c r="AQ1364" s="5" t="e">
        <f>VLOOKUP(AR1364,'End KS4 denominations'!A:G,7,0)</f>
        <v>#N/A</v>
      </c>
      <c r="AR1364" s="5" t="str">
        <f t="shared" si="21"/>
        <v>Boys.S7.Sponsored Academies.Total.Total</v>
      </c>
    </row>
    <row r="1365" spans="1:44" x14ac:dyDescent="0.25">
      <c r="A1365">
        <v>201819</v>
      </c>
      <c r="B1365" t="s">
        <v>19</v>
      </c>
      <c r="C1365" t="s">
        <v>110</v>
      </c>
      <c r="D1365" t="s">
        <v>20</v>
      </c>
      <c r="E1365" t="s">
        <v>21</v>
      </c>
      <c r="F1365" t="s">
        <v>22</v>
      </c>
      <c r="G1365" t="s">
        <v>113</v>
      </c>
      <c r="H1365" t="s">
        <v>125</v>
      </c>
      <c r="I1365" t="s">
        <v>88</v>
      </c>
      <c r="J1365" t="s">
        <v>161</v>
      </c>
      <c r="K1365" t="s">
        <v>161</v>
      </c>
      <c r="L1365" t="s">
        <v>51</v>
      </c>
      <c r="M1365" t="s">
        <v>26</v>
      </c>
      <c r="N1365">
        <v>49133</v>
      </c>
      <c r="O1365">
        <v>46998</v>
      </c>
      <c r="P1365">
        <v>25005</v>
      </c>
      <c r="Q1365">
        <v>14846</v>
      </c>
      <c r="R1365">
        <v>0</v>
      </c>
      <c r="S1365">
        <v>0</v>
      </c>
      <c r="T1365">
        <v>0</v>
      </c>
      <c r="U1365">
        <v>0</v>
      </c>
      <c r="V1365">
        <v>95</v>
      </c>
      <c r="W1365">
        <v>50</v>
      </c>
      <c r="X1365">
        <v>30</v>
      </c>
      <c r="Y1365" t="s">
        <v>173</v>
      </c>
      <c r="Z1365" t="s">
        <v>173</v>
      </c>
      <c r="AA1365" t="s">
        <v>173</v>
      </c>
      <c r="AB1365" t="s">
        <v>173</v>
      </c>
      <c r="AC1365" s="25" t="s">
        <v>173</v>
      </c>
      <c r="AD1365" s="25" t="s">
        <v>173</v>
      </c>
      <c r="AE1365" s="25" t="s">
        <v>173</v>
      </c>
      <c r="AQ1365" s="5" t="e">
        <f>VLOOKUP(AR1365,'End KS4 denominations'!A:G,7,0)</f>
        <v>#N/A</v>
      </c>
      <c r="AR1365" s="5" t="str">
        <f t="shared" si="21"/>
        <v>Girls.S7.Sponsored Academies.Total.Total</v>
      </c>
    </row>
    <row r="1366" spans="1:44" x14ac:dyDescent="0.25">
      <c r="A1366">
        <v>201819</v>
      </c>
      <c r="B1366" t="s">
        <v>19</v>
      </c>
      <c r="C1366" t="s">
        <v>110</v>
      </c>
      <c r="D1366" t="s">
        <v>20</v>
      </c>
      <c r="E1366" t="s">
        <v>21</v>
      </c>
      <c r="F1366" t="s">
        <v>22</v>
      </c>
      <c r="G1366" t="s">
        <v>161</v>
      </c>
      <c r="H1366" t="s">
        <v>125</v>
      </c>
      <c r="I1366" t="s">
        <v>88</v>
      </c>
      <c r="J1366" t="s">
        <v>161</v>
      </c>
      <c r="K1366" t="s">
        <v>161</v>
      </c>
      <c r="L1366" t="s">
        <v>51</v>
      </c>
      <c r="M1366" t="s">
        <v>26</v>
      </c>
      <c r="N1366">
        <v>101632</v>
      </c>
      <c r="O1366">
        <v>96781</v>
      </c>
      <c r="P1366">
        <v>48965</v>
      </c>
      <c r="Q1366">
        <v>28597</v>
      </c>
      <c r="R1366">
        <v>0</v>
      </c>
      <c r="S1366">
        <v>0</v>
      </c>
      <c r="T1366">
        <v>0</v>
      </c>
      <c r="U1366">
        <v>0</v>
      </c>
      <c r="V1366">
        <v>95</v>
      </c>
      <c r="W1366">
        <v>48</v>
      </c>
      <c r="X1366">
        <v>28</v>
      </c>
      <c r="Y1366" t="s">
        <v>173</v>
      </c>
      <c r="Z1366" t="s">
        <v>173</v>
      </c>
      <c r="AA1366" t="s">
        <v>173</v>
      </c>
      <c r="AB1366" t="s">
        <v>173</v>
      </c>
      <c r="AC1366" s="25" t="s">
        <v>173</v>
      </c>
      <c r="AD1366" s="25" t="s">
        <v>173</v>
      </c>
      <c r="AE1366" s="25" t="s">
        <v>173</v>
      </c>
      <c r="AQ1366" s="5" t="e">
        <f>VLOOKUP(AR1366,'End KS4 denominations'!A:G,7,0)</f>
        <v>#N/A</v>
      </c>
      <c r="AR1366" s="5" t="str">
        <f t="shared" si="21"/>
        <v>Total.S7.Sponsored Academies.Total.Total</v>
      </c>
    </row>
    <row r="1367" spans="1:44" x14ac:dyDescent="0.25">
      <c r="A1367">
        <v>201819</v>
      </c>
      <c r="B1367" t="s">
        <v>19</v>
      </c>
      <c r="C1367" t="s">
        <v>110</v>
      </c>
      <c r="D1367" t="s">
        <v>20</v>
      </c>
      <c r="E1367" t="s">
        <v>21</v>
      </c>
      <c r="F1367" t="s">
        <v>22</v>
      </c>
      <c r="G1367" t="s">
        <v>111</v>
      </c>
      <c r="H1367" t="s">
        <v>125</v>
      </c>
      <c r="I1367" t="s">
        <v>126</v>
      </c>
      <c r="J1367" t="s">
        <v>161</v>
      </c>
      <c r="K1367" t="s">
        <v>161</v>
      </c>
      <c r="L1367" t="s">
        <v>51</v>
      </c>
      <c r="M1367" t="s">
        <v>26</v>
      </c>
      <c r="N1367">
        <v>713</v>
      </c>
      <c r="O1367">
        <v>675</v>
      </c>
      <c r="P1367">
        <v>279</v>
      </c>
      <c r="Q1367">
        <v>140</v>
      </c>
      <c r="R1367">
        <v>0</v>
      </c>
      <c r="S1367">
        <v>0</v>
      </c>
      <c r="T1367">
        <v>0</v>
      </c>
      <c r="U1367">
        <v>0</v>
      </c>
      <c r="V1367">
        <v>94</v>
      </c>
      <c r="W1367">
        <v>39</v>
      </c>
      <c r="X1367">
        <v>19</v>
      </c>
      <c r="Y1367" t="s">
        <v>173</v>
      </c>
      <c r="Z1367" t="s">
        <v>173</v>
      </c>
      <c r="AA1367" t="s">
        <v>173</v>
      </c>
      <c r="AB1367" t="s">
        <v>173</v>
      </c>
      <c r="AC1367" s="25" t="s">
        <v>173</v>
      </c>
      <c r="AD1367" s="25" t="s">
        <v>173</v>
      </c>
      <c r="AE1367" s="25" t="s">
        <v>173</v>
      </c>
      <c r="AQ1367" s="5" t="e">
        <f>VLOOKUP(AR1367,'End KS4 denominations'!A:G,7,0)</f>
        <v>#N/A</v>
      </c>
      <c r="AR1367" s="5" t="str">
        <f t="shared" si="21"/>
        <v>Boys.S7.Studio Schools.Total.Total</v>
      </c>
    </row>
    <row r="1368" spans="1:44" x14ac:dyDescent="0.25">
      <c r="A1368">
        <v>201819</v>
      </c>
      <c r="B1368" t="s">
        <v>19</v>
      </c>
      <c r="C1368" t="s">
        <v>110</v>
      </c>
      <c r="D1368" t="s">
        <v>20</v>
      </c>
      <c r="E1368" t="s">
        <v>21</v>
      </c>
      <c r="F1368" t="s">
        <v>22</v>
      </c>
      <c r="G1368" t="s">
        <v>113</v>
      </c>
      <c r="H1368" t="s">
        <v>125</v>
      </c>
      <c r="I1368" t="s">
        <v>126</v>
      </c>
      <c r="J1368" t="s">
        <v>161</v>
      </c>
      <c r="K1368" t="s">
        <v>161</v>
      </c>
      <c r="L1368" t="s">
        <v>51</v>
      </c>
      <c r="M1368" t="s">
        <v>26</v>
      </c>
      <c r="N1368">
        <v>460</v>
      </c>
      <c r="O1368">
        <v>427</v>
      </c>
      <c r="P1368">
        <v>169</v>
      </c>
      <c r="Q1368">
        <v>87</v>
      </c>
      <c r="R1368">
        <v>0</v>
      </c>
      <c r="S1368">
        <v>0</v>
      </c>
      <c r="T1368">
        <v>0</v>
      </c>
      <c r="U1368">
        <v>0</v>
      </c>
      <c r="V1368">
        <v>92</v>
      </c>
      <c r="W1368">
        <v>36</v>
      </c>
      <c r="X1368">
        <v>18</v>
      </c>
      <c r="Y1368" t="s">
        <v>173</v>
      </c>
      <c r="Z1368" t="s">
        <v>173</v>
      </c>
      <c r="AA1368" t="s">
        <v>173</v>
      </c>
      <c r="AB1368" t="s">
        <v>173</v>
      </c>
      <c r="AC1368" s="25" t="s">
        <v>173</v>
      </c>
      <c r="AD1368" s="25" t="s">
        <v>173</v>
      </c>
      <c r="AE1368" s="25" t="s">
        <v>173</v>
      </c>
      <c r="AQ1368" s="5" t="e">
        <f>VLOOKUP(AR1368,'End KS4 denominations'!A:G,7,0)</f>
        <v>#N/A</v>
      </c>
      <c r="AR1368" s="5" t="str">
        <f t="shared" si="21"/>
        <v>Girls.S7.Studio Schools.Total.Total</v>
      </c>
    </row>
    <row r="1369" spans="1:44" x14ac:dyDescent="0.25">
      <c r="A1369">
        <v>201819</v>
      </c>
      <c r="B1369" t="s">
        <v>19</v>
      </c>
      <c r="C1369" t="s">
        <v>110</v>
      </c>
      <c r="D1369" t="s">
        <v>20</v>
      </c>
      <c r="E1369" t="s">
        <v>21</v>
      </c>
      <c r="F1369" t="s">
        <v>22</v>
      </c>
      <c r="G1369" t="s">
        <v>161</v>
      </c>
      <c r="H1369" t="s">
        <v>125</v>
      </c>
      <c r="I1369" t="s">
        <v>126</v>
      </c>
      <c r="J1369" t="s">
        <v>161</v>
      </c>
      <c r="K1369" t="s">
        <v>161</v>
      </c>
      <c r="L1369" t="s">
        <v>51</v>
      </c>
      <c r="M1369" t="s">
        <v>26</v>
      </c>
      <c r="N1369">
        <v>1173</v>
      </c>
      <c r="O1369">
        <v>1102</v>
      </c>
      <c r="P1369">
        <v>448</v>
      </c>
      <c r="Q1369">
        <v>227</v>
      </c>
      <c r="R1369">
        <v>0</v>
      </c>
      <c r="S1369">
        <v>0</v>
      </c>
      <c r="T1369">
        <v>0</v>
      </c>
      <c r="U1369">
        <v>0</v>
      </c>
      <c r="V1369">
        <v>93</v>
      </c>
      <c r="W1369">
        <v>38</v>
      </c>
      <c r="X1369">
        <v>19</v>
      </c>
      <c r="Y1369" t="s">
        <v>173</v>
      </c>
      <c r="Z1369" t="s">
        <v>173</v>
      </c>
      <c r="AA1369" t="s">
        <v>173</v>
      </c>
      <c r="AB1369" t="s">
        <v>173</v>
      </c>
      <c r="AC1369" s="25" t="s">
        <v>173</v>
      </c>
      <c r="AD1369" s="25" t="s">
        <v>173</v>
      </c>
      <c r="AE1369" s="25" t="s">
        <v>173</v>
      </c>
      <c r="AQ1369" s="5" t="e">
        <f>VLOOKUP(AR1369,'End KS4 denominations'!A:G,7,0)</f>
        <v>#N/A</v>
      </c>
      <c r="AR1369" s="5" t="str">
        <f t="shared" si="21"/>
        <v>Total.S7.Studio Schools.Total.Total</v>
      </c>
    </row>
    <row r="1370" spans="1:44" x14ac:dyDescent="0.25">
      <c r="A1370">
        <v>201819</v>
      </c>
      <c r="B1370" t="s">
        <v>19</v>
      </c>
      <c r="C1370" t="s">
        <v>110</v>
      </c>
      <c r="D1370" t="s">
        <v>20</v>
      </c>
      <c r="E1370" t="s">
        <v>21</v>
      </c>
      <c r="F1370" t="s">
        <v>22</v>
      </c>
      <c r="G1370" t="s">
        <v>111</v>
      </c>
      <c r="H1370" t="s">
        <v>125</v>
      </c>
      <c r="I1370" t="s">
        <v>163</v>
      </c>
      <c r="J1370" t="s">
        <v>161</v>
      </c>
      <c r="K1370" t="s">
        <v>161</v>
      </c>
      <c r="L1370" t="s">
        <v>51</v>
      </c>
      <c r="M1370" t="s">
        <v>26</v>
      </c>
      <c r="N1370">
        <v>2613</v>
      </c>
      <c r="O1370">
        <v>2542</v>
      </c>
      <c r="P1370">
        <v>1169</v>
      </c>
      <c r="Q1370">
        <v>628</v>
      </c>
      <c r="R1370">
        <v>0</v>
      </c>
      <c r="S1370">
        <v>0</v>
      </c>
      <c r="T1370">
        <v>0</v>
      </c>
      <c r="U1370">
        <v>0</v>
      </c>
      <c r="V1370">
        <v>97</v>
      </c>
      <c r="W1370">
        <v>44</v>
      </c>
      <c r="X1370">
        <v>24</v>
      </c>
      <c r="Y1370" t="s">
        <v>173</v>
      </c>
      <c r="Z1370" t="s">
        <v>173</v>
      </c>
      <c r="AA1370" t="s">
        <v>173</v>
      </c>
      <c r="AB1370" t="s">
        <v>173</v>
      </c>
      <c r="AC1370" s="25" t="s">
        <v>173</v>
      </c>
      <c r="AD1370" s="25" t="s">
        <v>173</v>
      </c>
      <c r="AE1370" s="25" t="s">
        <v>173</v>
      </c>
      <c r="AQ1370" s="5" t="e">
        <f>VLOOKUP(AR1370,'End KS4 denominations'!A:G,7,0)</f>
        <v>#N/A</v>
      </c>
      <c r="AR1370" s="5" t="str">
        <f t="shared" si="21"/>
        <v>Boys.S7.University Technical Colleges (UTCs).Total.Total</v>
      </c>
    </row>
    <row r="1371" spans="1:44" x14ac:dyDescent="0.25">
      <c r="A1371">
        <v>201819</v>
      </c>
      <c r="B1371" t="s">
        <v>19</v>
      </c>
      <c r="C1371" t="s">
        <v>110</v>
      </c>
      <c r="D1371" t="s">
        <v>20</v>
      </c>
      <c r="E1371" t="s">
        <v>21</v>
      </c>
      <c r="F1371" t="s">
        <v>22</v>
      </c>
      <c r="G1371" t="s">
        <v>113</v>
      </c>
      <c r="H1371" t="s">
        <v>125</v>
      </c>
      <c r="I1371" t="s">
        <v>163</v>
      </c>
      <c r="J1371" t="s">
        <v>161</v>
      </c>
      <c r="K1371" t="s">
        <v>161</v>
      </c>
      <c r="L1371" t="s">
        <v>51</v>
      </c>
      <c r="M1371" t="s">
        <v>26</v>
      </c>
      <c r="N1371">
        <v>1021</v>
      </c>
      <c r="O1371">
        <v>985</v>
      </c>
      <c r="P1371">
        <v>553</v>
      </c>
      <c r="Q1371">
        <v>301</v>
      </c>
      <c r="R1371">
        <v>0</v>
      </c>
      <c r="S1371">
        <v>0</v>
      </c>
      <c r="T1371">
        <v>0</v>
      </c>
      <c r="U1371">
        <v>0</v>
      </c>
      <c r="V1371">
        <v>96</v>
      </c>
      <c r="W1371">
        <v>54</v>
      </c>
      <c r="X1371">
        <v>29</v>
      </c>
      <c r="Y1371" t="s">
        <v>173</v>
      </c>
      <c r="Z1371" t="s">
        <v>173</v>
      </c>
      <c r="AA1371" t="s">
        <v>173</v>
      </c>
      <c r="AB1371" t="s">
        <v>173</v>
      </c>
      <c r="AC1371" s="25" t="s">
        <v>173</v>
      </c>
      <c r="AD1371" s="25" t="s">
        <v>173</v>
      </c>
      <c r="AE1371" s="25" t="s">
        <v>173</v>
      </c>
      <c r="AQ1371" s="5" t="e">
        <f>VLOOKUP(AR1371,'End KS4 denominations'!A:G,7,0)</f>
        <v>#N/A</v>
      </c>
      <c r="AR1371" s="5" t="str">
        <f t="shared" si="21"/>
        <v>Girls.S7.University Technical Colleges (UTCs).Total.Total</v>
      </c>
    </row>
    <row r="1372" spans="1:44" x14ac:dyDescent="0.25">
      <c r="A1372">
        <v>201819</v>
      </c>
      <c r="B1372" t="s">
        <v>19</v>
      </c>
      <c r="C1372" t="s">
        <v>110</v>
      </c>
      <c r="D1372" t="s">
        <v>20</v>
      </c>
      <c r="E1372" t="s">
        <v>21</v>
      </c>
      <c r="F1372" t="s">
        <v>22</v>
      </c>
      <c r="G1372" t="s">
        <v>161</v>
      </c>
      <c r="H1372" t="s">
        <v>125</v>
      </c>
      <c r="I1372" t="s">
        <v>163</v>
      </c>
      <c r="J1372" t="s">
        <v>161</v>
      </c>
      <c r="K1372" t="s">
        <v>161</v>
      </c>
      <c r="L1372" t="s">
        <v>51</v>
      </c>
      <c r="M1372" t="s">
        <v>26</v>
      </c>
      <c r="N1372">
        <v>3634</v>
      </c>
      <c r="O1372">
        <v>3527</v>
      </c>
      <c r="P1372">
        <v>1722</v>
      </c>
      <c r="Q1372">
        <v>929</v>
      </c>
      <c r="R1372">
        <v>0</v>
      </c>
      <c r="S1372">
        <v>0</v>
      </c>
      <c r="T1372">
        <v>0</v>
      </c>
      <c r="U1372">
        <v>0</v>
      </c>
      <c r="V1372">
        <v>97</v>
      </c>
      <c r="W1372">
        <v>47</v>
      </c>
      <c r="X1372">
        <v>25</v>
      </c>
      <c r="Y1372" t="s">
        <v>173</v>
      </c>
      <c r="Z1372" t="s">
        <v>173</v>
      </c>
      <c r="AA1372" t="s">
        <v>173</v>
      </c>
      <c r="AB1372" t="s">
        <v>173</v>
      </c>
      <c r="AC1372" s="25" t="s">
        <v>173</v>
      </c>
      <c r="AD1372" s="25" t="s">
        <v>173</v>
      </c>
      <c r="AE1372" s="25" t="s">
        <v>173</v>
      </c>
      <c r="AQ1372" s="5" t="e">
        <f>VLOOKUP(AR1372,'End KS4 denominations'!A:G,7,0)</f>
        <v>#N/A</v>
      </c>
      <c r="AR1372" s="5" t="str">
        <f t="shared" si="21"/>
        <v>Total.S7.University Technical Colleges (UTCs).Total.Total</v>
      </c>
    </row>
    <row r="1373" spans="1:44" x14ac:dyDescent="0.25">
      <c r="A1373">
        <v>201819</v>
      </c>
      <c r="B1373" t="s">
        <v>19</v>
      </c>
      <c r="C1373" t="s">
        <v>110</v>
      </c>
      <c r="D1373" t="s">
        <v>20</v>
      </c>
      <c r="E1373" t="s">
        <v>21</v>
      </c>
      <c r="F1373" t="s">
        <v>22</v>
      </c>
      <c r="G1373" t="s">
        <v>111</v>
      </c>
      <c r="H1373" t="s">
        <v>125</v>
      </c>
      <c r="I1373" t="s">
        <v>86</v>
      </c>
      <c r="J1373" t="s">
        <v>161</v>
      </c>
      <c r="K1373" t="s">
        <v>161</v>
      </c>
      <c r="L1373" t="s">
        <v>52</v>
      </c>
      <c r="M1373" t="s">
        <v>26</v>
      </c>
      <c r="N1373">
        <v>8797</v>
      </c>
      <c r="O1373">
        <v>8710</v>
      </c>
      <c r="P1373">
        <v>4652</v>
      </c>
      <c r="Q1373">
        <v>3049</v>
      </c>
      <c r="R1373">
        <v>0</v>
      </c>
      <c r="S1373">
        <v>0</v>
      </c>
      <c r="T1373">
        <v>0</v>
      </c>
      <c r="U1373">
        <v>0</v>
      </c>
      <c r="V1373">
        <v>99</v>
      </c>
      <c r="W1373">
        <v>52</v>
      </c>
      <c r="X1373">
        <v>34</v>
      </c>
      <c r="Y1373" t="s">
        <v>173</v>
      </c>
      <c r="Z1373" t="s">
        <v>173</v>
      </c>
      <c r="AA1373" t="s">
        <v>173</v>
      </c>
      <c r="AB1373" t="s">
        <v>173</v>
      </c>
      <c r="AC1373" s="25" t="s">
        <v>173</v>
      </c>
      <c r="AD1373" s="25" t="s">
        <v>173</v>
      </c>
      <c r="AE1373" s="25" t="s">
        <v>173</v>
      </c>
      <c r="AQ1373" s="5" t="e">
        <f>VLOOKUP(AR1373,'End KS4 denominations'!A:G,7,0)</f>
        <v>#N/A</v>
      </c>
      <c r="AR1373" s="5" t="str">
        <f t="shared" si="21"/>
        <v>Boys.S7.Converter Academies.Total.Total</v>
      </c>
    </row>
    <row r="1374" spans="1:44" x14ac:dyDescent="0.25">
      <c r="A1374">
        <v>201819</v>
      </c>
      <c r="B1374" t="s">
        <v>19</v>
      </c>
      <c r="C1374" t="s">
        <v>110</v>
      </c>
      <c r="D1374" t="s">
        <v>20</v>
      </c>
      <c r="E1374" t="s">
        <v>21</v>
      </c>
      <c r="F1374" t="s">
        <v>22</v>
      </c>
      <c r="G1374" t="s">
        <v>113</v>
      </c>
      <c r="H1374" t="s">
        <v>125</v>
      </c>
      <c r="I1374" t="s">
        <v>86</v>
      </c>
      <c r="J1374" t="s">
        <v>161</v>
      </c>
      <c r="K1374" t="s">
        <v>161</v>
      </c>
      <c r="L1374" t="s">
        <v>52</v>
      </c>
      <c r="M1374" t="s">
        <v>26</v>
      </c>
      <c r="N1374">
        <v>15473</v>
      </c>
      <c r="O1374">
        <v>15419</v>
      </c>
      <c r="P1374">
        <v>11679</v>
      </c>
      <c r="Q1374">
        <v>9465</v>
      </c>
      <c r="R1374">
        <v>0</v>
      </c>
      <c r="S1374">
        <v>0</v>
      </c>
      <c r="T1374">
        <v>0</v>
      </c>
      <c r="U1374">
        <v>0</v>
      </c>
      <c r="V1374">
        <v>99</v>
      </c>
      <c r="W1374">
        <v>75</v>
      </c>
      <c r="X1374">
        <v>61</v>
      </c>
      <c r="Y1374" t="s">
        <v>173</v>
      </c>
      <c r="Z1374" t="s">
        <v>173</v>
      </c>
      <c r="AA1374" t="s">
        <v>173</v>
      </c>
      <c r="AB1374" t="s">
        <v>173</v>
      </c>
      <c r="AC1374" s="25" t="s">
        <v>173</v>
      </c>
      <c r="AD1374" s="25" t="s">
        <v>173</v>
      </c>
      <c r="AE1374" s="25" t="s">
        <v>173</v>
      </c>
      <c r="AQ1374" s="5" t="e">
        <f>VLOOKUP(AR1374,'End KS4 denominations'!A:G,7,0)</f>
        <v>#N/A</v>
      </c>
      <c r="AR1374" s="5" t="str">
        <f t="shared" si="21"/>
        <v>Girls.S7.Converter Academies.Total.Total</v>
      </c>
    </row>
    <row r="1375" spans="1:44" x14ac:dyDescent="0.25">
      <c r="A1375">
        <v>201819</v>
      </c>
      <c r="B1375" t="s">
        <v>19</v>
      </c>
      <c r="C1375" t="s">
        <v>110</v>
      </c>
      <c r="D1375" t="s">
        <v>20</v>
      </c>
      <c r="E1375" t="s">
        <v>21</v>
      </c>
      <c r="F1375" t="s">
        <v>22</v>
      </c>
      <c r="G1375" t="s">
        <v>161</v>
      </c>
      <c r="H1375" t="s">
        <v>125</v>
      </c>
      <c r="I1375" t="s">
        <v>86</v>
      </c>
      <c r="J1375" t="s">
        <v>161</v>
      </c>
      <c r="K1375" t="s">
        <v>161</v>
      </c>
      <c r="L1375" t="s">
        <v>52</v>
      </c>
      <c r="M1375" t="s">
        <v>26</v>
      </c>
      <c r="N1375">
        <v>24270</v>
      </c>
      <c r="O1375">
        <v>24129</v>
      </c>
      <c r="P1375">
        <v>16331</v>
      </c>
      <c r="Q1375">
        <v>12514</v>
      </c>
      <c r="R1375">
        <v>0</v>
      </c>
      <c r="S1375">
        <v>0</v>
      </c>
      <c r="T1375">
        <v>0</v>
      </c>
      <c r="U1375">
        <v>0</v>
      </c>
      <c r="V1375">
        <v>99</v>
      </c>
      <c r="W1375">
        <v>67</v>
      </c>
      <c r="X1375">
        <v>51</v>
      </c>
      <c r="Y1375" t="s">
        <v>173</v>
      </c>
      <c r="Z1375" t="s">
        <v>173</v>
      </c>
      <c r="AA1375" t="s">
        <v>173</v>
      </c>
      <c r="AB1375" t="s">
        <v>173</v>
      </c>
      <c r="AC1375" s="25" t="s">
        <v>173</v>
      </c>
      <c r="AD1375" s="25" t="s">
        <v>173</v>
      </c>
      <c r="AE1375" s="25" t="s">
        <v>173</v>
      </c>
      <c r="AQ1375" s="5" t="e">
        <f>VLOOKUP(AR1375,'End KS4 denominations'!A:G,7,0)</f>
        <v>#N/A</v>
      </c>
      <c r="AR1375" s="5" t="str">
        <f t="shared" si="21"/>
        <v>Total.S7.Converter Academies.Total.Total</v>
      </c>
    </row>
    <row r="1376" spans="1:44" x14ac:dyDescent="0.25">
      <c r="A1376">
        <v>201819</v>
      </c>
      <c r="B1376" t="s">
        <v>19</v>
      </c>
      <c r="C1376" t="s">
        <v>110</v>
      </c>
      <c r="D1376" t="s">
        <v>20</v>
      </c>
      <c r="E1376" t="s">
        <v>21</v>
      </c>
      <c r="F1376" t="s">
        <v>22</v>
      </c>
      <c r="G1376" t="s">
        <v>113</v>
      </c>
      <c r="H1376" t="s">
        <v>125</v>
      </c>
      <c r="I1376" t="s">
        <v>164</v>
      </c>
      <c r="J1376" t="s">
        <v>161</v>
      </c>
      <c r="K1376" t="s">
        <v>161</v>
      </c>
      <c r="L1376" t="s">
        <v>52</v>
      </c>
      <c r="M1376" t="s">
        <v>26</v>
      </c>
      <c r="N1376">
        <v>1</v>
      </c>
      <c r="O1376">
        <v>1</v>
      </c>
      <c r="P1376">
        <v>0</v>
      </c>
      <c r="Q1376">
        <v>0</v>
      </c>
      <c r="R1376">
        <v>0</v>
      </c>
      <c r="S1376">
        <v>0</v>
      </c>
      <c r="T1376">
        <v>0</v>
      </c>
      <c r="U1376">
        <v>0</v>
      </c>
      <c r="V1376">
        <v>100</v>
      </c>
      <c r="W1376">
        <v>0</v>
      </c>
      <c r="X1376">
        <v>0</v>
      </c>
      <c r="Y1376" t="s">
        <v>173</v>
      </c>
      <c r="Z1376" t="s">
        <v>173</v>
      </c>
      <c r="AA1376" t="s">
        <v>173</v>
      </c>
      <c r="AB1376" t="s">
        <v>173</v>
      </c>
      <c r="AC1376" s="25" t="s">
        <v>173</v>
      </c>
      <c r="AD1376" s="25" t="s">
        <v>173</v>
      </c>
      <c r="AE1376" s="25" t="s">
        <v>173</v>
      </c>
      <c r="AQ1376" s="5" t="e">
        <f>VLOOKUP(AR1376,'End KS4 denominations'!A:G,7,0)</f>
        <v>#N/A</v>
      </c>
      <c r="AR1376" s="5" t="str">
        <f t="shared" si="21"/>
        <v>Girls.S7.FE14-16 Colleges.Total.Total</v>
      </c>
    </row>
    <row r="1377" spans="1:44" x14ac:dyDescent="0.25">
      <c r="A1377">
        <v>201819</v>
      </c>
      <c r="B1377" t="s">
        <v>19</v>
      </c>
      <c r="C1377" t="s">
        <v>110</v>
      </c>
      <c r="D1377" t="s">
        <v>20</v>
      </c>
      <c r="E1377" t="s">
        <v>21</v>
      </c>
      <c r="F1377" t="s">
        <v>22</v>
      </c>
      <c r="G1377" t="s">
        <v>161</v>
      </c>
      <c r="H1377" t="s">
        <v>125</v>
      </c>
      <c r="I1377" t="s">
        <v>164</v>
      </c>
      <c r="J1377" t="s">
        <v>161</v>
      </c>
      <c r="K1377" t="s">
        <v>161</v>
      </c>
      <c r="L1377" t="s">
        <v>52</v>
      </c>
      <c r="M1377" t="s">
        <v>26</v>
      </c>
      <c r="N1377">
        <v>1</v>
      </c>
      <c r="O1377">
        <v>1</v>
      </c>
      <c r="P1377">
        <v>0</v>
      </c>
      <c r="Q1377">
        <v>0</v>
      </c>
      <c r="R1377">
        <v>0</v>
      </c>
      <c r="S1377">
        <v>0</v>
      </c>
      <c r="T1377">
        <v>0</v>
      </c>
      <c r="U1377">
        <v>0</v>
      </c>
      <c r="V1377">
        <v>100</v>
      </c>
      <c r="W1377">
        <v>0</v>
      </c>
      <c r="X1377">
        <v>0</v>
      </c>
      <c r="Y1377" t="s">
        <v>173</v>
      </c>
      <c r="Z1377" t="s">
        <v>173</v>
      </c>
      <c r="AA1377" t="s">
        <v>173</v>
      </c>
      <c r="AB1377" t="s">
        <v>173</v>
      </c>
      <c r="AC1377" s="25" t="s">
        <v>173</v>
      </c>
      <c r="AD1377" s="25" t="s">
        <v>173</v>
      </c>
      <c r="AE1377" s="25" t="s">
        <v>173</v>
      </c>
      <c r="AQ1377" s="5" t="e">
        <f>VLOOKUP(AR1377,'End KS4 denominations'!A:G,7,0)</f>
        <v>#N/A</v>
      </c>
      <c r="AR1377" s="5" t="str">
        <f t="shared" si="21"/>
        <v>Total.S7.FE14-16 Colleges.Total.Total</v>
      </c>
    </row>
    <row r="1378" spans="1:44" x14ac:dyDescent="0.25">
      <c r="A1378">
        <v>201819</v>
      </c>
      <c r="B1378" t="s">
        <v>19</v>
      </c>
      <c r="C1378" t="s">
        <v>110</v>
      </c>
      <c r="D1378" t="s">
        <v>20</v>
      </c>
      <c r="E1378" t="s">
        <v>21</v>
      </c>
      <c r="F1378" t="s">
        <v>22</v>
      </c>
      <c r="G1378" t="s">
        <v>111</v>
      </c>
      <c r="H1378" t="s">
        <v>125</v>
      </c>
      <c r="I1378" t="s">
        <v>89</v>
      </c>
      <c r="J1378" t="s">
        <v>161</v>
      </c>
      <c r="K1378" t="s">
        <v>161</v>
      </c>
      <c r="L1378" t="s">
        <v>52</v>
      </c>
      <c r="M1378" t="s">
        <v>26</v>
      </c>
      <c r="N1378">
        <v>249</v>
      </c>
      <c r="O1378">
        <v>244</v>
      </c>
      <c r="P1378">
        <v>118</v>
      </c>
      <c r="Q1378">
        <v>81</v>
      </c>
      <c r="R1378">
        <v>0</v>
      </c>
      <c r="S1378">
        <v>0</v>
      </c>
      <c r="T1378">
        <v>0</v>
      </c>
      <c r="U1378">
        <v>0</v>
      </c>
      <c r="V1378">
        <v>97</v>
      </c>
      <c r="W1378">
        <v>47</v>
      </c>
      <c r="X1378">
        <v>32</v>
      </c>
      <c r="Y1378" t="s">
        <v>173</v>
      </c>
      <c r="Z1378" t="s">
        <v>173</v>
      </c>
      <c r="AA1378" t="s">
        <v>173</v>
      </c>
      <c r="AB1378" t="s">
        <v>173</v>
      </c>
      <c r="AC1378" s="25" t="s">
        <v>173</v>
      </c>
      <c r="AD1378" s="25" t="s">
        <v>173</v>
      </c>
      <c r="AE1378" s="25" t="s">
        <v>173</v>
      </c>
      <c r="AQ1378" s="5" t="e">
        <f>VLOOKUP(AR1378,'End KS4 denominations'!A:G,7,0)</f>
        <v>#N/A</v>
      </c>
      <c r="AR1378" s="5" t="str">
        <f t="shared" si="21"/>
        <v>Boys.S7.Free Schools.Total.Total</v>
      </c>
    </row>
    <row r="1379" spans="1:44" x14ac:dyDescent="0.25">
      <c r="A1379">
        <v>201819</v>
      </c>
      <c r="B1379" t="s">
        <v>19</v>
      </c>
      <c r="C1379" t="s">
        <v>110</v>
      </c>
      <c r="D1379" t="s">
        <v>20</v>
      </c>
      <c r="E1379" t="s">
        <v>21</v>
      </c>
      <c r="F1379" t="s">
        <v>22</v>
      </c>
      <c r="G1379" t="s">
        <v>113</v>
      </c>
      <c r="H1379" t="s">
        <v>125</v>
      </c>
      <c r="I1379" t="s">
        <v>89</v>
      </c>
      <c r="J1379" t="s">
        <v>161</v>
      </c>
      <c r="K1379" t="s">
        <v>161</v>
      </c>
      <c r="L1379" t="s">
        <v>52</v>
      </c>
      <c r="M1379" t="s">
        <v>26</v>
      </c>
      <c r="N1379">
        <v>337</v>
      </c>
      <c r="O1379">
        <v>335</v>
      </c>
      <c r="P1379">
        <v>224</v>
      </c>
      <c r="Q1379">
        <v>177</v>
      </c>
      <c r="R1379">
        <v>0</v>
      </c>
      <c r="S1379">
        <v>0</v>
      </c>
      <c r="T1379">
        <v>0</v>
      </c>
      <c r="U1379">
        <v>0</v>
      </c>
      <c r="V1379">
        <v>99</v>
      </c>
      <c r="W1379">
        <v>66</v>
      </c>
      <c r="X1379">
        <v>52</v>
      </c>
      <c r="Y1379" t="s">
        <v>173</v>
      </c>
      <c r="Z1379" t="s">
        <v>173</v>
      </c>
      <c r="AA1379" t="s">
        <v>173</v>
      </c>
      <c r="AB1379" t="s">
        <v>173</v>
      </c>
      <c r="AC1379" s="25" t="s">
        <v>173</v>
      </c>
      <c r="AD1379" s="25" t="s">
        <v>173</v>
      </c>
      <c r="AE1379" s="25" t="s">
        <v>173</v>
      </c>
      <c r="AQ1379" s="5" t="e">
        <f>VLOOKUP(AR1379,'End KS4 denominations'!A:G,7,0)</f>
        <v>#N/A</v>
      </c>
      <c r="AR1379" s="5" t="str">
        <f t="shared" si="21"/>
        <v>Girls.S7.Free Schools.Total.Total</v>
      </c>
    </row>
    <row r="1380" spans="1:44" x14ac:dyDescent="0.25">
      <c r="A1380">
        <v>201819</v>
      </c>
      <c r="B1380" t="s">
        <v>19</v>
      </c>
      <c r="C1380" t="s">
        <v>110</v>
      </c>
      <c r="D1380" t="s">
        <v>20</v>
      </c>
      <c r="E1380" t="s">
        <v>21</v>
      </c>
      <c r="F1380" t="s">
        <v>22</v>
      </c>
      <c r="G1380" t="s">
        <v>161</v>
      </c>
      <c r="H1380" t="s">
        <v>125</v>
      </c>
      <c r="I1380" t="s">
        <v>89</v>
      </c>
      <c r="J1380" t="s">
        <v>161</v>
      </c>
      <c r="K1380" t="s">
        <v>161</v>
      </c>
      <c r="L1380" t="s">
        <v>52</v>
      </c>
      <c r="M1380" t="s">
        <v>26</v>
      </c>
      <c r="N1380">
        <v>586</v>
      </c>
      <c r="O1380">
        <v>579</v>
      </c>
      <c r="P1380">
        <v>342</v>
      </c>
      <c r="Q1380">
        <v>258</v>
      </c>
      <c r="R1380">
        <v>0</v>
      </c>
      <c r="S1380">
        <v>0</v>
      </c>
      <c r="T1380">
        <v>0</v>
      </c>
      <c r="U1380">
        <v>0</v>
      </c>
      <c r="V1380">
        <v>98</v>
      </c>
      <c r="W1380">
        <v>58</v>
      </c>
      <c r="X1380">
        <v>44</v>
      </c>
      <c r="Y1380" t="s">
        <v>173</v>
      </c>
      <c r="Z1380" t="s">
        <v>173</v>
      </c>
      <c r="AA1380" t="s">
        <v>173</v>
      </c>
      <c r="AB1380" t="s">
        <v>173</v>
      </c>
      <c r="AC1380" s="25" t="s">
        <v>173</v>
      </c>
      <c r="AD1380" s="25" t="s">
        <v>173</v>
      </c>
      <c r="AE1380" s="25" t="s">
        <v>173</v>
      </c>
      <c r="AQ1380" s="5" t="e">
        <f>VLOOKUP(AR1380,'End KS4 denominations'!A:G,7,0)</f>
        <v>#N/A</v>
      </c>
      <c r="AR1380" s="5" t="str">
        <f t="shared" si="21"/>
        <v>Total.S7.Free Schools.Total.Total</v>
      </c>
    </row>
    <row r="1381" spans="1:44" x14ac:dyDescent="0.25">
      <c r="A1381">
        <v>201819</v>
      </c>
      <c r="B1381" t="s">
        <v>19</v>
      </c>
      <c r="C1381" t="s">
        <v>110</v>
      </c>
      <c r="D1381" t="s">
        <v>20</v>
      </c>
      <c r="E1381" t="s">
        <v>21</v>
      </c>
      <c r="F1381" t="s">
        <v>22</v>
      </c>
      <c r="G1381" t="s">
        <v>111</v>
      </c>
      <c r="H1381" t="s">
        <v>125</v>
      </c>
      <c r="I1381" t="s">
        <v>87</v>
      </c>
      <c r="J1381" t="s">
        <v>161</v>
      </c>
      <c r="K1381" t="s">
        <v>161</v>
      </c>
      <c r="L1381" t="s">
        <v>52</v>
      </c>
      <c r="M1381" t="s">
        <v>26</v>
      </c>
      <c r="N1381">
        <v>502</v>
      </c>
      <c r="O1381">
        <v>492</v>
      </c>
      <c r="P1381">
        <v>426</v>
      </c>
      <c r="Q1381">
        <v>349</v>
      </c>
      <c r="R1381">
        <v>0</v>
      </c>
      <c r="S1381">
        <v>0</v>
      </c>
      <c r="T1381">
        <v>0</v>
      </c>
      <c r="U1381">
        <v>0</v>
      </c>
      <c r="V1381">
        <v>98</v>
      </c>
      <c r="W1381">
        <v>84</v>
      </c>
      <c r="X1381">
        <v>69</v>
      </c>
      <c r="Y1381" t="s">
        <v>173</v>
      </c>
      <c r="Z1381" t="s">
        <v>173</v>
      </c>
      <c r="AA1381" t="s">
        <v>173</v>
      </c>
      <c r="AB1381" t="s">
        <v>173</v>
      </c>
      <c r="AC1381" s="25" t="s">
        <v>173</v>
      </c>
      <c r="AD1381" s="25" t="s">
        <v>173</v>
      </c>
      <c r="AE1381" s="25" t="s">
        <v>173</v>
      </c>
      <c r="AQ1381" s="5" t="e">
        <f>VLOOKUP(AR1381,'End KS4 denominations'!A:G,7,0)</f>
        <v>#N/A</v>
      </c>
      <c r="AR1381" s="5" t="str">
        <f t="shared" si="21"/>
        <v>Boys.S7.Independent Schools.Total.Total</v>
      </c>
    </row>
    <row r="1382" spans="1:44" x14ac:dyDescent="0.25">
      <c r="A1382">
        <v>201819</v>
      </c>
      <c r="B1382" t="s">
        <v>19</v>
      </c>
      <c r="C1382" t="s">
        <v>110</v>
      </c>
      <c r="D1382" t="s">
        <v>20</v>
      </c>
      <c r="E1382" t="s">
        <v>21</v>
      </c>
      <c r="F1382" t="s">
        <v>22</v>
      </c>
      <c r="G1382" t="s">
        <v>113</v>
      </c>
      <c r="H1382" t="s">
        <v>125</v>
      </c>
      <c r="I1382" t="s">
        <v>87</v>
      </c>
      <c r="J1382" t="s">
        <v>161</v>
      </c>
      <c r="K1382" t="s">
        <v>161</v>
      </c>
      <c r="L1382" t="s">
        <v>52</v>
      </c>
      <c r="M1382" t="s">
        <v>26</v>
      </c>
      <c r="N1382">
        <v>1485</v>
      </c>
      <c r="O1382">
        <v>1479</v>
      </c>
      <c r="P1382">
        <v>1415</v>
      </c>
      <c r="Q1382">
        <v>1338</v>
      </c>
      <c r="R1382">
        <v>0</v>
      </c>
      <c r="S1382">
        <v>0</v>
      </c>
      <c r="T1382">
        <v>0</v>
      </c>
      <c r="U1382">
        <v>0</v>
      </c>
      <c r="V1382">
        <v>99</v>
      </c>
      <c r="W1382">
        <v>95</v>
      </c>
      <c r="X1382">
        <v>90</v>
      </c>
      <c r="Y1382" t="s">
        <v>173</v>
      </c>
      <c r="Z1382" t="s">
        <v>173</v>
      </c>
      <c r="AA1382" t="s">
        <v>173</v>
      </c>
      <c r="AB1382" t="s">
        <v>173</v>
      </c>
      <c r="AC1382" s="25" t="s">
        <v>173</v>
      </c>
      <c r="AD1382" s="25" t="s">
        <v>173</v>
      </c>
      <c r="AE1382" s="25" t="s">
        <v>173</v>
      </c>
      <c r="AQ1382" s="5" t="e">
        <f>VLOOKUP(AR1382,'End KS4 denominations'!A:G,7,0)</f>
        <v>#N/A</v>
      </c>
      <c r="AR1382" s="5" t="str">
        <f t="shared" si="21"/>
        <v>Girls.S7.Independent Schools.Total.Total</v>
      </c>
    </row>
    <row r="1383" spans="1:44" x14ac:dyDescent="0.25">
      <c r="A1383">
        <v>201819</v>
      </c>
      <c r="B1383" t="s">
        <v>19</v>
      </c>
      <c r="C1383" t="s">
        <v>110</v>
      </c>
      <c r="D1383" t="s">
        <v>20</v>
      </c>
      <c r="E1383" t="s">
        <v>21</v>
      </c>
      <c r="F1383" t="s">
        <v>22</v>
      </c>
      <c r="G1383" t="s">
        <v>161</v>
      </c>
      <c r="H1383" t="s">
        <v>125</v>
      </c>
      <c r="I1383" t="s">
        <v>87</v>
      </c>
      <c r="J1383" t="s">
        <v>161</v>
      </c>
      <c r="K1383" t="s">
        <v>161</v>
      </c>
      <c r="L1383" t="s">
        <v>52</v>
      </c>
      <c r="M1383" t="s">
        <v>26</v>
      </c>
      <c r="N1383">
        <v>1987</v>
      </c>
      <c r="O1383">
        <v>1971</v>
      </c>
      <c r="P1383">
        <v>1841</v>
      </c>
      <c r="Q1383">
        <v>1687</v>
      </c>
      <c r="R1383">
        <v>0</v>
      </c>
      <c r="S1383">
        <v>0</v>
      </c>
      <c r="T1383">
        <v>0</v>
      </c>
      <c r="U1383">
        <v>0</v>
      </c>
      <c r="V1383">
        <v>99</v>
      </c>
      <c r="W1383">
        <v>92</v>
      </c>
      <c r="X1383">
        <v>84</v>
      </c>
      <c r="Y1383" t="s">
        <v>173</v>
      </c>
      <c r="Z1383" t="s">
        <v>173</v>
      </c>
      <c r="AA1383" t="s">
        <v>173</v>
      </c>
      <c r="AB1383" t="s">
        <v>173</v>
      </c>
      <c r="AC1383" s="25" t="s">
        <v>173</v>
      </c>
      <c r="AD1383" s="25" t="s">
        <v>173</v>
      </c>
      <c r="AE1383" s="25" t="s">
        <v>173</v>
      </c>
      <c r="AQ1383" s="5" t="e">
        <f>VLOOKUP(AR1383,'End KS4 denominations'!A:G,7,0)</f>
        <v>#N/A</v>
      </c>
      <c r="AR1383" s="5" t="str">
        <f t="shared" si="21"/>
        <v>Total.S7.Independent Schools.Total.Total</v>
      </c>
    </row>
    <row r="1384" spans="1:44" x14ac:dyDescent="0.25">
      <c r="A1384">
        <v>201819</v>
      </c>
      <c r="B1384" t="s">
        <v>19</v>
      </c>
      <c r="C1384" t="s">
        <v>110</v>
      </c>
      <c r="D1384" t="s">
        <v>20</v>
      </c>
      <c r="E1384" t="s">
        <v>21</v>
      </c>
      <c r="F1384" t="s">
        <v>22</v>
      </c>
      <c r="G1384" t="s">
        <v>111</v>
      </c>
      <c r="H1384" t="s">
        <v>125</v>
      </c>
      <c r="I1384" t="s">
        <v>162</v>
      </c>
      <c r="J1384" t="s">
        <v>161</v>
      </c>
      <c r="K1384" t="s">
        <v>161</v>
      </c>
      <c r="L1384" t="s">
        <v>52</v>
      </c>
      <c r="M1384" t="s">
        <v>26</v>
      </c>
      <c r="N1384">
        <v>20</v>
      </c>
      <c r="O1384">
        <v>20</v>
      </c>
      <c r="P1384">
        <v>2</v>
      </c>
      <c r="Q1384">
        <v>1</v>
      </c>
      <c r="R1384">
        <v>0</v>
      </c>
      <c r="S1384">
        <v>0</v>
      </c>
      <c r="T1384">
        <v>0</v>
      </c>
      <c r="U1384">
        <v>0</v>
      </c>
      <c r="V1384">
        <v>100</v>
      </c>
      <c r="W1384">
        <v>10</v>
      </c>
      <c r="X1384">
        <v>5</v>
      </c>
      <c r="Y1384" t="s">
        <v>173</v>
      </c>
      <c r="Z1384" t="s">
        <v>173</v>
      </c>
      <c r="AA1384" t="s">
        <v>173</v>
      </c>
      <c r="AB1384" t="s">
        <v>173</v>
      </c>
      <c r="AC1384" s="25" t="s">
        <v>173</v>
      </c>
      <c r="AD1384" s="25" t="s">
        <v>173</v>
      </c>
      <c r="AE1384" s="25" t="s">
        <v>173</v>
      </c>
      <c r="AQ1384" s="5" t="e">
        <f>VLOOKUP(AR1384,'End KS4 denominations'!A:G,7,0)</f>
        <v>#N/A</v>
      </c>
      <c r="AR1384" s="5" t="str">
        <f t="shared" si="21"/>
        <v>Boys.S7.Independent Special Schools.Total.Total</v>
      </c>
    </row>
    <row r="1385" spans="1:44" x14ac:dyDescent="0.25">
      <c r="A1385">
        <v>201819</v>
      </c>
      <c r="B1385" t="s">
        <v>19</v>
      </c>
      <c r="C1385" t="s">
        <v>110</v>
      </c>
      <c r="D1385" t="s">
        <v>20</v>
      </c>
      <c r="E1385" t="s">
        <v>21</v>
      </c>
      <c r="F1385" t="s">
        <v>22</v>
      </c>
      <c r="G1385" t="s">
        <v>113</v>
      </c>
      <c r="H1385" t="s">
        <v>125</v>
      </c>
      <c r="I1385" t="s">
        <v>162</v>
      </c>
      <c r="J1385" t="s">
        <v>161</v>
      </c>
      <c r="K1385" t="s">
        <v>161</v>
      </c>
      <c r="L1385" t="s">
        <v>52</v>
      </c>
      <c r="M1385" t="s">
        <v>26</v>
      </c>
      <c r="N1385">
        <v>3</v>
      </c>
      <c r="O1385">
        <v>3</v>
      </c>
      <c r="P1385">
        <v>2</v>
      </c>
      <c r="Q1385">
        <v>2</v>
      </c>
      <c r="R1385">
        <v>0</v>
      </c>
      <c r="S1385">
        <v>0</v>
      </c>
      <c r="T1385">
        <v>0</v>
      </c>
      <c r="U1385">
        <v>0</v>
      </c>
      <c r="V1385">
        <v>100</v>
      </c>
      <c r="W1385">
        <v>66</v>
      </c>
      <c r="X1385">
        <v>66</v>
      </c>
      <c r="Y1385" t="s">
        <v>173</v>
      </c>
      <c r="Z1385" t="s">
        <v>173</v>
      </c>
      <c r="AA1385" t="s">
        <v>173</v>
      </c>
      <c r="AB1385" t="s">
        <v>173</v>
      </c>
      <c r="AC1385" s="25" t="s">
        <v>173</v>
      </c>
      <c r="AD1385" s="25" t="s">
        <v>173</v>
      </c>
      <c r="AE1385" s="25" t="s">
        <v>173</v>
      </c>
      <c r="AQ1385" s="5" t="e">
        <f>VLOOKUP(AR1385,'End KS4 denominations'!A:G,7,0)</f>
        <v>#N/A</v>
      </c>
      <c r="AR1385" s="5" t="str">
        <f t="shared" si="21"/>
        <v>Girls.S7.Independent Special Schools.Total.Total</v>
      </c>
    </row>
    <row r="1386" spans="1:44" x14ac:dyDescent="0.25">
      <c r="A1386">
        <v>201819</v>
      </c>
      <c r="B1386" t="s">
        <v>19</v>
      </c>
      <c r="C1386" t="s">
        <v>110</v>
      </c>
      <c r="D1386" t="s">
        <v>20</v>
      </c>
      <c r="E1386" t="s">
        <v>21</v>
      </c>
      <c r="F1386" t="s">
        <v>22</v>
      </c>
      <c r="G1386" t="s">
        <v>161</v>
      </c>
      <c r="H1386" t="s">
        <v>125</v>
      </c>
      <c r="I1386" t="s">
        <v>162</v>
      </c>
      <c r="J1386" t="s">
        <v>161</v>
      </c>
      <c r="K1386" t="s">
        <v>161</v>
      </c>
      <c r="L1386" t="s">
        <v>52</v>
      </c>
      <c r="M1386" t="s">
        <v>26</v>
      </c>
      <c r="N1386">
        <v>23</v>
      </c>
      <c r="O1386">
        <v>23</v>
      </c>
      <c r="P1386">
        <v>4</v>
      </c>
      <c r="Q1386">
        <v>3</v>
      </c>
      <c r="R1386">
        <v>0</v>
      </c>
      <c r="S1386">
        <v>0</v>
      </c>
      <c r="T1386">
        <v>0</v>
      </c>
      <c r="U1386">
        <v>0</v>
      </c>
      <c r="V1386">
        <v>100</v>
      </c>
      <c r="W1386">
        <v>17</v>
      </c>
      <c r="X1386">
        <v>13</v>
      </c>
      <c r="Y1386" t="s">
        <v>173</v>
      </c>
      <c r="Z1386" t="s">
        <v>173</v>
      </c>
      <c r="AA1386" t="s">
        <v>173</v>
      </c>
      <c r="AB1386" t="s">
        <v>173</v>
      </c>
      <c r="AC1386" s="25" t="s">
        <v>173</v>
      </c>
      <c r="AD1386" s="25" t="s">
        <v>173</v>
      </c>
      <c r="AE1386" s="25" t="s">
        <v>173</v>
      </c>
      <c r="AQ1386" s="5" t="e">
        <f>VLOOKUP(AR1386,'End KS4 denominations'!A:G,7,0)</f>
        <v>#N/A</v>
      </c>
      <c r="AR1386" s="5" t="str">
        <f t="shared" si="21"/>
        <v>Total.S7.Independent Special Schools.Total.Total</v>
      </c>
    </row>
    <row r="1387" spans="1:44" x14ac:dyDescent="0.25">
      <c r="A1387">
        <v>201819</v>
      </c>
      <c r="B1387" t="s">
        <v>19</v>
      </c>
      <c r="C1387" t="s">
        <v>110</v>
      </c>
      <c r="D1387" t="s">
        <v>20</v>
      </c>
      <c r="E1387" t="s">
        <v>21</v>
      </c>
      <c r="F1387" t="s">
        <v>22</v>
      </c>
      <c r="G1387" t="s">
        <v>111</v>
      </c>
      <c r="H1387" t="s">
        <v>125</v>
      </c>
      <c r="I1387" t="s">
        <v>127</v>
      </c>
      <c r="J1387" t="s">
        <v>161</v>
      </c>
      <c r="K1387" t="s">
        <v>161</v>
      </c>
      <c r="L1387" t="s">
        <v>52</v>
      </c>
      <c r="M1387" t="s">
        <v>26</v>
      </c>
      <c r="N1387">
        <v>6</v>
      </c>
      <c r="O1387">
        <v>6</v>
      </c>
      <c r="P1387">
        <v>1</v>
      </c>
      <c r="Q1387">
        <v>0</v>
      </c>
      <c r="R1387">
        <v>0</v>
      </c>
      <c r="S1387">
        <v>0</v>
      </c>
      <c r="T1387">
        <v>0</v>
      </c>
      <c r="U1387">
        <v>0</v>
      </c>
      <c r="V1387">
        <v>100</v>
      </c>
      <c r="W1387">
        <v>16</v>
      </c>
      <c r="X1387">
        <v>0</v>
      </c>
      <c r="Y1387" t="s">
        <v>173</v>
      </c>
      <c r="Z1387" t="s">
        <v>173</v>
      </c>
      <c r="AA1387" t="s">
        <v>173</v>
      </c>
      <c r="AB1387" t="s">
        <v>173</v>
      </c>
      <c r="AC1387" s="25" t="s">
        <v>173</v>
      </c>
      <c r="AD1387" s="25" t="s">
        <v>173</v>
      </c>
      <c r="AE1387" s="25" t="s">
        <v>173</v>
      </c>
      <c r="AQ1387" s="5" t="e">
        <f>VLOOKUP(AR1387,'End KS4 denominations'!A:G,7,0)</f>
        <v>#N/A</v>
      </c>
      <c r="AR1387" s="5" t="str">
        <f t="shared" si="21"/>
        <v>Boys.S7.Non-Maintained Special Schools.Total.Total</v>
      </c>
    </row>
    <row r="1388" spans="1:44" x14ac:dyDescent="0.25">
      <c r="A1388">
        <v>201819</v>
      </c>
      <c r="B1388" t="s">
        <v>19</v>
      </c>
      <c r="C1388" t="s">
        <v>110</v>
      </c>
      <c r="D1388" t="s">
        <v>20</v>
      </c>
      <c r="E1388" t="s">
        <v>21</v>
      </c>
      <c r="F1388" t="s">
        <v>22</v>
      </c>
      <c r="G1388" t="s">
        <v>113</v>
      </c>
      <c r="H1388" t="s">
        <v>125</v>
      </c>
      <c r="I1388" t="s">
        <v>127</v>
      </c>
      <c r="J1388" t="s">
        <v>161</v>
      </c>
      <c r="K1388" t="s">
        <v>161</v>
      </c>
      <c r="L1388" t="s">
        <v>52</v>
      </c>
      <c r="M1388" t="s">
        <v>26</v>
      </c>
      <c r="N1388">
        <v>7</v>
      </c>
      <c r="O1388">
        <v>7</v>
      </c>
      <c r="P1388">
        <v>2</v>
      </c>
      <c r="Q1388">
        <v>1</v>
      </c>
      <c r="R1388">
        <v>0</v>
      </c>
      <c r="S1388">
        <v>0</v>
      </c>
      <c r="T1388">
        <v>0</v>
      </c>
      <c r="U1388">
        <v>0</v>
      </c>
      <c r="V1388">
        <v>100</v>
      </c>
      <c r="W1388">
        <v>28</v>
      </c>
      <c r="X1388">
        <v>14</v>
      </c>
      <c r="Y1388" t="s">
        <v>173</v>
      </c>
      <c r="Z1388" t="s">
        <v>173</v>
      </c>
      <c r="AA1388" t="s">
        <v>173</v>
      </c>
      <c r="AB1388" t="s">
        <v>173</v>
      </c>
      <c r="AC1388" s="25" t="s">
        <v>173</v>
      </c>
      <c r="AD1388" s="25" t="s">
        <v>173</v>
      </c>
      <c r="AE1388" s="25" t="s">
        <v>173</v>
      </c>
      <c r="AQ1388" s="5" t="e">
        <f>VLOOKUP(AR1388,'End KS4 denominations'!A:G,7,0)</f>
        <v>#N/A</v>
      </c>
      <c r="AR1388" s="5" t="str">
        <f t="shared" si="21"/>
        <v>Girls.S7.Non-Maintained Special Schools.Total.Total</v>
      </c>
    </row>
    <row r="1389" spans="1:44" x14ac:dyDescent="0.25">
      <c r="A1389">
        <v>201819</v>
      </c>
      <c r="B1389" t="s">
        <v>19</v>
      </c>
      <c r="C1389" t="s">
        <v>110</v>
      </c>
      <c r="D1389" t="s">
        <v>20</v>
      </c>
      <c r="E1389" t="s">
        <v>21</v>
      </c>
      <c r="F1389" t="s">
        <v>22</v>
      </c>
      <c r="G1389" t="s">
        <v>161</v>
      </c>
      <c r="H1389" t="s">
        <v>125</v>
      </c>
      <c r="I1389" t="s">
        <v>127</v>
      </c>
      <c r="J1389" t="s">
        <v>161</v>
      </c>
      <c r="K1389" t="s">
        <v>161</v>
      </c>
      <c r="L1389" t="s">
        <v>52</v>
      </c>
      <c r="M1389" t="s">
        <v>26</v>
      </c>
      <c r="N1389">
        <v>13</v>
      </c>
      <c r="O1389">
        <v>13</v>
      </c>
      <c r="P1389">
        <v>3</v>
      </c>
      <c r="Q1389">
        <v>1</v>
      </c>
      <c r="R1389">
        <v>0</v>
      </c>
      <c r="S1389">
        <v>0</v>
      </c>
      <c r="T1389">
        <v>0</v>
      </c>
      <c r="U1389">
        <v>0</v>
      </c>
      <c r="V1389">
        <v>100</v>
      </c>
      <c r="W1389">
        <v>23</v>
      </c>
      <c r="X1389">
        <v>7</v>
      </c>
      <c r="Y1389" t="s">
        <v>173</v>
      </c>
      <c r="Z1389" t="s">
        <v>173</v>
      </c>
      <c r="AA1389" t="s">
        <v>173</v>
      </c>
      <c r="AB1389" t="s">
        <v>173</v>
      </c>
      <c r="AC1389" s="25" t="s">
        <v>173</v>
      </c>
      <c r="AD1389" s="25" t="s">
        <v>173</v>
      </c>
      <c r="AE1389" s="25" t="s">
        <v>173</v>
      </c>
      <c r="AQ1389" s="5" t="e">
        <f>VLOOKUP(AR1389,'End KS4 denominations'!A:G,7,0)</f>
        <v>#N/A</v>
      </c>
      <c r="AR1389" s="5" t="str">
        <f t="shared" si="21"/>
        <v>Total.S7.Non-Maintained Special Schools.Total.Total</v>
      </c>
    </row>
    <row r="1390" spans="1:44" x14ac:dyDescent="0.25">
      <c r="A1390">
        <v>201819</v>
      </c>
      <c r="B1390" t="s">
        <v>19</v>
      </c>
      <c r="C1390" t="s">
        <v>110</v>
      </c>
      <c r="D1390" t="s">
        <v>20</v>
      </c>
      <c r="E1390" t="s">
        <v>21</v>
      </c>
      <c r="F1390" t="s">
        <v>22</v>
      </c>
      <c r="G1390" t="s">
        <v>111</v>
      </c>
      <c r="H1390" t="s">
        <v>125</v>
      </c>
      <c r="I1390" t="s">
        <v>88</v>
      </c>
      <c r="J1390" t="s">
        <v>161</v>
      </c>
      <c r="K1390" t="s">
        <v>161</v>
      </c>
      <c r="L1390" t="s">
        <v>52</v>
      </c>
      <c r="M1390" t="s">
        <v>26</v>
      </c>
      <c r="N1390">
        <v>2788</v>
      </c>
      <c r="O1390">
        <v>2740</v>
      </c>
      <c r="P1390">
        <v>1040</v>
      </c>
      <c r="Q1390">
        <v>615</v>
      </c>
      <c r="R1390">
        <v>0</v>
      </c>
      <c r="S1390">
        <v>0</v>
      </c>
      <c r="T1390">
        <v>0</v>
      </c>
      <c r="U1390">
        <v>0</v>
      </c>
      <c r="V1390">
        <v>98</v>
      </c>
      <c r="W1390">
        <v>37</v>
      </c>
      <c r="X1390">
        <v>22</v>
      </c>
      <c r="Y1390" t="s">
        <v>173</v>
      </c>
      <c r="Z1390" t="s">
        <v>173</v>
      </c>
      <c r="AA1390" t="s">
        <v>173</v>
      </c>
      <c r="AB1390" t="s">
        <v>173</v>
      </c>
      <c r="AC1390" s="25" t="s">
        <v>173</v>
      </c>
      <c r="AD1390" s="25" t="s">
        <v>173</v>
      </c>
      <c r="AE1390" s="25" t="s">
        <v>173</v>
      </c>
      <c r="AQ1390" s="5" t="e">
        <f>VLOOKUP(AR1390,'End KS4 denominations'!A:G,7,0)</f>
        <v>#N/A</v>
      </c>
      <c r="AR1390" s="5" t="str">
        <f t="shared" si="21"/>
        <v>Boys.S7.Sponsored Academies.Total.Total</v>
      </c>
    </row>
    <row r="1391" spans="1:44" x14ac:dyDescent="0.25">
      <c r="A1391">
        <v>201819</v>
      </c>
      <c r="B1391" t="s">
        <v>19</v>
      </c>
      <c r="C1391" t="s">
        <v>110</v>
      </c>
      <c r="D1391" t="s">
        <v>20</v>
      </c>
      <c r="E1391" t="s">
        <v>21</v>
      </c>
      <c r="F1391" t="s">
        <v>22</v>
      </c>
      <c r="G1391" t="s">
        <v>113</v>
      </c>
      <c r="H1391" t="s">
        <v>125</v>
      </c>
      <c r="I1391" t="s">
        <v>88</v>
      </c>
      <c r="J1391" t="s">
        <v>161</v>
      </c>
      <c r="K1391" t="s">
        <v>161</v>
      </c>
      <c r="L1391" t="s">
        <v>52</v>
      </c>
      <c r="M1391" t="s">
        <v>26</v>
      </c>
      <c r="N1391">
        <v>3717</v>
      </c>
      <c r="O1391">
        <v>3684</v>
      </c>
      <c r="P1391">
        <v>2299</v>
      </c>
      <c r="Q1391">
        <v>1654</v>
      </c>
      <c r="R1391">
        <v>0</v>
      </c>
      <c r="S1391">
        <v>0</v>
      </c>
      <c r="T1391">
        <v>0</v>
      </c>
      <c r="U1391">
        <v>0</v>
      </c>
      <c r="V1391">
        <v>99</v>
      </c>
      <c r="W1391">
        <v>61</v>
      </c>
      <c r="X1391">
        <v>44</v>
      </c>
      <c r="Y1391" t="s">
        <v>173</v>
      </c>
      <c r="Z1391" t="s">
        <v>173</v>
      </c>
      <c r="AA1391" t="s">
        <v>173</v>
      </c>
      <c r="AB1391" t="s">
        <v>173</v>
      </c>
      <c r="AC1391" s="25" t="s">
        <v>173</v>
      </c>
      <c r="AD1391" s="25" t="s">
        <v>173</v>
      </c>
      <c r="AE1391" s="25" t="s">
        <v>173</v>
      </c>
      <c r="AQ1391" s="5" t="e">
        <f>VLOOKUP(AR1391,'End KS4 denominations'!A:G,7,0)</f>
        <v>#N/A</v>
      </c>
      <c r="AR1391" s="5" t="str">
        <f t="shared" si="21"/>
        <v>Girls.S7.Sponsored Academies.Total.Total</v>
      </c>
    </row>
    <row r="1392" spans="1:44" x14ac:dyDescent="0.25">
      <c r="A1392">
        <v>201819</v>
      </c>
      <c r="B1392" t="s">
        <v>19</v>
      </c>
      <c r="C1392" t="s">
        <v>110</v>
      </c>
      <c r="D1392" t="s">
        <v>20</v>
      </c>
      <c r="E1392" t="s">
        <v>21</v>
      </c>
      <c r="F1392" t="s">
        <v>22</v>
      </c>
      <c r="G1392" t="s">
        <v>161</v>
      </c>
      <c r="H1392" t="s">
        <v>125</v>
      </c>
      <c r="I1392" t="s">
        <v>88</v>
      </c>
      <c r="J1392" t="s">
        <v>161</v>
      </c>
      <c r="K1392" t="s">
        <v>161</v>
      </c>
      <c r="L1392" t="s">
        <v>52</v>
      </c>
      <c r="M1392" t="s">
        <v>26</v>
      </c>
      <c r="N1392">
        <v>6505</v>
      </c>
      <c r="O1392">
        <v>6424</v>
      </c>
      <c r="P1392">
        <v>3339</v>
      </c>
      <c r="Q1392">
        <v>2269</v>
      </c>
      <c r="R1392">
        <v>0</v>
      </c>
      <c r="S1392">
        <v>0</v>
      </c>
      <c r="T1392">
        <v>0</v>
      </c>
      <c r="U1392">
        <v>0</v>
      </c>
      <c r="V1392">
        <v>98</v>
      </c>
      <c r="W1392">
        <v>51</v>
      </c>
      <c r="X1392">
        <v>34</v>
      </c>
      <c r="Y1392" t="s">
        <v>173</v>
      </c>
      <c r="Z1392" t="s">
        <v>173</v>
      </c>
      <c r="AA1392" t="s">
        <v>173</v>
      </c>
      <c r="AB1392" t="s">
        <v>173</v>
      </c>
      <c r="AC1392" s="25" t="s">
        <v>173</v>
      </c>
      <c r="AD1392" s="25" t="s">
        <v>173</v>
      </c>
      <c r="AE1392" s="25" t="s">
        <v>173</v>
      </c>
      <c r="AQ1392" s="5" t="e">
        <f>VLOOKUP(AR1392,'End KS4 denominations'!A:G,7,0)</f>
        <v>#N/A</v>
      </c>
      <c r="AR1392" s="5" t="str">
        <f t="shared" si="21"/>
        <v>Total.S7.Sponsored Academies.Total.Total</v>
      </c>
    </row>
    <row r="1393" spans="1:44" x14ac:dyDescent="0.25">
      <c r="A1393">
        <v>201819</v>
      </c>
      <c r="B1393" t="s">
        <v>19</v>
      </c>
      <c r="C1393" t="s">
        <v>110</v>
      </c>
      <c r="D1393" t="s">
        <v>20</v>
      </c>
      <c r="E1393" t="s">
        <v>21</v>
      </c>
      <c r="F1393" t="s">
        <v>22</v>
      </c>
      <c r="G1393" t="s">
        <v>111</v>
      </c>
      <c r="H1393" t="s">
        <v>125</v>
      </c>
      <c r="I1393" t="s">
        <v>126</v>
      </c>
      <c r="J1393" t="s">
        <v>161</v>
      </c>
      <c r="K1393" t="s">
        <v>161</v>
      </c>
      <c r="L1393" t="s">
        <v>52</v>
      </c>
      <c r="M1393" t="s">
        <v>26</v>
      </c>
      <c r="N1393">
        <v>5</v>
      </c>
      <c r="O1393">
        <v>5</v>
      </c>
      <c r="P1393">
        <v>2</v>
      </c>
      <c r="Q1393">
        <v>1</v>
      </c>
      <c r="R1393">
        <v>0</v>
      </c>
      <c r="S1393">
        <v>0</v>
      </c>
      <c r="T1393">
        <v>0</v>
      </c>
      <c r="U1393">
        <v>0</v>
      </c>
      <c r="V1393">
        <v>100</v>
      </c>
      <c r="W1393">
        <v>40</v>
      </c>
      <c r="X1393">
        <v>20</v>
      </c>
      <c r="Y1393" t="s">
        <v>173</v>
      </c>
      <c r="Z1393" t="s">
        <v>173</v>
      </c>
      <c r="AA1393" t="s">
        <v>173</v>
      </c>
      <c r="AB1393" t="s">
        <v>173</v>
      </c>
      <c r="AC1393" s="25" t="s">
        <v>173</v>
      </c>
      <c r="AD1393" s="25" t="s">
        <v>173</v>
      </c>
      <c r="AE1393" s="25" t="s">
        <v>173</v>
      </c>
      <c r="AQ1393" s="5" t="e">
        <f>VLOOKUP(AR1393,'End KS4 denominations'!A:G,7,0)</f>
        <v>#N/A</v>
      </c>
      <c r="AR1393" s="5" t="str">
        <f t="shared" si="21"/>
        <v>Boys.S7.Studio Schools.Total.Total</v>
      </c>
    </row>
    <row r="1394" spans="1:44" x14ac:dyDescent="0.25">
      <c r="A1394">
        <v>201819</v>
      </c>
      <c r="B1394" t="s">
        <v>19</v>
      </c>
      <c r="C1394" t="s">
        <v>110</v>
      </c>
      <c r="D1394" t="s">
        <v>20</v>
      </c>
      <c r="E1394" t="s">
        <v>21</v>
      </c>
      <c r="F1394" t="s">
        <v>22</v>
      </c>
      <c r="G1394" t="s">
        <v>113</v>
      </c>
      <c r="H1394" t="s">
        <v>125</v>
      </c>
      <c r="I1394" t="s">
        <v>126</v>
      </c>
      <c r="J1394" t="s">
        <v>161</v>
      </c>
      <c r="K1394" t="s">
        <v>161</v>
      </c>
      <c r="L1394" t="s">
        <v>52</v>
      </c>
      <c r="M1394" t="s">
        <v>26</v>
      </c>
      <c r="N1394">
        <v>4</v>
      </c>
      <c r="O1394">
        <v>4</v>
      </c>
      <c r="P1394">
        <v>4</v>
      </c>
      <c r="Q1394">
        <v>3</v>
      </c>
      <c r="R1394">
        <v>0</v>
      </c>
      <c r="S1394">
        <v>0</v>
      </c>
      <c r="T1394">
        <v>0</v>
      </c>
      <c r="U1394">
        <v>0</v>
      </c>
      <c r="V1394">
        <v>100</v>
      </c>
      <c r="W1394">
        <v>100</v>
      </c>
      <c r="X1394">
        <v>75</v>
      </c>
      <c r="Y1394" t="s">
        <v>173</v>
      </c>
      <c r="Z1394" t="s">
        <v>173</v>
      </c>
      <c r="AA1394" t="s">
        <v>173</v>
      </c>
      <c r="AB1394" t="s">
        <v>173</v>
      </c>
      <c r="AC1394" s="25" t="s">
        <v>173</v>
      </c>
      <c r="AD1394" s="25" t="s">
        <v>173</v>
      </c>
      <c r="AE1394" s="25" t="s">
        <v>173</v>
      </c>
      <c r="AQ1394" s="5" t="e">
        <f>VLOOKUP(AR1394,'End KS4 denominations'!A:G,7,0)</f>
        <v>#N/A</v>
      </c>
      <c r="AR1394" s="5" t="str">
        <f t="shared" si="21"/>
        <v>Girls.S7.Studio Schools.Total.Total</v>
      </c>
    </row>
    <row r="1395" spans="1:44" x14ac:dyDescent="0.25">
      <c r="A1395">
        <v>201819</v>
      </c>
      <c r="B1395" t="s">
        <v>19</v>
      </c>
      <c r="C1395" t="s">
        <v>110</v>
      </c>
      <c r="D1395" t="s">
        <v>20</v>
      </c>
      <c r="E1395" t="s">
        <v>21</v>
      </c>
      <c r="F1395" t="s">
        <v>22</v>
      </c>
      <c r="G1395" t="s">
        <v>161</v>
      </c>
      <c r="H1395" t="s">
        <v>125</v>
      </c>
      <c r="I1395" t="s">
        <v>126</v>
      </c>
      <c r="J1395" t="s">
        <v>161</v>
      </c>
      <c r="K1395" t="s">
        <v>161</v>
      </c>
      <c r="L1395" t="s">
        <v>52</v>
      </c>
      <c r="M1395" t="s">
        <v>26</v>
      </c>
      <c r="N1395">
        <v>9</v>
      </c>
      <c r="O1395">
        <v>9</v>
      </c>
      <c r="P1395">
        <v>6</v>
      </c>
      <c r="Q1395">
        <v>4</v>
      </c>
      <c r="R1395">
        <v>0</v>
      </c>
      <c r="S1395">
        <v>0</v>
      </c>
      <c r="T1395">
        <v>0</v>
      </c>
      <c r="U1395">
        <v>0</v>
      </c>
      <c r="V1395">
        <v>100</v>
      </c>
      <c r="W1395">
        <v>66</v>
      </c>
      <c r="X1395">
        <v>44</v>
      </c>
      <c r="Y1395" t="s">
        <v>173</v>
      </c>
      <c r="Z1395" t="s">
        <v>173</v>
      </c>
      <c r="AA1395" t="s">
        <v>173</v>
      </c>
      <c r="AB1395" t="s">
        <v>173</v>
      </c>
      <c r="AC1395" s="25" t="s">
        <v>173</v>
      </c>
      <c r="AD1395" s="25" t="s">
        <v>173</v>
      </c>
      <c r="AE1395" s="25" t="s">
        <v>173</v>
      </c>
      <c r="AQ1395" s="5" t="e">
        <f>VLOOKUP(AR1395,'End KS4 denominations'!A:G,7,0)</f>
        <v>#N/A</v>
      </c>
      <c r="AR1395" s="5" t="str">
        <f t="shared" si="21"/>
        <v>Total.S7.Studio Schools.Total.Total</v>
      </c>
    </row>
    <row r="1396" spans="1:44" x14ac:dyDescent="0.25">
      <c r="A1396">
        <v>201819</v>
      </c>
      <c r="B1396" t="s">
        <v>19</v>
      </c>
      <c r="C1396" t="s">
        <v>110</v>
      </c>
      <c r="D1396" t="s">
        <v>20</v>
      </c>
      <c r="E1396" t="s">
        <v>21</v>
      </c>
      <c r="F1396" t="s">
        <v>22</v>
      </c>
      <c r="G1396" t="s">
        <v>111</v>
      </c>
      <c r="H1396" t="s">
        <v>125</v>
      </c>
      <c r="I1396" t="s">
        <v>163</v>
      </c>
      <c r="J1396" t="s">
        <v>161</v>
      </c>
      <c r="K1396" t="s">
        <v>161</v>
      </c>
      <c r="L1396" t="s">
        <v>52</v>
      </c>
      <c r="M1396" t="s">
        <v>26</v>
      </c>
      <c r="N1396">
        <v>1</v>
      </c>
      <c r="O1396">
        <v>1</v>
      </c>
      <c r="P1396">
        <v>0</v>
      </c>
      <c r="Q1396">
        <v>0</v>
      </c>
      <c r="R1396">
        <v>0</v>
      </c>
      <c r="S1396">
        <v>0</v>
      </c>
      <c r="T1396">
        <v>0</v>
      </c>
      <c r="U1396">
        <v>0</v>
      </c>
      <c r="V1396">
        <v>100</v>
      </c>
      <c r="W1396">
        <v>0</v>
      </c>
      <c r="X1396">
        <v>0</v>
      </c>
      <c r="Y1396" t="s">
        <v>173</v>
      </c>
      <c r="Z1396" t="s">
        <v>173</v>
      </c>
      <c r="AA1396" t="s">
        <v>173</v>
      </c>
      <c r="AB1396" t="s">
        <v>173</v>
      </c>
      <c r="AC1396" s="25" t="s">
        <v>173</v>
      </c>
      <c r="AD1396" s="25" t="s">
        <v>173</v>
      </c>
      <c r="AE1396" s="25" t="s">
        <v>173</v>
      </c>
      <c r="AQ1396" s="5" t="e">
        <f>VLOOKUP(AR1396,'End KS4 denominations'!A:G,7,0)</f>
        <v>#N/A</v>
      </c>
      <c r="AR1396" s="5" t="str">
        <f t="shared" si="21"/>
        <v>Boys.S7.University Technical Colleges (UTCs).Total.Total</v>
      </c>
    </row>
    <row r="1397" spans="1:44" x14ac:dyDescent="0.25">
      <c r="A1397">
        <v>201819</v>
      </c>
      <c r="B1397" t="s">
        <v>19</v>
      </c>
      <c r="C1397" t="s">
        <v>110</v>
      </c>
      <c r="D1397" t="s">
        <v>20</v>
      </c>
      <c r="E1397" t="s">
        <v>21</v>
      </c>
      <c r="F1397" t="s">
        <v>22</v>
      </c>
      <c r="G1397" t="s">
        <v>161</v>
      </c>
      <c r="H1397" t="s">
        <v>125</v>
      </c>
      <c r="I1397" t="s">
        <v>163</v>
      </c>
      <c r="J1397" t="s">
        <v>161</v>
      </c>
      <c r="K1397" t="s">
        <v>161</v>
      </c>
      <c r="L1397" t="s">
        <v>52</v>
      </c>
      <c r="M1397" t="s">
        <v>26</v>
      </c>
      <c r="N1397">
        <v>1</v>
      </c>
      <c r="O1397">
        <v>1</v>
      </c>
      <c r="P1397">
        <v>0</v>
      </c>
      <c r="Q1397">
        <v>0</v>
      </c>
      <c r="R1397">
        <v>0</v>
      </c>
      <c r="S1397">
        <v>0</v>
      </c>
      <c r="T1397">
        <v>0</v>
      </c>
      <c r="U1397">
        <v>0</v>
      </c>
      <c r="V1397">
        <v>100</v>
      </c>
      <c r="W1397">
        <v>0</v>
      </c>
      <c r="X1397">
        <v>0</v>
      </c>
      <c r="Y1397" t="s">
        <v>173</v>
      </c>
      <c r="Z1397" t="s">
        <v>173</v>
      </c>
      <c r="AA1397" t="s">
        <v>173</v>
      </c>
      <c r="AB1397" t="s">
        <v>173</v>
      </c>
      <c r="AC1397" s="25" t="s">
        <v>173</v>
      </c>
      <c r="AD1397" s="25" t="s">
        <v>173</v>
      </c>
      <c r="AE1397" s="25" t="s">
        <v>173</v>
      </c>
      <c r="AQ1397" s="5" t="e">
        <f>VLOOKUP(AR1397,'End KS4 denominations'!A:G,7,0)</f>
        <v>#N/A</v>
      </c>
      <c r="AR1397" s="5" t="str">
        <f t="shared" si="21"/>
        <v>Total.S7.University Technical Colleges (UTCs).Total.Total</v>
      </c>
    </row>
    <row r="1398" spans="1:44" x14ac:dyDescent="0.25">
      <c r="A1398">
        <v>201819</v>
      </c>
      <c r="B1398" t="s">
        <v>19</v>
      </c>
      <c r="C1398" t="s">
        <v>110</v>
      </c>
      <c r="D1398" t="s">
        <v>20</v>
      </c>
      <c r="E1398" t="s">
        <v>21</v>
      </c>
      <c r="F1398" t="s">
        <v>22</v>
      </c>
      <c r="G1398" t="s">
        <v>111</v>
      </c>
      <c r="H1398" t="s">
        <v>125</v>
      </c>
      <c r="I1398" t="s">
        <v>86</v>
      </c>
      <c r="J1398" t="s">
        <v>161</v>
      </c>
      <c r="K1398" t="s">
        <v>161</v>
      </c>
      <c r="L1398" t="s">
        <v>53</v>
      </c>
      <c r="M1398" t="s">
        <v>26</v>
      </c>
      <c r="N1398">
        <v>27700</v>
      </c>
      <c r="O1398">
        <v>27226</v>
      </c>
      <c r="P1398">
        <v>18174</v>
      </c>
      <c r="Q1398">
        <v>13615</v>
      </c>
      <c r="R1398">
        <v>0</v>
      </c>
      <c r="S1398">
        <v>0</v>
      </c>
      <c r="T1398">
        <v>0</v>
      </c>
      <c r="U1398">
        <v>0</v>
      </c>
      <c r="V1398">
        <v>98</v>
      </c>
      <c r="W1398">
        <v>65</v>
      </c>
      <c r="X1398">
        <v>49</v>
      </c>
      <c r="Y1398" t="s">
        <v>173</v>
      </c>
      <c r="Z1398" t="s">
        <v>173</v>
      </c>
      <c r="AA1398" t="s">
        <v>173</v>
      </c>
      <c r="AB1398" t="s">
        <v>173</v>
      </c>
      <c r="AC1398" s="25" t="s">
        <v>173</v>
      </c>
      <c r="AD1398" s="25" t="s">
        <v>173</v>
      </c>
      <c r="AE1398" s="25" t="s">
        <v>173</v>
      </c>
      <c r="AQ1398" s="5" t="e">
        <f>VLOOKUP(AR1398,'End KS4 denominations'!A:G,7,0)</f>
        <v>#N/A</v>
      </c>
      <c r="AR1398" s="5" t="str">
        <f t="shared" si="21"/>
        <v>Boys.S7.Converter Academies.Total.Total</v>
      </c>
    </row>
    <row r="1399" spans="1:44" x14ac:dyDescent="0.25">
      <c r="A1399">
        <v>201819</v>
      </c>
      <c r="B1399" t="s">
        <v>19</v>
      </c>
      <c r="C1399" t="s">
        <v>110</v>
      </c>
      <c r="D1399" t="s">
        <v>20</v>
      </c>
      <c r="E1399" t="s">
        <v>21</v>
      </c>
      <c r="F1399" t="s">
        <v>22</v>
      </c>
      <c r="G1399" t="s">
        <v>113</v>
      </c>
      <c r="H1399" t="s">
        <v>125</v>
      </c>
      <c r="I1399" t="s">
        <v>86</v>
      </c>
      <c r="J1399" t="s">
        <v>161</v>
      </c>
      <c r="K1399" t="s">
        <v>161</v>
      </c>
      <c r="L1399" t="s">
        <v>53</v>
      </c>
      <c r="M1399" t="s">
        <v>26</v>
      </c>
      <c r="N1399">
        <v>38588</v>
      </c>
      <c r="O1399">
        <v>38099</v>
      </c>
      <c r="P1399">
        <v>29404</v>
      </c>
      <c r="Q1399">
        <v>23318</v>
      </c>
      <c r="R1399">
        <v>0</v>
      </c>
      <c r="S1399">
        <v>0</v>
      </c>
      <c r="T1399">
        <v>0</v>
      </c>
      <c r="U1399">
        <v>0</v>
      </c>
      <c r="V1399">
        <v>98</v>
      </c>
      <c r="W1399">
        <v>76</v>
      </c>
      <c r="X1399">
        <v>60</v>
      </c>
      <c r="Y1399" t="s">
        <v>173</v>
      </c>
      <c r="Z1399" t="s">
        <v>173</v>
      </c>
      <c r="AA1399" t="s">
        <v>173</v>
      </c>
      <c r="AB1399" t="s">
        <v>173</v>
      </c>
      <c r="AC1399" s="25" t="s">
        <v>173</v>
      </c>
      <c r="AD1399" s="25" t="s">
        <v>173</v>
      </c>
      <c r="AE1399" s="25" t="s">
        <v>173</v>
      </c>
      <c r="AQ1399" s="5" t="e">
        <f>VLOOKUP(AR1399,'End KS4 denominations'!A:G,7,0)</f>
        <v>#N/A</v>
      </c>
      <c r="AR1399" s="5" t="str">
        <f t="shared" si="21"/>
        <v>Girls.S7.Converter Academies.Total.Total</v>
      </c>
    </row>
    <row r="1400" spans="1:44" x14ac:dyDescent="0.25">
      <c r="A1400">
        <v>201819</v>
      </c>
      <c r="B1400" t="s">
        <v>19</v>
      </c>
      <c r="C1400" t="s">
        <v>110</v>
      </c>
      <c r="D1400" t="s">
        <v>20</v>
      </c>
      <c r="E1400" t="s">
        <v>21</v>
      </c>
      <c r="F1400" t="s">
        <v>22</v>
      </c>
      <c r="G1400" t="s">
        <v>161</v>
      </c>
      <c r="H1400" t="s">
        <v>125</v>
      </c>
      <c r="I1400" t="s">
        <v>86</v>
      </c>
      <c r="J1400" t="s">
        <v>161</v>
      </c>
      <c r="K1400" t="s">
        <v>161</v>
      </c>
      <c r="L1400" t="s">
        <v>53</v>
      </c>
      <c r="M1400" t="s">
        <v>26</v>
      </c>
      <c r="N1400">
        <v>66288</v>
      </c>
      <c r="O1400">
        <v>65325</v>
      </c>
      <c r="P1400">
        <v>47578</v>
      </c>
      <c r="Q1400">
        <v>36933</v>
      </c>
      <c r="R1400">
        <v>0</v>
      </c>
      <c r="S1400">
        <v>0</v>
      </c>
      <c r="T1400">
        <v>0</v>
      </c>
      <c r="U1400">
        <v>0</v>
      </c>
      <c r="V1400">
        <v>98</v>
      </c>
      <c r="W1400">
        <v>71</v>
      </c>
      <c r="X1400">
        <v>55</v>
      </c>
      <c r="Y1400" t="s">
        <v>173</v>
      </c>
      <c r="Z1400" t="s">
        <v>173</v>
      </c>
      <c r="AA1400" t="s">
        <v>173</v>
      </c>
      <c r="AB1400" t="s">
        <v>173</v>
      </c>
      <c r="AC1400" s="25" t="s">
        <v>173</v>
      </c>
      <c r="AD1400" s="25" t="s">
        <v>173</v>
      </c>
      <c r="AE1400" s="25" t="s">
        <v>173</v>
      </c>
      <c r="AQ1400" s="5" t="e">
        <f>VLOOKUP(AR1400,'End KS4 denominations'!A:G,7,0)</f>
        <v>#N/A</v>
      </c>
      <c r="AR1400" s="5" t="str">
        <f t="shared" si="21"/>
        <v>Total.S7.Converter Academies.Total.Total</v>
      </c>
    </row>
    <row r="1401" spans="1:44" x14ac:dyDescent="0.25">
      <c r="A1401">
        <v>201819</v>
      </c>
      <c r="B1401" t="s">
        <v>19</v>
      </c>
      <c r="C1401" t="s">
        <v>110</v>
      </c>
      <c r="D1401" t="s">
        <v>20</v>
      </c>
      <c r="E1401" t="s">
        <v>21</v>
      </c>
      <c r="F1401" t="s">
        <v>22</v>
      </c>
      <c r="G1401" t="s">
        <v>111</v>
      </c>
      <c r="H1401" t="s">
        <v>125</v>
      </c>
      <c r="I1401" t="s">
        <v>164</v>
      </c>
      <c r="J1401" t="s">
        <v>161</v>
      </c>
      <c r="K1401" t="s">
        <v>161</v>
      </c>
      <c r="L1401" t="s">
        <v>53</v>
      </c>
      <c r="M1401" t="s">
        <v>26</v>
      </c>
      <c r="N1401">
        <v>6</v>
      </c>
      <c r="O1401">
        <v>6</v>
      </c>
      <c r="P1401">
        <v>1</v>
      </c>
      <c r="Q1401">
        <v>0</v>
      </c>
      <c r="R1401">
        <v>0</v>
      </c>
      <c r="S1401">
        <v>0</v>
      </c>
      <c r="T1401">
        <v>0</v>
      </c>
      <c r="U1401">
        <v>0</v>
      </c>
      <c r="V1401">
        <v>100</v>
      </c>
      <c r="W1401">
        <v>16</v>
      </c>
      <c r="X1401">
        <v>0</v>
      </c>
      <c r="Y1401" t="s">
        <v>173</v>
      </c>
      <c r="Z1401" t="s">
        <v>173</v>
      </c>
      <c r="AA1401" t="s">
        <v>173</v>
      </c>
      <c r="AB1401" t="s">
        <v>173</v>
      </c>
      <c r="AC1401" s="25" t="s">
        <v>173</v>
      </c>
      <c r="AD1401" s="25" t="s">
        <v>173</v>
      </c>
      <c r="AE1401" s="25" t="s">
        <v>173</v>
      </c>
      <c r="AQ1401" s="5" t="e">
        <f>VLOOKUP(AR1401,'End KS4 denominations'!A:G,7,0)</f>
        <v>#N/A</v>
      </c>
      <c r="AR1401" s="5" t="str">
        <f t="shared" si="21"/>
        <v>Boys.S7.FE14-16 Colleges.Total.Total</v>
      </c>
    </row>
    <row r="1402" spans="1:44" x14ac:dyDescent="0.25">
      <c r="A1402">
        <v>201819</v>
      </c>
      <c r="B1402" t="s">
        <v>19</v>
      </c>
      <c r="C1402" t="s">
        <v>110</v>
      </c>
      <c r="D1402" t="s">
        <v>20</v>
      </c>
      <c r="E1402" t="s">
        <v>21</v>
      </c>
      <c r="F1402" t="s">
        <v>22</v>
      </c>
      <c r="G1402" t="s">
        <v>113</v>
      </c>
      <c r="H1402" t="s">
        <v>125</v>
      </c>
      <c r="I1402" t="s">
        <v>164</v>
      </c>
      <c r="J1402" t="s">
        <v>161</v>
      </c>
      <c r="K1402" t="s">
        <v>161</v>
      </c>
      <c r="L1402" t="s">
        <v>53</v>
      </c>
      <c r="M1402" t="s">
        <v>26</v>
      </c>
      <c r="N1402">
        <v>26</v>
      </c>
      <c r="O1402">
        <v>25</v>
      </c>
      <c r="P1402">
        <v>13</v>
      </c>
      <c r="Q1402">
        <v>6</v>
      </c>
      <c r="R1402">
        <v>0</v>
      </c>
      <c r="S1402">
        <v>0</v>
      </c>
      <c r="T1402">
        <v>0</v>
      </c>
      <c r="U1402">
        <v>0</v>
      </c>
      <c r="V1402">
        <v>96</v>
      </c>
      <c r="W1402">
        <v>50</v>
      </c>
      <c r="X1402">
        <v>23</v>
      </c>
      <c r="Y1402" t="s">
        <v>173</v>
      </c>
      <c r="Z1402" t="s">
        <v>173</v>
      </c>
      <c r="AA1402" t="s">
        <v>173</v>
      </c>
      <c r="AB1402" t="s">
        <v>173</v>
      </c>
      <c r="AC1402" s="25" t="s">
        <v>173</v>
      </c>
      <c r="AD1402" s="25" t="s">
        <v>173</v>
      </c>
      <c r="AE1402" s="25" t="s">
        <v>173</v>
      </c>
      <c r="AQ1402" s="5" t="e">
        <f>VLOOKUP(AR1402,'End KS4 denominations'!A:G,7,0)</f>
        <v>#N/A</v>
      </c>
      <c r="AR1402" s="5" t="str">
        <f t="shared" si="21"/>
        <v>Girls.S7.FE14-16 Colleges.Total.Total</v>
      </c>
    </row>
    <row r="1403" spans="1:44" x14ac:dyDescent="0.25">
      <c r="A1403">
        <v>201819</v>
      </c>
      <c r="B1403" t="s">
        <v>19</v>
      </c>
      <c r="C1403" t="s">
        <v>110</v>
      </c>
      <c r="D1403" t="s">
        <v>20</v>
      </c>
      <c r="E1403" t="s">
        <v>21</v>
      </c>
      <c r="F1403" t="s">
        <v>22</v>
      </c>
      <c r="G1403" t="s">
        <v>161</v>
      </c>
      <c r="H1403" t="s">
        <v>125</v>
      </c>
      <c r="I1403" t="s">
        <v>164</v>
      </c>
      <c r="J1403" t="s">
        <v>161</v>
      </c>
      <c r="K1403" t="s">
        <v>161</v>
      </c>
      <c r="L1403" t="s">
        <v>53</v>
      </c>
      <c r="M1403" t="s">
        <v>26</v>
      </c>
      <c r="N1403">
        <v>32</v>
      </c>
      <c r="O1403">
        <v>31</v>
      </c>
      <c r="P1403">
        <v>14</v>
      </c>
      <c r="Q1403">
        <v>6</v>
      </c>
      <c r="R1403">
        <v>0</v>
      </c>
      <c r="S1403">
        <v>0</v>
      </c>
      <c r="T1403">
        <v>0</v>
      </c>
      <c r="U1403">
        <v>0</v>
      </c>
      <c r="V1403">
        <v>96</v>
      </c>
      <c r="W1403">
        <v>43</v>
      </c>
      <c r="X1403">
        <v>18</v>
      </c>
      <c r="Y1403" t="s">
        <v>173</v>
      </c>
      <c r="Z1403" t="s">
        <v>173</v>
      </c>
      <c r="AA1403" t="s">
        <v>173</v>
      </c>
      <c r="AB1403" t="s">
        <v>173</v>
      </c>
      <c r="AC1403" s="25" t="s">
        <v>173</v>
      </c>
      <c r="AD1403" s="25" t="s">
        <v>173</v>
      </c>
      <c r="AE1403" s="25" t="s">
        <v>173</v>
      </c>
      <c r="AQ1403" s="5" t="e">
        <f>VLOOKUP(AR1403,'End KS4 denominations'!A:G,7,0)</f>
        <v>#N/A</v>
      </c>
      <c r="AR1403" s="5" t="str">
        <f t="shared" si="21"/>
        <v>Total.S7.FE14-16 Colleges.Total.Total</v>
      </c>
    </row>
    <row r="1404" spans="1:44" x14ac:dyDescent="0.25">
      <c r="A1404">
        <v>201819</v>
      </c>
      <c r="B1404" t="s">
        <v>19</v>
      </c>
      <c r="C1404" t="s">
        <v>110</v>
      </c>
      <c r="D1404" t="s">
        <v>20</v>
      </c>
      <c r="E1404" t="s">
        <v>21</v>
      </c>
      <c r="F1404" t="s">
        <v>22</v>
      </c>
      <c r="G1404" t="s">
        <v>111</v>
      </c>
      <c r="H1404" t="s">
        <v>125</v>
      </c>
      <c r="I1404" t="s">
        <v>89</v>
      </c>
      <c r="J1404" t="s">
        <v>161</v>
      </c>
      <c r="K1404" t="s">
        <v>161</v>
      </c>
      <c r="L1404" t="s">
        <v>53</v>
      </c>
      <c r="M1404" t="s">
        <v>26</v>
      </c>
      <c r="N1404">
        <v>1291</v>
      </c>
      <c r="O1404">
        <v>1246</v>
      </c>
      <c r="P1404">
        <v>721</v>
      </c>
      <c r="Q1404">
        <v>515</v>
      </c>
      <c r="R1404">
        <v>0</v>
      </c>
      <c r="S1404">
        <v>0</v>
      </c>
      <c r="T1404">
        <v>0</v>
      </c>
      <c r="U1404">
        <v>0</v>
      </c>
      <c r="V1404">
        <v>96</v>
      </c>
      <c r="W1404">
        <v>55</v>
      </c>
      <c r="X1404">
        <v>39</v>
      </c>
      <c r="Y1404" t="s">
        <v>173</v>
      </c>
      <c r="Z1404" t="s">
        <v>173</v>
      </c>
      <c r="AA1404" t="s">
        <v>173</v>
      </c>
      <c r="AB1404" t="s">
        <v>173</v>
      </c>
      <c r="AC1404" s="25" t="s">
        <v>173</v>
      </c>
      <c r="AD1404" s="25" t="s">
        <v>173</v>
      </c>
      <c r="AE1404" s="25" t="s">
        <v>173</v>
      </c>
      <c r="AQ1404" s="5" t="e">
        <f>VLOOKUP(AR1404,'End KS4 denominations'!A:G,7,0)</f>
        <v>#N/A</v>
      </c>
      <c r="AR1404" s="5" t="str">
        <f t="shared" si="21"/>
        <v>Boys.S7.Free Schools.Total.Total</v>
      </c>
    </row>
    <row r="1405" spans="1:44" x14ac:dyDescent="0.25">
      <c r="A1405">
        <v>201819</v>
      </c>
      <c r="B1405" t="s">
        <v>19</v>
      </c>
      <c r="C1405" t="s">
        <v>110</v>
      </c>
      <c r="D1405" t="s">
        <v>20</v>
      </c>
      <c r="E1405" t="s">
        <v>21</v>
      </c>
      <c r="F1405" t="s">
        <v>22</v>
      </c>
      <c r="G1405" t="s">
        <v>113</v>
      </c>
      <c r="H1405" t="s">
        <v>125</v>
      </c>
      <c r="I1405" t="s">
        <v>89</v>
      </c>
      <c r="J1405" t="s">
        <v>161</v>
      </c>
      <c r="K1405" t="s">
        <v>161</v>
      </c>
      <c r="L1405" t="s">
        <v>53</v>
      </c>
      <c r="M1405" t="s">
        <v>26</v>
      </c>
      <c r="N1405">
        <v>1303</v>
      </c>
      <c r="O1405">
        <v>1261</v>
      </c>
      <c r="P1405">
        <v>939</v>
      </c>
      <c r="Q1405">
        <v>718</v>
      </c>
      <c r="R1405">
        <v>0</v>
      </c>
      <c r="S1405">
        <v>0</v>
      </c>
      <c r="T1405">
        <v>0</v>
      </c>
      <c r="U1405">
        <v>0</v>
      </c>
      <c r="V1405">
        <v>96</v>
      </c>
      <c r="W1405">
        <v>72</v>
      </c>
      <c r="X1405">
        <v>55</v>
      </c>
      <c r="Y1405" t="s">
        <v>173</v>
      </c>
      <c r="Z1405" t="s">
        <v>173</v>
      </c>
      <c r="AA1405" t="s">
        <v>173</v>
      </c>
      <c r="AB1405" t="s">
        <v>173</v>
      </c>
      <c r="AC1405" s="25" t="s">
        <v>173</v>
      </c>
      <c r="AD1405" s="25" t="s">
        <v>173</v>
      </c>
      <c r="AE1405" s="25" t="s">
        <v>173</v>
      </c>
      <c r="AQ1405" s="5" t="e">
        <f>VLOOKUP(AR1405,'End KS4 denominations'!A:G,7,0)</f>
        <v>#N/A</v>
      </c>
      <c r="AR1405" s="5" t="str">
        <f t="shared" si="21"/>
        <v>Girls.S7.Free Schools.Total.Total</v>
      </c>
    </row>
    <row r="1406" spans="1:44" x14ac:dyDescent="0.25">
      <c r="A1406">
        <v>201819</v>
      </c>
      <c r="B1406" t="s">
        <v>19</v>
      </c>
      <c r="C1406" t="s">
        <v>110</v>
      </c>
      <c r="D1406" t="s">
        <v>20</v>
      </c>
      <c r="E1406" t="s">
        <v>21</v>
      </c>
      <c r="F1406" t="s">
        <v>22</v>
      </c>
      <c r="G1406" t="s">
        <v>161</v>
      </c>
      <c r="H1406" t="s">
        <v>125</v>
      </c>
      <c r="I1406" t="s">
        <v>89</v>
      </c>
      <c r="J1406" t="s">
        <v>161</v>
      </c>
      <c r="K1406" t="s">
        <v>161</v>
      </c>
      <c r="L1406" t="s">
        <v>53</v>
      </c>
      <c r="M1406" t="s">
        <v>26</v>
      </c>
      <c r="N1406">
        <v>2594</v>
      </c>
      <c r="O1406">
        <v>2507</v>
      </c>
      <c r="P1406">
        <v>1660</v>
      </c>
      <c r="Q1406">
        <v>1233</v>
      </c>
      <c r="R1406">
        <v>0</v>
      </c>
      <c r="S1406">
        <v>0</v>
      </c>
      <c r="T1406">
        <v>0</v>
      </c>
      <c r="U1406">
        <v>0</v>
      </c>
      <c r="V1406">
        <v>96</v>
      </c>
      <c r="W1406">
        <v>63</v>
      </c>
      <c r="X1406">
        <v>47</v>
      </c>
      <c r="Y1406" t="s">
        <v>173</v>
      </c>
      <c r="Z1406" t="s">
        <v>173</v>
      </c>
      <c r="AA1406" t="s">
        <v>173</v>
      </c>
      <c r="AB1406" t="s">
        <v>173</v>
      </c>
      <c r="AC1406" s="25" t="s">
        <v>173</v>
      </c>
      <c r="AD1406" s="25" t="s">
        <v>173</v>
      </c>
      <c r="AE1406" s="25" t="s">
        <v>173</v>
      </c>
      <c r="AQ1406" s="5" t="e">
        <f>VLOOKUP(AR1406,'End KS4 denominations'!A:G,7,0)</f>
        <v>#N/A</v>
      </c>
      <c r="AR1406" s="5" t="str">
        <f t="shared" si="21"/>
        <v>Total.S7.Free Schools.Total.Total</v>
      </c>
    </row>
    <row r="1407" spans="1:44" x14ac:dyDescent="0.25">
      <c r="A1407">
        <v>201819</v>
      </c>
      <c r="B1407" t="s">
        <v>19</v>
      </c>
      <c r="C1407" t="s">
        <v>110</v>
      </c>
      <c r="D1407" t="s">
        <v>20</v>
      </c>
      <c r="E1407" t="s">
        <v>21</v>
      </c>
      <c r="F1407" t="s">
        <v>22</v>
      </c>
      <c r="G1407" t="s">
        <v>111</v>
      </c>
      <c r="H1407" t="s">
        <v>125</v>
      </c>
      <c r="I1407" t="s">
        <v>87</v>
      </c>
      <c r="J1407" t="s">
        <v>161</v>
      </c>
      <c r="K1407" t="s">
        <v>161</v>
      </c>
      <c r="L1407" t="s">
        <v>53</v>
      </c>
      <c r="M1407" t="s">
        <v>26</v>
      </c>
      <c r="N1407">
        <v>3062</v>
      </c>
      <c r="O1407">
        <v>2997</v>
      </c>
      <c r="P1407">
        <v>2657</v>
      </c>
      <c r="Q1407">
        <v>2277</v>
      </c>
      <c r="R1407">
        <v>0</v>
      </c>
      <c r="S1407">
        <v>0</v>
      </c>
      <c r="T1407">
        <v>0</v>
      </c>
      <c r="U1407">
        <v>0</v>
      </c>
      <c r="V1407">
        <v>97</v>
      </c>
      <c r="W1407">
        <v>86</v>
      </c>
      <c r="X1407">
        <v>74</v>
      </c>
      <c r="Y1407" t="s">
        <v>173</v>
      </c>
      <c r="Z1407" t="s">
        <v>173</v>
      </c>
      <c r="AA1407" t="s">
        <v>173</v>
      </c>
      <c r="AB1407" t="s">
        <v>173</v>
      </c>
      <c r="AC1407" s="25" t="s">
        <v>173</v>
      </c>
      <c r="AD1407" s="25" t="s">
        <v>173</v>
      </c>
      <c r="AE1407" s="25" t="s">
        <v>173</v>
      </c>
      <c r="AQ1407" s="5" t="e">
        <f>VLOOKUP(AR1407,'End KS4 denominations'!A:G,7,0)</f>
        <v>#N/A</v>
      </c>
      <c r="AR1407" s="5" t="str">
        <f t="shared" si="21"/>
        <v>Boys.S7.Independent Schools.Total.Total</v>
      </c>
    </row>
    <row r="1408" spans="1:44" x14ac:dyDescent="0.25">
      <c r="A1408">
        <v>201819</v>
      </c>
      <c r="B1408" t="s">
        <v>19</v>
      </c>
      <c r="C1408" t="s">
        <v>110</v>
      </c>
      <c r="D1408" t="s">
        <v>20</v>
      </c>
      <c r="E1408" t="s">
        <v>21</v>
      </c>
      <c r="F1408" t="s">
        <v>22</v>
      </c>
      <c r="G1408" t="s">
        <v>113</v>
      </c>
      <c r="H1408" t="s">
        <v>125</v>
      </c>
      <c r="I1408" t="s">
        <v>87</v>
      </c>
      <c r="J1408" t="s">
        <v>161</v>
      </c>
      <c r="K1408" t="s">
        <v>161</v>
      </c>
      <c r="L1408" t="s">
        <v>53</v>
      </c>
      <c r="M1408" t="s">
        <v>26</v>
      </c>
      <c r="N1408">
        <v>4137</v>
      </c>
      <c r="O1408">
        <v>4103</v>
      </c>
      <c r="P1408">
        <v>3918</v>
      </c>
      <c r="Q1408">
        <v>3572</v>
      </c>
      <c r="R1408">
        <v>0</v>
      </c>
      <c r="S1408">
        <v>0</v>
      </c>
      <c r="T1408">
        <v>0</v>
      </c>
      <c r="U1408">
        <v>0</v>
      </c>
      <c r="V1408">
        <v>99</v>
      </c>
      <c r="W1408">
        <v>94</v>
      </c>
      <c r="X1408">
        <v>86</v>
      </c>
      <c r="Y1408" t="s">
        <v>173</v>
      </c>
      <c r="Z1408" t="s">
        <v>173</v>
      </c>
      <c r="AA1408" t="s">
        <v>173</v>
      </c>
      <c r="AB1408" t="s">
        <v>173</v>
      </c>
      <c r="AC1408" s="25" t="s">
        <v>173</v>
      </c>
      <c r="AD1408" s="25" t="s">
        <v>173</v>
      </c>
      <c r="AE1408" s="25" t="s">
        <v>173</v>
      </c>
      <c r="AQ1408" s="5" t="e">
        <f>VLOOKUP(AR1408,'End KS4 denominations'!A:G,7,0)</f>
        <v>#N/A</v>
      </c>
      <c r="AR1408" s="5" t="str">
        <f t="shared" ref="AR1408:AR1471" si="22">CONCATENATE(G1408,".",H1408,".",I1408,".",J1408,".",K1408)</f>
        <v>Girls.S7.Independent Schools.Total.Total</v>
      </c>
    </row>
    <row r="1409" spans="1:44" x14ac:dyDescent="0.25">
      <c r="A1409">
        <v>201819</v>
      </c>
      <c r="B1409" t="s">
        <v>19</v>
      </c>
      <c r="C1409" t="s">
        <v>110</v>
      </c>
      <c r="D1409" t="s">
        <v>20</v>
      </c>
      <c r="E1409" t="s">
        <v>21</v>
      </c>
      <c r="F1409" t="s">
        <v>22</v>
      </c>
      <c r="G1409" t="s">
        <v>161</v>
      </c>
      <c r="H1409" t="s">
        <v>125</v>
      </c>
      <c r="I1409" t="s">
        <v>87</v>
      </c>
      <c r="J1409" t="s">
        <v>161</v>
      </c>
      <c r="K1409" t="s">
        <v>161</v>
      </c>
      <c r="L1409" t="s">
        <v>53</v>
      </c>
      <c r="M1409" t="s">
        <v>26</v>
      </c>
      <c r="N1409">
        <v>7199</v>
      </c>
      <c r="O1409">
        <v>7100</v>
      </c>
      <c r="P1409">
        <v>6575</v>
      </c>
      <c r="Q1409">
        <v>5849</v>
      </c>
      <c r="R1409">
        <v>0</v>
      </c>
      <c r="S1409">
        <v>0</v>
      </c>
      <c r="T1409">
        <v>0</v>
      </c>
      <c r="U1409">
        <v>0</v>
      </c>
      <c r="V1409">
        <v>98</v>
      </c>
      <c r="W1409">
        <v>91</v>
      </c>
      <c r="X1409">
        <v>81</v>
      </c>
      <c r="Y1409" t="s">
        <v>173</v>
      </c>
      <c r="Z1409" t="s">
        <v>173</v>
      </c>
      <c r="AA1409" t="s">
        <v>173</v>
      </c>
      <c r="AB1409" t="s">
        <v>173</v>
      </c>
      <c r="AC1409" s="25" t="s">
        <v>173</v>
      </c>
      <c r="AD1409" s="25" t="s">
        <v>173</v>
      </c>
      <c r="AE1409" s="25" t="s">
        <v>173</v>
      </c>
      <c r="AQ1409" s="5" t="e">
        <f>VLOOKUP(AR1409,'End KS4 denominations'!A:G,7,0)</f>
        <v>#N/A</v>
      </c>
      <c r="AR1409" s="5" t="str">
        <f t="shared" si="22"/>
        <v>Total.S7.Independent Schools.Total.Total</v>
      </c>
    </row>
    <row r="1410" spans="1:44" x14ac:dyDescent="0.25">
      <c r="A1410">
        <v>201819</v>
      </c>
      <c r="B1410" t="s">
        <v>19</v>
      </c>
      <c r="C1410" t="s">
        <v>110</v>
      </c>
      <c r="D1410" t="s">
        <v>20</v>
      </c>
      <c r="E1410" t="s">
        <v>21</v>
      </c>
      <c r="F1410" t="s">
        <v>22</v>
      </c>
      <c r="G1410" t="s">
        <v>111</v>
      </c>
      <c r="H1410" t="s">
        <v>125</v>
      </c>
      <c r="I1410" t="s">
        <v>162</v>
      </c>
      <c r="J1410" t="s">
        <v>161</v>
      </c>
      <c r="K1410" t="s">
        <v>161</v>
      </c>
      <c r="L1410" t="s">
        <v>53</v>
      </c>
      <c r="M1410" t="s">
        <v>26</v>
      </c>
      <c r="N1410">
        <v>9</v>
      </c>
      <c r="O1410">
        <v>9</v>
      </c>
      <c r="P1410">
        <v>8</v>
      </c>
      <c r="Q1410">
        <v>8</v>
      </c>
      <c r="R1410">
        <v>0</v>
      </c>
      <c r="S1410">
        <v>0</v>
      </c>
      <c r="T1410">
        <v>0</v>
      </c>
      <c r="U1410">
        <v>0</v>
      </c>
      <c r="V1410">
        <v>100</v>
      </c>
      <c r="W1410">
        <v>88</v>
      </c>
      <c r="X1410">
        <v>88</v>
      </c>
      <c r="Y1410" t="s">
        <v>173</v>
      </c>
      <c r="Z1410" t="s">
        <v>173</v>
      </c>
      <c r="AA1410" t="s">
        <v>173</v>
      </c>
      <c r="AB1410" t="s">
        <v>173</v>
      </c>
      <c r="AC1410" s="25" t="s">
        <v>173</v>
      </c>
      <c r="AD1410" s="25" t="s">
        <v>173</v>
      </c>
      <c r="AE1410" s="25" t="s">
        <v>173</v>
      </c>
      <c r="AQ1410" s="5" t="e">
        <f>VLOOKUP(AR1410,'End KS4 denominations'!A:G,7,0)</f>
        <v>#N/A</v>
      </c>
      <c r="AR1410" s="5" t="str">
        <f t="shared" si="22"/>
        <v>Boys.S7.Independent Special Schools.Total.Total</v>
      </c>
    </row>
    <row r="1411" spans="1:44" x14ac:dyDescent="0.25">
      <c r="A1411">
        <v>201819</v>
      </c>
      <c r="B1411" t="s">
        <v>19</v>
      </c>
      <c r="C1411" t="s">
        <v>110</v>
      </c>
      <c r="D1411" t="s">
        <v>20</v>
      </c>
      <c r="E1411" t="s">
        <v>21</v>
      </c>
      <c r="F1411" t="s">
        <v>22</v>
      </c>
      <c r="G1411" t="s">
        <v>113</v>
      </c>
      <c r="H1411" t="s">
        <v>125</v>
      </c>
      <c r="I1411" t="s">
        <v>162</v>
      </c>
      <c r="J1411" t="s">
        <v>161</v>
      </c>
      <c r="K1411" t="s">
        <v>161</v>
      </c>
      <c r="L1411" t="s">
        <v>53</v>
      </c>
      <c r="M1411" t="s">
        <v>26</v>
      </c>
      <c r="N1411">
        <v>1</v>
      </c>
      <c r="O1411">
        <v>1</v>
      </c>
      <c r="P1411">
        <v>1</v>
      </c>
      <c r="Q1411">
        <v>1</v>
      </c>
      <c r="R1411">
        <v>0</v>
      </c>
      <c r="S1411">
        <v>0</v>
      </c>
      <c r="T1411">
        <v>0</v>
      </c>
      <c r="U1411">
        <v>0</v>
      </c>
      <c r="V1411">
        <v>100</v>
      </c>
      <c r="W1411">
        <v>100</v>
      </c>
      <c r="X1411">
        <v>100</v>
      </c>
      <c r="Y1411" t="s">
        <v>173</v>
      </c>
      <c r="Z1411" t="s">
        <v>173</v>
      </c>
      <c r="AA1411" t="s">
        <v>173</v>
      </c>
      <c r="AB1411" t="s">
        <v>173</v>
      </c>
      <c r="AC1411" s="25" t="s">
        <v>173</v>
      </c>
      <c r="AD1411" s="25" t="s">
        <v>173</v>
      </c>
      <c r="AE1411" s="25" t="s">
        <v>173</v>
      </c>
      <c r="AQ1411" s="5" t="e">
        <f>VLOOKUP(AR1411,'End KS4 denominations'!A:G,7,0)</f>
        <v>#N/A</v>
      </c>
      <c r="AR1411" s="5" t="str">
        <f t="shared" si="22"/>
        <v>Girls.S7.Independent Special Schools.Total.Total</v>
      </c>
    </row>
    <row r="1412" spans="1:44" x14ac:dyDescent="0.25">
      <c r="A1412">
        <v>201819</v>
      </c>
      <c r="B1412" t="s">
        <v>19</v>
      </c>
      <c r="C1412" t="s">
        <v>110</v>
      </c>
      <c r="D1412" t="s">
        <v>20</v>
      </c>
      <c r="E1412" t="s">
        <v>21</v>
      </c>
      <c r="F1412" t="s">
        <v>22</v>
      </c>
      <c r="G1412" t="s">
        <v>161</v>
      </c>
      <c r="H1412" t="s">
        <v>125</v>
      </c>
      <c r="I1412" t="s">
        <v>162</v>
      </c>
      <c r="J1412" t="s">
        <v>161</v>
      </c>
      <c r="K1412" t="s">
        <v>161</v>
      </c>
      <c r="L1412" t="s">
        <v>53</v>
      </c>
      <c r="M1412" t="s">
        <v>26</v>
      </c>
      <c r="N1412">
        <v>10</v>
      </c>
      <c r="O1412">
        <v>10</v>
      </c>
      <c r="P1412">
        <v>9</v>
      </c>
      <c r="Q1412">
        <v>9</v>
      </c>
      <c r="R1412">
        <v>0</v>
      </c>
      <c r="S1412">
        <v>0</v>
      </c>
      <c r="T1412">
        <v>0</v>
      </c>
      <c r="U1412">
        <v>0</v>
      </c>
      <c r="V1412">
        <v>100</v>
      </c>
      <c r="W1412">
        <v>90</v>
      </c>
      <c r="X1412">
        <v>90</v>
      </c>
      <c r="Y1412" t="s">
        <v>173</v>
      </c>
      <c r="Z1412" t="s">
        <v>173</v>
      </c>
      <c r="AA1412" t="s">
        <v>173</v>
      </c>
      <c r="AB1412" t="s">
        <v>173</v>
      </c>
      <c r="AC1412" s="25" t="s">
        <v>173</v>
      </c>
      <c r="AD1412" s="25" t="s">
        <v>173</v>
      </c>
      <c r="AE1412" s="25" t="s">
        <v>173</v>
      </c>
      <c r="AQ1412" s="5" t="e">
        <f>VLOOKUP(AR1412,'End KS4 denominations'!A:G,7,0)</f>
        <v>#N/A</v>
      </c>
      <c r="AR1412" s="5" t="str">
        <f t="shared" si="22"/>
        <v>Total.S7.Independent Special Schools.Total.Total</v>
      </c>
    </row>
    <row r="1413" spans="1:44" x14ac:dyDescent="0.25">
      <c r="A1413">
        <v>201819</v>
      </c>
      <c r="B1413" t="s">
        <v>19</v>
      </c>
      <c r="C1413" t="s">
        <v>110</v>
      </c>
      <c r="D1413" t="s">
        <v>20</v>
      </c>
      <c r="E1413" t="s">
        <v>21</v>
      </c>
      <c r="F1413" t="s">
        <v>22</v>
      </c>
      <c r="G1413" t="s">
        <v>111</v>
      </c>
      <c r="H1413" t="s">
        <v>125</v>
      </c>
      <c r="I1413" t="s">
        <v>127</v>
      </c>
      <c r="J1413" t="s">
        <v>161</v>
      </c>
      <c r="K1413" t="s">
        <v>161</v>
      </c>
      <c r="L1413" t="s">
        <v>53</v>
      </c>
      <c r="M1413" t="s">
        <v>26</v>
      </c>
      <c r="N1413">
        <v>11</v>
      </c>
      <c r="O1413">
        <v>11</v>
      </c>
      <c r="P1413">
        <v>5</v>
      </c>
      <c r="Q1413">
        <v>3</v>
      </c>
      <c r="R1413">
        <v>0</v>
      </c>
      <c r="S1413">
        <v>0</v>
      </c>
      <c r="T1413">
        <v>0</v>
      </c>
      <c r="U1413">
        <v>0</v>
      </c>
      <c r="V1413">
        <v>100</v>
      </c>
      <c r="W1413">
        <v>45</v>
      </c>
      <c r="X1413">
        <v>27</v>
      </c>
      <c r="Y1413" t="s">
        <v>173</v>
      </c>
      <c r="Z1413" t="s">
        <v>173</v>
      </c>
      <c r="AA1413" t="s">
        <v>173</v>
      </c>
      <c r="AB1413" t="s">
        <v>173</v>
      </c>
      <c r="AC1413" s="25" t="s">
        <v>173</v>
      </c>
      <c r="AD1413" s="25" t="s">
        <v>173</v>
      </c>
      <c r="AE1413" s="25" t="s">
        <v>173</v>
      </c>
      <c r="AQ1413" s="5" t="e">
        <f>VLOOKUP(AR1413,'End KS4 denominations'!A:G,7,0)</f>
        <v>#N/A</v>
      </c>
      <c r="AR1413" s="5" t="str">
        <f t="shared" si="22"/>
        <v>Boys.S7.Non-Maintained Special Schools.Total.Total</v>
      </c>
    </row>
    <row r="1414" spans="1:44" x14ac:dyDescent="0.25">
      <c r="A1414">
        <v>201819</v>
      </c>
      <c r="B1414" t="s">
        <v>19</v>
      </c>
      <c r="C1414" t="s">
        <v>110</v>
      </c>
      <c r="D1414" t="s">
        <v>20</v>
      </c>
      <c r="E1414" t="s">
        <v>21</v>
      </c>
      <c r="F1414" t="s">
        <v>22</v>
      </c>
      <c r="G1414" t="s">
        <v>113</v>
      </c>
      <c r="H1414" t="s">
        <v>125</v>
      </c>
      <c r="I1414" t="s">
        <v>127</v>
      </c>
      <c r="J1414" t="s">
        <v>161</v>
      </c>
      <c r="K1414" t="s">
        <v>161</v>
      </c>
      <c r="L1414" t="s">
        <v>53</v>
      </c>
      <c r="M1414" t="s">
        <v>26</v>
      </c>
      <c r="N1414">
        <v>3</v>
      </c>
      <c r="O1414">
        <v>3</v>
      </c>
      <c r="P1414">
        <v>2</v>
      </c>
      <c r="Q1414">
        <v>2</v>
      </c>
      <c r="R1414">
        <v>0</v>
      </c>
      <c r="S1414">
        <v>0</v>
      </c>
      <c r="T1414">
        <v>0</v>
      </c>
      <c r="U1414">
        <v>0</v>
      </c>
      <c r="V1414">
        <v>100</v>
      </c>
      <c r="W1414">
        <v>66</v>
      </c>
      <c r="X1414">
        <v>66</v>
      </c>
      <c r="Y1414" t="s">
        <v>173</v>
      </c>
      <c r="Z1414" t="s">
        <v>173</v>
      </c>
      <c r="AA1414" t="s">
        <v>173</v>
      </c>
      <c r="AB1414" t="s">
        <v>173</v>
      </c>
      <c r="AC1414" s="25" t="s">
        <v>173</v>
      </c>
      <c r="AD1414" s="25" t="s">
        <v>173</v>
      </c>
      <c r="AE1414" s="25" t="s">
        <v>173</v>
      </c>
      <c r="AQ1414" s="5" t="e">
        <f>VLOOKUP(AR1414,'End KS4 denominations'!A:G,7,0)</f>
        <v>#N/A</v>
      </c>
      <c r="AR1414" s="5" t="str">
        <f t="shared" si="22"/>
        <v>Girls.S7.Non-Maintained Special Schools.Total.Total</v>
      </c>
    </row>
    <row r="1415" spans="1:44" x14ac:dyDescent="0.25">
      <c r="A1415">
        <v>201819</v>
      </c>
      <c r="B1415" t="s">
        <v>19</v>
      </c>
      <c r="C1415" t="s">
        <v>110</v>
      </c>
      <c r="D1415" t="s">
        <v>20</v>
      </c>
      <c r="E1415" t="s">
        <v>21</v>
      </c>
      <c r="F1415" t="s">
        <v>22</v>
      </c>
      <c r="G1415" t="s">
        <v>161</v>
      </c>
      <c r="H1415" t="s">
        <v>125</v>
      </c>
      <c r="I1415" t="s">
        <v>127</v>
      </c>
      <c r="J1415" t="s">
        <v>161</v>
      </c>
      <c r="K1415" t="s">
        <v>161</v>
      </c>
      <c r="L1415" t="s">
        <v>53</v>
      </c>
      <c r="M1415" t="s">
        <v>26</v>
      </c>
      <c r="N1415">
        <v>14</v>
      </c>
      <c r="O1415">
        <v>14</v>
      </c>
      <c r="P1415">
        <v>7</v>
      </c>
      <c r="Q1415">
        <v>5</v>
      </c>
      <c r="R1415">
        <v>0</v>
      </c>
      <c r="S1415">
        <v>0</v>
      </c>
      <c r="T1415">
        <v>0</v>
      </c>
      <c r="U1415">
        <v>0</v>
      </c>
      <c r="V1415">
        <v>100</v>
      </c>
      <c r="W1415">
        <v>50</v>
      </c>
      <c r="X1415">
        <v>35</v>
      </c>
      <c r="Y1415" t="s">
        <v>173</v>
      </c>
      <c r="Z1415" t="s">
        <v>173</v>
      </c>
      <c r="AA1415" t="s">
        <v>173</v>
      </c>
      <c r="AB1415" t="s">
        <v>173</v>
      </c>
      <c r="AC1415" s="25" t="s">
        <v>173</v>
      </c>
      <c r="AD1415" s="25" t="s">
        <v>173</v>
      </c>
      <c r="AE1415" s="25" t="s">
        <v>173</v>
      </c>
      <c r="AQ1415" s="5" t="e">
        <f>VLOOKUP(AR1415,'End KS4 denominations'!A:G,7,0)</f>
        <v>#N/A</v>
      </c>
      <c r="AR1415" s="5" t="str">
        <f t="shared" si="22"/>
        <v>Total.S7.Non-Maintained Special Schools.Total.Total</v>
      </c>
    </row>
    <row r="1416" spans="1:44" x14ac:dyDescent="0.25">
      <c r="A1416">
        <v>201819</v>
      </c>
      <c r="B1416" t="s">
        <v>19</v>
      </c>
      <c r="C1416" t="s">
        <v>110</v>
      </c>
      <c r="D1416" t="s">
        <v>20</v>
      </c>
      <c r="E1416" t="s">
        <v>21</v>
      </c>
      <c r="F1416" t="s">
        <v>22</v>
      </c>
      <c r="G1416" t="s">
        <v>111</v>
      </c>
      <c r="H1416" t="s">
        <v>125</v>
      </c>
      <c r="I1416" t="s">
        <v>88</v>
      </c>
      <c r="J1416" t="s">
        <v>161</v>
      </c>
      <c r="K1416" t="s">
        <v>161</v>
      </c>
      <c r="L1416" t="s">
        <v>53</v>
      </c>
      <c r="M1416" t="s">
        <v>26</v>
      </c>
      <c r="N1416">
        <v>7452</v>
      </c>
      <c r="O1416">
        <v>7263</v>
      </c>
      <c r="P1416">
        <v>3711</v>
      </c>
      <c r="Q1416">
        <v>2510</v>
      </c>
      <c r="R1416">
        <v>0</v>
      </c>
      <c r="S1416">
        <v>0</v>
      </c>
      <c r="T1416">
        <v>0</v>
      </c>
      <c r="U1416">
        <v>0</v>
      </c>
      <c r="V1416">
        <v>97</v>
      </c>
      <c r="W1416">
        <v>49</v>
      </c>
      <c r="X1416">
        <v>33</v>
      </c>
      <c r="Y1416" t="s">
        <v>173</v>
      </c>
      <c r="Z1416" t="s">
        <v>173</v>
      </c>
      <c r="AA1416" t="s">
        <v>173</v>
      </c>
      <c r="AB1416" t="s">
        <v>173</v>
      </c>
      <c r="AC1416" s="25" t="s">
        <v>173</v>
      </c>
      <c r="AD1416" s="25" t="s">
        <v>173</v>
      </c>
      <c r="AE1416" s="25" t="s">
        <v>173</v>
      </c>
      <c r="AQ1416" s="5" t="e">
        <f>VLOOKUP(AR1416,'End KS4 denominations'!A:G,7,0)</f>
        <v>#N/A</v>
      </c>
      <c r="AR1416" s="5" t="str">
        <f t="shared" si="22"/>
        <v>Boys.S7.Sponsored Academies.Total.Total</v>
      </c>
    </row>
    <row r="1417" spans="1:44" x14ac:dyDescent="0.25">
      <c r="A1417">
        <v>201819</v>
      </c>
      <c r="B1417" t="s">
        <v>19</v>
      </c>
      <c r="C1417" t="s">
        <v>110</v>
      </c>
      <c r="D1417" t="s">
        <v>20</v>
      </c>
      <c r="E1417" t="s">
        <v>21</v>
      </c>
      <c r="F1417" t="s">
        <v>22</v>
      </c>
      <c r="G1417" t="s">
        <v>113</v>
      </c>
      <c r="H1417" t="s">
        <v>125</v>
      </c>
      <c r="I1417" t="s">
        <v>88</v>
      </c>
      <c r="J1417" t="s">
        <v>161</v>
      </c>
      <c r="K1417" t="s">
        <v>161</v>
      </c>
      <c r="L1417" t="s">
        <v>53</v>
      </c>
      <c r="M1417" t="s">
        <v>26</v>
      </c>
      <c r="N1417">
        <v>9706</v>
      </c>
      <c r="O1417">
        <v>9498</v>
      </c>
      <c r="P1417">
        <v>5989</v>
      </c>
      <c r="Q1417">
        <v>4287</v>
      </c>
      <c r="R1417">
        <v>0</v>
      </c>
      <c r="S1417">
        <v>0</v>
      </c>
      <c r="T1417">
        <v>0</v>
      </c>
      <c r="U1417">
        <v>0</v>
      </c>
      <c r="V1417">
        <v>97</v>
      </c>
      <c r="W1417">
        <v>61</v>
      </c>
      <c r="X1417">
        <v>44</v>
      </c>
      <c r="Y1417" t="s">
        <v>173</v>
      </c>
      <c r="Z1417" t="s">
        <v>173</v>
      </c>
      <c r="AA1417" t="s">
        <v>173</v>
      </c>
      <c r="AB1417" t="s">
        <v>173</v>
      </c>
      <c r="AC1417" s="25" t="s">
        <v>173</v>
      </c>
      <c r="AD1417" s="25" t="s">
        <v>173</v>
      </c>
      <c r="AE1417" s="25" t="s">
        <v>173</v>
      </c>
      <c r="AQ1417" s="5" t="e">
        <f>VLOOKUP(AR1417,'End KS4 denominations'!A:G,7,0)</f>
        <v>#N/A</v>
      </c>
      <c r="AR1417" s="5" t="str">
        <f t="shared" si="22"/>
        <v>Girls.S7.Sponsored Academies.Total.Total</v>
      </c>
    </row>
    <row r="1418" spans="1:44" x14ac:dyDescent="0.25">
      <c r="A1418">
        <v>201819</v>
      </c>
      <c r="B1418" t="s">
        <v>19</v>
      </c>
      <c r="C1418" t="s">
        <v>110</v>
      </c>
      <c r="D1418" t="s">
        <v>20</v>
      </c>
      <c r="E1418" t="s">
        <v>21</v>
      </c>
      <c r="F1418" t="s">
        <v>22</v>
      </c>
      <c r="G1418" t="s">
        <v>161</v>
      </c>
      <c r="H1418" t="s">
        <v>125</v>
      </c>
      <c r="I1418" t="s">
        <v>88</v>
      </c>
      <c r="J1418" t="s">
        <v>161</v>
      </c>
      <c r="K1418" t="s">
        <v>161</v>
      </c>
      <c r="L1418" t="s">
        <v>53</v>
      </c>
      <c r="M1418" t="s">
        <v>26</v>
      </c>
      <c r="N1418">
        <v>17158</v>
      </c>
      <c r="O1418">
        <v>16761</v>
      </c>
      <c r="P1418">
        <v>9700</v>
      </c>
      <c r="Q1418">
        <v>6797</v>
      </c>
      <c r="R1418">
        <v>0</v>
      </c>
      <c r="S1418">
        <v>0</v>
      </c>
      <c r="T1418">
        <v>0</v>
      </c>
      <c r="U1418">
        <v>0</v>
      </c>
      <c r="V1418">
        <v>97</v>
      </c>
      <c r="W1418">
        <v>56</v>
      </c>
      <c r="X1418">
        <v>39</v>
      </c>
      <c r="Y1418" t="s">
        <v>173</v>
      </c>
      <c r="Z1418" t="s">
        <v>173</v>
      </c>
      <c r="AA1418" t="s">
        <v>173</v>
      </c>
      <c r="AB1418" t="s">
        <v>173</v>
      </c>
      <c r="AC1418" s="25" t="s">
        <v>173</v>
      </c>
      <c r="AD1418" s="25" t="s">
        <v>173</v>
      </c>
      <c r="AE1418" s="25" t="s">
        <v>173</v>
      </c>
      <c r="AQ1418" s="5" t="e">
        <f>VLOOKUP(AR1418,'End KS4 denominations'!A:G,7,0)</f>
        <v>#N/A</v>
      </c>
      <c r="AR1418" s="5" t="str">
        <f t="shared" si="22"/>
        <v>Total.S7.Sponsored Academies.Total.Total</v>
      </c>
    </row>
    <row r="1419" spans="1:44" x14ac:dyDescent="0.25">
      <c r="A1419">
        <v>201819</v>
      </c>
      <c r="B1419" t="s">
        <v>19</v>
      </c>
      <c r="C1419" t="s">
        <v>110</v>
      </c>
      <c r="D1419" t="s">
        <v>20</v>
      </c>
      <c r="E1419" t="s">
        <v>21</v>
      </c>
      <c r="F1419" t="s">
        <v>22</v>
      </c>
      <c r="G1419" t="s">
        <v>111</v>
      </c>
      <c r="H1419" t="s">
        <v>125</v>
      </c>
      <c r="I1419" t="s">
        <v>126</v>
      </c>
      <c r="J1419" t="s">
        <v>161</v>
      </c>
      <c r="K1419" t="s">
        <v>161</v>
      </c>
      <c r="L1419" t="s">
        <v>53</v>
      </c>
      <c r="M1419" t="s">
        <v>26</v>
      </c>
      <c r="N1419">
        <v>27</v>
      </c>
      <c r="O1419">
        <v>26</v>
      </c>
      <c r="P1419">
        <v>16</v>
      </c>
      <c r="Q1419">
        <v>15</v>
      </c>
      <c r="R1419">
        <v>0</v>
      </c>
      <c r="S1419">
        <v>0</v>
      </c>
      <c r="T1419">
        <v>0</v>
      </c>
      <c r="U1419">
        <v>0</v>
      </c>
      <c r="V1419">
        <v>96</v>
      </c>
      <c r="W1419">
        <v>59</v>
      </c>
      <c r="X1419">
        <v>55</v>
      </c>
      <c r="Y1419" t="s">
        <v>173</v>
      </c>
      <c r="Z1419" t="s">
        <v>173</v>
      </c>
      <c r="AA1419" t="s">
        <v>173</v>
      </c>
      <c r="AB1419" t="s">
        <v>173</v>
      </c>
      <c r="AC1419" s="25" t="s">
        <v>173</v>
      </c>
      <c r="AD1419" s="25" t="s">
        <v>173</v>
      </c>
      <c r="AE1419" s="25" t="s">
        <v>173</v>
      </c>
      <c r="AQ1419" s="5" t="e">
        <f>VLOOKUP(AR1419,'End KS4 denominations'!A:G,7,0)</f>
        <v>#N/A</v>
      </c>
      <c r="AR1419" s="5" t="str">
        <f t="shared" si="22"/>
        <v>Boys.S7.Studio Schools.Total.Total</v>
      </c>
    </row>
    <row r="1420" spans="1:44" x14ac:dyDescent="0.25">
      <c r="A1420">
        <v>201819</v>
      </c>
      <c r="B1420" t="s">
        <v>19</v>
      </c>
      <c r="C1420" t="s">
        <v>110</v>
      </c>
      <c r="D1420" t="s">
        <v>20</v>
      </c>
      <c r="E1420" t="s">
        <v>21</v>
      </c>
      <c r="F1420" t="s">
        <v>22</v>
      </c>
      <c r="G1420" t="s">
        <v>113</v>
      </c>
      <c r="H1420" t="s">
        <v>125</v>
      </c>
      <c r="I1420" t="s">
        <v>126</v>
      </c>
      <c r="J1420" t="s">
        <v>161</v>
      </c>
      <c r="K1420" t="s">
        <v>161</v>
      </c>
      <c r="L1420" t="s">
        <v>53</v>
      </c>
      <c r="M1420" t="s">
        <v>26</v>
      </c>
      <c r="N1420">
        <v>31</v>
      </c>
      <c r="O1420">
        <v>28</v>
      </c>
      <c r="P1420">
        <v>19</v>
      </c>
      <c r="Q1420">
        <v>13</v>
      </c>
      <c r="R1420">
        <v>0</v>
      </c>
      <c r="S1420">
        <v>0</v>
      </c>
      <c r="T1420">
        <v>0</v>
      </c>
      <c r="U1420">
        <v>0</v>
      </c>
      <c r="V1420">
        <v>90</v>
      </c>
      <c r="W1420">
        <v>61</v>
      </c>
      <c r="X1420">
        <v>41</v>
      </c>
      <c r="Y1420" t="s">
        <v>173</v>
      </c>
      <c r="Z1420" t="s">
        <v>173</v>
      </c>
      <c r="AA1420" t="s">
        <v>173</v>
      </c>
      <c r="AB1420" t="s">
        <v>173</v>
      </c>
      <c r="AC1420" s="25" t="s">
        <v>173</v>
      </c>
      <c r="AD1420" s="25" t="s">
        <v>173</v>
      </c>
      <c r="AE1420" s="25" t="s">
        <v>173</v>
      </c>
      <c r="AQ1420" s="5" t="e">
        <f>VLOOKUP(AR1420,'End KS4 denominations'!A:G,7,0)</f>
        <v>#N/A</v>
      </c>
      <c r="AR1420" s="5" t="str">
        <f t="shared" si="22"/>
        <v>Girls.S7.Studio Schools.Total.Total</v>
      </c>
    </row>
    <row r="1421" spans="1:44" x14ac:dyDescent="0.25">
      <c r="A1421">
        <v>201819</v>
      </c>
      <c r="B1421" t="s">
        <v>19</v>
      </c>
      <c r="C1421" t="s">
        <v>110</v>
      </c>
      <c r="D1421" t="s">
        <v>20</v>
      </c>
      <c r="E1421" t="s">
        <v>21</v>
      </c>
      <c r="F1421" t="s">
        <v>22</v>
      </c>
      <c r="G1421" t="s">
        <v>161</v>
      </c>
      <c r="H1421" t="s">
        <v>125</v>
      </c>
      <c r="I1421" t="s">
        <v>126</v>
      </c>
      <c r="J1421" t="s">
        <v>161</v>
      </c>
      <c r="K1421" t="s">
        <v>161</v>
      </c>
      <c r="L1421" t="s">
        <v>53</v>
      </c>
      <c r="M1421" t="s">
        <v>26</v>
      </c>
      <c r="N1421">
        <v>58</v>
      </c>
      <c r="O1421">
        <v>54</v>
      </c>
      <c r="P1421">
        <v>35</v>
      </c>
      <c r="Q1421">
        <v>28</v>
      </c>
      <c r="R1421">
        <v>0</v>
      </c>
      <c r="S1421">
        <v>0</v>
      </c>
      <c r="T1421">
        <v>0</v>
      </c>
      <c r="U1421">
        <v>0</v>
      </c>
      <c r="V1421">
        <v>93</v>
      </c>
      <c r="W1421">
        <v>60</v>
      </c>
      <c r="X1421">
        <v>48</v>
      </c>
      <c r="Y1421" t="s">
        <v>173</v>
      </c>
      <c r="Z1421" t="s">
        <v>173</v>
      </c>
      <c r="AA1421" t="s">
        <v>173</v>
      </c>
      <c r="AB1421" t="s">
        <v>173</v>
      </c>
      <c r="AC1421" s="25" t="s">
        <v>173</v>
      </c>
      <c r="AD1421" s="25" t="s">
        <v>173</v>
      </c>
      <c r="AE1421" s="25" t="s">
        <v>173</v>
      </c>
      <c r="AQ1421" s="5" t="e">
        <f>VLOOKUP(AR1421,'End KS4 denominations'!A:G,7,0)</f>
        <v>#N/A</v>
      </c>
      <c r="AR1421" s="5" t="str">
        <f t="shared" si="22"/>
        <v>Total.S7.Studio Schools.Total.Total</v>
      </c>
    </row>
    <row r="1422" spans="1:44" x14ac:dyDescent="0.25">
      <c r="A1422">
        <v>201819</v>
      </c>
      <c r="B1422" t="s">
        <v>19</v>
      </c>
      <c r="C1422" t="s">
        <v>110</v>
      </c>
      <c r="D1422" t="s">
        <v>20</v>
      </c>
      <c r="E1422" t="s">
        <v>21</v>
      </c>
      <c r="F1422" t="s">
        <v>22</v>
      </c>
      <c r="G1422" t="s">
        <v>111</v>
      </c>
      <c r="H1422" t="s">
        <v>125</v>
      </c>
      <c r="I1422" t="s">
        <v>163</v>
      </c>
      <c r="J1422" t="s">
        <v>161</v>
      </c>
      <c r="K1422" t="s">
        <v>161</v>
      </c>
      <c r="L1422" t="s">
        <v>53</v>
      </c>
      <c r="M1422" t="s">
        <v>26</v>
      </c>
      <c r="N1422">
        <v>57</v>
      </c>
      <c r="O1422">
        <v>55</v>
      </c>
      <c r="P1422">
        <v>30</v>
      </c>
      <c r="Q1422">
        <v>21</v>
      </c>
      <c r="R1422">
        <v>0</v>
      </c>
      <c r="S1422">
        <v>0</v>
      </c>
      <c r="T1422">
        <v>0</v>
      </c>
      <c r="U1422">
        <v>0</v>
      </c>
      <c r="V1422">
        <v>96</v>
      </c>
      <c r="W1422">
        <v>52</v>
      </c>
      <c r="X1422">
        <v>36</v>
      </c>
      <c r="Y1422" t="s">
        <v>173</v>
      </c>
      <c r="Z1422" t="s">
        <v>173</v>
      </c>
      <c r="AA1422" t="s">
        <v>173</v>
      </c>
      <c r="AB1422" t="s">
        <v>173</v>
      </c>
      <c r="AC1422" s="25" t="s">
        <v>173</v>
      </c>
      <c r="AD1422" s="25" t="s">
        <v>173</v>
      </c>
      <c r="AE1422" s="25" t="s">
        <v>173</v>
      </c>
      <c r="AQ1422" s="5" t="e">
        <f>VLOOKUP(AR1422,'End KS4 denominations'!A:G,7,0)</f>
        <v>#N/A</v>
      </c>
      <c r="AR1422" s="5" t="str">
        <f t="shared" si="22"/>
        <v>Boys.S7.University Technical Colleges (UTCs).Total.Total</v>
      </c>
    </row>
    <row r="1423" spans="1:44" x14ac:dyDescent="0.25">
      <c r="A1423">
        <v>201819</v>
      </c>
      <c r="B1423" t="s">
        <v>19</v>
      </c>
      <c r="C1423" t="s">
        <v>110</v>
      </c>
      <c r="D1423" t="s">
        <v>20</v>
      </c>
      <c r="E1423" t="s">
        <v>21</v>
      </c>
      <c r="F1423" t="s">
        <v>22</v>
      </c>
      <c r="G1423" t="s">
        <v>113</v>
      </c>
      <c r="H1423" t="s">
        <v>125</v>
      </c>
      <c r="I1423" t="s">
        <v>163</v>
      </c>
      <c r="J1423" t="s">
        <v>161</v>
      </c>
      <c r="K1423" t="s">
        <v>161</v>
      </c>
      <c r="L1423" t="s">
        <v>53</v>
      </c>
      <c r="M1423" t="s">
        <v>26</v>
      </c>
      <c r="N1423">
        <v>55</v>
      </c>
      <c r="O1423">
        <v>52</v>
      </c>
      <c r="P1423">
        <v>28</v>
      </c>
      <c r="Q1423">
        <v>17</v>
      </c>
      <c r="R1423">
        <v>0</v>
      </c>
      <c r="S1423">
        <v>0</v>
      </c>
      <c r="T1423">
        <v>0</v>
      </c>
      <c r="U1423">
        <v>0</v>
      </c>
      <c r="V1423">
        <v>94</v>
      </c>
      <c r="W1423">
        <v>50</v>
      </c>
      <c r="X1423">
        <v>30</v>
      </c>
      <c r="Y1423" t="s">
        <v>173</v>
      </c>
      <c r="Z1423" t="s">
        <v>173</v>
      </c>
      <c r="AA1423" t="s">
        <v>173</v>
      </c>
      <c r="AB1423" t="s">
        <v>173</v>
      </c>
      <c r="AC1423" s="25" t="s">
        <v>173</v>
      </c>
      <c r="AD1423" s="25" t="s">
        <v>173</v>
      </c>
      <c r="AE1423" s="25" t="s">
        <v>173</v>
      </c>
      <c r="AQ1423" s="5" t="e">
        <f>VLOOKUP(AR1423,'End KS4 denominations'!A:G,7,0)</f>
        <v>#N/A</v>
      </c>
      <c r="AR1423" s="5" t="str">
        <f t="shared" si="22"/>
        <v>Girls.S7.University Technical Colleges (UTCs).Total.Total</v>
      </c>
    </row>
    <row r="1424" spans="1:44" x14ac:dyDescent="0.25">
      <c r="A1424">
        <v>201819</v>
      </c>
      <c r="B1424" t="s">
        <v>19</v>
      </c>
      <c r="C1424" t="s">
        <v>110</v>
      </c>
      <c r="D1424" t="s">
        <v>20</v>
      </c>
      <c r="E1424" t="s">
        <v>21</v>
      </c>
      <c r="F1424" t="s">
        <v>22</v>
      </c>
      <c r="G1424" t="s">
        <v>161</v>
      </c>
      <c r="H1424" t="s">
        <v>125</v>
      </c>
      <c r="I1424" t="s">
        <v>163</v>
      </c>
      <c r="J1424" t="s">
        <v>161</v>
      </c>
      <c r="K1424" t="s">
        <v>161</v>
      </c>
      <c r="L1424" t="s">
        <v>53</v>
      </c>
      <c r="M1424" t="s">
        <v>26</v>
      </c>
      <c r="N1424">
        <v>112</v>
      </c>
      <c r="O1424">
        <v>107</v>
      </c>
      <c r="P1424">
        <v>58</v>
      </c>
      <c r="Q1424">
        <v>38</v>
      </c>
      <c r="R1424">
        <v>0</v>
      </c>
      <c r="S1424">
        <v>0</v>
      </c>
      <c r="T1424">
        <v>0</v>
      </c>
      <c r="U1424">
        <v>0</v>
      </c>
      <c r="V1424">
        <v>95</v>
      </c>
      <c r="W1424">
        <v>51</v>
      </c>
      <c r="X1424">
        <v>33</v>
      </c>
      <c r="Y1424" t="s">
        <v>173</v>
      </c>
      <c r="Z1424" t="s">
        <v>173</v>
      </c>
      <c r="AA1424" t="s">
        <v>173</v>
      </c>
      <c r="AB1424" t="s">
        <v>173</v>
      </c>
      <c r="AC1424" s="25" t="s">
        <v>173</v>
      </c>
      <c r="AD1424" s="25" t="s">
        <v>173</v>
      </c>
      <c r="AE1424" s="25" t="s">
        <v>173</v>
      </c>
      <c r="AQ1424" s="5" t="e">
        <f>VLOOKUP(AR1424,'End KS4 denominations'!A:G,7,0)</f>
        <v>#N/A</v>
      </c>
      <c r="AR1424" s="5" t="str">
        <f t="shared" si="22"/>
        <v>Total.S7.University Technical Colleges (UTCs).Total.Total</v>
      </c>
    </row>
    <row r="1425" spans="1:44" x14ac:dyDescent="0.25">
      <c r="A1425">
        <v>201819</v>
      </c>
      <c r="B1425" t="s">
        <v>19</v>
      </c>
      <c r="C1425" t="s">
        <v>110</v>
      </c>
      <c r="D1425" t="s">
        <v>20</v>
      </c>
      <c r="E1425" t="s">
        <v>21</v>
      </c>
      <c r="F1425" t="s">
        <v>22</v>
      </c>
      <c r="G1425" t="s">
        <v>111</v>
      </c>
      <c r="H1425" t="s">
        <v>125</v>
      </c>
      <c r="I1425" t="s">
        <v>86</v>
      </c>
      <c r="J1425" t="s">
        <v>161</v>
      </c>
      <c r="K1425" t="s">
        <v>161</v>
      </c>
      <c r="L1425" t="s">
        <v>54</v>
      </c>
      <c r="M1425" t="s">
        <v>26</v>
      </c>
      <c r="N1425">
        <v>67565</v>
      </c>
      <c r="O1425">
        <v>66135</v>
      </c>
      <c r="P1425">
        <v>44302</v>
      </c>
      <c r="Q1425">
        <v>35516</v>
      </c>
      <c r="R1425">
        <v>0</v>
      </c>
      <c r="S1425">
        <v>0</v>
      </c>
      <c r="T1425">
        <v>0</v>
      </c>
      <c r="U1425">
        <v>0</v>
      </c>
      <c r="V1425">
        <v>97</v>
      </c>
      <c r="W1425">
        <v>65</v>
      </c>
      <c r="X1425">
        <v>52</v>
      </c>
      <c r="Y1425" t="s">
        <v>173</v>
      </c>
      <c r="Z1425" t="s">
        <v>173</v>
      </c>
      <c r="AA1425" t="s">
        <v>173</v>
      </c>
      <c r="AB1425" t="s">
        <v>173</v>
      </c>
      <c r="AC1425" s="25" t="s">
        <v>173</v>
      </c>
      <c r="AD1425" s="25" t="s">
        <v>173</v>
      </c>
      <c r="AE1425" s="25" t="s">
        <v>173</v>
      </c>
      <c r="AQ1425" s="5" t="e">
        <f>VLOOKUP(AR1425,'End KS4 denominations'!A:G,7,0)</f>
        <v>#N/A</v>
      </c>
      <c r="AR1425" s="5" t="str">
        <f t="shared" si="22"/>
        <v>Boys.S7.Converter Academies.Total.Total</v>
      </c>
    </row>
    <row r="1426" spans="1:44" x14ac:dyDescent="0.25">
      <c r="A1426">
        <v>201819</v>
      </c>
      <c r="B1426" t="s">
        <v>19</v>
      </c>
      <c r="C1426" t="s">
        <v>110</v>
      </c>
      <c r="D1426" t="s">
        <v>20</v>
      </c>
      <c r="E1426" t="s">
        <v>21</v>
      </c>
      <c r="F1426" t="s">
        <v>22</v>
      </c>
      <c r="G1426" t="s">
        <v>113</v>
      </c>
      <c r="H1426" t="s">
        <v>125</v>
      </c>
      <c r="I1426" t="s">
        <v>86</v>
      </c>
      <c r="J1426" t="s">
        <v>161</v>
      </c>
      <c r="K1426" t="s">
        <v>161</v>
      </c>
      <c r="L1426" t="s">
        <v>54</v>
      </c>
      <c r="M1426" t="s">
        <v>26</v>
      </c>
      <c r="N1426">
        <v>58989</v>
      </c>
      <c r="O1426">
        <v>58427</v>
      </c>
      <c r="P1426">
        <v>42704</v>
      </c>
      <c r="Q1426">
        <v>35517</v>
      </c>
      <c r="R1426">
        <v>0</v>
      </c>
      <c r="S1426">
        <v>0</v>
      </c>
      <c r="T1426">
        <v>0</v>
      </c>
      <c r="U1426">
        <v>0</v>
      </c>
      <c r="V1426">
        <v>99</v>
      </c>
      <c r="W1426">
        <v>72</v>
      </c>
      <c r="X1426">
        <v>60</v>
      </c>
      <c r="Y1426" t="s">
        <v>173</v>
      </c>
      <c r="Z1426" t="s">
        <v>173</v>
      </c>
      <c r="AA1426" t="s">
        <v>173</v>
      </c>
      <c r="AB1426" t="s">
        <v>173</v>
      </c>
      <c r="AC1426" s="25" t="s">
        <v>173</v>
      </c>
      <c r="AD1426" s="25" t="s">
        <v>173</v>
      </c>
      <c r="AE1426" s="25" t="s">
        <v>173</v>
      </c>
      <c r="AQ1426" s="5" t="e">
        <f>VLOOKUP(AR1426,'End KS4 denominations'!A:G,7,0)</f>
        <v>#N/A</v>
      </c>
      <c r="AR1426" s="5" t="str">
        <f t="shared" si="22"/>
        <v>Girls.S7.Converter Academies.Total.Total</v>
      </c>
    </row>
    <row r="1427" spans="1:44" x14ac:dyDescent="0.25">
      <c r="A1427">
        <v>201819</v>
      </c>
      <c r="B1427" t="s">
        <v>19</v>
      </c>
      <c r="C1427" t="s">
        <v>110</v>
      </c>
      <c r="D1427" t="s">
        <v>20</v>
      </c>
      <c r="E1427" t="s">
        <v>21</v>
      </c>
      <c r="F1427" t="s">
        <v>22</v>
      </c>
      <c r="G1427" t="s">
        <v>161</v>
      </c>
      <c r="H1427" t="s">
        <v>125</v>
      </c>
      <c r="I1427" t="s">
        <v>86</v>
      </c>
      <c r="J1427" t="s">
        <v>161</v>
      </c>
      <c r="K1427" t="s">
        <v>161</v>
      </c>
      <c r="L1427" t="s">
        <v>54</v>
      </c>
      <c r="M1427" t="s">
        <v>26</v>
      </c>
      <c r="N1427">
        <v>126554</v>
      </c>
      <c r="O1427">
        <v>124562</v>
      </c>
      <c r="P1427">
        <v>87006</v>
      </c>
      <c r="Q1427">
        <v>71033</v>
      </c>
      <c r="R1427">
        <v>0</v>
      </c>
      <c r="S1427">
        <v>0</v>
      </c>
      <c r="T1427">
        <v>0</v>
      </c>
      <c r="U1427">
        <v>0</v>
      </c>
      <c r="V1427">
        <v>98</v>
      </c>
      <c r="W1427">
        <v>68</v>
      </c>
      <c r="X1427">
        <v>56</v>
      </c>
      <c r="Y1427" t="s">
        <v>173</v>
      </c>
      <c r="Z1427" t="s">
        <v>173</v>
      </c>
      <c r="AA1427" t="s">
        <v>173</v>
      </c>
      <c r="AB1427" t="s">
        <v>173</v>
      </c>
      <c r="AC1427" s="25" t="s">
        <v>173</v>
      </c>
      <c r="AD1427" s="25" t="s">
        <v>173</v>
      </c>
      <c r="AE1427" s="25" t="s">
        <v>173</v>
      </c>
      <c r="AQ1427" s="5" t="e">
        <f>VLOOKUP(AR1427,'End KS4 denominations'!A:G,7,0)</f>
        <v>#N/A</v>
      </c>
      <c r="AR1427" s="5" t="str">
        <f t="shared" si="22"/>
        <v>Total.S7.Converter Academies.Total.Total</v>
      </c>
    </row>
    <row r="1428" spans="1:44" x14ac:dyDescent="0.25">
      <c r="A1428">
        <v>201819</v>
      </c>
      <c r="B1428" t="s">
        <v>19</v>
      </c>
      <c r="C1428" t="s">
        <v>110</v>
      </c>
      <c r="D1428" t="s">
        <v>20</v>
      </c>
      <c r="E1428" t="s">
        <v>21</v>
      </c>
      <c r="F1428" t="s">
        <v>22</v>
      </c>
      <c r="G1428" t="s">
        <v>111</v>
      </c>
      <c r="H1428" t="s">
        <v>125</v>
      </c>
      <c r="I1428" t="s">
        <v>164</v>
      </c>
      <c r="J1428" t="s">
        <v>161</v>
      </c>
      <c r="K1428" t="s">
        <v>161</v>
      </c>
      <c r="L1428" t="s">
        <v>54</v>
      </c>
      <c r="M1428" t="s">
        <v>26</v>
      </c>
      <c r="N1428">
        <v>42</v>
      </c>
      <c r="O1428">
        <v>37</v>
      </c>
      <c r="P1428">
        <v>8</v>
      </c>
      <c r="Q1428">
        <v>5</v>
      </c>
      <c r="R1428">
        <v>0</v>
      </c>
      <c r="S1428">
        <v>0</v>
      </c>
      <c r="T1428">
        <v>0</v>
      </c>
      <c r="U1428">
        <v>0</v>
      </c>
      <c r="V1428">
        <v>88</v>
      </c>
      <c r="W1428">
        <v>19</v>
      </c>
      <c r="X1428">
        <v>11</v>
      </c>
      <c r="Y1428" t="s">
        <v>173</v>
      </c>
      <c r="Z1428" t="s">
        <v>173</v>
      </c>
      <c r="AA1428" t="s">
        <v>173</v>
      </c>
      <c r="AB1428" t="s">
        <v>173</v>
      </c>
      <c r="AC1428" s="25" t="s">
        <v>173</v>
      </c>
      <c r="AD1428" s="25" t="s">
        <v>173</v>
      </c>
      <c r="AE1428" s="25" t="s">
        <v>173</v>
      </c>
      <c r="AQ1428" s="5" t="e">
        <f>VLOOKUP(AR1428,'End KS4 denominations'!A:G,7,0)</f>
        <v>#N/A</v>
      </c>
      <c r="AR1428" s="5" t="str">
        <f t="shared" si="22"/>
        <v>Boys.S7.FE14-16 Colleges.Total.Total</v>
      </c>
    </row>
    <row r="1429" spans="1:44" x14ac:dyDescent="0.25">
      <c r="A1429">
        <v>201819</v>
      </c>
      <c r="B1429" t="s">
        <v>19</v>
      </c>
      <c r="C1429" t="s">
        <v>110</v>
      </c>
      <c r="D1429" t="s">
        <v>20</v>
      </c>
      <c r="E1429" t="s">
        <v>21</v>
      </c>
      <c r="F1429" t="s">
        <v>22</v>
      </c>
      <c r="G1429" t="s">
        <v>113</v>
      </c>
      <c r="H1429" t="s">
        <v>125</v>
      </c>
      <c r="I1429" t="s">
        <v>164</v>
      </c>
      <c r="J1429" t="s">
        <v>161</v>
      </c>
      <c r="K1429" t="s">
        <v>161</v>
      </c>
      <c r="L1429" t="s">
        <v>54</v>
      </c>
      <c r="M1429" t="s">
        <v>26</v>
      </c>
      <c r="N1429">
        <v>44</v>
      </c>
      <c r="O1429">
        <v>42</v>
      </c>
      <c r="P1429">
        <v>7</v>
      </c>
      <c r="Q1429">
        <v>1</v>
      </c>
      <c r="R1429">
        <v>0</v>
      </c>
      <c r="S1429">
        <v>0</v>
      </c>
      <c r="T1429">
        <v>0</v>
      </c>
      <c r="U1429">
        <v>0</v>
      </c>
      <c r="V1429">
        <v>95</v>
      </c>
      <c r="W1429">
        <v>15</v>
      </c>
      <c r="X1429">
        <v>2</v>
      </c>
      <c r="Y1429" t="s">
        <v>173</v>
      </c>
      <c r="Z1429" t="s">
        <v>173</v>
      </c>
      <c r="AA1429" t="s">
        <v>173</v>
      </c>
      <c r="AB1429" t="s">
        <v>173</v>
      </c>
      <c r="AC1429" s="25" t="s">
        <v>173</v>
      </c>
      <c r="AD1429" s="25" t="s">
        <v>173</v>
      </c>
      <c r="AE1429" s="25" t="s">
        <v>173</v>
      </c>
      <c r="AQ1429" s="5" t="e">
        <f>VLOOKUP(AR1429,'End KS4 denominations'!A:G,7,0)</f>
        <v>#N/A</v>
      </c>
      <c r="AR1429" s="5" t="str">
        <f t="shared" si="22"/>
        <v>Girls.S7.FE14-16 Colleges.Total.Total</v>
      </c>
    </row>
    <row r="1430" spans="1:44" x14ac:dyDescent="0.25">
      <c r="A1430">
        <v>201819</v>
      </c>
      <c r="B1430" t="s">
        <v>19</v>
      </c>
      <c r="C1430" t="s">
        <v>110</v>
      </c>
      <c r="D1430" t="s">
        <v>20</v>
      </c>
      <c r="E1430" t="s">
        <v>21</v>
      </c>
      <c r="F1430" t="s">
        <v>22</v>
      </c>
      <c r="G1430" t="s">
        <v>161</v>
      </c>
      <c r="H1430" t="s">
        <v>125</v>
      </c>
      <c r="I1430" t="s">
        <v>164</v>
      </c>
      <c r="J1430" t="s">
        <v>161</v>
      </c>
      <c r="K1430" t="s">
        <v>161</v>
      </c>
      <c r="L1430" t="s">
        <v>54</v>
      </c>
      <c r="M1430" t="s">
        <v>26</v>
      </c>
      <c r="N1430">
        <v>86</v>
      </c>
      <c r="O1430">
        <v>79</v>
      </c>
      <c r="P1430">
        <v>15</v>
      </c>
      <c r="Q1430">
        <v>6</v>
      </c>
      <c r="R1430">
        <v>0</v>
      </c>
      <c r="S1430">
        <v>0</v>
      </c>
      <c r="T1430">
        <v>0</v>
      </c>
      <c r="U1430">
        <v>0</v>
      </c>
      <c r="V1430">
        <v>91</v>
      </c>
      <c r="W1430">
        <v>17</v>
      </c>
      <c r="X1430">
        <v>6</v>
      </c>
      <c r="Y1430" t="s">
        <v>173</v>
      </c>
      <c r="Z1430" t="s">
        <v>173</v>
      </c>
      <c r="AA1430" t="s">
        <v>173</v>
      </c>
      <c r="AB1430" t="s">
        <v>173</v>
      </c>
      <c r="AC1430" s="25" t="s">
        <v>173</v>
      </c>
      <c r="AD1430" s="25" t="s">
        <v>173</v>
      </c>
      <c r="AE1430" s="25" t="s">
        <v>173</v>
      </c>
      <c r="AQ1430" s="5" t="e">
        <f>VLOOKUP(AR1430,'End KS4 denominations'!A:G,7,0)</f>
        <v>#N/A</v>
      </c>
      <c r="AR1430" s="5" t="str">
        <f t="shared" si="22"/>
        <v>Total.S7.FE14-16 Colleges.Total.Total</v>
      </c>
    </row>
    <row r="1431" spans="1:44" x14ac:dyDescent="0.25">
      <c r="A1431">
        <v>201819</v>
      </c>
      <c r="B1431" t="s">
        <v>19</v>
      </c>
      <c r="C1431" t="s">
        <v>110</v>
      </c>
      <c r="D1431" t="s">
        <v>20</v>
      </c>
      <c r="E1431" t="s">
        <v>21</v>
      </c>
      <c r="F1431" t="s">
        <v>22</v>
      </c>
      <c r="G1431" t="s">
        <v>111</v>
      </c>
      <c r="H1431" t="s">
        <v>125</v>
      </c>
      <c r="I1431" t="s">
        <v>89</v>
      </c>
      <c r="J1431" t="s">
        <v>161</v>
      </c>
      <c r="K1431" t="s">
        <v>161</v>
      </c>
      <c r="L1431" t="s">
        <v>54</v>
      </c>
      <c r="M1431" t="s">
        <v>26</v>
      </c>
      <c r="N1431">
        <v>2420</v>
      </c>
      <c r="O1431">
        <v>2374</v>
      </c>
      <c r="P1431">
        <v>1540</v>
      </c>
      <c r="Q1431">
        <v>1202</v>
      </c>
      <c r="R1431">
        <v>0</v>
      </c>
      <c r="S1431">
        <v>0</v>
      </c>
      <c r="T1431">
        <v>0</v>
      </c>
      <c r="U1431">
        <v>0</v>
      </c>
      <c r="V1431">
        <v>98</v>
      </c>
      <c r="W1431">
        <v>63</v>
      </c>
      <c r="X1431">
        <v>49</v>
      </c>
      <c r="Y1431" t="s">
        <v>173</v>
      </c>
      <c r="Z1431" t="s">
        <v>173</v>
      </c>
      <c r="AA1431" t="s">
        <v>173</v>
      </c>
      <c r="AB1431" t="s">
        <v>173</v>
      </c>
      <c r="AC1431" s="25" t="s">
        <v>173</v>
      </c>
      <c r="AD1431" s="25" t="s">
        <v>173</v>
      </c>
      <c r="AE1431" s="25" t="s">
        <v>173</v>
      </c>
      <c r="AQ1431" s="5" t="e">
        <f>VLOOKUP(AR1431,'End KS4 denominations'!A:G,7,0)</f>
        <v>#N/A</v>
      </c>
      <c r="AR1431" s="5" t="str">
        <f t="shared" si="22"/>
        <v>Boys.S7.Free Schools.Total.Total</v>
      </c>
    </row>
    <row r="1432" spans="1:44" x14ac:dyDescent="0.25">
      <c r="A1432">
        <v>201819</v>
      </c>
      <c r="B1432" t="s">
        <v>19</v>
      </c>
      <c r="C1432" t="s">
        <v>110</v>
      </c>
      <c r="D1432" t="s">
        <v>20</v>
      </c>
      <c r="E1432" t="s">
        <v>21</v>
      </c>
      <c r="F1432" t="s">
        <v>22</v>
      </c>
      <c r="G1432" t="s">
        <v>113</v>
      </c>
      <c r="H1432" t="s">
        <v>125</v>
      </c>
      <c r="I1432" t="s">
        <v>89</v>
      </c>
      <c r="J1432" t="s">
        <v>161</v>
      </c>
      <c r="K1432" t="s">
        <v>161</v>
      </c>
      <c r="L1432" t="s">
        <v>54</v>
      </c>
      <c r="M1432" t="s">
        <v>26</v>
      </c>
      <c r="N1432">
        <v>1728</v>
      </c>
      <c r="O1432">
        <v>1706</v>
      </c>
      <c r="P1432">
        <v>1205</v>
      </c>
      <c r="Q1432">
        <v>975</v>
      </c>
      <c r="R1432">
        <v>0</v>
      </c>
      <c r="S1432">
        <v>0</v>
      </c>
      <c r="T1432">
        <v>0</v>
      </c>
      <c r="U1432">
        <v>0</v>
      </c>
      <c r="V1432">
        <v>98</v>
      </c>
      <c r="W1432">
        <v>69</v>
      </c>
      <c r="X1432">
        <v>56</v>
      </c>
      <c r="Y1432" t="s">
        <v>173</v>
      </c>
      <c r="Z1432" t="s">
        <v>173</v>
      </c>
      <c r="AA1432" t="s">
        <v>173</v>
      </c>
      <c r="AB1432" t="s">
        <v>173</v>
      </c>
      <c r="AC1432" s="25" t="s">
        <v>173</v>
      </c>
      <c r="AD1432" s="25" t="s">
        <v>173</v>
      </c>
      <c r="AE1432" s="25" t="s">
        <v>173</v>
      </c>
      <c r="AQ1432" s="5" t="e">
        <f>VLOOKUP(AR1432,'End KS4 denominations'!A:G,7,0)</f>
        <v>#N/A</v>
      </c>
      <c r="AR1432" s="5" t="str">
        <f t="shared" si="22"/>
        <v>Girls.S7.Free Schools.Total.Total</v>
      </c>
    </row>
    <row r="1433" spans="1:44" x14ac:dyDescent="0.25">
      <c r="A1433">
        <v>201819</v>
      </c>
      <c r="B1433" t="s">
        <v>19</v>
      </c>
      <c r="C1433" t="s">
        <v>110</v>
      </c>
      <c r="D1433" t="s">
        <v>20</v>
      </c>
      <c r="E1433" t="s">
        <v>21</v>
      </c>
      <c r="F1433" t="s">
        <v>22</v>
      </c>
      <c r="G1433" t="s">
        <v>161</v>
      </c>
      <c r="H1433" t="s">
        <v>125</v>
      </c>
      <c r="I1433" t="s">
        <v>89</v>
      </c>
      <c r="J1433" t="s">
        <v>161</v>
      </c>
      <c r="K1433" t="s">
        <v>161</v>
      </c>
      <c r="L1433" t="s">
        <v>54</v>
      </c>
      <c r="M1433" t="s">
        <v>26</v>
      </c>
      <c r="N1433">
        <v>4148</v>
      </c>
      <c r="O1433">
        <v>4080</v>
      </c>
      <c r="P1433">
        <v>2745</v>
      </c>
      <c r="Q1433">
        <v>2177</v>
      </c>
      <c r="R1433">
        <v>0</v>
      </c>
      <c r="S1433">
        <v>0</v>
      </c>
      <c r="T1433">
        <v>0</v>
      </c>
      <c r="U1433">
        <v>0</v>
      </c>
      <c r="V1433">
        <v>98</v>
      </c>
      <c r="W1433">
        <v>66</v>
      </c>
      <c r="X1433">
        <v>52</v>
      </c>
      <c r="Y1433" t="s">
        <v>173</v>
      </c>
      <c r="Z1433" t="s">
        <v>173</v>
      </c>
      <c r="AA1433" t="s">
        <v>173</v>
      </c>
      <c r="AB1433" t="s">
        <v>173</v>
      </c>
      <c r="AC1433" s="25" t="s">
        <v>173</v>
      </c>
      <c r="AD1433" s="25" t="s">
        <v>173</v>
      </c>
      <c r="AE1433" s="25" t="s">
        <v>173</v>
      </c>
      <c r="AQ1433" s="5" t="e">
        <f>VLOOKUP(AR1433,'End KS4 denominations'!A:G,7,0)</f>
        <v>#N/A</v>
      </c>
      <c r="AR1433" s="5" t="str">
        <f t="shared" si="22"/>
        <v>Total.S7.Free Schools.Total.Total</v>
      </c>
    </row>
    <row r="1434" spans="1:44" x14ac:dyDescent="0.25">
      <c r="A1434">
        <v>201819</v>
      </c>
      <c r="B1434" t="s">
        <v>19</v>
      </c>
      <c r="C1434" t="s">
        <v>110</v>
      </c>
      <c r="D1434" t="s">
        <v>20</v>
      </c>
      <c r="E1434" t="s">
        <v>21</v>
      </c>
      <c r="F1434" t="s">
        <v>22</v>
      </c>
      <c r="G1434" t="s">
        <v>111</v>
      </c>
      <c r="H1434" t="s">
        <v>125</v>
      </c>
      <c r="I1434" t="s">
        <v>87</v>
      </c>
      <c r="J1434" t="s">
        <v>161</v>
      </c>
      <c r="K1434" t="s">
        <v>161</v>
      </c>
      <c r="L1434" t="s">
        <v>54</v>
      </c>
      <c r="M1434" t="s">
        <v>26</v>
      </c>
      <c r="N1434">
        <v>8035</v>
      </c>
      <c r="O1434">
        <v>8022</v>
      </c>
      <c r="P1434">
        <v>7490</v>
      </c>
      <c r="Q1434">
        <v>6875</v>
      </c>
      <c r="R1434">
        <v>0</v>
      </c>
      <c r="S1434">
        <v>0</v>
      </c>
      <c r="T1434">
        <v>0</v>
      </c>
      <c r="U1434">
        <v>0</v>
      </c>
      <c r="V1434">
        <v>99</v>
      </c>
      <c r="W1434">
        <v>93</v>
      </c>
      <c r="X1434">
        <v>85</v>
      </c>
      <c r="Y1434" t="s">
        <v>173</v>
      </c>
      <c r="Z1434" t="s">
        <v>173</v>
      </c>
      <c r="AA1434" t="s">
        <v>173</v>
      </c>
      <c r="AB1434" t="s">
        <v>173</v>
      </c>
      <c r="AC1434" s="25" t="s">
        <v>173</v>
      </c>
      <c r="AD1434" s="25" t="s">
        <v>173</v>
      </c>
      <c r="AE1434" s="25" t="s">
        <v>173</v>
      </c>
      <c r="AQ1434" s="5" t="e">
        <f>VLOOKUP(AR1434,'End KS4 denominations'!A:G,7,0)</f>
        <v>#N/A</v>
      </c>
      <c r="AR1434" s="5" t="str">
        <f t="shared" si="22"/>
        <v>Boys.S7.Independent Schools.Total.Total</v>
      </c>
    </row>
    <row r="1435" spans="1:44" x14ac:dyDescent="0.25">
      <c r="A1435">
        <v>201819</v>
      </c>
      <c r="B1435" t="s">
        <v>19</v>
      </c>
      <c r="C1435" t="s">
        <v>110</v>
      </c>
      <c r="D1435" t="s">
        <v>20</v>
      </c>
      <c r="E1435" t="s">
        <v>21</v>
      </c>
      <c r="F1435" t="s">
        <v>22</v>
      </c>
      <c r="G1435" t="s">
        <v>113</v>
      </c>
      <c r="H1435" t="s">
        <v>125</v>
      </c>
      <c r="I1435" t="s">
        <v>87</v>
      </c>
      <c r="J1435" t="s">
        <v>161</v>
      </c>
      <c r="K1435" t="s">
        <v>161</v>
      </c>
      <c r="L1435" t="s">
        <v>54</v>
      </c>
      <c r="M1435" t="s">
        <v>26</v>
      </c>
      <c r="N1435">
        <v>7413</v>
      </c>
      <c r="O1435">
        <v>7402</v>
      </c>
      <c r="P1435">
        <v>7025</v>
      </c>
      <c r="Q1435">
        <v>6613</v>
      </c>
      <c r="R1435">
        <v>0</v>
      </c>
      <c r="S1435">
        <v>0</v>
      </c>
      <c r="T1435">
        <v>0</v>
      </c>
      <c r="U1435">
        <v>0</v>
      </c>
      <c r="V1435">
        <v>99</v>
      </c>
      <c r="W1435">
        <v>94</v>
      </c>
      <c r="X1435">
        <v>89</v>
      </c>
      <c r="Y1435" t="s">
        <v>173</v>
      </c>
      <c r="Z1435" t="s">
        <v>173</v>
      </c>
      <c r="AA1435" t="s">
        <v>173</v>
      </c>
      <c r="AB1435" t="s">
        <v>173</v>
      </c>
      <c r="AC1435" s="25" t="s">
        <v>173</v>
      </c>
      <c r="AD1435" s="25" t="s">
        <v>173</v>
      </c>
      <c r="AE1435" s="25" t="s">
        <v>173</v>
      </c>
      <c r="AQ1435" s="5" t="e">
        <f>VLOOKUP(AR1435,'End KS4 denominations'!A:G,7,0)</f>
        <v>#N/A</v>
      </c>
      <c r="AR1435" s="5" t="str">
        <f t="shared" si="22"/>
        <v>Girls.S7.Independent Schools.Total.Total</v>
      </c>
    </row>
    <row r="1436" spans="1:44" x14ac:dyDescent="0.25">
      <c r="A1436">
        <v>201819</v>
      </c>
      <c r="B1436" t="s">
        <v>19</v>
      </c>
      <c r="C1436" t="s">
        <v>110</v>
      </c>
      <c r="D1436" t="s">
        <v>20</v>
      </c>
      <c r="E1436" t="s">
        <v>21</v>
      </c>
      <c r="F1436" t="s">
        <v>22</v>
      </c>
      <c r="G1436" t="s">
        <v>161</v>
      </c>
      <c r="H1436" t="s">
        <v>125</v>
      </c>
      <c r="I1436" t="s">
        <v>87</v>
      </c>
      <c r="J1436" t="s">
        <v>161</v>
      </c>
      <c r="K1436" t="s">
        <v>161</v>
      </c>
      <c r="L1436" t="s">
        <v>54</v>
      </c>
      <c r="M1436" t="s">
        <v>26</v>
      </c>
      <c r="N1436">
        <v>15448</v>
      </c>
      <c r="O1436">
        <v>15424</v>
      </c>
      <c r="P1436">
        <v>14515</v>
      </c>
      <c r="Q1436">
        <v>13488</v>
      </c>
      <c r="R1436">
        <v>0</v>
      </c>
      <c r="S1436">
        <v>0</v>
      </c>
      <c r="T1436">
        <v>0</v>
      </c>
      <c r="U1436">
        <v>0</v>
      </c>
      <c r="V1436">
        <v>99</v>
      </c>
      <c r="W1436">
        <v>93</v>
      </c>
      <c r="X1436">
        <v>87</v>
      </c>
      <c r="Y1436" t="s">
        <v>173</v>
      </c>
      <c r="Z1436" t="s">
        <v>173</v>
      </c>
      <c r="AA1436" t="s">
        <v>173</v>
      </c>
      <c r="AB1436" t="s">
        <v>173</v>
      </c>
      <c r="AC1436" s="25" t="s">
        <v>173</v>
      </c>
      <c r="AD1436" s="25" t="s">
        <v>173</v>
      </c>
      <c r="AE1436" s="25" t="s">
        <v>173</v>
      </c>
      <c r="AQ1436" s="5" t="e">
        <f>VLOOKUP(AR1436,'End KS4 denominations'!A:G,7,0)</f>
        <v>#N/A</v>
      </c>
      <c r="AR1436" s="5" t="str">
        <f t="shared" si="22"/>
        <v>Total.S7.Independent Schools.Total.Total</v>
      </c>
    </row>
    <row r="1437" spans="1:44" x14ac:dyDescent="0.25">
      <c r="A1437">
        <v>201819</v>
      </c>
      <c r="B1437" t="s">
        <v>19</v>
      </c>
      <c r="C1437" t="s">
        <v>110</v>
      </c>
      <c r="D1437" t="s">
        <v>20</v>
      </c>
      <c r="E1437" t="s">
        <v>21</v>
      </c>
      <c r="F1437" t="s">
        <v>22</v>
      </c>
      <c r="G1437" t="s">
        <v>111</v>
      </c>
      <c r="H1437" t="s">
        <v>125</v>
      </c>
      <c r="I1437" t="s">
        <v>162</v>
      </c>
      <c r="J1437" t="s">
        <v>161</v>
      </c>
      <c r="K1437" t="s">
        <v>161</v>
      </c>
      <c r="L1437" t="s">
        <v>54</v>
      </c>
      <c r="M1437" t="s">
        <v>26</v>
      </c>
      <c r="N1437">
        <v>108</v>
      </c>
      <c r="O1437">
        <v>101</v>
      </c>
      <c r="P1437">
        <v>47</v>
      </c>
      <c r="Q1437">
        <v>28</v>
      </c>
      <c r="R1437">
        <v>0</v>
      </c>
      <c r="S1437">
        <v>0</v>
      </c>
      <c r="T1437">
        <v>0</v>
      </c>
      <c r="U1437">
        <v>0</v>
      </c>
      <c r="V1437">
        <v>93</v>
      </c>
      <c r="W1437">
        <v>43</v>
      </c>
      <c r="X1437">
        <v>25</v>
      </c>
      <c r="Y1437" t="s">
        <v>173</v>
      </c>
      <c r="Z1437" t="s">
        <v>173</v>
      </c>
      <c r="AA1437" t="s">
        <v>173</v>
      </c>
      <c r="AB1437" t="s">
        <v>173</v>
      </c>
      <c r="AC1437" s="25" t="s">
        <v>173</v>
      </c>
      <c r="AD1437" s="25" t="s">
        <v>173</v>
      </c>
      <c r="AE1437" s="25" t="s">
        <v>173</v>
      </c>
      <c r="AQ1437" s="5" t="e">
        <f>VLOOKUP(AR1437,'End KS4 denominations'!A:G,7,0)</f>
        <v>#N/A</v>
      </c>
      <c r="AR1437" s="5" t="str">
        <f t="shared" si="22"/>
        <v>Boys.S7.Independent Special Schools.Total.Total</v>
      </c>
    </row>
    <row r="1438" spans="1:44" x14ac:dyDescent="0.25">
      <c r="A1438">
        <v>201819</v>
      </c>
      <c r="B1438" t="s">
        <v>19</v>
      </c>
      <c r="C1438" t="s">
        <v>110</v>
      </c>
      <c r="D1438" t="s">
        <v>20</v>
      </c>
      <c r="E1438" t="s">
        <v>21</v>
      </c>
      <c r="F1438" t="s">
        <v>22</v>
      </c>
      <c r="G1438" t="s">
        <v>113</v>
      </c>
      <c r="H1438" t="s">
        <v>125</v>
      </c>
      <c r="I1438" t="s">
        <v>162</v>
      </c>
      <c r="J1438" t="s">
        <v>161</v>
      </c>
      <c r="K1438" t="s">
        <v>161</v>
      </c>
      <c r="L1438" t="s">
        <v>54</v>
      </c>
      <c r="M1438" t="s">
        <v>26</v>
      </c>
      <c r="N1438">
        <v>19</v>
      </c>
      <c r="O1438">
        <v>19</v>
      </c>
      <c r="P1438">
        <v>6</v>
      </c>
      <c r="Q1438">
        <v>3</v>
      </c>
      <c r="R1438">
        <v>0</v>
      </c>
      <c r="S1438">
        <v>0</v>
      </c>
      <c r="T1438">
        <v>0</v>
      </c>
      <c r="U1438">
        <v>0</v>
      </c>
      <c r="V1438">
        <v>100</v>
      </c>
      <c r="W1438">
        <v>31</v>
      </c>
      <c r="X1438">
        <v>15</v>
      </c>
      <c r="Y1438" t="s">
        <v>173</v>
      </c>
      <c r="Z1438" t="s">
        <v>173</v>
      </c>
      <c r="AA1438" t="s">
        <v>173</v>
      </c>
      <c r="AB1438" t="s">
        <v>173</v>
      </c>
      <c r="AC1438" s="25" t="s">
        <v>173</v>
      </c>
      <c r="AD1438" s="25" t="s">
        <v>173</v>
      </c>
      <c r="AE1438" s="25" t="s">
        <v>173</v>
      </c>
      <c r="AQ1438" s="5" t="e">
        <f>VLOOKUP(AR1438,'End KS4 denominations'!A:G,7,0)</f>
        <v>#N/A</v>
      </c>
      <c r="AR1438" s="5" t="str">
        <f t="shared" si="22"/>
        <v>Girls.S7.Independent Special Schools.Total.Total</v>
      </c>
    </row>
    <row r="1439" spans="1:44" x14ac:dyDescent="0.25">
      <c r="A1439">
        <v>201819</v>
      </c>
      <c r="B1439" t="s">
        <v>19</v>
      </c>
      <c r="C1439" t="s">
        <v>110</v>
      </c>
      <c r="D1439" t="s">
        <v>20</v>
      </c>
      <c r="E1439" t="s">
        <v>21</v>
      </c>
      <c r="F1439" t="s">
        <v>22</v>
      </c>
      <c r="G1439" t="s">
        <v>161</v>
      </c>
      <c r="H1439" t="s">
        <v>125</v>
      </c>
      <c r="I1439" t="s">
        <v>162</v>
      </c>
      <c r="J1439" t="s">
        <v>161</v>
      </c>
      <c r="K1439" t="s">
        <v>161</v>
      </c>
      <c r="L1439" t="s">
        <v>54</v>
      </c>
      <c r="M1439" t="s">
        <v>26</v>
      </c>
      <c r="N1439">
        <v>127</v>
      </c>
      <c r="O1439">
        <v>120</v>
      </c>
      <c r="P1439">
        <v>53</v>
      </c>
      <c r="Q1439">
        <v>31</v>
      </c>
      <c r="R1439">
        <v>0</v>
      </c>
      <c r="S1439">
        <v>0</v>
      </c>
      <c r="T1439">
        <v>0</v>
      </c>
      <c r="U1439">
        <v>0</v>
      </c>
      <c r="V1439">
        <v>94</v>
      </c>
      <c r="W1439">
        <v>41</v>
      </c>
      <c r="X1439">
        <v>24</v>
      </c>
      <c r="Y1439" t="s">
        <v>173</v>
      </c>
      <c r="Z1439" t="s">
        <v>173</v>
      </c>
      <c r="AA1439" t="s">
        <v>173</v>
      </c>
      <c r="AB1439" t="s">
        <v>173</v>
      </c>
      <c r="AC1439" s="25" t="s">
        <v>173</v>
      </c>
      <c r="AD1439" s="25" t="s">
        <v>173</v>
      </c>
      <c r="AE1439" s="25" t="s">
        <v>173</v>
      </c>
      <c r="AQ1439" s="5" t="e">
        <f>VLOOKUP(AR1439,'End KS4 denominations'!A:G,7,0)</f>
        <v>#N/A</v>
      </c>
      <c r="AR1439" s="5" t="str">
        <f t="shared" si="22"/>
        <v>Total.S7.Independent Special Schools.Total.Total</v>
      </c>
    </row>
    <row r="1440" spans="1:44" x14ac:dyDescent="0.25">
      <c r="A1440">
        <v>201819</v>
      </c>
      <c r="B1440" t="s">
        <v>19</v>
      </c>
      <c r="C1440" t="s">
        <v>110</v>
      </c>
      <c r="D1440" t="s">
        <v>20</v>
      </c>
      <c r="E1440" t="s">
        <v>21</v>
      </c>
      <c r="F1440" t="s">
        <v>22</v>
      </c>
      <c r="G1440" t="s">
        <v>111</v>
      </c>
      <c r="H1440" t="s">
        <v>125</v>
      </c>
      <c r="I1440" t="s">
        <v>127</v>
      </c>
      <c r="J1440" t="s">
        <v>161</v>
      </c>
      <c r="K1440" t="s">
        <v>161</v>
      </c>
      <c r="L1440" t="s">
        <v>54</v>
      </c>
      <c r="M1440" t="s">
        <v>26</v>
      </c>
      <c r="N1440">
        <v>5</v>
      </c>
      <c r="O1440">
        <v>5</v>
      </c>
      <c r="P1440">
        <v>1</v>
      </c>
      <c r="Q1440">
        <v>1</v>
      </c>
      <c r="R1440">
        <v>0</v>
      </c>
      <c r="S1440">
        <v>0</v>
      </c>
      <c r="T1440">
        <v>0</v>
      </c>
      <c r="U1440">
        <v>0</v>
      </c>
      <c r="V1440">
        <v>100</v>
      </c>
      <c r="W1440">
        <v>20</v>
      </c>
      <c r="X1440">
        <v>20</v>
      </c>
      <c r="Y1440" t="s">
        <v>173</v>
      </c>
      <c r="Z1440" t="s">
        <v>173</v>
      </c>
      <c r="AA1440" t="s">
        <v>173</v>
      </c>
      <c r="AB1440" t="s">
        <v>173</v>
      </c>
      <c r="AC1440" s="25" t="s">
        <v>173</v>
      </c>
      <c r="AD1440" s="25" t="s">
        <v>173</v>
      </c>
      <c r="AE1440" s="25" t="s">
        <v>173</v>
      </c>
      <c r="AQ1440" s="5" t="e">
        <f>VLOOKUP(AR1440,'End KS4 denominations'!A:G,7,0)</f>
        <v>#N/A</v>
      </c>
      <c r="AR1440" s="5" t="str">
        <f t="shared" si="22"/>
        <v>Boys.S7.Non-Maintained Special Schools.Total.Total</v>
      </c>
    </row>
    <row r="1441" spans="1:44" x14ac:dyDescent="0.25">
      <c r="A1441">
        <v>201819</v>
      </c>
      <c r="B1441" t="s">
        <v>19</v>
      </c>
      <c r="C1441" t="s">
        <v>110</v>
      </c>
      <c r="D1441" t="s">
        <v>20</v>
      </c>
      <c r="E1441" t="s">
        <v>21</v>
      </c>
      <c r="F1441" t="s">
        <v>22</v>
      </c>
      <c r="G1441" t="s">
        <v>113</v>
      </c>
      <c r="H1441" t="s">
        <v>125</v>
      </c>
      <c r="I1441" t="s">
        <v>127</v>
      </c>
      <c r="J1441" t="s">
        <v>161</v>
      </c>
      <c r="K1441" t="s">
        <v>161</v>
      </c>
      <c r="L1441" t="s">
        <v>54</v>
      </c>
      <c r="M1441" t="s">
        <v>26</v>
      </c>
      <c r="N1441">
        <v>4</v>
      </c>
      <c r="O1441">
        <v>4</v>
      </c>
      <c r="P1441">
        <v>0</v>
      </c>
      <c r="Q1441">
        <v>0</v>
      </c>
      <c r="R1441">
        <v>0</v>
      </c>
      <c r="S1441">
        <v>0</v>
      </c>
      <c r="T1441">
        <v>0</v>
      </c>
      <c r="U1441">
        <v>0</v>
      </c>
      <c r="V1441">
        <v>100</v>
      </c>
      <c r="W1441">
        <v>0</v>
      </c>
      <c r="X1441">
        <v>0</v>
      </c>
      <c r="Y1441" t="s">
        <v>173</v>
      </c>
      <c r="Z1441" t="s">
        <v>173</v>
      </c>
      <c r="AA1441" t="s">
        <v>173</v>
      </c>
      <c r="AB1441" t="s">
        <v>173</v>
      </c>
      <c r="AC1441" s="25" t="s">
        <v>173</v>
      </c>
      <c r="AD1441" s="25" t="s">
        <v>173</v>
      </c>
      <c r="AE1441" s="25" t="s">
        <v>173</v>
      </c>
      <c r="AQ1441" s="5" t="e">
        <f>VLOOKUP(AR1441,'End KS4 denominations'!A:G,7,0)</f>
        <v>#N/A</v>
      </c>
      <c r="AR1441" s="5" t="str">
        <f t="shared" si="22"/>
        <v>Girls.S7.Non-Maintained Special Schools.Total.Total</v>
      </c>
    </row>
    <row r="1442" spans="1:44" x14ac:dyDescent="0.25">
      <c r="A1442">
        <v>201819</v>
      </c>
      <c r="B1442" t="s">
        <v>19</v>
      </c>
      <c r="C1442" t="s">
        <v>110</v>
      </c>
      <c r="D1442" t="s">
        <v>20</v>
      </c>
      <c r="E1442" t="s">
        <v>21</v>
      </c>
      <c r="F1442" t="s">
        <v>22</v>
      </c>
      <c r="G1442" t="s">
        <v>161</v>
      </c>
      <c r="H1442" t="s">
        <v>125</v>
      </c>
      <c r="I1442" t="s">
        <v>127</v>
      </c>
      <c r="J1442" t="s">
        <v>161</v>
      </c>
      <c r="K1442" t="s">
        <v>161</v>
      </c>
      <c r="L1442" t="s">
        <v>54</v>
      </c>
      <c r="M1442" t="s">
        <v>26</v>
      </c>
      <c r="N1442">
        <v>9</v>
      </c>
      <c r="O1442">
        <v>9</v>
      </c>
      <c r="P1442">
        <v>1</v>
      </c>
      <c r="Q1442">
        <v>1</v>
      </c>
      <c r="R1442">
        <v>0</v>
      </c>
      <c r="S1442">
        <v>0</v>
      </c>
      <c r="T1442">
        <v>0</v>
      </c>
      <c r="U1442">
        <v>0</v>
      </c>
      <c r="V1442">
        <v>100</v>
      </c>
      <c r="W1442">
        <v>11</v>
      </c>
      <c r="X1442">
        <v>11</v>
      </c>
      <c r="Y1442" t="s">
        <v>173</v>
      </c>
      <c r="Z1442" t="s">
        <v>173</v>
      </c>
      <c r="AA1442" t="s">
        <v>173</v>
      </c>
      <c r="AB1442" t="s">
        <v>173</v>
      </c>
      <c r="AC1442" s="25" t="s">
        <v>173</v>
      </c>
      <c r="AD1442" s="25" t="s">
        <v>173</v>
      </c>
      <c r="AE1442" s="25" t="s">
        <v>173</v>
      </c>
      <c r="AQ1442" s="5" t="e">
        <f>VLOOKUP(AR1442,'End KS4 denominations'!A:G,7,0)</f>
        <v>#N/A</v>
      </c>
      <c r="AR1442" s="5" t="str">
        <f t="shared" si="22"/>
        <v>Total.S7.Non-Maintained Special Schools.Total.Total</v>
      </c>
    </row>
    <row r="1443" spans="1:44" x14ac:dyDescent="0.25">
      <c r="A1443">
        <v>201819</v>
      </c>
      <c r="B1443" t="s">
        <v>19</v>
      </c>
      <c r="C1443" t="s">
        <v>110</v>
      </c>
      <c r="D1443" t="s">
        <v>20</v>
      </c>
      <c r="E1443" t="s">
        <v>21</v>
      </c>
      <c r="F1443" t="s">
        <v>22</v>
      </c>
      <c r="G1443" t="s">
        <v>111</v>
      </c>
      <c r="H1443" t="s">
        <v>125</v>
      </c>
      <c r="I1443" t="s">
        <v>88</v>
      </c>
      <c r="J1443" t="s">
        <v>161</v>
      </c>
      <c r="K1443" t="s">
        <v>161</v>
      </c>
      <c r="L1443" t="s">
        <v>54</v>
      </c>
      <c r="M1443" t="s">
        <v>26</v>
      </c>
      <c r="N1443">
        <v>23945</v>
      </c>
      <c r="O1443">
        <v>22840</v>
      </c>
      <c r="P1443">
        <v>10919</v>
      </c>
      <c r="Q1443">
        <v>7682</v>
      </c>
      <c r="R1443">
        <v>0</v>
      </c>
      <c r="S1443">
        <v>0</v>
      </c>
      <c r="T1443">
        <v>0</v>
      </c>
      <c r="U1443">
        <v>0</v>
      </c>
      <c r="V1443">
        <v>95</v>
      </c>
      <c r="W1443">
        <v>45</v>
      </c>
      <c r="X1443">
        <v>32</v>
      </c>
      <c r="Y1443" t="s">
        <v>173</v>
      </c>
      <c r="Z1443" t="s">
        <v>173</v>
      </c>
      <c r="AA1443" t="s">
        <v>173</v>
      </c>
      <c r="AB1443" t="s">
        <v>173</v>
      </c>
      <c r="AC1443" s="25" t="s">
        <v>173</v>
      </c>
      <c r="AD1443" s="25" t="s">
        <v>173</v>
      </c>
      <c r="AE1443" s="25" t="s">
        <v>173</v>
      </c>
      <c r="AQ1443" s="5" t="e">
        <f>VLOOKUP(AR1443,'End KS4 denominations'!A:G,7,0)</f>
        <v>#N/A</v>
      </c>
      <c r="AR1443" s="5" t="str">
        <f t="shared" si="22"/>
        <v>Boys.S7.Sponsored Academies.Total.Total</v>
      </c>
    </row>
    <row r="1444" spans="1:44" x14ac:dyDescent="0.25">
      <c r="A1444">
        <v>201819</v>
      </c>
      <c r="B1444" t="s">
        <v>19</v>
      </c>
      <c r="C1444" t="s">
        <v>110</v>
      </c>
      <c r="D1444" t="s">
        <v>20</v>
      </c>
      <c r="E1444" t="s">
        <v>21</v>
      </c>
      <c r="F1444" t="s">
        <v>22</v>
      </c>
      <c r="G1444" t="s">
        <v>113</v>
      </c>
      <c r="H1444" t="s">
        <v>125</v>
      </c>
      <c r="I1444" t="s">
        <v>88</v>
      </c>
      <c r="J1444" t="s">
        <v>161</v>
      </c>
      <c r="K1444" t="s">
        <v>161</v>
      </c>
      <c r="L1444" t="s">
        <v>54</v>
      </c>
      <c r="M1444" t="s">
        <v>26</v>
      </c>
      <c r="N1444">
        <v>19161</v>
      </c>
      <c r="O1444">
        <v>18601</v>
      </c>
      <c r="P1444">
        <v>9932</v>
      </c>
      <c r="Q1444">
        <v>7340</v>
      </c>
      <c r="R1444">
        <v>0</v>
      </c>
      <c r="S1444">
        <v>0</v>
      </c>
      <c r="T1444">
        <v>0</v>
      </c>
      <c r="U1444">
        <v>0</v>
      </c>
      <c r="V1444">
        <v>97</v>
      </c>
      <c r="W1444">
        <v>51</v>
      </c>
      <c r="X1444">
        <v>38</v>
      </c>
      <c r="Y1444" t="s">
        <v>173</v>
      </c>
      <c r="Z1444" t="s">
        <v>173</v>
      </c>
      <c r="AA1444" t="s">
        <v>173</v>
      </c>
      <c r="AB1444" t="s">
        <v>173</v>
      </c>
      <c r="AC1444" s="25" t="s">
        <v>173</v>
      </c>
      <c r="AD1444" s="25" t="s">
        <v>173</v>
      </c>
      <c r="AE1444" s="25" t="s">
        <v>173</v>
      </c>
      <c r="AQ1444" s="5" t="e">
        <f>VLOOKUP(AR1444,'End KS4 denominations'!A:G,7,0)</f>
        <v>#N/A</v>
      </c>
      <c r="AR1444" s="5" t="str">
        <f t="shared" si="22"/>
        <v>Girls.S7.Sponsored Academies.Total.Total</v>
      </c>
    </row>
    <row r="1445" spans="1:44" x14ac:dyDescent="0.25">
      <c r="A1445">
        <v>201819</v>
      </c>
      <c r="B1445" t="s">
        <v>19</v>
      </c>
      <c r="C1445" t="s">
        <v>110</v>
      </c>
      <c r="D1445" t="s">
        <v>20</v>
      </c>
      <c r="E1445" t="s">
        <v>21</v>
      </c>
      <c r="F1445" t="s">
        <v>22</v>
      </c>
      <c r="G1445" t="s">
        <v>161</v>
      </c>
      <c r="H1445" t="s">
        <v>125</v>
      </c>
      <c r="I1445" t="s">
        <v>88</v>
      </c>
      <c r="J1445" t="s">
        <v>161</v>
      </c>
      <c r="K1445" t="s">
        <v>161</v>
      </c>
      <c r="L1445" t="s">
        <v>54</v>
      </c>
      <c r="M1445" t="s">
        <v>26</v>
      </c>
      <c r="N1445">
        <v>43106</v>
      </c>
      <c r="O1445">
        <v>41441</v>
      </c>
      <c r="P1445">
        <v>20851</v>
      </c>
      <c r="Q1445">
        <v>15022</v>
      </c>
      <c r="R1445">
        <v>0</v>
      </c>
      <c r="S1445">
        <v>0</v>
      </c>
      <c r="T1445">
        <v>0</v>
      </c>
      <c r="U1445">
        <v>0</v>
      </c>
      <c r="V1445">
        <v>96</v>
      </c>
      <c r="W1445">
        <v>48</v>
      </c>
      <c r="X1445">
        <v>34</v>
      </c>
      <c r="Y1445" t="s">
        <v>173</v>
      </c>
      <c r="Z1445" t="s">
        <v>173</v>
      </c>
      <c r="AA1445" t="s">
        <v>173</v>
      </c>
      <c r="AB1445" t="s">
        <v>173</v>
      </c>
      <c r="AC1445" s="25" t="s">
        <v>173</v>
      </c>
      <c r="AD1445" s="25" t="s">
        <v>173</v>
      </c>
      <c r="AE1445" s="25" t="s">
        <v>173</v>
      </c>
      <c r="AQ1445" s="5" t="e">
        <f>VLOOKUP(AR1445,'End KS4 denominations'!A:G,7,0)</f>
        <v>#N/A</v>
      </c>
      <c r="AR1445" s="5" t="str">
        <f t="shared" si="22"/>
        <v>Total.S7.Sponsored Academies.Total.Total</v>
      </c>
    </row>
    <row r="1446" spans="1:44" x14ac:dyDescent="0.25">
      <c r="A1446">
        <v>201819</v>
      </c>
      <c r="B1446" t="s">
        <v>19</v>
      </c>
      <c r="C1446" t="s">
        <v>110</v>
      </c>
      <c r="D1446" t="s">
        <v>20</v>
      </c>
      <c r="E1446" t="s">
        <v>21</v>
      </c>
      <c r="F1446" t="s">
        <v>22</v>
      </c>
      <c r="G1446" t="s">
        <v>111</v>
      </c>
      <c r="H1446" t="s">
        <v>125</v>
      </c>
      <c r="I1446" t="s">
        <v>126</v>
      </c>
      <c r="J1446" t="s">
        <v>161</v>
      </c>
      <c r="K1446" t="s">
        <v>161</v>
      </c>
      <c r="L1446" t="s">
        <v>54</v>
      </c>
      <c r="M1446" t="s">
        <v>26</v>
      </c>
      <c r="N1446">
        <v>202</v>
      </c>
      <c r="O1446">
        <v>196</v>
      </c>
      <c r="P1446">
        <v>76</v>
      </c>
      <c r="Q1446">
        <v>49</v>
      </c>
      <c r="R1446">
        <v>0</v>
      </c>
      <c r="S1446">
        <v>0</v>
      </c>
      <c r="T1446">
        <v>0</v>
      </c>
      <c r="U1446">
        <v>0</v>
      </c>
      <c r="V1446">
        <v>97</v>
      </c>
      <c r="W1446">
        <v>37</v>
      </c>
      <c r="X1446">
        <v>24</v>
      </c>
      <c r="Y1446" t="s">
        <v>173</v>
      </c>
      <c r="Z1446" t="s">
        <v>173</v>
      </c>
      <c r="AA1446" t="s">
        <v>173</v>
      </c>
      <c r="AB1446" t="s">
        <v>173</v>
      </c>
      <c r="AC1446" s="25" t="s">
        <v>173</v>
      </c>
      <c r="AD1446" s="25" t="s">
        <v>173</v>
      </c>
      <c r="AE1446" s="25" t="s">
        <v>173</v>
      </c>
      <c r="AQ1446" s="5" t="e">
        <f>VLOOKUP(AR1446,'End KS4 denominations'!A:G,7,0)</f>
        <v>#N/A</v>
      </c>
      <c r="AR1446" s="5" t="str">
        <f t="shared" si="22"/>
        <v>Boys.S7.Studio Schools.Total.Total</v>
      </c>
    </row>
    <row r="1447" spans="1:44" x14ac:dyDescent="0.25">
      <c r="A1447">
        <v>201819</v>
      </c>
      <c r="B1447" t="s">
        <v>19</v>
      </c>
      <c r="C1447" t="s">
        <v>110</v>
      </c>
      <c r="D1447" t="s">
        <v>20</v>
      </c>
      <c r="E1447" t="s">
        <v>21</v>
      </c>
      <c r="F1447" t="s">
        <v>22</v>
      </c>
      <c r="G1447" t="s">
        <v>113</v>
      </c>
      <c r="H1447" t="s">
        <v>125</v>
      </c>
      <c r="I1447" t="s">
        <v>126</v>
      </c>
      <c r="J1447" t="s">
        <v>161</v>
      </c>
      <c r="K1447" t="s">
        <v>161</v>
      </c>
      <c r="L1447" t="s">
        <v>54</v>
      </c>
      <c r="M1447" t="s">
        <v>26</v>
      </c>
      <c r="N1447">
        <v>117</v>
      </c>
      <c r="O1447">
        <v>116</v>
      </c>
      <c r="P1447">
        <v>48</v>
      </c>
      <c r="Q1447">
        <v>31</v>
      </c>
      <c r="R1447">
        <v>0</v>
      </c>
      <c r="S1447">
        <v>0</v>
      </c>
      <c r="T1447">
        <v>0</v>
      </c>
      <c r="U1447">
        <v>0</v>
      </c>
      <c r="V1447">
        <v>99</v>
      </c>
      <c r="W1447">
        <v>41</v>
      </c>
      <c r="X1447">
        <v>26</v>
      </c>
      <c r="Y1447" t="s">
        <v>173</v>
      </c>
      <c r="Z1447" t="s">
        <v>173</v>
      </c>
      <c r="AA1447" t="s">
        <v>173</v>
      </c>
      <c r="AB1447" t="s">
        <v>173</v>
      </c>
      <c r="AC1447" s="25" t="s">
        <v>173</v>
      </c>
      <c r="AD1447" s="25" t="s">
        <v>173</v>
      </c>
      <c r="AE1447" s="25" t="s">
        <v>173</v>
      </c>
      <c r="AQ1447" s="5" t="e">
        <f>VLOOKUP(AR1447,'End KS4 denominations'!A:G,7,0)</f>
        <v>#N/A</v>
      </c>
      <c r="AR1447" s="5" t="str">
        <f t="shared" si="22"/>
        <v>Girls.S7.Studio Schools.Total.Total</v>
      </c>
    </row>
    <row r="1448" spans="1:44" x14ac:dyDescent="0.25">
      <c r="A1448">
        <v>201819</v>
      </c>
      <c r="B1448" t="s">
        <v>19</v>
      </c>
      <c r="C1448" t="s">
        <v>110</v>
      </c>
      <c r="D1448" t="s">
        <v>20</v>
      </c>
      <c r="E1448" t="s">
        <v>21</v>
      </c>
      <c r="F1448" t="s">
        <v>22</v>
      </c>
      <c r="G1448" t="s">
        <v>161</v>
      </c>
      <c r="H1448" t="s">
        <v>125</v>
      </c>
      <c r="I1448" t="s">
        <v>126</v>
      </c>
      <c r="J1448" t="s">
        <v>161</v>
      </c>
      <c r="K1448" t="s">
        <v>161</v>
      </c>
      <c r="L1448" t="s">
        <v>54</v>
      </c>
      <c r="M1448" t="s">
        <v>26</v>
      </c>
      <c r="N1448">
        <v>319</v>
      </c>
      <c r="O1448">
        <v>312</v>
      </c>
      <c r="P1448">
        <v>124</v>
      </c>
      <c r="Q1448">
        <v>80</v>
      </c>
      <c r="R1448">
        <v>0</v>
      </c>
      <c r="S1448">
        <v>0</v>
      </c>
      <c r="T1448">
        <v>0</v>
      </c>
      <c r="U1448">
        <v>0</v>
      </c>
      <c r="V1448">
        <v>97</v>
      </c>
      <c r="W1448">
        <v>38</v>
      </c>
      <c r="X1448">
        <v>25</v>
      </c>
      <c r="Y1448" t="s">
        <v>173</v>
      </c>
      <c r="Z1448" t="s">
        <v>173</v>
      </c>
      <c r="AA1448" t="s">
        <v>173</v>
      </c>
      <c r="AB1448" t="s">
        <v>173</v>
      </c>
      <c r="AC1448" s="25" t="s">
        <v>173</v>
      </c>
      <c r="AD1448" s="25" t="s">
        <v>173</v>
      </c>
      <c r="AE1448" s="25" t="s">
        <v>173</v>
      </c>
      <c r="AQ1448" s="5" t="e">
        <f>VLOOKUP(AR1448,'End KS4 denominations'!A:G,7,0)</f>
        <v>#N/A</v>
      </c>
      <c r="AR1448" s="5" t="str">
        <f t="shared" si="22"/>
        <v>Total.S7.Studio Schools.Total.Total</v>
      </c>
    </row>
    <row r="1449" spans="1:44" x14ac:dyDescent="0.25">
      <c r="A1449">
        <v>201819</v>
      </c>
      <c r="B1449" t="s">
        <v>19</v>
      </c>
      <c r="C1449" t="s">
        <v>110</v>
      </c>
      <c r="D1449" t="s">
        <v>20</v>
      </c>
      <c r="E1449" t="s">
        <v>21</v>
      </c>
      <c r="F1449" t="s">
        <v>22</v>
      </c>
      <c r="G1449" t="s">
        <v>111</v>
      </c>
      <c r="H1449" t="s">
        <v>125</v>
      </c>
      <c r="I1449" t="s">
        <v>163</v>
      </c>
      <c r="J1449" t="s">
        <v>161</v>
      </c>
      <c r="K1449" t="s">
        <v>161</v>
      </c>
      <c r="L1449" t="s">
        <v>54</v>
      </c>
      <c r="M1449" t="s">
        <v>26</v>
      </c>
      <c r="N1449">
        <v>691</v>
      </c>
      <c r="O1449">
        <v>663</v>
      </c>
      <c r="P1449">
        <v>275</v>
      </c>
      <c r="Q1449">
        <v>189</v>
      </c>
      <c r="R1449">
        <v>0</v>
      </c>
      <c r="S1449">
        <v>0</v>
      </c>
      <c r="T1449">
        <v>0</v>
      </c>
      <c r="U1449">
        <v>0</v>
      </c>
      <c r="V1449">
        <v>95</v>
      </c>
      <c r="W1449">
        <v>39</v>
      </c>
      <c r="X1449">
        <v>27</v>
      </c>
      <c r="Y1449" t="s">
        <v>173</v>
      </c>
      <c r="Z1449" t="s">
        <v>173</v>
      </c>
      <c r="AA1449" t="s">
        <v>173</v>
      </c>
      <c r="AB1449" t="s">
        <v>173</v>
      </c>
      <c r="AC1449" s="25" t="s">
        <v>173</v>
      </c>
      <c r="AD1449" s="25" t="s">
        <v>173</v>
      </c>
      <c r="AE1449" s="25" t="s">
        <v>173</v>
      </c>
      <c r="AQ1449" s="5" t="e">
        <f>VLOOKUP(AR1449,'End KS4 denominations'!A:G,7,0)</f>
        <v>#N/A</v>
      </c>
      <c r="AR1449" s="5" t="str">
        <f t="shared" si="22"/>
        <v>Boys.S7.University Technical Colleges (UTCs).Total.Total</v>
      </c>
    </row>
    <row r="1450" spans="1:44" x14ac:dyDescent="0.25">
      <c r="A1450">
        <v>201819</v>
      </c>
      <c r="B1450" t="s">
        <v>19</v>
      </c>
      <c r="C1450" t="s">
        <v>110</v>
      </c>
      <c r="D1450" t="s">
        <v>20</v>
      </c>
      <c r="E1450" t="s">
        <v>21</v>
      </c>
      <c r="F1450" t="s">
        <v>22</v>
      </c>
      <c r="G1450" t="s">
        <v>113</v>
      </c>
      <c r="H1450" t="s">
        <v>125</v>
      </c>
      <c r="I1450" t="s">
        <v>163</v>
      </c>
      <c r="J1450" t="s">
        <v>161</v>
      </c>
      <c r="K1450" t="s">
        <v>161</v>
      </c>
      <c r="L1450" t="s">
        <v>54</v>
      </c>
      <c r="M1450" t="s">
        <v>26</v>
      </c>
      <c r="N1450">
        <v>301</v>
      </c>
      <c r="O1450">
        <v>294</v>
      </c>
      <c r="P1450">
        <v>146</v>
      </c>
      <c r="Q1450">
        <v>104</v>
      </c>
      <c r="R1450">
        <v>0</v>
      </c>
      <c r="S1450">
        <v>0</v>
      </c>
      <c r="T1450">
        <v>0</v>
      </c>
      <c r="U1450">
        <v>0</v>
      </c>
      <c r="V1450">
        <v>97</v>
      </c>
      <c r="W1450">
        <v>48</v>
      </c>
      <c r="X1450">
        <v>34</v>
      </c>
      <c r="Y1450" t="s">
        <v>173</v>
      </c>
      <c r="Z1450" t="s">
        <v>173</v>
      </c>
      <c r="AA1450" t="s">
        <v>173</v>
      </c>
      <c r="AB1450" t="s">
        <v>173</v>
      </c>
      <c r="AC1450" s="25" t="s">
        <v>173</v>
      </c>
      <c r="AD1450" s="25" t="s">
        <v>173</v>
      </c>
      <c r="AE1450" s="25" t="s">
        <v>173</v>
      </c>
      <c r="AQ1450" s="5" t="e">
        <f>VLOOKUP(AR1450,'End KS4 denominations'!A:G,7,0)</f>
        <v>#N/A</v>
      </c>
      <c r="AR1450" s="5" t="str">
        <f t="shared" si="22"/>
        <v>Girls.S7.University Technical Colleges (UTCs).Total.Total</v>
      </c>
    </row>
    <row r="1451" spans="1:44" x14ac:dyDescent="0.25">
      <c r="A1451">
        <v>201819</v>
      </c>
      <c r="B1451" t="s">
        <v>19</v>
      </c>
      <c r="C1451" t="s">
        <v>110</v>
      </c>
      <c r="D1451" t="s">
        <v>20</v>
      </c>
      <c r="E1451" t="s">
        <v>21</v>
      </c>
      <c r="F1451" t="s">
        <v>22</v>
      </c>
      <c r="G1451" t="s">
        <v>161</v>
      </c>
      <c r="H1451" t="s">
        <v>125</v>
      </c>
      <c r="I1451" t="s">
        <v>163</v>
      </c>
      <c r="J1451" t="s">
        <v>161</v>
      </c>
      <c r="K1451" t="s">
        <v>161</v>
      </c>
      <c r="L1451" t="s">
        <v>54</v>
      </c>
      <c r="M1451" t="s">
        <v>26</v>
      </c>
      <c r="N1451">
        <v>992</v>
      </c>
      <c r="O1451">
        <v>957</v>
      </c>
      <c r="P1451">
        <v>421</v>
      </c>
      <c r="Q1451">
        <v>293</v>
      </c>
      <c r="R1451">
        <v>0</v>
      </c>
      <c r="S1451">
        <v>0</v>
      </c>
      <c r="T1451">
        <v>0</v>
      </c>
      <c r="U1451">
        <v>0</v>
      </c>
      <c r="V1451">
        <v>96</v>
      </c>
      <c r="W1451">
        <v>42</v>
      </c>
      <c r="X1451">
        <v>29</v>
      </c>
      <c r="Y1451" t="s">
        <v>173</v>
      </c>
      <c r="Z1451" t="s">
        <v>173</v>
      </c>
      <c r="AA1451" t="s">
        <v>173</v>
      </c>
      <c r="AB1451" t="s">
        <v>173</v>
      </c>
      <c r="AC1451" s="25" t="s">
        <v>173</v>
      </c>
      <c r="AD1451" s="25" t="s">
        <v>173</v>
      </c>
      <c r="AE1451" s="25" t="s">
        <v>173</v>
      </c>
      <c r="AQ1451" s="5" t="e">
        <f>VLOOKUP(AR1451,'End KS4 denominations'!A:G,7,0)</f>
        <v>#N/A</v>
      </c>
      <c r="AR1451" s="5" t="str">
        <f t="shared" si="22"/>
        <v>Total.S7.University Technical Colleges (UTCs).Total.Total</v>
      </c>
    </row>
    <row r="1452" spans="1:44" x14ac:dyDescent="0.25">
      <c r="A1452">
        <v>201819</v>
      </c>
      <c r="B1452" t="s">
        <v>19</v>
      </c>
      <c r="C1452" t="s">
        <v>110</v>
      </c>
      <c r="D1452" t="s">
        <v>20</v>
      </c>
      <c r="E1452" t="s">
        <v>21</v>
      </c>
      <c r="F1452" t="s">
        <v>22</v>
      </c>
      <c r="G1452" t="s">
        <v>111</v>
      </c>
      <c r="H1452" t="s">
        <v>125</v>
      </c>
      <c r="I1452" t="s">
        <v>86</v>
      </c>
      <c r="J1452" t="s">
        <v>161</v>
      </c>
      <c r="K1452" t="s">
        <v>161</v>
      </c>
      <c r="L1452" t="s">
        <v>55</v>
      </c>
      <c r="M1452" t="s">
        <v>26</v>
      </c>
      <c r="N1452">
        <v>12523</v>
      </c>
      <c r="O1452">
        <v>12347</v>
      </c>
      <c r="P1452">
        <v>9247</v>
      </c>
      <c r="Q1452">
        <v>6890</v>
      </c>
      <c r="R1452">
        <v>0</v>
      </c>
      <c r="S1452">
        <v>0</v>
      </c>
      <c r="T1452">
        <v>0</v>
      </c>
      <c r="U1452">
        <v>0</v>
      </c>
      <c r="V1452">
        <v>98</v>
      </c>
      <c r="W1452">
        <v>73</v>
      </c>
      <c r="X1452">
        <v>55</v>
      </c>
      <c r="Y1452" t="s">
        <v>173</v>
      </c>
      <c r="Z1452" t="s">
        <v>173</v>
      </c>
      <c r="AA1452" t="s">
        <v>173</v>
      </c>
      <c r="AB1452" t="s">
        <v>173</v>
      </c>
      <c r="AC1452" s="25" t="s">
        <v>173</v>
      </c>
      <c r="AD1452" s="25" t="s">
        <v>173</v>
      </c>
      <c r="AE1452" s="25" t="s">
        <v>173</v>
      </c>
      <c r="AQ1452" s="5" t="e">
        <f>VLOOKUP(AR1452,'End KS4 denominations'!A:G,7,0)</f>
        <v>#N/A</v>
      </c>
      <c r="AR1452" s="5" t="str">
        <f t="shared" si="22"/>
        <v>Boys.S7.Converter Academies.Total.Total</v>
      </c>
    </row>
    <row r="1453" spans="1:44" x14ac:dyDescent="0.25">
      <c r="A1453">
        <v>201819</v>
      </c>
      <c r="B1453" t="s">
        <v>19</v>
      </c>
      <c r="C1453" t="s">
        <v>110</v>
      </c>
      <c r="D1453" t="s">
        <v>20</v>
      </c>
      <c r="E1453" t="s">
        <v>21</v>
      </c>
      <c r="F1453" t="s">
        <v>22</v>
      </c>
      <c r="G1453" t="s">
        <v>113</v>
      </c>
      <c r="H1453" t="s">
        <v>125</v>
      </c>
      <c r="I1453" t="s">
        <v>86</v>
      </c>
      <c r="J1453" t="s">
        <v>161</v>
      </c>
      <c r="K1453" t="s">
        <v>161</v>
      </c>
      <c r="L1453" t="s">
        <v>55</v>
      </c>
      <c r="M1453" t="s">
        <v>26</v>
      </c>
      <c r="N1453">
        <v>12948</v>
      </c>
      <c r="O1453">
        <v>12805</v>
      </c>
      <c r="P1453">
        <v>10485</v>
      </c>
      <c r="Q1453">
        <v>8289</v>
      </c>
      <c r="R1453">
        <v>0</v>
      </c>
      <c r="S1453">
        <v>0</v>
      </c>
      <c r="T1453">
        <v>0</v>
      </c>
      <c r="U1453">
        <v>0</v>
      </c>
      <c r="V1453">
        <v>98</v>
      </c>
      <c r="W1453">
        <v>80</v>
      </c>
      <c r="X1453">
        <v>64</v>
      </c>
      <c r="Y1453" t="s">
        <v>173</v>
      </c>
      <c r="Z1453" t="s">
        <v>173</v>
      </c>
      <c r="AA1453" t="s">
        <v>173</v>
      </c>
      <c r="AB1453" t="s">
        <v>173</v>
      </c>
      <c r="AC1453" s="25" t="s">
        <v>173</v>
      </c>
      <c r="AD1453" s="25" t="s">
        <v>173</v>
      </c>
      <c r="AE1453" s="25" t="s">
        <v>173</v>
      </c>
      <c r="AQ1453" s="5" t="e">
        <f>VLOOKUP(AR1453,'End KS4 denominations'!A:G,7,0)</f>
        <v>#N/A</v>
      </c>
      <c r="AR1453" s="5" t="str">
        <f t="shared" si="22"/>
        <v>Girls.S7.Converter Academies.Total.Total</v>
      </c>
    </row>
    <row r="1454" spans="1:44" x14ac:dyDescent="0.25">
      <c r="A1454">
        <v>201819</v>
      </c>
      <c r="B1454" t="s">
        <v>19</v>
      </c>
      <c r="C1454" t="s">
        <v>110</v>
      </c>
      <c r="D1454" t="s">
        <v>20</v>
      </c>
      <c r="E1454" t="s">
        <v>21</v>
      </c>
      <c r="F1454" t="s">
        <v>22</v>
      </c>
      <c r="G1454" t="s">
        <v>161</v>
      </c>
      <c r="H1454" t="s">
        <v>125</v>
      </c>
      <c r="I1454" t="s">
        <v>86</v>
      </c>
      <c r="J1454" t="s">
        <v>161</v>
      </c>
      <c r="K1454" t="s">
        <v>161</v>
      </c>
      <c r="L1454" t="s">
        <v>55</v>
      </c>
      <c r="M1454" t="s">
        <v>26</v>
      </c>
      <c r="N1454">
        <v>25471</v>
      </c>
      <c r="O1454">
        <v>25152</v>
      </c>
      <c r="P1454">
        <v>19732</v>
      </c>
      <c r="Q1454">
        <v>15179</v>
      </c>
      <c r="R1454">
        <v>0</v>
      </c>
      <c r="S1454">
        <v>0</v>
      </c>
      <c r="T1454">
        <v>0</v>
      </c>
      <c r="U1454">
        <v>0</v>
      </c>
      <c r="V1454">
        <v>98</v>
      </c>
      <c r="W1454">
        <v>77</v>
      </c>
      <c r="X1454">
        <v>59</v>
      </c>
      <c r="Y1454" t="s">
        <v>173</v>
      </c>
      <c r="Z1454" t="s">
        <v>173</v>
      </c>
      <c r="AA1454" t="s">
        <v>173</v>
      </c>
      <c r="AB1454" t="s">
        <v>173</v>
      </c>
      <c r="AC1454" s="25" t="s">
        <v>173</v>
      </c>
      <c r="AD1454" s="25" t="s">
        <v>173</v>
      </c>
      <c r="AE1454" s="25" t="s">
        <v>173</v>
      </c>
      <c r="AQ1454" s="5" t="e">
        <f>VLOOKUP(AR1454,'End KS4 denominations'!A:G,7,0)</f>
        <v>#N/A</v>
      </c>
      <c r="AR1454" s="5" t="str">
        <f t="shared" si="22"/>
        <v>Total.S7.Converter Academies.Total.Total</v>
      </c>
    </row>
    <row r="1455" spans="1:44" x14ac:dyDescent="0.25">
      <c r="A1455">
        <v>201819</v>
      </c>
      <c r="B1455" t="s">
        <v>19</v>
      </c>
      <c r="C1455" t="s">
        <v>110</v>
      </c>
      <c r="D1455" t="s">
        <v>20</v>
      </c>
      <c r="E1455" t="s">
        <v>21</v>
      </c>
      <c r="F1455" t="s">
        <v>22</v>
      </c>
      <c r="G1455" t="s">
        <v>111</v>
      </c>
      <c r="H1455" t="s">
        <v>125</v>
      </c>
      <c r="I1455" t="s">
        <v>89</v>
      </c>
      <c r="J1455" t="s">
        <v>161</v>
      </c>
      <c r="K1455" t="s">
        <v>161</v>
      </c>
      <c r="L1455" t="s">
        <v>55</v>
      </c>
      <c r="M1455" t="s">
        <v>26</v>
      </c>
      <c r="N1455">
        <v>184</v>
      </c>
      <c r="O1455">
        <v>183</v>
      </c>
      <c r="P1455">
        <v>113</v>
      </c>
      <c r="Q1455">
        <v>78</v>
      </c>
      <c r="R1455">
        <v>0</v>
      </c>
      <c r="S1455">
        <v>0</v>
      </c>
      <c r="T1455">
        <v>0</v>
      </c>
      <c r="U1455">
        <v>0</v>
      </c>
      <c r="V1455">
        <v>99</v>
      </c>
      <c r="W1455">
        <v>61</v>
      </c>
      <c r="X1455">
        <v>42</v>
      </c>
      <c r="Y1455" t="s">
        <v>173</v>
      </c>
      <c r="Z1455" t="s">
        <v>173</v>
      </c>
      <c r="AA1455" t="s">
        <v>173</v>
      </c>
      <c r="AB1455" t="s">
        <v>173</v>
      </c>
      <c r="AC1455" s="25" t="s">
        <v>173</v>
      </c>
      <c r="AD1455" s="25" t="s">
        <v>173</v>
      </c>
      <c r="AE1455" s="25" t="s">
        <v>173</v>
      </c>
      <c r="AQ1455" s="5" t="e">
        <f>VLOOKUP(AR1455,'End KS4 denominations'!A:G,7,0)</f>
        <v>#N/A</v>
      </c>
      <c r="AR1455" s="5" t="str">
        <f t="shared" si="22"/>
        <v>Boys.S7.Free Schools.Total.Total</v>
      </c>
    </row>
    <row r="1456" spans="1:44" x14ac:dyDescent="0.25">
      <c r="A1456">
        <v>201819</v>
      </c>
      <c r="B1456" t="s">
        <v>19</v>
      </c>
      <c r="C1456" t="s">
        <v>110</v>
      </c>
      <c r="D1456" t="s">
        <v>20</v>
      </c>
      <c r="E1456" t="s">
        <v>21</v>
      </c>
      <c r="F1456" t="s">
        <v>22</v>
      </c>
      <c r="G1456" t="s">
        <v>113</v>
      </c>
      <c r="H1456" t="s">
        <v>125</v>
      </c>
      <c r="I1456" t="s">
        <v>89</v>
      </c>
      <c r="J1456" t="s">
        <v>161</v>
      </c>
      <c r="K1456" t="s">
        <v>161</v>
      </c>
      <c r="L1456" t="s">
        <v>55</v>
      </c>
      <c r="M1456" t="s">
        <v>26</v>
      </c>
      <c r="N1456">
        <v>158</v>
      </c>
      <c r="O1456">
        <v>158</v>
      </c>
      <c r="P1456">
        <v>119</v>
      </c>
      <c r="Q1456">
        <v>97</v>
      </c>
      <c r="R1456">
        <v>0</v>
      </c>
      <c r="S1456">
        <v>0</v>
      </c>
      <c r="T1456">
        <v>0</v>
      </c>
      <c r="U1456">
        <v>0</v>
      </c>
      <c r="V1456">
        <v>100</v>
      </c>
      <c r="W1456">
        <v>75</v>
      </c>
      <c r="X1456">
        <v>61</v>
      </c>
      <c r="Y1456" t="s">
        <v>173</v>
      </c>
      <c r="Z1456" t="s">
        <v>173</v>
      </c>
      <c r="AA1456" t="s">
        <v>173</v>
      </c>
      <c r="AB1456" t="s">
        <v>173</v>
      </c>
      <c r="AC1456" s="25" t="s">
        <v>173</v>
      </c>
      <c r="AD1456" s="25" t="s">
        <v>173</v>
      </c>
      <c r="AE1456" s="25" t="s">
        <v>173</v>
      </c>
      <c r="AQ1456" s="5" t="e">
        <f>VLOOKUP(AR1456,'End KS4 denominations'!A:G,7,0)</f>
        <v>#N/A</v>
      </c>
      <c r="AR1456" s="5" t="str">
        <f t="shared" si="22"/>
        <v>Girls.S7.Free Schools.Total.Total</v>
      </c>
    </row>
    <row r="1457" spans="1:44" x14ac:dyDescent="0.25">
      <c r="A1457">
        <v>201819</v>
      </c>
      <c r="B1457" t="s">
        <v>19</v>
      </c>
      <c r="C1457" t="s">
        <v>110</v>
      </c>
      <c r="D1457" t="s">
        <v>20</v>
      </c>
      <c r="E1457" t="s">
        <v>21</v>
      </c>
      <c r="F1457" t="s">
        <v>22</v>
      </c>
      <c r="G1457" t="s">
        <v>161</v>
      </c>
      <c r="H1457" t="s">
        <v>125</v>
      </c>
      <c r="I1457" t="s">
        <v>89</v>
      </c>
      <c r="J1457" t="s">
        <v>161</v>
      </c>
      <c r="K1457" t="s">
        <v>161</v>
      </c>
      <c r="L1457" t="s">
        <v>55</v>
      </c>
      <c r="M1457" t="s">
        <v>26</v>
      </c>
      <c r="N1457">
        <v>342</v>
      </c>
      <c r="O1457">
        <v>341</v>
      </c>
      <c r="P1457">
        <v>232</v>
      </c>
      <c r="Q1457">
        <v>175</v>
      </c>
      <c r="R1457">
        <v>0</v>
      </c>
      <c r="S1457">
        <v>0</v>
      </c>
      <c r="T1457">
        <v>0</v>
      </c>
      <c r="U1457">
        <v>0</v>
      </c>
      <c r="V1457">
        <v>99</v>
      </c>
      <c r="W1457">
        <v>67</v>
      </c>
      <c r="X1457">
        <v>51</v>
      </c>
      <c r="Y1457" t="s">
        <v>173</v>
      </c>
      <c r="Z1457" t="s">
        <v>173</v>
      </c>
      <c r="AA1457" t="s">
        <v>173</v>
      </c>
      <c r="AB1457" t="s">
        <v>173</v>
      </c>
      <c r="AC1457" s="25" t="s">
        <v>173</v>
      </c>
      <c r="AD1457" s="25" t="s">
        <v>173</v>
      </c>
      <c r="AE1457" s="25" t="s">
        <v>173</v>
      </c>
      <c r="AQ1457" s="5" t="e">
        <f>VLOOKUP(AR1457,'End KS4 denominations'!A:G,7,0)</f>
        <v>#N/A</v>
      </c>
      <c r="AR1457" s="5" t="str">
        <f t="shared" si="22"/>
        <v>Total.S7.Free Schools.Total.Total</v>
      </c>
    </row>
    <row r="1458" spans="1:44" x14ac:dyDescent="0.25">
      <c r="A1458">
        <v>201819</v>
      </c>
      <c r="B1458" t="s">
        <v>19</v>
      </c>
      <c r="C1458" t="s">
        <v>110</v>
      </c>
      <c r="D1458" t="s">
        <v>20</v>
      </c>
      <c r="E1458" t="s">
        <v>21</v>
      </c>
      <c r="F1458" t="s">
        <v>22</v>
      </c>
      <c r="G1458" t="s">
        <v>111</v>
      </c>
      <c r="H1458" t="s">
        <v>125</v>
      </c>
      <c r="I1458" t="s">
        <v>87</v>
      </c>
      <c r="J1458" t="s">
        <v>161</v>
      </c>
      <c r="K1458" t="s">
        <v>161</v>
      </c>
      <c r="L1458" t="s">
        <v>55</v>
      </c>
      <c r="M1458" t="s">
        <v>26</v>
      </c>
      <c r="N1458">
        <v>1211</v>
      </c>
      <c r="O1458">
        <v>1191</v>
      </c>
      <c r="P1458">
        <v>1085</v>
      </c>
      <c r="Q1458">
        <v>937</v>
      </c>
      <c r="R1458">
        <v>0</v>
      </c>
      <c r="S1458">
        <v>0</v>
      </c>
      <c r="T1458">
        <v>0</v>
      </c>
      <c r="U1458">
        <v>0</v>
      </c>
      <c r="V1458">
        <v>98</v>
      </c>
      <c r="W1458">
        <v>89</v>
      </c>
      <c r="X1458">
        <v>77</v>
      </c>
      <c r="Y1458" t="s">
        <v>173</v>
      </c>
      <c r="Z1458" t="s">
        <v>173</v>
      </c>
      <c r="AA1458" t="s">
        <v>173</v>
      </c>
      <c r="AB1458" t="s">
        <v>173</v>
      </c>
      <c r="AC1458" s="25" t="s">
        <v>173</v>
      </c>
      <c r="AD1458" s="25" t="s">
        <v>173</v>
      </c>
      <c r="AE1458" s="25" t="s">
        <v>173</v>
      </c>
      <c r="AQ1458" s="5" t="e">
        <f>VLOOKUP(AR1458,'End KS4 denominations'!A:G,7,0)</f>
        <v>#N/A</v>
      </c>
      <c r="AR1458" s="5" t="str">
        <f t="shared" si="22"/>
        <v>Boys.S7.Independent Schools.Total.Total</v>
      </c>
    </row>
    <row r="1459" spans="1:44" x14ac:dyDescent="0.25">
      <c r="A1459">
        <v>201819</v>
      </c>
      <c r="B1459" t="s">
        <v>19</v>
      </c>
      <c r="C1459" t="s">
        <v>110</v>
      </c>
      <c r="D1459" t="s">
        <v>20</v>
      </c>
      <c r="E1459" t="s">
        <v>21</v>
      </c>
      <c r="F1459" t="s">
        <v>22</v>
      </c>
      <c r="G1459" t="s">
        <v>113</v>
      </c>
      <c r="H1459" t="s">
        <v>125</v>
      </c>
      <c r="I1459" t="s">
        <v>87</v>
      </c>
      <c r="J1459" t="s">
        <v>161</v>
      </c>
      <c r="K1459" t="s">
        <v>161</v>
      </c>
      <c r="L1459" t="s">
        <v>55</v>
      </c>
      <c r="M1459" t="s">
        <v>26</v>
      </c>
      <c r="N1459">
        <v>1278</v>
      </c>
      <c r="O1459">
        <v>1274</v>
      </c>
      <c r="P1459">
        <v>1219</v>
      </c>
      <c r="Q1459">
        <v>1106</v>
      </c>
      <c r="R1459">
        <v>0</v>
      </c>
      <c r="S1459">
        <v>0</v>
      </c>
      <c r="T1459">
        <v>0</v>
      </c>
      <c r="U1459">
        <v>0</v>
      </c>
      <c r="V1459">
        <v>99</v>
      </c>
      <c r="W1459">
        <v>95</v>
      </c>
      <c r="X1459">
        <v>86</v>
      </c>
      <c r="Y1459" t="s">
        <v>173</v>
      </c>
      <c r="Z1459" t="s">
        <v>173</v>
      </c>
      <c r="AA1459" t="s">
        <v>173</v>
      </c>
      <c r="AB1459" t="s">
        <v>173</v>
      </c>
      <c r="AC1459" s="25" t="s">
        <v>173</v>
      </c>
      <c r="AD1459" s="25" t="s">
        <v>173</v>
      </c>
      <c r="AE1459" s="25" t="s">
        <v>173</v>
      </c>
      <c r="AQ1459" s="5" t="e">
        <f>VLOOKUP(AR1459,'End KS4 denominations'!A:G,7,0)</f>
        <v>#N/A</v>
      </c>
      <c r="AR1459" s="5" t="str">
        <f t="shared" si="22"/>
        <v>Girls.S7.Independent Schools.Total.Total</v>
      </c>
    </row>
    <row r="1460" spans="1:44" x14ac:dyDescent="0.25">
      <c r="A1460">
        <v>201819</v>
      </c>
      <c r="B1460" t="s">
        <v>19</v>
      </c>
      <c r="C1460" t="s">
        <v>110</v>
      </c>
      <c r="D1460" t="s">
        <v>20</v>
      </c>
      <c r="E1460" t="s">
        <v>21</v>
      </c>
      <c r="F1460" t="s">
        <v>22</v>
      </c>
      <c r="G1460" t="s">
        <v>161</v>
      </c>
      <c r="H1460" t="s">
        <v>125</v>
      </c>
      <c r="I1460" t="s">
        <v>87</v>
      </c>
      <c r="J1460" t="s">
        <v>161</v>
      </c>
      <c r="K1460" t="s">
        <v>161</v>
      </c>
      <c r="L1460" t="s">
        <v>55</v>
      </c>
      <c r="M1460" t="s">
        <v>26</v>
      </c>
      <c r="N1460">
        <v>2489</v>
      </c>
      <c r="O1460">
        <v>2465</v>
      </c>
      <c r="P1460">
        <v>2304</v>
      </c>
      <c r="Q1460">
        <v>2043</v>
      </c>
      <c r="R1460">
        <v>0</v>
      </c>
      <c r="S1460">
        <v>0</v>
      </c>
      <c r="T1460">
        <v>0</v>
      </c>
      <c r="U1460">
        <v>0</v>
      </c>
      <c r="V1460">
        <v>99</v>
      </c>
      <c r="W1460">
        <v>92</v>
      </c>
      <c r="X1460">
        <v>82</v>
      </c>
      <c r="Y1460" t="s">
        <v>173</v>
      </c>
      <c r="Z1460" t="s">
        <v>173</v>
      </c>
      <c r="AA1460" t="s">
        <v>173</v>
      </c>
      <c r="AB1460" t="s">
        <v>173</v>
      </c>
      <c r="AC1460" s="25" t="s">
        <v>173</v>
      </c>
      <c r="AD1460" s="25" t="s">
        <v>173</v>
      </c>
      <c r="AE1460" s="25" t="s">
        <v>173</v>
      </c>
      <c r="AQ1460" s="5" t="e">
        <f>VLOOKUP(AR1460,'End KS4 denominations'!A:G,7,0)</f>
        <v>#N/A</v>
      </c>
      <c r="AR1460" s="5" t="str">
        <f t="shared" si="22"/>
        <v>Total.S7.Independent Schools.Total.Total</v>
      </c>
    </row>
    <row r="1461" spans="1:44" x14ac:dyDescent="0.25">
      <c r="A1461">
        <v>201819</v>
      </c>
      <c r="B1461" t="s">
        <v>19</v>
      </c>
      <c r="C1461" t="s">
        <v>110</v>
      </c>
      <c r="D1461" t="s">
        <v>20</v>
      </c>
      <c r="E1461" t="s">
        <v>21</v>
      </c>
      <c r="F1461" t="s">
        <v>22</v>
      </c>
      <c r="G1461" t="s">
        <v>111</v>
      </c>
      <c r="H1461" t="s">
        <v>125</v>
      </c>
      <c r="I1461" t="s">
        <v>162</v>
      </c>
      <c r="J1461" t="s">
        <v>161</v>
      </c>
      <c r="K1461" t="s">
        <v>161</v>
      </c>
      <c r="L1461" t="s">
        <v>55</v>
      </c>
      <c r="M1461" t="s">
        <v>26</v>
      </c>
      <c r="N1461">
        <v>5</v>
      </c>
      <c r="O1461">
        <v>4</v>
      </c>
      <c r="P1461">
        <v>4</v>
      </c>
      <c r="Q1461">
        <v>4</v>
      </c>
      <c r="R1461">
        <v>0</v>
      </c>
      <c r="S1461">
        <v>0</v>
      </c>
      <c r="T1461">
        <v>0</v>
      </c>
      <c r="U1461">
        <v>0</v>
      </c>
      <c r="V1461">
        <v>80</v>
      </c>
      <c r="W1461">
        <v>80</v>
      </c>
      <c r="X1461">
        <v>80</v>
      </c>
      <c r="Y1461" t="s">
        <v>173</v>
      </c>
      <c r="Z1461" t="s">
        <v>173</v>
      </c>
      <c r="AA1461" t="s">
        <v>173</v>
      </c>
      <c r="AB1461" t="s">
        <v>173</v>
      </c>
      <c r="AC1461" s="25" t="s">
        <v>173</v>
      </c>
      <c r="AD1461" s="25" t="s">
        <v>173</v>
      </c>
      <c r="AE1461" s="25" t="s">
        <v>173</v>
      </c>
      <c r="AQ1461" s="5" t="e">
        <f>VLOOKUP(AR1461,'End KS4 denominations'!A:G,7,0)</f>
        <v>#N/A</v>
      </c>
      <c r="AR1461" s="5" t="str">
        <f t="shared" si="22"/>
        <v>Boys.S7.Independent Special Schools.Total.Total</v>
      </c>
    </row>
    <row r="1462" spans="1:44" x14ac:dyDescent="0.25">
      <c r="A1462">
        <v>201819</v>
      </c>
      <c r="B1462" t="s">
        <v>19</v>
      </c>
      <c r="C1462" t="s">
        <v>110</v>
      </c>
      <c r="D1462" t="s">
        <v>20</v>
      </c>
      <c r="E1462" t="s">
        <v>21</v>
      </c>
      <c r="F1462" t="s">
        <v>22</v>
      </c>
      <c r="G1462" t="s">
        <v>161</v>
      </c>
      <c r="H1462" t="s">
        <v>125</v>
      </c>
      <c r="I1462" t="s">
        <v>162</v>
      </c>
      <c r="J1462" t="s">
        <v>161</v>
      </c>
      <c r="K1462" t="s">
        <v>161</v>
      </c>
      <c r="L1462" t="s">
        <v>55</v>
      </c>
      <c r="M1462" t="s">
        <v>26</v>
      </c>
      <c r="N1462">
        <v>5</v>
      </c>
      <c r="O1462">
        <v>4</v>
      </c>
      <c r="P1462">
        <v>4</v>
      </c>
      <c r="Q1462">
        <v>4</v>
      </c>
      <c r="R1462">
        <v>0</v>
      </c>
      <c r="S1462">
        <v>0</v>
      </c>
      <c r="T1462">
        <v>0</v>
      </c>
      <c r="U1462">
        <v>0</v>
      </c>
      <c r="V1462">
        <v>80</v>
      </c>
      <c r="W1462">
        <v>80</v>
      </c>
      <c r="X1462">
        <v>80</v>
      </c>
      <c r="Y1462" t="s">
        <v>173</v>
      </c>
      <c r="Z1462" t="s">
        <v>173</v>
      </c>
      <c r="AA1462" t="s">
        <v>173</v>
      </c>
      <c r="AB1462" t="s">
        <v>173</v>
      </c>
      <c r="AC1462" s="25" t="s">
        <v>173</v>
      </c>
      <c r="AD1462" s="25" t="s">
        <v>173</v>
      </c>
      <c r="AE1462" s="25" t="s">
        <v>173</v>
      </c>
      <c r="AQ1462" s="5" t="e">
        <f>VLOOKUP(AR1462,'End KS4 denominations'!A:G,7,0)</f>
        <v>#N/A</v>
      </c>
      <c r="AR1462" s="5" t="str">
        <f t="shared" si="22"/>
        <v>Total.S7.Independent Special Schools.Total.Total</v>
      </c>
    </row>
    <row r="1463" spans="1:44" x14ac:dyDescent="0.25">
      <c r="A1463">
        <v>201819</v>
      </c>
      <c r="B1463" t="s">
        <v>19</v>
      </c>
      <c r="C1463" t="s">
        <v>110</v>
      </c>
      <c r="D1463" t="s">
        <v>20</v>
      </c>
      <c r="E1463" t="s">
        <v>21</v>
      </c>
      <c r="F1463" t="s">
        <v>22</v>
      </c>
      <c r="G1463" t="s">
        <v>111</v>
      </c>
      <c r="H1463" t="s">
        <v>125</v>
      </c>
      <c r="I1463" t="s">
        <v>88</v>
      </c>
      <c r="J1463" t="s">
        <v>161</v>
      </c>
      <c r="K1463" t="s">
        <v>161</v>
      </c>
      <c r="L1463" t="s">
        <v>55</v>
      </c>
      <c r="M1463" t="s">
        <v>26</v>
      </c>
      <c r="N1463">
        <v>1851</v>
      </c>
      <c r="O1463">
        <v>1795</v>
      </c>
      <c r="P1463">
        <v>1010</v>
      </c>
      <c r="Q1463">
        <v>647</v>
      </c>
      <c r="R1463">
        <v>0</v>
      </c>
      <c r="S1463">
        <v>0</v>
      </c>
      <c r="T1463">
        <v>0</v>
      </c>
      <c r="U1463">
        <v>0</v>
      </c>
      <c r="V1463">
        <v>96</v>
      </c>
      <c r="W1463">
        <v>54</v>
      </c>
      <c r="X1463">
        <v>34</v>
      </c>
      <c r="Y1463" t="s">
        <v>173</v>
      </c>
      <c r="Z1463" t="s">
        <v>173</v>
      </c>
      <c r="AA1463" t="s">
        <v>173</v>
      </c>
      <c r="AB1463" t="s">
        <v>173</v>
      </c>
      <c r="AC1463" s="25" t="s">
        <v>173</v>
      </c>
      <c r="AD1463" s="25" t="s">
        <v>173</v>
      </c>
      <c r="AE1463" s="25" t="s">
        <v>173</v>
      </c>
      <c r="AQ1463" s="5" t="e">
        <f>VLOOKUP(AR1463,'End KS4 denominations'!A:G,7,0)</f>
        <v>#N/A</v>
      </c>
      <c r="AR1463" s="5" t="str">
        <f t="shared" si="22"/>
        <v>Boys.S7.Sponsored Academies.Total.Total</v>
      </c>
    </row>
    <row r="1464" spans="1:44" x14ac:dyDescent="0.25">
      <c r="A1464">
        <v>201819</v>
      </c>
      <c r="B1464" t="s">
        <v>19</v>
      </c>
      <c r="C1464" t="s">
        <v>110</v>
      </c>
      <c r="D1464" t="s">
        <v>20</v>
      </c>
      <c r="E1464" t="s">
        <v>21</v>
      </c>
      <c r="F1464" t="s">
        <v>22</v>
      </c>
      <c r="G1464" t="s">
        <v>113</v>
      </c>
      <c r="H1464" t="s">
        <v>125</v>
      </c>
      <c r="I1464" t="s">
        <v>88</v>
      </c>
      <c r="J1464" t="s">
        <v>161</v>
      </c>
      <c r="K1464" t="s">
        <v>161</v>
      </c>
      <c r="L1464" t="s">
        <v>55</v>
      </c>
      <c r="M1464" t="s">
        <v>26</v>
      </c>
      <c r="N1464">
        <v>2020</v>
      </c>
      <c r="O1464">
        <v>1977</v>
      </c>
      <c r="P1464">
        <v>1364</v>
      </c>
      <c r="Q1464">
        <v>955</v>
      </c>
      <c r="R1464">
        <v>0</v>
      </c>
      <c r="S1464">
        <v>0</v>
      </c>
      <c r="T1464">
        <v>0</v>
      </c>
      <c r="U1464">
        <v>0</v>
      </c>
      <c r="V1464">
        <v>97</v>
      </c>
      <c r="W1464">
        <v>67</v>
      </c>
      <c r="X1464">
        <v>47</v>
      </c>
      <c r="Y1464" t="s">
        <v>173</v>
      </c>
      <c r="Z1464" t="s">
        <v>173</v>
      </c>
      <c r="AA1464" t="s">
        <v>173</v>
      </c>
      <c r="AB1464" t="s">
        <v>173</v>
      </c>
      <c r="AC1464" s="25" t="s">
        <v>173</v>
      </c>
      <c r="AD1464" s="25" t="s">
        <v>173</v>
      </c>
      <c r="AE1464" s="25" t="s">
        <v>173</v>
      </c>
      <c r="AQ1464" s="5" t="e">
        <f>VLOOKUP(AR1464,'End KS4 denominations'!A:G,7,0)</f>
        <v>#N/A</v>
      </c>
      <c r="AR1464" s="5" t="str">
        <f t="shared" si="22"/>
        <v>Girls.S7.Sponsored Academies.Total.Total</v>
      </c>
    </row>
    <row r="1465" spans="1:44" x14ac:dyDescent="0.25">
      <c r="A1465">
        <v>201819</v>
      </c>
      <c r="B1465" t="s">
        <v>19</v>
      </c>
      <c r="C1465" t="s">
        <v>110</v>
      </c>
      <c r="D1465" t="s">
        <v>20</v>
      </c>
      <c r="E1465" t="s">
        <v>21</v>
      </c>
      <c r="F1465" t="s">
        <v>22</v>
      </c>
      <c r="G1465" t="s">
        <v>161</v>
      </c>
      <c r="H1465" t="s">
        <v>125</v>
      </c>
      <c r="I1465" t="s">
        <v>88</v>
      </c>
      <c r="J1465" t="s">
        <v>161</v>
      </c>
      <c r="K1465" t="s">
        <v>161</v>
      </c>
      <c r="L1465" t="s">
        <v>55</v>
      </c>
      <c r="M1465" t="s">
        <v>26</v>
      </c>
      <c r="N1465">
        <v>3871</v>
      </c>
      <c r="O1465">
        <v>3772</v>
      </c>
      <c r="P1465">
        <v>2374</v>
      </c>
      <c r="Q1465">
        <v>1602</v>
      </c>
      <c r="R1465">
        <v>0</v>
      </c>
      <c r="S1465">
        <v>0</v>
      </c>
      <c r="T1465">
        <v>0</v>
      </c>
      <c r="U1465">
        <v>0</v>
      </c>
      <c r="V1465">
        <v>97</v>
      </c>
      <c r="W1465">
        <v>61</v>
      </c>
      <c r="X1465">
        <v>41</v>
      </c>
      <c r="Y1465" t="s">
        <v>173</v>
      </c>
      <c r="Z1465" t="s">
        <v>173</v>
      </c>
      <c r="AA1465" t="s">
        <v>173</v>
      </c>
      <c r="AB1465" t="s">
        <v>173</v>
      </c>
      <c r="AC1465" s="25" t="s">
        <v>173</v>
      </c>
      <c r="AD1465" s="25" t="s">
        <v>173</v>
      </c>
      <c r="AE1465" s="25" t="s">
        <v>173</v>
      </c>
      <c r="AQ1465" s="5" t="e">
        <f>VLOOKUP(AR1465,'End KS4 denominations'!A:G,7,0)</f>
        <v>#N/A</v>
      </c>
      <c r="AR1465" s="5" t="str">
        <f t="shared" si="22"/>
        <v>Total.S7.Sponsored Academies.Total.Total</v>
      </c>
    </row>
    <row r="1466" spans="1:44" x14ac:dyDescent="0.25">
      <c r="A1466">
        <v>201819</v>
      </c>
      <c r="B1466" t="s">
        <v>19</v>
      </c>
      <c r="C1466" t="s">
        <v>110</v>
      </c>
      <c r="D1466" t="s">
        <v>20</v>
      </c>
      <c r="E1466" t="s">
        <v>21</v>
      </c>
      <c r="F1466" t="s">
        <v>22</v>
      </c>
      <c r="G1466" t="s">
        <v>111</v>
      </c>
      <c r="H1466" t="s">
        <v>125</v>
      </c>
      <c r="I1466" t="s">
        <v>126</v>
      </c>
      <c r="J1466" t="s">
        <v>161</v>
      </c>
      <c r="K1466" t="s">
        <v>161</v>
      </c>
      <c r="L1466" t="s">
        <v>55</v>
      </c>
      <c r="M1466" t="s">
        <v>26</v>
      </c>
      <c r="N1466">
        <v>4</v>
      </c>
      <c r="O1466">
        <v>4</v>
      </c>
      <c r="P1466">
        <v>3</v>
      </c>
      <c r="Q1466">
        <v>3</v>
      </c>
      <c r="R1466">
        <v>0</v>
      </c>
      <c r="S1466">
        <v>0</v>
      </c>
      <c r="T1466">
        <v>0</v>
      </c>
      <c r="U1466">
        <v>0</v>
      </c>
      <c r="V1466">
        <v>100</v>
      </c>
      <c r="W1466">
        <v>75</v>
      </c>
      <c r="X1466">
        <v>75</v>
      </c>
      <c r="Y1466" t="s">
        <v>173</v>
      </c>
      <c r="Z1466" t="s">
        <v>173</v>
      </c>
      <c r="AA1466" t="s">
        <v>173</v>
      </c>
      <c r="AB1466" t="s">
        <v>173</v>
      </c>
      <c r="AC1466" s="25" t="s">
        <v>173</v>
      </c>
      <c r="AD1466" s="25" t="s">
        <v>173</v>
      </c>
      <c r="AE1466" s="25" t="s">
        <v>173</v>
      </c>
      <c r="AQ1466" s="5" t="e">
        <f>VLOOKUP(AR1466,'End KS4 denominations'!A:G,7,0)</f>
        <v>#N/A</v>
      </c>
      <c r="AR1466" s="5" t="str">
        <f t="shared" si="22"/>
        <v>Boys.S7.Studio Schools.Total.Total</v>
      </c>
    </row>
    <row r="1467" spans="1:44" x14ac:dyDescent="0.25">
      <c r="A1467">
        <v>201819</v>
      </c>
      <c r="B1467" t="s">
        <v>19</v>
      </c>
      <c r="C1467" t="s">
        <v>110</v>
      </c>
      <c r="D1467" t="s">
        <v>20</v>
      </c>
      <c r="E1467" t="s">
        <v>21</v>
      </c>
      <c r="F1467" t="s">
        <v>22</v>
      </c>
      <c r="G1467" t="s">
        <v>113</v>
      </c>
      <c r="H1467" t="s">
        <v>125</v>
      </c>
      <c r="I1467" t="s">
        <v>126</v>
      </c>
      <c r="J1467" t="s">
        <v>161</v>
      </c>
      <c r="K1467" t="s">
        <v>161</v>
      </c>
      <c r="L1467" t="s">
        <v>55</v>
      </c>
      <c r="M1467" t="s">
        <v>26</v>
      </c>
      <c r="N1467">
        <v>3</v>
      </c>
      <c r="O1467">
        <v>3</v>
      </c>
      <c r="P1467">
        <v>3</v>
      </c>
      <c r="Q1467">
        <v>2</v>
      </c>
      <c r="R1467">
        <v>0</v>
      </c>
      <c r="S1467">
        <v>0</v>
      </c>
      <c r="T1467">
        <v>0</v>
      </c>
      <c r="U1467">
        <v>0</v>
      </c>
      <c r="V1467">
        <v>100</v>
      </c>
      <c r="W1467">
        <v>100</v>
      </c>
      <c r="X1467">
        <v>66</v>
      </c>
      <c r="Y1467" t="s">
        <v>173</v>
      </c>
      <c r="Z1467" t="s">
        <v>173</v>
      </c>
      <c r="AA1467" t="s">
        <v>173</v>
      </c>
      <c r="AB1467" t="s">
        <v>173</v>
      </c>
      <c r="AC1467" s="25" t="s">
        <v>173</v>
      </c>
      <c r="AD1467" s="25" t="s">
        <v>173</v>
      </c>
      <c r="AE1467" s="25" t="s">
        <v>173</v>
      </c>
      <c r="AQ1467" s="5" t="e">
        <f>VLOOKUP(AR1467,'End KS4 denominations'!A:G,7,0)</f>
        <v>#N/A</v>
      </c>
      <c r="AR1467" s="5" t="str">
        <f t="shared" si="22"/>
        <v>Girls.S7.Studio Schools.Total.Total</v>
      </c>
    </row>
    <row r="1468" spans="1:44" x14ac:dyDescent="0.25">
      <c r="A1468">
        <v>201819</v>
      </c>
      <c r="B1468" t="s">
        <v>19</v>
      </c>
      <c r="C1468" t="s">
        <v>110</v>
      </c>
      <c r="D1468" t="s">
        <v>20</v>
      </c>
      <c r="E1468" t="s">
        <v>21</v>
      </c>
      <c r="F1468" t="s">
        <v>22</v>
      </c>
      <c r="G1468" t="s">
        <v>161</v>
      </c>
      <c r="H1468" t="s">
        <v>125</v>
      </c>
      <c r="I1468" t="s">
        <v>126</v>
      </c>
      <c r="J1468" t="s">
        <v>161</v>
      </c>
      <c r="K1468" t="s">
        <v>161</v>
      </c>
      <c r="L1468" t="s">
        <v>55</v>
      </c>
      <c r="M1468" t="s">
        <v>26</v>
      </c>
      <c r="N1468">
        <v>7</v>
      </c>
      <c r="O1468">
        <v>7</v>
      </c>
      <c r="P1468">
        <v>6</v>
      </c>
      <c r="Q1468">
        <v>5</v>
      </c>
      <c r="R1468">
        <v>0</v>
      </c>
      <c r="S1468">
        <v>0</v>
      </c>
      <c r="T1468">
        <v>0</v>
      </c>
      <c r="U1468">
        <v>0</v>
      </c>
      <c r="V1468">
        <v>100</v>
      </c>
      <c r="W1468">
        <v>85</v>
      </c>
      <c r="X1468">
        <v>71</v>
      </c>
      <c r="Y1468" t="s">
        <v>173</v>
      </c>
      <c r="Z1468" t="s">
        <v>173</v>
      </c>
      <c r="AA1468" t="s">
        <v>173</v>
      </c>
      <c r="AB1468" t="s">
        <v>173</v>
      </c>
      <c r="AC1468" s="25" t="s">
        <v>173</v>
      </c>
      <c r="AD1468" s="25" t="s">
        <v>173</v>
      </c>
      <c r="AE1468" s="25" t="s">
        <v>173</v>
      </c>
      <c r="AQ1468" s="5" t="e">
        <f>VLOOKUP(AR1468,'End KS4 denominations'!A:G,7,0)</f>
        <v>#N/A</v>
      </c>
      <c r="AR1468" s="5" t="str">
        <f t="shared" si="22"/>
        <v>Total.S7.Studio Schools.Total.Total</v>
      </c>
    </row>
    <row r="1469" spans="1:44" x14ac:dyDescent="0.25">
      <c r="A1469">
        <v>201819</v>
      </c>
      <c r="B1469" t="s">
        <v>19</v>
      </c>
      <c r="C1469" t="s">
        <v>110</v>
      </c>
      <c r="D1469" t="s">
        <v>20</v>
      </c>
      <c r="E1469" t="s">
        <v>21</v>
      </c>
      <c r="F1469" t="s">
        <v>22</v>
      </c>
      <c r="G1469" t="s">
        <v>111</v>
      </c>
      <c r="H1469" t="s">
        <v>125</v>
      </c>
      <c r="I1469" t="s">
        <v>163</v>
      </c>
      <c r="J1469" t="s">
        <v>161</v>
      </c>
      <c r="K1469" t="s">
        <v>161</v>
      </c>
      <c r="L1469" t="s">
        <v>55</v>
      </c>
      <c r="M1469" t="s">
        <v>26</v>
      </c>
      <c r="N1469">
        <v>45</v>
      </c>
      <c r="O1469">
        <v>44</v>
      </c>
      <c r="P1469">
        <v>21</v>
      </c>
      <c r="Q1469">
        <v>8</v>
      </c>
      <c r="R1469">
        <v>0</v>
      </c>
      <c r="S1469">
        <v>0</v>
      </c>
      <c r="T1469">
        <v>0</v>
      </c>
      <c r="U1469">
        <v>0</v>
      </c>
      <c r="V1469">
        <v>97</v>
      </c>
      <c r="W1469">
        <v>46</v>
      </c>
      <c r="X1469">
        <v>17</v>
      </c>
      <c r="Y1469" t="s">
        <v>173</v>
      </c>
      <c r="Z1469" t="s">
        <v>173</v>
      </c>
      <c r="AA1469" t="s">
        <v>173</v>
      </c>
      <c r="AB1469" t="s">
        <v>173</v>
      </c>
      <c r="AC1469" s="25" t="s">
        <v>173</v>
      </c>
      <c r="AD1469" s="25" t="s">
        <v>173</v>
      </c>
      <c r="AE1469" s="25" t="s">
        <v>173</v>
      </c>
      <c r="AQ1469" s="5" t="e">
        <f>VLOOKUP(AR1469,'End KS4 denominations'!A:G,7,0)</f>
        <v>#N/A</v>
      </c>
      <c r="AR1469" s="5" t="str">
        <f t="shared" si="22"/>
        <v>Boys.S7.University Technical Colleges (UTCs).Total.Total</v>
      </c>
    </row>
    <row r="1470" spans="1:44" x14ac:dyDescent="0.25">
      <c r="A1470">
        <v>201819</v>
      </c>
      <c r="B1470" t="s">
        <v>19</v>
      </c>
      <c r="C1470" t="s">
        <v>110</v>
      </c>
      <c r="D1470" t="s">
        <v>20</v>
      </c>
      <c r="E1470" t="s">
        <v>21</v>
      </c>
      <c r="F1470" t="s">
        <v>22</v>
      </c>
      <c r="G1470" t="s">
        <v>113</v>
      </c>
      <c r="H1470" t="s">
        <v>125</v>
      </c>
      <c r="I1470" t="s">
        <v>163</v>
      </c>
      <c r="J1470" t="s">
        <v>161</v>
      </c>
      <c r="K1470" t="s">
        <v>161</v>
      </c>
      <c r="L1470" t="s">
        <v>55</v>
      </c>
      <c r="M1470" t="s">
        <v>26</v>
      </c>
      <c r="N1470">
        <v>19</v>
      </c>
      <c r="O1470">
        <v>17</v>
      </c>
      <c r="P1470">
        <v>9</v>
      </c>
      <c r="Q1470">
        <v>4</v>
      </c>
      <c r="R1470">
        <v>0</v>
      </c>
      <c r="S1470">
        <v>0</v>
      </c>
      <c r="T1470">
        <v>0</v>
      </c>
      <c r="U1470">
        <v>0</v>
      </c>
      <c r="V1470">
        <v>89</v>
      </c>
      <c r="W1470">
        <v>47</v>
      </c>
      <c r="X1470">
        <v>21</v>
      </c>
      <c r="Y1470" t="s">
        <v>173</v>
      </c>
      <c r="Z1470" t="s">
        <v>173</v>
      </c>
      <c r="AA1470" t="s">
        <v>173</v>
      </c>
      <c r="AB1470" t="s">
        <v>173</v>
      </c>
      <c r="AC1470" s="25" t="s">
        <v>173</v>
      </c>
      <c r="AD1470" s="25" t="s">
        <v>173</v>
      </c>
      <c r="AE1470" s="25" t="s">
        <v>173</v>
      </c>
      <c r="AQ1470" s="5" t="e">
        <f>VLOOKUP(AR1470,'End KS4 denominations'!A:G,7,0)</f>
        <v>#N/A</v>
      </c>
      <c r="AR1470" s="5" t="str">
        <f t="shared" si="22"/>
        <v>Girls.S7.University Technical Colleges (UTCs).Total.Total</v>
      </c>
    </row>
    <row r="1471" spans="1:44" x14ac:dyDescent="0.25">
      <c r="A1471">
        <v>201819</v>
      </c>
      <c r="B1471" t="s">
        <v>19</v>
      </c>
      <c r="C1471" t="s">
        <v>110</v>
      </c>
      <c r="D1471" t="s">
        <v>20</v>
      </c>
      <c r="E1471" t="s">
        <v>21</v>
      </c>
      <c r="F1471" t="s">
        <v>22</v>
      </c>
      <c r="G1471" t="s">
        <v>161</v>
      </c>
      <c r="H1471" t="s">
        <v>125</v>
      </c>
      <c r="I1471" t="s">
        <v>163</v>
      </c>
      <c r="J1471" t="s">
        <v>161</v>
      </c>
      <c r="K1471" t="s">
        <v>161</v>
      </c>
      <c r="L1471" t="s">
        <v>55</v>
      </c>
      <c r="M1471" t="s">
        <v>26</v>
      </c>
      <c r="N1471">
        <v>64</v>
      </c>
      <c r="O1471">
        <v>61</v>
      </c>
      <c r="P1471">
        <v>30</v>
      </c>
      <c r="Q1471">
        <v>12</v>
      </c>
      <c r="R1471">
        <v>0</v>
      </c>
      <c r="S1471">
        <v>0</v>
      </c>
      <c r="T1471">
        <v>0</v>
      </c>
      <c r="U1471">
        <v>0</v>
      </c>
      <c r="V1471">
        <v>95</v>
      </c>
      <c r="W1471">
        <v>46</v>
      </c>
      <c r="X1471">
        <v>18</v>
      </c>
      <c r="Y1471" t="s">
        <v>173</v>
      </c>
      <c r="Z1471" t="s">
        <v>173</v>
      </c>
      <c r="AA1471" t="s">
        <v>173</v>
      </c>
      <c r="AB1471" t="s">
        <v>173</v>
      </c>
      <c r="AC1471" s="25" t="s">
        <v>173</v>
      </c>
      <c r="AD1471" s="25" t="s">
        <v>173</v>
      </c>
      <c r="AE1471" s="25" t="s">
        <v>173</v>
      </c>
      <c r="AQ1471" s="5" t="e">
        <f>VLOOKUP(AR1471,'End KS4 denominations'!A:G,7,0)</f>
        <v>#N/A</v>
      </c>
      <c r="AR1471" s="5" t="str">
        <f t="shared" si="22"/>
        <v>Total.S7.University Technical Colleges (UTCs).Total.Total</v>
      </c>
    </row>
    <row r="1472" spans="1:44" x14ac:dyDescent="0.25">
      <c r="A1472">
        <v>201819</v>
      </c>
      <c r="B1472" t="s">
        <v>19</v>
      </c>
      <c r="C1472" t="s">
        <v>110</v>
      </c>
      <c r="D1472" t="s">
        <v>20</v>
      </c>
      <c r="E1472" t="s">
        <v>21</v>
      </c>
      <c r="F1472" t="s">
        <v>22</v>
      </c>
      <c r="G1472" t="s">
        <v>111</v>
      </c>
      <c r="H1472" t="s">
        <v>125</v>
      </c>
      <c r="I1472" t="s">
        <v>86</v>
      </c>
      <c r="J1472" t="s">
        <v>161</v>
      </c>
      <c r="K1472" t="s">
        <v>161</v>
      </c>
      <c r="L1472" t="s">
        <v>56</v>
      </c>
      <c r="M1472" t="s">
        <v>26</v>
      </c>
      <c r="N1472">
        <v>62204</v>
      </c>
      <c r="O1472">
        <v>59882</v>
      </c>
      <c r="P1472">
        <v>39688</v>
      </c>
      <c r="Q1472">
        <v>32056</v>
      </c>
      <c r="R1472">
        <v>0</v>
      </c>
      <c r="S1472">
        <v>0</v>
      </c>
      <c r="T1472">
        <v>0</v>
      </c>
      <c r="U1472">
        <v>0</v>
      </c>
      <c r="V1472">
        <v>96</v>
      </c>
      <c r="W1472">
        <v>63</v>
      </c>
      <c r="X1472">
        <v>51</v>
      </c>
      <c r="Y1472" t="s">
        <v>173</v>
      </c>
      <c r="Z1472" t="s">
        <v>173</v>
      </c>
      <c r="AA1472" t="s">
        <v>173</v>
      </c>
      <c r="AB1472" t="s">
        <v>173</v>
      </c>
      <c r="AC1472" s="25" t="s">
        <v>173</v>
      </c>
      <c r="AD1472" s="25" t="s">
        <v>173</v>
      </c>
      <c r="AE1472" s="25" t="s">
        <v>173</v>
      </c>
      <c r="AQ1472" s="5" t="e">
        <f>VLOOKUP(AR1472,'End KS4 denominations'!A:G,7,0)</f>
        <v>#N/A</v>
      </c>
      <c r="AR1472" s="5" t="str">
        <f t="shared" ref="AR1472:AR1535" si="23">CONCATENATE(G1472,".",H1472,".",I1472,".",J1472,".",K1472)</f>
        <v>Boys.S7.Converter Academies.Total.Total</v>
      </c>
    </row>
    <row r="1473" spans="1:44" x14ac:dyDescent="0.25">
      <c r="A1473">
        <v>201819</v>
      </c>
      <c r="B1473" t="s">
        <v>19</v>
      </c>
      <c r="C1473" t="s">
        <v>110</v>
      </c>
      <c r="D1473" t="s">
        <v>20</v>
      </c>
      <c r="E1473" t="s">
        <v>21</v>
      </c>
      <c r="F1473" t="s">
        <v>22</v>
      </c>
      <c r="G1473" t="s">
        <v>113</v>
      </c>
      <c r="H1473" t="s">
        <v>125</v>
      </c>
      <c r="I1473" t="s">
        <v>86</v>
      </c>
      <c r="J1473" t="s">
        <v>161</v>
      </c>
      <c r="K1473" t="s">
        <v>161</v>
      </c>
      <c r="L1473" t="s">
        <v>56</v>
      </c>
      <c r="M1473" t="s">
        <v>26</v>
      </c>
      <c r="N1473">
        <v>69882</v>
      </c>
      <c r="O1473">
        <v>68632</v>
      </c>
      <c r="P1473">
        <v>49441</v>
      </c>
      <c r="Q1473">
        <v>41427</v>
      </c>
      <c r="R1473">
        <v>0</v>
      </c>
      <c r="S1473">
        <v>0</v>
      </c>
      <c r="T1473">
        <v>0</v>
      </c>
      <c r="U1473">
        <v>0</v>
      </c>
      <c r="V1473">
        <v>98</v>
      </c>
      <c r="W1473">
        <v>70</v>
      </c>
      <c r="X1473">
        <v>59</v>
      </c>
      <c r="Y1473" t="s">
        <v>173</v>
      </c>
      <c r="Z1473" t="s">
        <v>173</v>
      </c>
      <c r="AA1473" t="s">
        <v>173</v>
      </c>
      <c r="AB1473" t="s">
        <v>173</v>
      </c>
      <c r="AC1473" s="25" t="s">
        <v>173</v>
      </c>
      <c r="AD1473" s="25" t="s">
        <v>173</v>
      </c>
      <c r="AE1473" s="25" t="s">
        <v>173</v>
      </c>
      <c r="AQ1473" s="5" t="e">
        <f>VLOOKUP(AR1473,'End KS4 denominations'!A:G,7,0)</f>
        <v>#N/A</v>
      </c>
      <c r="AR1473" s="5" t="str">
        <f t="shared" si="23"/>
        <v>Girls.S7.Converter Academies.Total.Total</v>
      </c>
    </row>
    <row r="1474" spans="1:44" x14ac:dyDescent="0.25">
      <c r="A1474">
        <v>201819</v>
      </c>
      <c r="B1474" t="s">
        <v>19</v>
      </c>
      <c r="C1474" t="s">
        <v>110</v>
      </c>
      <c r="D1474" t="s">
        <v>20</v>
      </c>
      <c r="E1474" t="s">
        <v>21</v>
      </c>
      <c r="F1474" t="s">
        <v>22</v>
      </c>
      <c r="G1474" t="s">
        <v>161</v>
      </c>
      <c r="H1474" t="s">
        <v>125</v>
      </c>
      <c r="I1474" t="s">
        <v>86</v>
      </c>
      <c r="J1474" t="s">
        <v>161</v>
      </c>
      <c r="K1474" t="s">
        <v>161</v>
      </c>
      <c r="L1474" t="s">
        <v>56</v>
      </c>
      <c r="M1474" t="s">
        <v>26</v>
      </c>
      <c r="N1474">
        <v>132086</v>
      </c>
      <c r="O1474">
        <v>128514</v>
      </c>
      <c r="P1474">
        <v>89129</v>
      </c>
      <c r="Q1474">
        <v>73483</v>
      </c>
      <c r="R1474">
        <v>0</v>
      </c>
      <c r="S1474">
        <v>0</v>
      </c>
      <c r="T1474">
        <v>0</v>
      </c>
      <c r="U1474">
        <v>0</v>
      </c>
      <c r="V1474">
        <v>97</v>
      </c>
      <c r="W1474">
        <v>67</v>
      </c>
      <c r="X1474">
        <v>55</v>
      </c>
      <c r="Y1474" t="s">
        <v>173</v>
      </c>
      <c r="Z1474" t="s">
        <v>173</v>
      </c>
      <c r="AA1474" t="s">
        <v>173</v>
      </c>
      <c r="AB1474" t="s">
        <v>173</v>
      </c>
      <c r="AC1474" s="25" t="s">
        <v>173</v>
      </c>
      <c r="AD1474" s="25" t="s">
        <v>173</v>
      </c>
      <c r="AE1474" s="25" t="s">
        <v>173</v>
      </c>
      <c r="AQ1474" s="5" t="e">
        <f>VLOOKUP(AR1474,'End KS4 denominations'!A:G,7,0)</f>
        <v>#N/A</v>
      </c>
      <c r="AR1474" s="5" t="str">
        <f t="shared" si="23"/>
        <v>Total.S7.Converter Academies.Total.Total</v>
      </c>
    </row>
    <row r="1475" spans="1:44" x14ac:dyDescent="0.25">
      <c r="A1475">
        <v>201819</v>
      </c>
      <c r="B1475" t="s">
        <v>19</v>
      </c>
      <c r="C1475" t="s">
        <v>110</v>
      </c>
      <c r="D1475" t="s">
        <v>20</v>
      </c>
      <c r="E1475" t="s">
        <v>21</v>
      </c>
      <c r="F1475" t="s">
        <v>22</v>
      </c>
      <c r="G1475" t="s">
        <v>111</v>
      </c>
      <c r="H1475" t="s">
        <v>125</v>
      </c>
      <c r="I1475" t="s">
        <v>164</v>
      </c>
      <c r="J1475" t="s">
        <v>161</v>
      </c>
      <c r="K1475" t="s">
        <v>161</v>
      </c>
      <c r="L1475" t="s">
        <v>56</v>
      </c>
      <c r="M1475" t="s">
        <v>26</v>
      </c>
      <c r="N1475">
        <v>86</v>
      </c>
      <c r="O1475">
        <v>76</v>
      </c>
      <c r="P1475">
        <v>17</v>
      </c>
      <c r="Q1475">
        <v>9</v>
      </c>
      <c r="R1475">
        <v>0</v>
      </c>
      <c r="S1475">
        <v>0</v>
      </c>
      <c r="T1475">
        <v>0</v>
      </c>
      <c r="U1475">
        <v>0</v>
      </c>
      <c r="V1475">
        <v>88</v>
      </c>
      <c r="W1475">
        <v>19</v>
      </c>
      <c r="X1475">
        <v>10</v>
      </c>
      <c r="Y1475" t="s">
        <v>173</v>
      </c>
      <c r="Z1475" t="s">
        <v>173</v>
      </c>
      <c r="AA1475" t="s">
        <v>173</v>
      </c>
      <c r="AB1475" t="s">
        <v>173</v>
      </c>
      <c r="AC1475" s="25" t="s">
        <v>173</v>
      </c>
      <c r="AD1475" s="25" t="s">
        <v>173</v>
      </c>
      <c r="AE1475" s="25" t="s">
        <v>173</v>
      </c>
      <c r="AQ1475" s="5" t="e">
        <f>VLOOKUP(AR1475,'End KS4 denominations'!A:G,7,0)</f>
        <v>#N/A</v>
      </c>
      <c r="AR1475" s="5" t="str">
        <f t="shared" si="23"/>
        <v>Boys.S7.FE14-16 Colleges.Total.Total</v>
      </c>
    </row>
    <row r="1476" spans="1:44" x14ac:dyDescent="0.25">
      <c r="A1476">
        <v>201819</v>
      </c>
      <c r="B1476" t="s">
        <v>19</v>
      </c>
      <c r="C1476" t="s">
        <v>110</v>
      </c>
      <c r="D1476" t="s">
        <v>20</v>
      </c>
      <c r="E1476" t="s">
        <v>21</v>
      </c>
      <c r="F1476" t="s">
        <v>22</v>
      </c>
      <c r="G1476" t="s">
        <v>113</v>
      </c>
      <c r="H1476" t="s">
        <v>125</v>
      </c>
      <c r="I1476" t="s">
        <v>164</v>
      </c>
      <c r="J1476" t="s">
        <v>161</v>
      </c>
      <c r="K1476" t="s">
        <v>161</v>
      </c>
      <c r="L1476" t="s">
        <v>56</v>
      </c>
      <c r="M1476" t="s">
        <v>26</v>
      </c>
      <c r="N1476">
        <v>154</v>
      </c>
      <c r="O1476">
        <v>137</v>
      </c>
      <c r="P1476">
        <v>25</v>
      </c>
      <c r="Q1476">
        <v>17</v>
      </c>
      <c r="R1476">
        <v>0</v>
      </c>
      <c r="S1476">
        <v>0</v>
      </c>
      <c r="T1476">
        <v>0</v>
      </c>
      <c r="U1476">
        <v>0</v>
      </c>
      <c r="V1476">
        <v>88</v>
      </c>
      <c r="W1476">
        <v>16</v>
      </c>
      <c r="X1476">
        <v>11</v>
      </c>
      <c r="Y1476" t="s">
        <v>173</v>
      </c>
      <c r="Z1476" t="s">
        <v>173</v>
      </c>
      <c r="AA1476" t="s">
        <v>173</v>
      </c>
      <c r="AB1476" t="s">
        <v>173</v>
      </c>
      <c r="AC1476" s="25" t="s">
        <v>173</v>
      </c>
      <c r="AD1476" s="25" t="s">
        <v>173</v>
      </c>
      <c r="AE1476" s="25" t="s">
        <v>173</v>
      </c>
      <c r="AQ1476" s="5" t="e">
        <f>VLOOKUP(AR1476,'End KS4 denominations'!A:G,7,0)</f>
        <v>#N/A</v>
      </c>
      <c r="AR1476" s="5" t="str">
        <f t="shared" si="23"/>
        <v>Girls.S7.FE14-16 Colleges.Total.Total</v>
      </c>
    </row>
    <row r="1477" spans="1:44" x14ac:dyDescent="0.25">
      <c r="A1477">
        <v>201819</v>
      </c>
      <c r="B1477" t="s">
        <v>19</v>
      </c>
      <c r="C1477" t="s">
        <v>110</v>
      </c>
      <c r="D1477" t="s">
        <v>20</v>
      </c>
      <c r="E1477" t="s">
        <v>21</v>
      </c>
      <c r="F1477" t="s">
        <v>22</v>
      </c>
      <c r="G1477" t="s">
        <v>161</v>
      </c>
      <c r="H1477" t="s">
        <v>125</v>
      </c>
      <c r="I1477" t="s">
        <v>164</v>
      </c>
      <c r="J1477" t="s">
        <v>161</v>
      </c>
      <c r="K1477" t="s">
        <v>161</v>
      </c>
      <c r="L1477" t="s">
        <v>56</v>
      </c>
      <c r="M1477" t="s">
        <v>26</v>
      </c>
      <c r="N1477">
        <v>240</v>
      </c>
      <c r="O1477">
        <v>213</v>
      </c>
      <c r="P1477">
        <v>42</v>
      </c>
      <c r="Q1477">
        <v>26</v>
      </c>
      <c r="R1477">
        <v>0</v>
      </c>
      <c r="S1477">
        <v>0</v>
      </c>
      <c r="T1477">
        <v>0</v>
      </c>
      <c r="U1477">
        <v>0</v>
      </c>
      <c r="V1477">
        <v>88</v>
      </c>
      <c r="W1477">
        <v>17</v>
      </c>
      <c r="X1477">
        <v>10</v>
      </c>
      <c r="Y1477" t="s">
        <v>173</v>
      </c>
      <c r="Z1477" t="s">
        <v>173</v>
      </c>
      <c r="AA1477" t="s">
        <v>173</v>
      </c>
      <c r="AB1477" t="s">
        <v>173</v>
      </c>
      <c r="AC1477" s="25" t="s">
        <v>173</v>
      </c>
      <c r="AD1477" s="25" t="s">
        <v>173</v>
      </c>
      <c r="AE1477" s="25" t="s">
        <v>173</v>
      </c>
      <c r="AQ1477" s="5" t="e">
        <f>VLOOKUP(AR1477,'End KS4 denominations'!A:G,7,0)</f>
        <v>#N/A</v>
      </c>
      <c r="AR1477" s="5" t="str">
        <f t="shared" si="23"/>
        <v>Total.S7.FE14-16 Colleges.Total.Total</v>
      </c>
    </row>
    <row r="1478" spans="1:44" x14ac:dyDescent="0.25">
      <c r="A1478">
        <v>201819</v>
      </c>
      <c r="B1478" t="s">
        <v>19</v>
      </c>
      <c r="C1478" t="s">
        <v>110</v>
      </c>
      <c r="D1478" t="s">
        <v>20</v>
      </c>
      <c r="E1478" t="s">
        <v>21</v>
      </c>
      <c r="F1478" t="s">
        <v>22</v>
      </c>
      <c r="G1478" t="s">
        <v>111</v>
      </c>
      <c r="H1478" t="s">
        <v>125</v>
      </c>
      <c r="I1478" t="s">
        <v>89</v>
      </c>
      <c r="J1478" t="s">
        <v>161</v>
      </c>
      <c r="K1478" t="s">
        <v>161</v>
      </c>
      <c r="L1478" t="s">
        <v>56</v>
      </c>
      <c r="M1478" t="s">
        <v>26</v>
      </c>
      <c r="N1478">
        <v>2378</v>
      </c>
      <c r="O1478">
        <v>2284</v>
      </c>
      <c r="P1478">
        <v>1500</v>
      </c>
      <c r="Q1478">
        <v>1221</v>
      </c>
      <c r="R1478">
        <v>0</v>
      </c>
      <c r="S1478">
        <v>0</v>
      </c>
      <c r="T1478">
        <v>0</v>
      </c>
      <c r="U1478">
        <v>0</v>
      </c>
      <c r="V1478">
        <v>96</v>
      </c>
      <c r="W1478">
        <v>63</v>
      </c>
      <c r="X1478">
        <v>51</v>
      </c>
      <c r="Y1478" t="s">
        <v>173</v>
      </c>
      <c r="Z1478" t="s">
        <v>173</v>
      </c>
      <c r="AA1478" t="s">
        <v>173</v>
      </c>
      <c r="AB1478" t="s">
        <v>173</v>
      </c>
      <c r="AC1478" s="25" t="s">
        <v>173</v>
      </c>
      <c r="AD1478" s="25" t="s">
        <v>173</v>
      </c>
      <c r="AE1478" s="25" t="s">
        <v>173</v>
      </c>
      <c r="AQ1478" s="5" t="e">
        <f>VLOOKUP(AR1478,'End KS4 denominations'!A:G,7,0)</f>
        <v>#N/A</v>
      </c>
      <c r="AR1478" s="5" t="str">
        <f t="shared" si="23"/>
        <v>Boys.S7.Free Schools.Total.Total</v>
      </c>
    </row>
    <row r="1479" spans="1:44" x14ac:dyDescent="0.25">
      <c r="A1479">
        <v>201819</v>
      </c>
      <c r="B1479" t="s">
        <v>19</v>
      </c>
      <c r="C1479" t="s">
        <v>110</v>
      </c>
      <c r="D1479" t="s">
        <v>20</v>
      </c>
      <c r="E1479" t="s">
        <v>21</v>
      </c>
      <c r="F1479" t="s">
        <v>22</v>
      </c>
      <c r="G1479" t="s">
        <v>113</v>
      </c>
      <c r="H1479" t="s">
        <v>125</v>
      </c>
      <c r="I1479" t="s">
        <v>89</v>
      </c>
      <c r="J1479" t="s">
        <v>161</v>
      </c>
      <c r="K1479" t="s">
        <v>161</v>
      </c>
      <c r="L1479" t="s">
        <v>56</v>
      </c>
      <c r="M1479" t="s">
        <v>26</v>
      </c>
      <c r="N1479">
        <v>2155</v>
      </c>
      <c r="O1479">
        <v>2119</v>
      </c>
      <c r="P1479">
        <v>1507</v>
      </c>
      <c r="Q1479">
        <v>1233</v>
      </c>
      <c r="R1479">
        <v>0</v>
      </c>
      <c r="S1479">
        <v>0</v>
      </c>
      <c r="T1479">
        <v>0</v>
      </c>
      <c r="U1479">
        <v>0</v>
      </c>
      <c r="V1479">
        <v>98</v>
      </c>
      <c r="W1479">
        <v>69</v>
      </c>
      <c r="X1479">
        <v>57</v>
      </c>
      <c r="Y1479" t="s">
        <v>173</v>
      </c>
      <c r="Z1479" t="s">
        <v>173</v>
      </c>
      <c r="AA1479" t="s">
        <v>173</v>
      </c>
      <c r="AB1479" t="s">
        <v>173</v>
      </c>
      <c r="AC1479" s="25" t="s">
        <v>173</v>
      </c>
      <c r="AD1479" s="25" t="s">
        <v>173</v>
      </c>
      <c r="AE1479" s="25" t="s">
        <v>173</v>
      </c>
      <c r="AQ1479" s="5" t="e">
        <f>VLOOKUP(AR1479,'End KS4 denominations'!A:G,7,0)</f>
        <v>#N/A</v>
      </c>
      <c r="AR1479" s="5" t="str">
        <f t="shared" si="23"/>
        <v>Girls.S7.Free Schools.Total.Total</v>
      </c>
    </row>
    <row r="1480" spans="1:44" x14ac:dyDescent="0.25">
      <c r="A1480">
        <v>201819</v>
      </c>
      <c r="B1480" t="s">
        <v>19</v>
      </c>
      <c r="C1480" t="s">
        <v>110</v>
      </c>
      <c r="D1480" t="s">
        <v>20</v>
      </c>
      <c r="E1480" t="s">
        <v>21</v>
      </c>
      <c r="F1480" t="s">
        <v>22</v>
      </c>
      <c r="G1480" t="s">
        <v>161</v>
      </c>
      <c r="H1480" t="s">
        <v>125</v>
      </c>
      <c r="I1480" t="s">
        <v>89</v>
      </c>
      <c r="J1480" t="s">
        <v>161</v>
      </c>
      <c r="K1480" t="s">
        <v>161</v>
      </c>
      <c r="L1480" t="s">
        <v>56</v>
      </c>
      <c r="M1480" t="s">
        <v>26</v>
      </c>
      <c r="N1480">
        <v>4533</v>
      </c>
      <c r="O1480">
        <v>4403</v>
      </c>
      <c r="P1480">
        <v>3007</v>
      </c>
      <c r="Q1480">
        <v>2454</v>
      </c>
      <c r="R1480">
        <v>0</v>
      </c>
      <c r="S1480">
        <v>0</v>
      </c>
      <c r="T1480">
        <v>0</v>
      </c>
      <c r="U1480">
        <v>0</v>
      </c>
      <c r="V1480">
        <v>97</v>
      </c>
      <c r="W1480">
        <v>66</v>
      </c>
      <c r="X1480">
        <v>54</v>
      </c>
      <c r="Y1480" t="s">
        <v>173</v>
      </c>
      <c r="Z1480" t="s">
        <v>173</v>
      </c>
      <c r="AA1480" t="s">
        <v>173</v>
      </c>
      <c r="AB1480" t="s">
        <v>173</v>
      </c>
      <c r="AC1480" s="25" t="s">
        <v>173</v>
      </c>
      <c r="AD1480" s="25" t="s">
        <v>173</v>
      </c>
      <c r="AE1480" s="25" t="s">
        <v>173</v>
      </c>
      <c r="AQ1480" s="5" t="e">
        <f>VLOOKUP(AR1480,'End KS4 denominations'!A:G,7,0)</f>
        <v>#N/A</v>
      </c>
      <c r="AR1480" s="5" t="str">
        <f t="shared" si="23"/>
        <v>Total.S7.Free Schools.Total.Total</v>
      </c>
    </row>
    <row r="1481" spans="1:44" x14ac:dyDescent="0.25">
      <c r="A1481">
        <v>201819</v>
      </c>
      <c r="B1481" t="s">
        <v>19</v>
      </c>
      <c r="C1481" t="s">
        <v>110</v>
      </c>
      <c r="D1481" t="s">
        <v>20</v>
      </c>
      <c r="E1481" t="s">
        <v>21</v>
      </c>
      <c r="F1481" t="s">
        <v>22</v>
      </c>
      <c r="G1481" t="s">
        <v>111</v>
      </c>
      <c r="H1481" t="s">
        <v>125</v>
      </c>
      <c r="I1481" t="s">
        <v>87</v>
      </c>
      <c r="J1481" t="s">
        <v>161</v>
      </c>
      <c r="K1481" t="s">
        <v>161</v>
      </c>
      <c r="L1481" t="s">
        <v>56</v>
      </c>
      <c r="M1481" t="s">
        <v>26</v>
      </c>
      <c r="N1481">
        <v>3790</v>
      </c>
      <c r="O1481">
        <v>3769</v>
      </c>
      <c r="P1481">
        <v>3241</v>
      </c>
      <c r="Q1481">
        <v>2832</v>
      </c>
      <c r="R1481">
        <v>0</v>
      </c>
      <c r="S1481">
        <v>0</v>
      </c>
      <c r="T1481">
        <v>0</v>
      </c>
      <c r="U1481">
        <v>0</v>
      </c>
      <c r="V1481">
        <v>99</v>
      </c>
      <c r="W1481">
        <v>85</v>
      </c>
      <c r="X1481">
        <v>74</v>
      </c>
      <c r="Y1481" t="s">
        <v>173</v>
      </c>
      <c r="Z1481" t="s">
        <v>173</v>
      </c>
      <c r="AA1481" t="s">
        <v>173</v>
      </c>
      <c r="AB1481" t="s">
        <v>173</v>
      </c>
      <c r="AC1481" s="25" t="s">
        <v>173</v>
      </c>
      <c r="AD1481" s="25" t="s">
        <v>173</v>
      </c>
      <c r="AE1481" s="25" t="s">
        <v>173</v>
      </c>
      <c r="AQ1481" s="5" t="e">
        <f>VLOOKUP(AR1481,'End KS4 denominations'!A:G,7,0)</f>
        <v>#N/A</v>
      </c>
      <c r="AR1481" s="5" t="str">
        <f t="shared" si="23"/>
        <v>Boys.S7.Independent Schools.Total.Total</v>
      </c>
    </row>
    <row r="1482" spans="1:44" x14ac:dyDescent="0.25">
      <c r="A1482">
        <v>201819</v>
      </c>
      <c r="B1482" t="s">
        <v>19</v>
      </c>
      <c r="C1482" t="s">
        <v>110</v>
      </c>
      <c r="D1482" t="s">
        <v>20</v>
      </c>
      <c r="E1482" t="s">
        <v>21</v>
      </c>
      <c r="F1482" t="s">
        <v>22</v>
      </c>
      <c r="G1482" t="s">
        <v>113</v>
      </c>
      <c r="H1482" t="s">
        <v>125</v>
      </c>
      <c r="I1482" t="s">
        <v>87</v>
      </c>
      <c r="J1482" t="s">
        <v>161</v>
      </c>
      <c r="K1482" t="s">
        <v>161</v>
      </c>
      <c r="L1482" t="s">
        <v>56</v>
      </c>
      <c r="M1482" t="s">
        <v>26</v>
      </c>
      <c r="N1482">
        <v>4938</v>
      </c>
      <c r="O1482">
        <v>4928</v>
      </c>
      <c r="P1482">
        <v>4516</v>
      </c>
      <c r="Q1482">
        <v>4129</v>
      </c>
      <c r="R1482">
        <v>0</v>
      </c>
      <c r="S1482">
        <v>0</v>
      </c>
      <c r="T1482">
        <v>0</v>
      </c>
      <c r="U1482">
        <v>0</v>
      </c>
      <c r="V1482">
        <v>99</v>
      </c>
      <c r="W1482">
        <v>91</v>
      </c>
      <c r="X1482">
        <v>83</v>
      </c>
      <c r="Y1482" t="s">
        <v>173</v>
      </c>
      <c r="Z1482" t="s">
        <v>173</v>
      </c>
      <c r="AA1482" t="s">
        <v>173</v>
      </c>
      <c r="AB1482" t="s">
        <v>173</v>
      </c>
      <c r="AC1482" s="25" t="s">
        <v>173</v>
      </c>
      <c r="AD1482" s="25" t="s">
        <v>173</v>
      </c>
      <c r="AE1482" s="25" t="s">
        <v>173</v>
      </c>
      <c r="AQ1482" s="5" t="e">
        <f>VLOOKUP(AR1482,'End KS4 denominations'!A:G,7,0)</f>
        <v>#N/A</v>
      </c>
      <c r="AR1482" s="5" t="str">
        <f t="shared" si="23"/>
        <v>Girls.S7.Independent Schools.Total.Total</v>
      </c>
    </row>
    <row r="1483" spans="1:44" x14ac:dyDescent="0.25">
      <c r="A1483">
        <v>201819</v>
      </c>
      <c r="B1483" t="s">
        <v>19</v>
      </c>
      <c r="C1483" t="s">
        <v>110</v>
      </c>
      <c r="D1483" t="s">
        <v>20</v>
      </c>
      <c r="E1483" t="s">
        <v>21</v>
      </c>
      <c r="F1483" t="s">
        <v>22</v>
      </c>
      <c r="G1483" t="s">
        <v>161</v>
      </c>
      <c r="H1483" t="s">
        <v>125</v>
      </c>
      <c r="I1483" t="s">
        <v>87</v>
      </c>
      <c r="J1483" t="s">
        <v>161</v>
      </c>
      <c r="K1483" t="s">
        <v>161</v>
      </c>
      <c r="L1483" t="s">
        <v>56</v>
      </c>
      <c r="M1483" t="s">
        <v>26</v>
      </c>
      <c r="N1483">
        <v>8728</v>
      </c>
      <c r="O1483">
        <v>8697</v>
      </c>
      <c r="P1483">
        <v>7757</v>
      </c>
      <c r="Q1483">
        <v>6961</v>
      </c>
      <c r="R1483">
        <v>0</v>
      </c>
      <c r="S1483">
        <v>0</v>
      </c>
      <c r="T1483">
        <v>0</v>
      </c>
      <c r="U1483">
        <v>0</v>
      </c>
      <c r="V1483">
        <v>99</v>
      </c>
      <c r="W1483">
        <v>88</v>
      </c>
      <c r="X1483">
        <v>79</v>
      </c>
      <c r="Y1483" t="s">
        <v>173</v>
      </c>
      <c r="Z1483" t="s">
        <v>173</v>
      </c>
      <c r="AA1483" t="s">
        <v>173</v>
      </c>
      <c r="AB1483" t="s">
        <v>173</v>
      </c>
      <c r="AC1483" s="25" t="s">
        <v>173</v>
      </c>
      <c r="AD1483" s="25" t="s">
        <v>173</v>
      </c>
      <c r="AE1483" s="25" t="s">
        <v>173</v>
      </c>
      <c r="AQ1483" s="5" t="e">
        <f>VLOOKUP(AR1483,'End KS4 denominations'!A:G,7,0)</f>
        <v>#N/A</v>
      </c>
      <c r="AR1483" s="5" t="str">
        <f t="shared" si="23"/>
        <v>Total.S7.Independent Schools.Total.Total</v>
      </c>
    </row>
    <row r="1484" spans="1:44" x14ac:dyDescent="0.25">
      <c r="A1484">
        <v>201819</v>
      </c>
      <c r="B1484" t="s">
        <v>19</v>
      </c>
      <c r="C1484" t="s">
        <v>110</v>
      </c>
      <c r="D1484" t="s">
        <v>20</v>
      </c>
      <c r="E1484" t="s">
        <v>21</v>
      </c>
      <c r="F1484" t="s">
        <v>22</v>
      </c>
      <c r="G1484" t="s">
        <v>111</v>
      </c>
      <c r="H1484" t="s">
        <v>125</v>
      </c>
      <c r="I1484" t="s">
        <v>162</v>
      </c>
      <c r="J1484" t="s">
        <v>161</v>
      </c>
      <c r="K1484" t="s">
        <v>161</v>
      </c>
      <c r="L1484" t="s">
        <v>56</v>
      </c>
      <c r="M1484" t="s">
        <v>26</v>
      </c>
      <c r="N1484">
        <v>117</v>
      </c>
      <c r="O1484">
        <v>103</v>
      </c>
      <c r="P1484">
        <v>51</v>
      </c>
      <c r="Q1484">
        <v>29</v>
      </c>
      <c r="R1484">
        <v>0</v>
      </c>
      <c r="S1484">
        <v>0</v>
      </c>
      <c r="T1484">
        <v>0</v>
      </c>
      <c r="U1484">
        <v>0</v>
      </c>
      <c r="V1484">
        <v>88</v>
      </c>
      <c r="W1484">
        <v>43</v>
      </c>
      <c r="X1484">
        <v>24</v>
      </c>
      <c r="Y1484" t="s">
        <v>173</v>
      </c>
      <c r="Z1484" t="s">
        <v>173</v>
      </c>
      <c r="AA1484" t="s">
        <v>173</v>
      </c>
      <c r="AB1484" t="s">
        <v>173</v>
      </c>
      <c r="AC1484" s="25" t="s">
        <v>173</v>
      </c>
      <c r="AD1484" s="25" t="s">
        <v>173</v>
      </c>
      <c r="AE1484" s="25" t="s">
        <v>173</v>
      </c>
      <c r="AQ1484" s="5" t="e">
        <f>VLOOKUP(AR1484,'End KS4 denominations'!A:G,7,0)</f>
        <v>#N/A</v>
      </c>
      <c r="AR1484" s="5" t="str">
        <f t="shared" si="23"/>
        <v>Boys.S7.Independent Special Schools.Total.Total</v>
      </c>
    </row>
    <row r="1485" spans="1:44" x14ac:dyDescent="0.25">
      <c r="A1485">
        <v>201819</v>
      </c>
      <c r="B1485" t="s">
        <v>19</v>
      </c>
      <c r="C1485" t="s">
        <v>110</v>
      </c>
      <c r="D1485" t="s">
        <v>20</v>
      </c>
      <c r="E1485" t="s">
        <v>21</v>
      </c>
      <c r="F1485" t="s">
        <v>22</v>
      </c>
      <c r="G1485" t="s">
        <v>113</v>
      </c>
      <c r="H1485" t="s">
        <v>125</v>
      </c>
      <c r="I1485" t="s">
        <v>162</v>
      </c>
      <c r="J1485" t="s">
        <v>161</v>
      </c>
      <c r="K1485" t="s">
        <v>161</v>
      </c>
      <c r="L1485" t="s">
        <v>56</v>
      </c>
      <c r="M1485" t="s">
        <v>26</v>
      </c>
      <c r="N1485">
        <v>40</v>
      </c>
      <c r="O1485">
        <v>31</v>
      </c>
      <c r="P1485">
        <v>11</v>
      </c>
      <c r="Q1485">
        <v>3</v>
      </c>
      <c r="R1485">
        <v>0</v>
      </c>
      <c r="S1485">
        <v>0</v>
      </c>
      <c r="T1485">
        <v>0</v>
      </c>
      <c r="U1485">
        <v>0</v>
      </c>
      <c r="V1485">
        <v>77</v>
      </c>
      <c r="W1485">
        <v>27</v>
      </c>
      <c r="X1485">
        <v>7</v>
      </c>
      <c r="Y1485" t="s">
        <v>173</v>
      </c>
      <c r="Z1485" t="s">
        <v>173</v>
      </c>
      <c r="AA1485" t="s">
        <v>173</v>
      </c>
      <c r="AB1485" t="s">
        <v>173</v>
      </c>
      <c r="AC1485" s="25" t="s">
        <v>173</v>
      </c>
      <c r="AD1485" s="25" t="s">
        <v>173</v>
      </c>
      <c r="AE1485" s="25" t="s">
        <v>173</v>
      </c>
      <c r="AQ1485" s="5" t="e">
        <f>VLOOKUP(AR1485,'End KS4 denominations'!A:G,7,0)</f>
        <v>#N/A</v>
      </c>
      <c r="AR1485" s="5" t="str">
        <f t="shared" si="23"/>
        <v>Girls.S7.Independent Special Schools.Total.Total</v>
      </c>
    </row>
    <row r="1486" spans="1:44" x14ac:dyDescent="0.25">
      <c r="A1486">
        <v>201819</v>
      </c>
      <c r="B1486" t="s">
        <v>19</v>
      </c>
      <c r="C1486" t="s">
        <v>110</v>
      </c>
      <c r="D1486" t="s">
        <v>20</v>
      </c>
      <c r="E1486" t="s">
        <v>21</v>
      </c>
      <c r="F1486" t="s">
        <v>22</v>
      </c>
      <c r="G1486" t="s">
        <v>161</v>
      </c>
      <c r="H1486" t="s">
        <v>125</v>
      </c>
      <c r="I1486" t="s">
        <v>162</v>
      </c>
      <c r="J1486" t="s">
        <v>161</v>
      </c>
      <c r="K1486" t="s">
        <v>161</v>
      </c>
      <c r="L1486" t="s">
        <v>56</v>
      </c>
      <c r="M1486" t="s">
        <v>26</v>
      </c>
      <c r="N1486">
        <v>157</v>
      </c>
      <c r="O1486">
        <v>134</v>
      </c>
      <c r="P1486">
        <v>62</v>
      </c>
      <c r="Q1486">
        <v>32</v>
      </c>
      <c r="R1486">
        <v>0</v>
      </c>
      <c r="S1486">
        <v>0</v>
      </c>
      <c r="T1486">
        <v>0</v>
      </c>
      <c r="U1486">
        <v>0</v>
      </c>
      <c r="V1486">
        <v>85</v>
      </c>
      <c r="W1486">
        <v>39</v>
      </c>
      <c r="X1486">
        <v>20</v>
      </c>
      <c r="Y1486" t="s">
        <v>173</v>
      </c>
      <c r="Z1486" t="s">
        <v>173</v>
      </c>
      <c r="AA1486" t="s">
        <v>173</v>
      </c>
      <c r="AB1486" t="s">
        <v>173</v>
      </c>
      <c r="AC1486" s="25" t="s">
        <v>173</v>
      </c>
      <c r="AD1486" s="25" t="s">
        <v>173</v>
      </c>
      <c r="AE1486" s="25" t="s">
        <v>173</v>
      </c>
      <c r="AQ1486" s="5" t="e">
        <f>VLOOKUP(AR1486,'End KS4 denominations'!A:G,7,0)</f>
        <v>#N/A</v>
      </c>
      <c r="AR1486" s="5" t="str">
        <f t="shared" si="23"/>
        <v>Total.S7.Independent Special Schools.Total.Total</v>
      </c>
    </row>
    <row r="1487" spans="1:44" x14ac:dyDescent="0.25">
      <c r="A1487">
        <v>201819</v>
      </c>
      <c r="B1487" t="s">
        <v>19</v>
      </c>
      <c r="C1487" t="s">
        <v>110</v>
      </c>
      <c r="D1487" t="s">
        <v>20</v>
      </c>
      <c r="E1487" t="s">
        <v>21</v>
      </c>
      <c r="F1487" t="s">
        <v>22</v>
      </c>
      <c r="G1487" t="s">
        <v>111</v>
      </c>
      <c r="H1487" t="s">
        <v>125</v>
      </c>
      <c r="I1487" t="s">
        <v>127</v>
      </c>
      <c r="J1487" t="s">
        <v>161</v>
      </c>
      <c r="K1487" t="s">
        <v>161</v>
      </c>
      <c r="L1487" t="s">
        <v>56</v>
      </c>
      <c r="M1487" t="s">
        <v>26</v>
      </c>
      <c r="N1487">
        <v>27</v>
      </c>
      <c r="O1487">
        <v>26</v>
      </c>
      <c r="P1487">
        <v>8</v>
      </c>
      <c r="Q1487">
        <v>6</v>
      </c>
      <c r="R1487">
        <v>0</v>
      </c>
      <c r="S1487">
        <v>0</v>
      </c>
      <c r="T1487">
        <v>0</v>
      </c>
      <c r="U1487">
        <v>0</v>
      </c>
      <c r="V1487">
        <v>96</v>
      </c>
      <c r="W1487">
        <v>29</v>
      </c>
      <c r="X1487">
        <v>22</v>
      </c>
      <c r="Y1487" t="s">
        <v>173</v>
      </c>
      <c r="Z1487" t="s">
        <v>173</v>
      </c>
      <c r="AA1487" t="s">
        <v>173</v>
      </c>
      <c r="AB1487" t="s">
        <v>173</v>
      </c>
      <c r="AC1487" s="25" t="s">
        <v>173</v>
      </c>
      <c r="AD1487" s="25" t="s">
        <v>173</v>
      </c>
      <c r="AE1487" s="25" t="s">
        <v>173</v>
      </c>
      <c r="AQ1487" s="5" t="e">
        <f>VLOOKUP(AR1487,'End KS4 denominations'!A:G,7,0)</f>
        <v>#N/A</v>
      </c>
      <c r="AR1487" s="5" t="str">
        <f t="shared" si="23"/>
        <v>Boys.S7.Non-Maintained Special Schools.Total.Total</v>
      </c>
    </row>
    <row r="1488" spans="1:44" x14ac:dyDescent="0.25">
      <c r="A1488">
        <v>201819</v>
      </c>
      <c r="B1488" t="s">
        <v>19</v>
      </c>
      <c r="C1488" t="s">
        <v>110</v>
      </c>
      <c r="D1488" t="s">
        <v>20</v>
      </c>
      <c r="E1488" t="s">
        <v>21</v>
      </c>
      <c r="F1488" t="s">
        <v>22</v>
      </c>
      <c r="G1488" t="s">
        <v>113</v>
      </c>
      <c r="H1488" t="s">
        <v>125</v>
      </c>
      <c r="I1488" t="s">
        <v>127</v>
      </c>
      <c r="J1488" t="s">
        <v>161</v>
      </c>
      <c r="K1488" t="s">
        <v>161</v>
      </c>
      <c r="L1488" t="s">
        <v>56</v>
      </c>
      <c r="M1488" t="s">
        <v>26</v>
      </c>
      <c r="N1488">
        <v>7</v>
      </c>
      <c r="O1488">
        <v>7</v>
      </c>
      <c r="P1488">
        <v>3</v>
      </c>
      <c r="Q1488">
        <v>3</v>
      </c>
      <c r="R1488">
        <v>0</v>
      </c>
      <c r="S1488">
        <v>0</v>
      </c>
      <c r="T1488">
        <v>0</v>
      </c>
      <c r="U1488">
        <v>0</v>
      </c>
      <c r="V1488">
        <v>100</v>
      </c>
      <c r="W1488">
        <v>42</v>
      </c>
      <c r="X1488">
        <v>42</v>
      </c>
      <c r="Y1488" t="s">
        <v>173</v>
      </c>
      <c r="Z1488" t="s">
        <v>173</v>
      </c>
      <c r="AA1488" t="s">
        <v>173</v>
      </c>
      <c r="AB1488" t="s">
        <v>173</v>
      </c>
      <c r="AC1488" s="25" t="s">
        <v>173</v>
      </c>
      <c r="AD1488" s="25" t="s">
        <v>173</v>
      </c>
      <c r="AE1488" s="25" t="s">
        <v>173</v>
      </c>
      <c r="AQ1488" s="5" t="e">
        <f>VLOOKUP(AR1488,'End KS4 denominations'!A:G,7,0)</f>
        <v>#N/A</v>
      </c>
      <c r="AR1488" s="5" t="str">
        <f t="shared" si="23"/>
        <v>Girls.S7.Non-Maintained Special Schools.Total.Total</v>
      </c>
    </row>
    <row r="1489" spans="1:44" x14ac:dyDescent="0.25">
      <c r="A1489">
        <v>201819</v>
      </c>
      <c r="B1489" t="s">
        <v>19</v>
      </c>
      <c r="C1489" t="s">
        <v>110</v>
      </c>
      <c r="D1489" t="s">
        <v>20</v>
      </c>
      <c r="E1489" t="s">
        <v>21</v>
      </c>
      <c r="F1489" t="s">
        <v>22</v>
      </c>
      <c r="G1489" t="s">
        <v>161</v>
      </c>
      <c r="H1489" t="s">
        <v>125</v>
      </c>
      <c r="I1489" t="s">
        <v>127</v>
      </c>
      <c r="J1489" t="s">
        <v>161</v>
      </c>
      <c r="K1489" t="s">
        <v>161</v>
      </c>
      <c r="L1489" t="s">
        <v>56</v>
      </c>
      <c r="M1489" t="s">
        <v>26</v>
      </c>
      <c r="N1489">
        <v>34</v>
      </c>
      <c r="O1489">
        <v>33</v>
      </c>
      <c r="P1489">
        <v>11</v>
      </c>
      <c r="Q1489">
        <v>9</v>
      </c>
      <c r="R1489">
        <v>0</v>
      </c>
      <c r="S1489">
        <v>0</v>
      </c>
      <c r="T1489">
        <v>0</v>
      </c>
      <c r="U1489">
        <v>0</v>
      </c>
      <c r="V1489">
        <v>97</v>
      </c>
      <c r="W1489">
        <v>32</v>
      </c>
      <c r="X1489">
        <v>26</v>
      </c>
      <c r="Y1489" t="s">
        <v>173</v>
      </c>
      <c r="Z1489" t="s">
        <v>173</v>
      </c>
      <c r="AA1489" t="s">
        <v>173</v>
      </c>
      <c r="AB1489" t="s">
        <v>173</v>
      </c>
      <c r="AC1489" s="25" t="s">
        <v>173</v>
      </c>
      <c r="AD1489" s="25" t="s">
        <v>173</v>
      </c>
      <c r="AE1489" s="25" t="s">
        <v>173</v>
      </c>
      <c r="AQ1489" s="5" t="e">
        <f>VLOOKUP(AR1489,'End KS4 denominations'!A:G,7,0)</f>
        <v>#N/A</v>
      </c>
      <c r="AR1489" s="5" t="str">
        <f t="shared" si="23"/>
        <v>Total.S7.Non-Maintained Special Schools.Total.Total</v>
      </c>
    </row>
    <row r="1490" spans="1:44" x14ac:dyDescent="0.25">
      <c r="A1490">
        <v>201819</v>
      </c>
      <c r="B1490" t="s">
        <v>19</v>
      </c>
      <c r="C1490" t="s">
        <v>110</v>
      </c>
      <c r="D1490" t="s">
        <v>20</v>
      </c>
      <c r="E1490" t="s">
        <v>21</v>
      </c>
      <c r="F1490" t="s">
        <v>22</v>
      </c>
      <c r="G1490" t="s">
        <v>111</v>
      </c>
      <c r="H1490" t="s">
        <v>125</v>
      </c>
      <c r="I1490" t="s">
        <v>88</v>
      </c>
      <c r="J1490" t="s">
        <v>161</v>
      </c>
      <c r="K1490" t="s">
        <v>161</v>
      </c>
      <c r="L1490" t="s">
        <v>56</v>
      </c>
      <c r="M1490" t="s">
        <v>26</v>
      </c>
      <c r="N1490">
        <v>23217</v>
      </c>
      <c r="O1490">
        <v>21451</v>
      </c>
      <c r="P1490">
        <v>10756</v>
      </c>
      <c r="Q1490">
        <v>7910</v>
      </c>
      <c r="R1490">
        <v>0</v>
      </c>
      <c r="S1490">
        <v>0</v>
      </c>
      <c r="T1490">
        <v>0</v>
      </c>
      <c r="U1490">
        <v>0</v>
      </c>
      <c r="V1490">
        <v>92</v>
      </c>
      <c r="W1490">
        <v>46</v>
      </c>
      <c r="X1490">
        <v>34</v>
      </c>
      <c r="Y1490" t="s">
        <v>173</v>
      </c>
      <c r="Z1490" t="s">
        <v>173</v>
      </c>
      <c r="AA1490" t="s">
        <v>173</v>
      </c>
      <c r="AB1490" t="s">
        <v>173</v>
      </c>
      <c r="AC1490" s="25" t="s">
        <v>173</v>
      </c>
      <c r="AD1490" s="25" t="s">
        <v>173</v>
      </c>
      <c r="AE1490" s="25" t="s">
        <v>173</v>
      </c>
      <c r="AQ1490" s="5" t="e">
        <f>VLOOKUP(AR1490,'End KS4 denominations'!A:G,7,0)</f>
        <v>#N/A</v>
      </c>
      <c r="AR1490" s="5" t="str">
        <f t="shared" si="23"/>
        <v>Boys.S7.Sponsored Academies.Total.Total</v>
      </c>
    </row>
    <row r="1491" spans="1:44" x14ac:dyDescent="0.25">
      <c r="A1491">
        <v>201819</v>
      </c>
      <c r="B1491" t="s">
        <v>19</v>
      </c>
      <c r="C1491" t="s">
        <v>110</v>
      </c>
      <c r="D1491" t="s">
        <v>20</v>
      </c>
      <c r="E1491" t="s">
        <v>21</v>
      </c>
      <c r="F1491" t="s">
        <v>22</v>
      </c>
      <c r="G1491" t="s">
        <v>113</v>
      </c>
      <c r="H1491" t="s">
        <v>125</v>
      </c>
      <c r="I1491" t="s">
        <v>88</v>
      </c>
      <c r="J1491" t="s">
        <v>161</v>
      </c>
      <c r="K1491" t="s">
        <v>161</v>
      </c>
      <c r="L1491" t="s">
        <v>56</v>
      </c>
      <c r="M1491" t="s">
        <v>26</v>
      </c>
      <c r="N1491">
        <v>25260</v>
      </c>
      <c r="O1491">
        <v>24182</v>
      </c>
      <c r="P1491">
        <v>13464</v>
      </c>
      <c r="Q1491">
        <v>10350</v>
      </c>
      <c r="R1491">
        <v>0</v>
      </c>
      <c r="S1491">
        <v>0</v>
      </c>
      <c r="T1491">
        <v>0</v>
      </c>
      <c r="U1491">
        <v>0</v>
      </c>
      <c r="V1491">
        <v>95</v>
      </c>
      <c r="W1491">
        <v>53</v>
      </c>
      <c r="X1491">
        <v>40</v>
      </c>
      <c r="Y1491" t="s">
        <v>173</v>
      </c>
      <c r="Z1491" t="s">
        <v>173</v>
      </c>
      <c r="AA1491" t="s">
        <v>173</v>
      </c>
      <c r="AB1491" t="s">
        <v>173</v>
      </c>
      <c r="AC1491" s="25" t="s">
        <v>173</v>
      </c>
      <c r="AD1491" s="25" t="s">
        <v>173</v>
      </c>
      <c r="AE1491" s="25" t="s">
        <v>173</v>
      </c>
      <c r="AQ1491" s="5" t="e">
        <f>VLOOKUP(AR1491,'End KS4 denominations'!A:G,7,0)</f>
        <v>#N/A</v>
      </c>
      <c r="AR1491" s="5" t="str">
        <f t="shared" si="23"/>
        <v>Girls.S7.Sponsored Academies.Total.Total</v>
      </c>
    </row>
    <row r="1492" spans="1:44" x14ac:dyDescent="0.25">
      <c r="A1492">
        <v>201819</v>
      </c>
      <c r="B1492" t="s">
        <v>19</v>
      </c>
      <c r="C1492" t="s">
        <v>110</v>
      </c>
      <c r="D1492" t="s">
        <v>20</v>
      </c>
      <c r="E1492" t="s">
        <v>21</v>
      </c>
      <c r="F1492" t="s">
        <v>22</v>
      </c>
      <c r="G1492" t="s">
        <v>161</v>
      </c>
      <c r="H1492" t="s">
        <v>125</v>
      </c>
      <c r="I1492" t="s">
        <v>88</v>
      </c>
      <c r="J1492" t="s">
        <v>161</v>
      </c>
      <c r="K1492" t="s">
        <v>161</v>
      </c>
      <c r="L1492" t="s">
        <v>56</v>
      </c>
      <c r="M1492" t="s">
        <v>26</v>
      </c>
      <c r="N1492">
        <v>48477</v>
      </c>
      <c r="O1492">
        <v>45633</v>
      </c>
      <c r="P1492">
        <v>24220</v>
      </c>
      <c r="Q1492">
        <v>18260</v>
      </c>
      <c r="R1492">
        <v>0</v>
      </c>
      <c r="S1492">
        <v>0</v>
      </c>
      <c r="T1492">
        <v>0</v>
      </c>
      <c r="U1492">
        <v>0</v>
      </c>
      <c r="V1492">
        <v>94</v>
      </c>
      <c r="W1492">
        <v>49</v>
      </c>
      <c r="X1492">
        <v>37</v>
      </c>
      <c r="Y1492" t="s">
        <v>173</v>
      </c>
      <c r="Z1492" t="s">
        <v>173</v>
      </c>
      <c r="AA1492" t="s">
        <v>173</v>
      </c>
      <c r="AB1492" t="s">
        <v>173</v>
      </c>
      <c r="AC1492" s="25" t="s">
        <v>173</v>
      </c>
      <c r="AD1492" s="25" t="s">
        <v>173</v>
      </c>
      <c r="AE1492" s="25" t="s">
        <v>173</v>
      </c>
      <c r="AQ1492" s="5" t="e">
        <f>VLOOKUP(AR1492,'End KS4 denominations'!A:G,7,0)</f>
        <v>#N/A</v>
      </c>
      <c r="AR1492" s="5" t="str">
        <f t="shared" si="23"/>
        <v>Total.S7.Sponsored Academies.Total.Total</v>
      </c>
    </row>
    <row r="1493" spans="1:44" x14ac:dyDescent="0.25">
      <c r="A1493">
        <v>201819</v>
      </c>
      <c r="B1493" t="s">
        <v>19</v>
      </c>
      <c r="C1493" t="s">
        <v>110</v>
      </c>
      <c r="D1493" t="s">
        <v>20</v>
      </c>
      <c r="E1493" t="s">
        <v>21</v>
      </c>
      <c r="F1493" t="s">
        <v>22</v>
      </c>
      <c r="G1493" t="s">
        <v>111</v>
      </c>
      <c r="H1493" t="s">
        <v>125</v>
      </c>
      <c r="I1493" t="s">
        <v>126</v>
      </c>
      <c r="J1493" t="s">
        <v>161</v>
      </c>
      <c r="K1493" t="s">
        <v>161</v>
      </c>
      <c r="L1493" t="s">
        <v>56</v>
      </c>
      <c r="M1493" t="s">
        <v>26</v>
      </c>
      <c r="N1493">
        <v>118</v>
      </c>
      <c r="O1493">
        <v>108</v>
      </c>
      <c r="P1493">
        <v>54</v>
      </c>
      <c r="Q1493">
        <v>33</v>
      </c>
      <c r="R1493">
        <v>0</v>
      </c>
      <c r="S1493">
        <v>0</v>
      </c>
      <c r="T1493">
        <v>0</v>
      </c>
      <c r="U1493">
        <v>0</v>
      </c>
      <c r="V1493">
        <v>91</v>
      </c>
      <c r="W1493">
        <v>45</v>
      </c>
      <c r="X1493">
        <v>27</v>
      </c>
      <c r="Y1493" t="s">
        <v>173</v>
      </c>
      <c r="Z1493" t="s">
        <v>173</v>
      </c>
      <c r="AA1493" t="s">
        <v>173</v>
      </c>
      <c r="AB1493" t="s">
        <v>173</v>
      </c>
      <c r="AC1493" s="25" t="s">
        <v>173</v>
      </c>
      <c r="AD1493" s="25" t="s">
        <v>173</v>
      </c>
      <c r="AE1493" s="25" t="s">
        <v>173</v>
      </c>
      <c r="AQ1493" s="5" t="e">
        <f>VLOOKUP(AR1493,'End KS4 denominations'!A:G,7,0)</f>
        <v>#N/A</v>
      </c>
      <c r="AR1493" s="5" t="str">
        <f t="shared" si="23"/>
        <v>Boys.S7.Studio Schools.Total.Total</v>
      </c>
    </row>
    <row r="1494" spans="1:44" x14ac:dyDescent="0.25">
      <c r="A1494">
        <v>201819</v>
      </c>
      <c r="B1494" t="s">
        <v>19</v>
      </c>
      <c r="C1494" t="s">
        <v>110</v>
      </c>
      <c r="D1494" t="s">
        <v>20</v>
      </c>
      <c r="E1494" t="s">
        <v>21</v>
      </c>
      <c r="F1494" t="s">
        <v>22</v>
      </c>
      <c r="G1494" t="s">
        <v>113</v>
      </c>
      <c r="H1494" t="s">
        <v>125</v>
      </c>
      <c r="I1494" t="s">
        <v>126</v>
      </c>
      <c r="J1494" t="s">
        <v>161</v>
      </c>
      <c r="K1494" t="s">
        <v>161</v>
      </c>
      <c r="L1494" t="s">
        <v>56</v>
      </c>
      <c r="M1494" t="s">
        <v>26</v>
      </c>
      <c r="N1494">
        <v>85</v>
      </c>
      <c r="O1494">
        <v>84</v>
      </c>
      <c r="P1494">
        <v>34</v>
      </c>
      <c r="Q1494">
        <v>27</v>
      </c>
      <c r="R1494">
        <v>0</v>
      </c>
      <c r="S1494">
        <v>0</v>
      </c>
      <c r="T1494">
        <v>0</v>
      </c>
      <c r="U1494">
        <v>0</v>
      </c>
      <c r="V1494">
        <v>98</v>
      </c>
      <c r="W1494">
        <v>40</v>
      </c>
      <c r="X1494">
        <v>31</v>
      </c>
      <c r="Y1494" t="s">
        <v>173</v>
      </c>
      <c r="Z1494" t="s">
        <v>173</v>
      </c>
      <c r="AA1494" t="s">
        <v>173</v>
      </c>
      <c r="AB1494" t="s">
        <v>173</v>
      </c>
      <c r="AC1494" s="25" t="s">
        <v>173</v>
      </c>
      <c r="AD1494" s="25" t="s">
        <v>173</v>
      </c>
      <c r="AE1494" s="25" t="s">
        <v>173</v>
      </c>
      <c r="AQ1494" s="5" t="e">
        <f>VLOOKUP(AR1494,'End KS4 denominations'!A:G,7,0)</f>
        <v>#N/A</v>
      </c>
      <c r="AR1494" s="5" t="str">
        <f t="shared" si="23"/>
        <v>Girls.S7.Studio Schools.Total.Total</v>
      </c>
    </row>
    <row r="1495" spans="1:44" x14ac:dyDescent="0.25">
      <c r="A1495">
        <v>201819</v>
      </c>
      <c r="B1495" t="s">
        <v>19</v>
      </c>
      <c r="C1495" t="s">
        <v>110</v>
      </c>
      <c r="D1495" t="s">
        <v>20</v>
      </c>
      <c r="E1495" t="s">
        <v>21</v>
      </c>
      <c r="F1495" t="s">
        <v>22</v>
      </c>
      <c r="G1495" t="s">
        <v>161</v>
      </c>
      <c r="H1495" t="s">
        <v>125</v>
      </c>
      <c r="I1495" t="s">
        <v>126</v>
      </c>
      <c r="J1495" t="s">
        <v>161</v>
      </c>
      <c r="K1495" t="s">
        <v>161</v>
      </c>
      <c r="L1495" t="s">
        <v>56</v>
      </c>
      <c r="M1495" t="s">
        <v>26</v>
      </c>
      <c r="N1495">
        <v>203</v>
      </c>
      <c r="O1495">
        <v>192</v>
      </c>
      <c r="P1495">
        <v>88</v>
      </c>
      <c r="Q1495">
        <v>60</v>
      </c>
      <c r="R1495">
        <v>0</v>
      </c>
      <c r="S1495">
        <v>0</v>
      </c>
      <c r="T1495">
        <v>0</v>
      </c>
      <c r="U1495">
        <v>0</v>
      </c>
      <c r="V1495">
        <v>94</v>
      </c>
      <c r="W1495">
        <v>43</v>
      </c>
      <c r="X1495">
        <v>29</v>
      </c>
      <c r="Y1495" t="s">
        <v>173</v>
      </c>
      <c r="Z1495" t="s">
        <v>173</v>
      </c>
      <c r="AA1495" t="s">
        <v>173</v>
      </c>
      <c r="AB1495" t="s">
        <v>173</v>
      </c>
      <c r="AC1495" s="25" t="s">
        <v>173</v>
      </c>
      <c r="AD1495" s="25" t="s">
        <v>173</v>
      </c>
      <c r="AE1495" s="25" t="s">
        <v>173</v>
      </c>
      <c r="AQ1495" s="5" t="e">
        <f>VLOOKUP(AR1495,'End KS4 denominations'!A:G,7,0)</f>
        <v>#N/A</v>
      </c>
      <c r="AR1495" s="5" t="str">
        <f t="shared" si="23"/>
        <v>Total.S7.Studio Schools.Total.Total</v>
      </c>
    </row>
    <row r="1496" spans="1:44" x14ac:dyDescent="0.25">
      <c r="A1496">
        <v>201819</v>
      </c>
      <c r="B1496" t="s">
        <v>19</v>
      </c>
      <c r="C1496" t="s">
        <v>110</v>
      </c>
      <c r="D1496" t="s">
        <v>20</v>
      </c>
      <c r="E1496" t="s">
        <v>21</v>
      </c>
      <c r="F1496" t="s">
        <v>22</v>
      </c>
      <c r="G1496" t="s">
        <v>111</v>
      </c>
      <c r="H1496" t="s">
        <v>125</v>
      </c>
      <c r="I1496" t="s">
        <v>163</v>
      </c>
      <c r="J1496" t="s">
        <v>161</v>
      </c>
      <c r="K1496" t="s">
        <v>161</v>
      </c>
      <c r="L1496" t="s">
        <v>56</v>
      </c>
      <c r="M1496" t="s">
        <v>26</v>
      </c>
      <c r="N1496">
        <v>184</v>
      </c>
      <c r="O1496">
        <v>166</v>
      </c>
      <c r="P1496">
        <v>68</v>
      </c>
      <c r="Q1496">
        <v>39</v>
      </c>
      <c r="R1496">
        <v>0</v>
      </c>
      <c r="S1496">
        <v>0</v>
      </c>
      <c r="T1496">
        <v>0</v>
      </c>
      <c r="U1496">
        <v>0</v>
      </c>
      <c r="V1496">
        <v>90</v>
      </c>
      <c r="W1496">
        <v>36</v>
      </c>
      <c r="X1496">
        <v>21</v>
      </c>
      <c r="Y1496" t="s">
        <v>173</v>
      </c>
      <c r="Z1496" t="s">
        <v>173</v>
      </c>
      <c r="AA1496" t="s">
        <v>173</v>
      </c>
      <c r="AB1496" t="s">
        <v>173</v>
      </c>
      <c r="AC1496" s="25" t="s">
        <v>173</v>
      </c>
      <c r="AD1496" s="25" t="s">
        <v>173</v>
      </c>
      <c r="AE1496" s="25" t="s">
        <v>173</v>
      </c>
      <c r="AQ1496" s="5" t="e">
        <f>VLOOKUP(AR1496,'End KS4 denominations'!A:G,7,0)</f>
        <v>#N/A</v>
      </c>
      <c r="AR1496" s="5" t="str">
        <f t="shared" si="23"/>
        <v>Boys.S7.University Technical Colleges (UTCs).Total.Total</v>
      </c>
    </row>
    <row r="1497" spans="1:44" x14ac:dyDescent="0.25">
      <c r="A1497">
        <v>201819</v>
      </c>
      <c r="B1497" t="s">
        <v>19</v>
      </c>
      <c r="C1497" t="s">
        <v>110</v>
      </c>
      <c r="D1497" t="s">
        <v>20</v>
      </c>
      <c r="E1497" t="s">
        <v>21</v>
      </c>
      <c r="F1497" t="s">
        <v>22</v>
      </c>
      <c r="G1497" t="s">
        <v>113</v>
      </c>
      <c r="H1497" t="s">
        <v>125</v>
      </c>
      <c r="I1497" t="s">
        <v>163</v>
      </c>
      <c r="J1497" t="s">
        <v>161</v>
      </c>
      <c r="K1497" t="s">
        <v>161</v>
      </c>
      <c r="L1497" t="s">
        <v>56</v>
      </c>
      <c r="M1497" t="s">
        <v>26</v>
      </c>
      <c r="N1497">
        <v>122</v>
      </c>
      <c r="O1497">
        <v>112</v>
      </c>
      <c r="P1497">
        <v>54</v>
      </c>
      <c r="Q1497">
        <v>40</v>
      </c>
      <c r="R1497">
        <v>0</v>
      </c>
      <c r="S1497">
        <v>0</v>
      </c>
      <c r="T1497">
        <v>0</v>
      </c>
      <c r="U1497">
        <v>0</v>
      </c>
      <c r="V1497">
        <v>91</v>
      </c>
      <c r="W1497">
        <v>44</v>
      </c>
      <c r="X1497">
        <v>32</v>
      </c>
      <c r="Y1497" t="s">
        <v>173</v>
      </c>
      <c r="Z1497" t="s">
        <v>173</v>
      </c>
      <c r="AA1497" t="s">
        <v>173</v>
      </c>
      <c r="AB1497" t="s">
        <v>173</v>
      </c>
      <c r="AC1497" s="25" t="s">
        <v>173</v>
      </c>
      <c r="AD1497" s="25" t="s">
        <v>173</v>
      </c>
      <c r="AE1497" s="25" t="s">
        <v>173</v>
      </c>
      <c r="AQ1497" s="5" t="e">
        <f>VLOOKUP(AR1497,'End KS4 denominations'!A:G,7,0)</f>
        <v>#N/A</v>
      </c>
      <c r="AR1497" s="5" t="str">
        <f t="shared" si="23"/>
        <v>Girls.S7.University Technical Colleges (UTCs).Total.Total</v>
      </c>
    </row>
    <row r="1498" spans="1:44" x14ac:dyDescent="0.25">
      <c r="A1498">
        <v>201819</v>
      </c>
      <c r="B1498" t="s">
        <v>19</v>
      </c>
      <c r="C1498" t="s">
        <v>110</v>
      </c>
      <c r="D1498" t="s">
        <v>20</v>
      </c>
      <c r="E1498" t="s">
        <v>21</v>
      </c>
      <c r="F1498" t="s">
        <v>22</v>
      </c>
      <c r="G1498" t="s">
        <v>161</v>
      </c>
      <c r="H1498" t="s">
        <v>125</v>
      </c>
      <c r="I1498" t="s">
        <v>163</v>
      </c>
      <c r="J1498" t="s">
        <v>161</v>
      </c>
      <c r="K1498" t="s">
        <v>161</v>
      </c>
      <c r="L1498" t="s">
        <v>56</v>
      </c>
      <c r="M1498" t="s">
        <v>26</v>
      </c>
      <c r="N1498">
        <v>306</v>
      </c>
      <c r="O1498">
        <v>278</v>
      </c>
      <c r="P1498">
        <v>122</v>
      </c>
      <c r="Q1498">
        <v>79</v>
      </c>
      <c r="R1498">
        <v>0</v>
      </c>
      <c r="S1498">
        <v>0</v>
      </c>
      <c r="T1498">
        <v>0</v>
      </c>
      <c r="U1498">
        <v>0</v>
      </c>
      <c r="V1498">
        <v>90</v>
      </c>
      <c r="W1498">
        <v>39</v>
      </c>
      <c r="X1498">
        <v>25</v>
      </c>
      <c r="Y1498" t="s">
        <v>173</v>
      </c>
      <c r="Z1498" t="s">
        <v>173</v>
      </c>
      <c r="AA1498" t="s">
        <v>173</v>
      </c>
      <c r="AB1498" t="s">
        <v>173</v>
      </c>
      <c r="AC1498" s="25" t="s">
        <v>173</v>
      </c>
      <c r="AD1498" s="25" t="s">
        <v>173</v>
      </c>
      <c r="AE1498" s="25" t="s">
        <v>173</v>
      </c>
      <c r="AQ1498" s="5" t="e">
        <f>VLOOKUP(AR1498,'End KS4 denominations'!A:G,7,0)</f>
        <v>#N/A</v>
      </c>
      <c r="AR1498" s="5" t="str">
        <f t="shared" si="23"/>
        <v>Total.S7.University Technical Colleges (UTCs).Total.Total</v>
      </c>
    </row>
    <row r="1499" spans="1:44" x14ac:dyDescent="0.25">
      <c r="A1499">
        <v>201819</v>
      </c>
      <c r="B1499" t="s">
        <v>19</v>
      </c>
      <c r="C1499" t="s">
        <v>110</v>
      </c>
      <c r="D1499" t="s">
        <v>20</v>
      </c>
      <c r="E1499" t="s">
        <v>21</v>
      </c>
      <c r="F1499" t="s">
        <v>22</v>
      </c>
      <c r="G1499" t="s">
        <v>111</v>
      </c>
      <c r="H1499" t="s">
        <v>125</v>
      </c>
      <c r="I1499" t="s">
        <v>86</v>
      </c>
      <c r="J1499" t="s">
        <v>161</v>
      </c>
      <c r="K1499" t="s">
        <v>161</v>
      </c>
      <c r="L1499" t="s">
        <v>57</v>
      </c>
      <c r="M1499" t="s">
        <v>26</v>
      </c>
      <c r="N1499">
        <v>1016</v>
      </c>
      <c r="O1499">
        <v>1012</v>
      </c>
      <c r="P1499">
        <v>949</v>
      </c>
      <c r="Q1499">
        <v>907</v>
      </c>
      <c r="R1499">
        <v>0</v>
      </c>
      <c r="S1499">
        <v>0</v>
      </c>
      <c r="T1499">
        <v>0</v>
      </c>
      <c r="U1499">
        <v>0</v>
      </c>
      <c r="V1499">
        <v>99</v>
      </c>
      <c r="W1499">
        <v>93</v>
      </c>
      <c r="X1499">
        <v>89</v>
      </c>
      <c r="Y1499" t="s">
        <v>173</v>
      </c>
      <c r="Z1499" t="s">
        <v>173</v>
      </c>
      <c r="AA1499" t="s">
        <v>173</v>
      </c>
      <c r="AB1499" t="s">
        <v>173</v>
      </c>
      <c r="AC1499" s="25" t="s">
        <v>173</v>
      </c>
      <c r="AD1499" s="25" t="s">
        <v>173</v>
      </c>
      <c r="AE1499" s="25" t="s">
        <v>173</v>
      </c>
      <c r="AQ1499" s="5" t="e">
        <f>VLOOKUP(AR1499,'End KS4 denominations'!A:G,7,0)</f>
        <v>#N/A</v>
      </c>
      <c r="AR1499" s="5" t="str">
        <f t="shared" si="23"/>
        <v>Boys.S7.Converter Academies.Total.Total</v>
      </c>
    </row>
    <row r="1500" spans="1:44" x14ac:dyDescent="0.25">
      <c r="A1500">
        <v>201819</v>
      </c>
      <c r="B1500" t="s">
        <v>19</v>
      </c>
      <c r="C1500" t="s">
        <v>110</v>
      </c>
      <c r="D1500" t="s">
        <v>20</v>
      </c>
      <c r="E1500" t="s">
        <v>21</v>
      </c>
      <c r="F1500" t="s">
        <v>22</v>
      </c>
      <c r="G1500" t="s">
        <v>113</v>
      </c>
      <c r="H1500" t="s">
        <v>125</v>
      </c>
      <c r="I1500" t="s">
        <v>86</v>
      </c>
      <c r="J1500" t="s">
        <v>161</v>
      </c>
      <c r="K1500" t="s">
        <v>161</v>
      </c>
      <c r="L1500" t="s">
        <v>57</v>
      </c>
      <c r="M1500" t="s">
        <v>26</v>
      </c>
      <c r="N1500">
        <v>1490</v>
      </c>
      <c r="O1500">
        <v>1480</v>
      </c>
      <c r="P1500">
        <v>1377</v>
      </c>
      <c r="Q1500">
        <v>1306</v>
      </c>
      <c r="R1500">
        <v>0</v>
      </c>
      <c r="S1500">
        <v>0</v>
      </c>
      <c r="T1500">
        <v>0</v>
      </c>
      <c r="U1500">
        <v>0</v>
      </c>
      <c r="V1500">
        <v>99</v>
      </c>
      <c r="W1500">
        <v>92</v>
      </c>
      <c r="X1500">
        <v>87</v>
      </c>
      <c r="Y1500" t="s">
        <v>173</v>
      </c>
      <c r="Z1500" t="s">
        <v>173</v>
      </c>
      <c r="AA1500" t="s">
        <v>173</v>
      </c>
      <c r="AB1500" t="s">
        <v>173</v>
      </c>
      <c r="AC1500" s="25" t="s">
        <v>173</v>
      </c>
      <c r="AD1500" s="25" t="s">
        <v>173</v>
      </c>
      <c r="AE1500" s="25" t="s">
        <v>173</v>
      </c>
      <c r="AQ1500" s="5" t="e">
        <f>VLOOKUP(AR1500,'End KS4 denominations'!A:G,7,0)</f>
        <v>#N/A</v>
      </c>
      <c r="AR1500" s="5" t="str">
        <f t="shared" si="23"/>
        <v>Girls.S7.Converter Academies.Total.Total</v>
      </c>
    </row>
    <row r="1501" spans="1:44" x14ac:dyDescent="0.25">
      <c r="A1501">
        <v>201819</v>
      </c>
      <c r="B1501" t="s">
        <v>19</v>
      </c>
      <c r="C1501" t="s">
        <v>110</v>
      </c>
      <c r="D1501" t="s">
        <v>20</v>
      </c>
      <c r="E1501" t="s">
        <v>21</v>
      </c>
      <c r="F1501" t="s">
        <v>22</v>
      </c>
      <c r="G1501" t="s">
        <v>161</v>
      </c>
      <c r="H1501" t="s">
        <v>125</v>
      </c>
      <c r="I1501" t="s">
        <v>86</v>
      </c>
      <c r="J1501" t="s">
        <v>161</v>
      </c>
      <c r="K1501" t="s">
        <v>161</v>
      </c>
      <c r="L1501" t="s">
        <v>57</v>
      </c>
      <c r="M1501" t="s">
        <v>26</v>
      </c>
      <c r="N1501">
        <v>2506</v>
      </c>
      <c r="O1501">
        <v>2492</v>
      </c>
      <c r="P1501">
        <v>2326</v>
      </c>
      <c r="Q1501">
        <v>2213</v>
      </c>
      <c r="R1501">
        <v>0</v>
      </c>
      <c r="S1501">
        <v>0</v>
      </c>
      <c r="T1501">
        <v>0</v>
      </c>
      <c r="U1501">
        <v>0</v>
      </c>
      <c r="V1501">
        <v>99</v>
      </c>
      <c r="W1501">
        <v>92</v>
      </c>
      <c r="X1501">
        <v>88</v>
      </c>
      <c r="Y1501" t="s">
        <v>173</v>
      </c>
      <c r="Z1501" t="s">
        <v>173</v>
      </c>
      <c r="AA1501" t="s">
        <v>173</v>
      </c>
      <c r="AB1501" t="s">
        <v>173</v>
      </c>
      <c r="AC1501" s="25" t="s">
        <v>173</v>
      </c>
      <c r="AD1501" s="25" t="s">
        <v>173</v>
      </c>
      <c r="AE1501" s="25" t="s">
        <v>173</v>
      </c>
      <c r="AQ1501" s="5" t="e">
        <f>VLOOKUP(AR1501,'End KS4 denominations'!A:G,7,0)</f>
        <v>#N/A</v>
      </c>
      <c r="AR1501" s="5" t="str">
        <f t="shared" si="23"/>
        <v>Total.S7.Converter Academies.Total.Total</v>
      </c>
    </row>
    <row r="1502" spans="1:44" x14ac:dyDescent="0.25">
      <c r="A1502">
        <v>201819</v>
      </c>
      <c r="B1502" t="s">
        <v>19</v>
      </c>
      <c r="C1502" t="s">
        <v>110</v>
      </c>
      <c r="D1502" t="s">
        <v>20</v>
      </c>
      <c r="E1502" t="s">
        <v>21</v>
      </c>
      <c r="F1502" t="s">
        <v>22</v>
      </c>
      <c r="G1502" t="s">
        <v>111</v>
      </c>
      <c r="H1502" t="s">
        <v>125</v>
      </c>
      <c r="I1502" t="s">
        <v>89</v>
      </c>
      <c r="J1502" t="s">
        <v>161</v>
      </c>
      <c r="K1502" t="s">
        <v>161</v>
      </c>
      <c r="L1502" t="s">
        <v>57</v>
      </c>
      <c r="M1502" t="s">
        <v>26</v>
      </c>
      <c r="N1502">
        <v>76</v>
      </c>
      <c r="O1502">
        <v>76</v>
      </c>
      <c r="P1502">
        <v>51</v>
      </c>
      <c r="Q1502">
        <v>44</v>
      </c>
      <c r="R1502">
        <v>0</v>
      </c>
      <c r="S1502">
        <v>0</v>
      </c>
      <c r="T1502">
        <v>0</v>
      </c>
      <c r="U1502">
        <v>0</v>
      </c>
      <c r="V1502">
        <v>100</v>
      </c>
      <c r="W1502">
        <v>67</v>
      </c>
      <c r="X1502">
        <v>57</v>
      </c>
      <c r="Y1502" t="s">
        <v>173</v>
      </c>
      <c r="Z1502" t="s">
        <v>173</v>
      </c>
      <c r="AA1502" t="s">
        <v>173</v>
      </c>
      <c r="AB1502" t="s">
        <v>173</v>
      </c>
      <c r="AC1502" s="25" t="s">
        <v>173</v>
      </c>
      <c r="AD1502" s="25" t="s">
        <v>173</v>
      </c>
      <c r="AE1502" s="25" t="s">
        <v>173</v>
      </c>
      <c r="AQ1502" s="5" t="e">
        <f>VLOOKUP(AR1502,'End KS4 denominations'!A:G,7,0)</f>
        <v>#N/A</v>
      </c>
      <c r="AR1502" s="5" t="str">
        <f t="shared" si="23"/>
        <v>Boys.S7.Free Schools.Total.Total</v>
      </c>
    </row>
    <row r="1503" spans="1:44" x14ac:dyDescent="0.25">
      <c r="A1503">
        <v>201819</v>
      </c>
      <c r="B1503" t="s">
        <v>19</v>
      </c>
      <c r="C1503" t="s">
        <v>110</v>
      </c>
      <c r="D1503" t="s">
        <v>20</v>
      </c>
      <c r="E1503" t="s">
        <v>21</v>
      </c>
      <c r="F1503" t="s">
        <v>22</v>
      </c>
      <c r="G1503" t="s">
        <v>113</v>
      </c>
      <c r="H1503" t="s">
        <v>125</v>
      </c>
      <c r="I1503" t="s">
        <v>89</v>
      </c>
      <c r="J1503" t="s">
        <v>161</v>
      </c>
      <c r="K1503" t="s">
        <v>161</v>
      </c>
      <c r="L1503" t="s">
        <v>57</v>
      </c>
      <c r="M1503" t="s">
        <v>26</v>
      </c>
      <c r="N1503">
        <v>123</v>
      </c>
      <c r="O1503">
        <v>122</v>
      </c>
      <c r="P1503">
        <v>95</v>
      </c>
      <c r="Q1503">
        <v>80</v>
      </c>
      <c r="R1503">
        <v>0</v>
      </c>
      <c r="S1503">
        <v>0</v>
      </c>
      <c r="T1503">
        <v>0</v>
      </c>
      <c r="U1503">
        <v>0</v>
      </c>
      <c r="V1503">
        <v>99</v>
      </c>
      <c r="W1503">
        <v>77</v>
      </c>
      <c r="X1503">
        <v>65</v>
      </c>
      <c r="Y1503" t="s">
        <v>173</v>
      </c>
      <c r="Z1503" t="s">
        <v>173</v>
      </c>
      <c r="AA1503" t="s">
        <v>173</v>
      </c>
      <c r="AB1503" t="s">
        <v>173</v>
      </c>
      <c r="AC1503" s="25" t="s">
        <v>173</v>
      </c>
      <c r="AD1503" s="25" t="s">
        <v>173</v>
      </c>
      <c r="AE1503" s="25" t="s">
        <v>173</v>
      </c>
      <c r="AQ1503" s="5" t="e">
        <f>VLOOKUP(AR1503,'End KS4 denominations'!A:G,7,0)</f>
        <v>#N/A</v>
      </c>
      <c r="AR1503" s="5" t="str">
        <f t="shared" si="23"/>
        <v>Girls.S7.Free Schools.Total.Total</v>
      </c>
    </row>
    <row r="1504" spans="1:44" x14ac:dyDescent="0.25">
      <c r="A1504">
        <v>201819</v>
      </c>
      <c r="B1504" t="s">
        <v>19</v>
      </c>
      <c r="C1504" t="s">
        <v>110</v>
      </c>
      <c r="D1504" t="s">
        <v>20</v>
      </c>
      <c r="E1504" t="s">
        <v>21</v>
      </c>
      <c r="F1504" t="s">
        <v>22</v>
      </c>
      <c r="G1504" t="s">
        <v>161</v>
      </c>
      <c r="H1504" t="s">
        <v>125</v>
      </c>
      <c r="I1504" t="s">
        <v>89</v>
      </c>
      <c r="J1504" t="s">
        <v>161</v>
      </c>
      <c r="K1504" t="s">
        <v>161</v>
      </c>
      <c r="L1504" t="s">
        <v>57</v>
      </c>
      <c r="M1504" t="s">
        <v>26</v>
      </c>
      <c r="N1504">
        <v>199</v>
      </c>
      <c r="O1504">
        <v>198</v>
      </c>
      <c r="P1504">
        <v>146</v>
      </c>
      <c r="Q1504">
        <v>124</v>
      </c>
      <c r="R1504">
        <v>0</v>
      </c>
      <c r="S1504">
        <v>0</v>
      </c>
      <c r="T1504">
        <v>0</v>
      </c>
      <c r="U1504">
        <v>0</v>
      </c>
      <c r="V1504">
        <v>99</v>
      </c>
      <c r="W1504">
        <v>73</v>
      </c>
      <c r="X1504">
        <v>62</v>
      </c>
      <c r="Y1504" t="s">
        <v>173</v>
      </c>
      <c r="Z1504" t="s">
        <v>173</v>
      </c>
      <c r="AA1504" t="s">
        <v>173</v>
      </c>
      <c r="AB1504" t="s">
        <v>173</v>
      </c>
      <c r="AC1504" s="25" t="s">
        <v>173</v>
      </c>
      <c r="AD1504" s="25" t="s">
        <v>173</v>
      </c>
      <c r="AE1504" s="25" t="s">
        <v>173</v>
      </c>
      <c r="AQ1504" s="5" t="e">
        <f>VLOOKUP(AR1504,'End KS4 denominations'!A:G,7,0)</f>
        <v>#N/A</v>
      </c>
      <c r="AR1504" s="5" t="str">
        <f t="shared" si="23"/>
        <v>Total.S7.Free Schools.Total.Total</v>
      </c>
    </row>
    <row r="1505" spans="1:44" x14ac:dyDescent="0.25">
      <c r="A1505">
        <v>201819</v>
      </c>
      <c r="B1505" t="s">
        <v>19</v>
      </c>
      <c r="C1505" t="s">
        <v>110</v>
      </c>
      <c r="D1505" t="s">
        <v>20</v>
      </c>
      <c r="E1505" t="s">
        <v>21</v>
      </c>
      <c r="F1505" t="s">
        <v>22</v>
      </c>
      <c r="G1505" t="s">
        <v>111</v>
      </c>
      <c r="H1505" t="s">
        <v>125</v>
      </c>
      <c r="I1505" t="s">
        <v>87</v>
      </c>
      <c r="J1505" t="s">
        <v>161</v>
      </c>
      <c r="K1505" t="s">
        <v>161</v>
      </c>
      <c r="L1505" t="s">
        <v>57</v>
      </c>
      <c r="M1505" t="s">
        <v>26</v>
      </c>
      <c r="N1505">
        <v>2850</v>
      </c>
      <c r="O1505">
        <v>2848</v>
      </c>
      <c r="P1505">
        <v>2815</v>
      </c>
      <c r="Q1505">
        <v>2741</v>
      </c>
      <c r="R1505">
        <v>0</v>
      </c>
      <c r="S1505">
        <v>0</v>
      </c>
      <c r="T1505">
        <v>0</v>
      </c>
      <c r="U1505">
        <v>0</v>
      </c>
      <c r="V1505">
        <v>99</v>
      </c>
      <c r="W1505">
        <v>98</v>
      </c>
      <c r="X1505">
        <v>96</v>
      </c>
      <c r="Y1505" t="s">
        <v>173</v>
      </c>
      <c r="Z1505" t="s">
        <v>173</v>
      </c>
      <c r="AA1505" t="s">
        <v>173</v>
      </c>
      <c r="AB1505" t="s">
        <v>173</v>
      </c>
      <c r="AC1505" s="25" t="s">
        <v>173</v>
      </c>
      <c r="AD1505" s="25" t="s">
        <v>173</v>
      </c>
      <c r="AE1505" s="25" t="s">
        <v>173</v>
      </c>
      <c r="AQ1505" s="5" t="e">
        <f>VLOOKUP(AR1505,'End KS4 denominations'!A:G,7,0)</f>
        <v>#N/A</v>
      </c>
      <c r="AR1505" s="5" t="str">
        <f t="shared" si="23"/>
        <v>Boys.S7.Independent Schools.Total.Total</v>
      </c>
    </row>
    <row r="1506" spans="1:44" x14ac:dyDescent="0.25">
      <c r="A1506">
        <v>201819</v>
      </c>
      <c r="B1506" t="s">
        <v>19</v>
      </c>
      <c r="C1506" t="s">
        <v>110</v>
      </c>
      <c r="D1506" t="s">
        <v>20</v>
      </c>
      <c r="E1506" t="s">
        <v>21</v>
      </c>
      <c r="F1506" t="s">
        <v>22</v>
      </c>
      <c r="G1506" t="s">
        <v>113</v>
      </c>
      <c r="H1506" t="s">
        <v>125</v>
      </c>
      <c r="I1506" t="s">
        <v>87</v>
      </c>
      <c r="J1506" t="s">
        <v>161</v>
      </c>
      <c r="K1506" t="s">
        <v>161</v>
      </c>
      <c r="L1506" t="s">
        <v>57</v>
      </c>
      <c r="M1506" t="s">
        <v>26</v>
      </c>
      <c r="N1506">
        <v>2736</v>
      </c>
      <c r="O1506">
        <v>2736</v>
      </c>
      <c r="P1506">
        <v>2711</v>
      </c>
      <c r="Q1506">
        <v>2661</v>
      </c>
      <c r="R1506">
        <v>0</v>
      </c>
      <c r="S1506">
        <v>0</v>
      </c>
      <c r="T1506">
        <v>0</v>
      </c>
      <c r="U1506">
        <v>0</v>
      </c>
      <c r="V1506">
        <v>100</v>
      </c>
      <c r="W1506">
        <v>99</v>
      </c>
      <c r="X1506">
        <v>97</v>
      </c>
      <c r="Y1506" t="s">
        <v>173</v>
      </c>
      <c r="Z1506" t="s">
        <v>173</v>
      </c>
      <c r="AA1506" t="s">
        <v>173</v>
      </c>
      <c r="AB1506" t="s">
        <v>173</v>
      </c>
      <c r="AC1506" s="25" t="s">
        <v>173</v>
      </c>
      <c r="AD1506" s="25" t="s">
        <v>173</v>
      </c>
      <c r="AE1506" s="25" t="s">
        <v>173</v>
      </c>
      <c r="AQ1506" s="5" t="e">
        <f>VLOOKUP(AR1506,'End KS4 denominations'!A:G,7,0)</f>
        <v>#N/A</v>
      </c>
      <c r="AR1506" s="5" t="str">
        <f t="shared" si="23"/>
        <v>Girls.S7.Independent Schools.Total.Total</v>
      </c>
    </row>
    <row r="1507" spans="1:44" x14ac:dyDescent="0.25">
      <c r="A1507">
        <v>201819</v>
      </c>
      <c r="B1507" t="s">
        <v>19</v>
      </c>
      <c r="C1507" t="s">
        <v>110</v>
      </c>
      <c r="D1507" t="s">
        <v>20</v>
      </c>
      <c r="E1507" t="s">
        <v>21</v>
      </c>
      <c r="F1507" t="s">
        <v>22</v>
      </c>
      <c r="G1507" t="s">
        <v>161</v>
      </c>
      <c r="H1507" t="s">
        <v>125</v>
      </c>
      <c r="I1507" t="s">
        <v>87</v>
      </c>
      <c r="J1507" t="s">
        <v>161</v>
      </c>
      <c r="K1507" t="s">
        <v>161</v>
      </c>
      <c r="L1507" t="s">
        <v>57</v>
      </c>
      <c r="M1507" t="s">
        <v>26</v>
      </c>
      <c r="N1507">
        <v>5586</v>
      </c>
      <c r="O1507">
        <v>5584</v>
      </c>
      <c r="P1507">
        <v>5526</v>
      </c>
      <c r="Q1507">
        <v>5402</v>
      </c>
      <c r="R1507">
        <v>0</v>
      </c>
      <c r="S1507">
        <v>0</v>
      </c>
      <c r="T1507">
        <v>0</v>
      </c>
      <c r="U1507">
        <v>0</v>
      </c>
      <c r="V1507">
        <v>99</v>
      </c>
      <c r="W1507">
        <v>98</v>
      </c>
      <c r="X1507">
        <v>96</v>
      </c>
      <c r="Y1507" t="s">
        <v>173</v>
      </c>
      <c r="Z1507" t="s">
        <v>173</v>
      </c>
      <c r="AA1507" t="s">
        <v>173</v>
      </c>
      <c r="AB1507" t="s">
        <v>173</v>
      </c>
      <c r="AC1507" s="25" t="s">
        <v>173</v>
      </c>
      <c r="AD1507" s="25" t="s">
        <v>173</v>
      </c>
      <c r="AE1507" s="25" t="s">
        <v>173</v>
      </c>
      <c r="AQ1507" s="5" t="e">
        <f>VLOOKUP(AR1507,'End KS4 denominations'!A:G,7,0)</f>
        <v>#N/A</v>
      </c>
      <c r="AR1507" s="5" t="str">
        <f t="shared" si="23"/>
        <v>Total.S7.Independent Schools.Total.Total</v>
      </c>
    </row>
    <row r="1508" spans="1:44" x14ac:dyDescent="0.25">
      <c r="A1508">
        <v>201819</v>
      </c>
      <c r="B1508" t="s">
        <v>19</v>
      </c>
      <c r="C1508" t="s">
        <v>110</v>
      </c>
      <c r="D1508" t="s">
        <v>20</v>
      </c>
      <c r="E1508" t="s">
        <v>21</v>
      </c>
      <c r="F1508" t="s">
        <v>22</v>
      </c>
      <c r="G1508" t="s">
        <v>111</v>
      </c>
      <c r="H1508" t="s">
        <v>125</v>
      </c>
      <c r="I1508" t="s">
        <v>88</v>
      </c>
      <c r="J1508" t="s">
        <v>161</v>
      </c>
      <c r="K1508" t="s">
        <v>161</v>
      </c>
      <c r="L1508" t="s">
        <v>57</v>
      </c>
      <c r="M1508" t="s">
        <v>26</v>
      </c>
      <c r="N1508">
        <v>84</v>
      </c>
      <c r="O1508">
        <v>73</v>
      </c>
      <c r="P1508">
        <v>57</v>
      </c>
      <c r="Q1508">
        <v>54</v>
      </c>
      <c r="R1508">
        <v>0</v>
      </c>
      <c r="S1508">
        <v>0</v>
      </c>
      <c r="T1508">
        <v>0</v>
      </c>
      <c r="U1508">
        <v>0</v>
      </c>
      <c r="V1508">
        <v>86</v>
      </c>
      <c r="W1508">
        <v>67</v>
      </c>
      <c r="X1508">
        <v>64</v>
      </c>
      <c r="Y1508" t="s">
        <v>173</v>
      </c>
      <c r="Z1508" t="s">
        <v>173</v>
      </c>
      <c r="AA1508" t="s">
        <v>173</v>
      </c>
      <c r="AB1508" t="s">
        <v>173</v>
      </c>
      <c r="AC1508" s="25" t="s">
        <v>173</v>
      </c>
      <c r="AD1508" s="25" t="s">
        <v>173</v>
      </c>
      <c r="AE1508" s="25" t="s">
        <v>173</v>
      </c>
      <c r="AQ1508" s="5" t="e">
        <f>VLOOKUP(AR1508,'End KS4 denominations'!A:G,7,0)</f>
        <v>#N/A</v>
      </c>
      <c r="AR1508" s="5" t="str">
        <f t="shared" si="23"/>
        <v>Boys.S7.Sponsored Academies.Total.Total</v>
      </c>
    </row>
    <row r="1509" spans="1:44" x14ac:dyDescent="0.25">
      <c r="A1509">
        <v>201819</v>
      </c>
      <c r="B1509" t="s">
        <v>19</v>
      </c>
      <c r="C1509" t="s">
        <v>110</v>
      </c>
      <c r="D1509" t="s">
        <v>20</v>
      </c>
      <c r="E1509" t="s">
        <v>21</v>
      </c>
      <c r="F1509" t="s">
        <v>22</v>
      </c>
      <c r="G1509" t="s">
        <v>113</v>
      </c>
      <c r="H1509" t="s">
        <v>125</v>
      </c>
      <c r="I1509" t="s">
        <v>88</v>
      </c>
      <c r="J1509" t="s">
        <v>161</v>
      </c>
      <c r="K1509" t="s">
        <v>161</v>
      </c>
      <c r="L1509" t="s">
        <v>57</v>
      </c>
      <c r="M1509" t="s">
        <v>26</v>
      </c>
      <c r="N1509">
        <v>141</v>
      </c>
      <c r="O1509">
        <v>124</v>
      </c>
      <c r="P1509">
        <v>93</v>
      </c>
      <c r="Q1509">
        <v>81</v>
      </c>
      <c r="R1509">
        <v>0</v>
      </c>
      <c r="S1509">
        <v>0</v>
      </c>
      <c r="T1509">
        <v>0</v>
      </c>
      <c r="U1509">
        <v>0</v>
      </c>
      <c r="V1509">
        <v>87</v>
      </c>
      <c r="W1509">
        <v>65</v>
      </c>
      <c r="X1509">
        <v>57</v>
      </c>
      <c r="Y1509" t="s">
        <v>173</v>
      </c>
      <c r="Z1509" t="s">
        <v>173</v>
      </c>
      <c r="AA1509" t="s">
        <v>173</v>
      </c>
      <c r="AB1509" t="s">
        <v>173</v>
      </c>
      <c r="AC1509" s="25" t="s">
        <v>173</v>
      </c>
      <c r="AD1509" s="25" t="s">
        <v>173</v>
      </c>
      <c r="AE1509" s="25" t="s">
        <v>173</v>
      </c>
      <c r="AQ1509" s="5" t="e">
        <f>VLOOKUP(AR1509,'End KS4 denominations'!A:G,7,0)</f>
        <v>#N/A</v>
      </c>
      <c r="AR1509" s="5" t="str">
        <f t="shared" si="23"/>
        <v>Girls.S7.Sponsored Academies.Total.Total</v>
      </c>
    </row>
    <row r="1510" spans="1:44" x14ac:dyDescent="0.25">
      <c r="A1510">
        <v>201819</v>
      </c>
      <c r="B1510" t="s">
        <v>19</v>
      </c>
      <c r="C1510" t="s">
        <v>110</v>
      </c>
      <c r="D1510" t="s">
        <v>20</v>
      </c>
      <c r="E1510" t="s">
        <v>21</v>
      </c>
      <c r="F1510" t="s">
        <v>22</v>
      </c>
      <c r="G1510" t="s">
        <v>161</v>
      </c>
      <c r="H1510" t="s">
        <v>125</v>
      </c>
      <c r="I1510" t="s">
        <v>88</v>
      </c>
      <c r="J1510" t="s">
        <v>161</v>
      </c>
      <c r="K1510" t="s">
        <v>161</v>
      </c>
      <c r="L1510" t="s">
        <v>57</v>
      </c>
      <c r="M1510" t="s">
        <v>26</v>
      </c>
      <c r="N1510">
        <v>225</v>
      </c>
      <c r="O1510">
        <v>197</v>
      </c>
      <c r="P1510">
        <v>150</v>
      </c>
      <c r="Q1510">
        <v>135</v>
      </c>
      <c r="R1510">
        <v>0</v>
      </c>
      <c r="S1510">
        <v>0</v>
      </c>
      <c r="T1510">
        <v>0</v>
      </c>
      <c r="U1510">
        <v>0</v>
      </c>
      <c r="V1510">
        <v>87</v>
      </c>
      <c r="W1510">
        <v>66</v>
      </c>
      <c r="X1510">
        <v>60</v>
      </c>
      <c r="Y1510" t="s">
        <v>173</v>
      </c>
      <c r="Z1510" t="s">
        <v>173</v>
      </c>
      <c r="AA1510" t="s">
        <v>173</v>
      </c>
      <c r="AB1510" t="s">
        <v>173</v>
      </c>
      <c r="AC1510" s="25" t="s">
        <v>173</v>
      </c>
      <c r="AD1510" s="25" t="s">
        <v>173</v>
      </c>
      <c r="AE1510" s="25" t="s">
        <v>173</v>
      </c>
      <c r="AQ1510" s="5" t="e">
        <f>VLOOKUP(AR1510,'End KS4 denominations'!A:G,7,0)</f>
        <v>#N/A</v>
      </c>
      <c r="AR1510" s="5" t="str">
        <f t="shared" si="23"/>
        <v>Total.S7.Sponsored Academies.Total.Total</v>
      </c>
    </row>
    <row r="1511" spans="1:44" x14ac:dyDescent="0.25">
      <c r="A1511">
        <v>201819</v>
      </c>
      <c r="B1511" t="s">
        <v>19</v>
      </c>
      <c r="C1511" t="s">
        <v>110</v>
      </c>
      <c r="D1511" t="s">
        <v>20</v>
      </c>
      <c r="E1511" t="s">
        <v>21</v>
      </c>
      <c r="F1511" t="s">
        <v>22</v>
      </c>
      <c r="G1511" t="s">
        <v>113</v>
      </c>
      <c r="H1511" t="s">
        <v>125</v>
      </c>
      <c r="I1511" t="s">
        <v>126</v>
      </c>
      <c r="J1511" t="s">
        <v>161</v>
      </c>
      <c r="K1511" t="s">
        <v>161</v>
      </c>
      <c r="L1511" t="s">
        <v>57</v>
      </c>
      <c r="M1511" t="s">
        <v>26</v>
      </c>
      <c r="N1511">
        <v>1</v>
      </c>
      <c r="O1511">
        <v>1</v>
      </c>
      <c r="P1511">
        <v>1</v>
      </c>
      <c r="Q1511">
        <v>0</v>
      </c>
      <c r="R1511">
        <v>0</v>
      </c>
      <c r="S1511">
        <v>0</v>
      </c>
      <c r="T1511">
        <v>0</v>
      </c>
      <c r="U1511">
        <v>0</v>
      </c>
      <c r="V1511">
        <v>100</v>
      </c>
      <c r="W1511">
        <v>100</v>
      </c>
      <c r="X1511">
        <v>0</v>
      </c>
      <c r="Y1511" t="s">
        <v>173</v>
      </c>
      <c r="Z1511" t="s">
        <v>173</v>
      </c>
      <c r="AA1511" t="s">
        <v>173</v>
      </c>
      <c r="AB1511" t="s">
        <v>173</v>
      </c>
      <c r="AC1511" s="25" t="s">
        <v>173</v>
      </c>
      <c r="AD1511" s="25" t="s">
        <v>173</v>
      </c>
      <c r="AE1511" s="25" t="s">
        <v>173</v>
      </c>
      <c r="AQ1511" s="5" t="e">
        <f>VLOOKUP(AR1511,'End KS4 denominations'!A:G,7,0)</f>
        <v>#N/A</v>
      </c>
      <c r="AR1511" s="5" t="str">
        <f t="shared" si="23"/>
        <v>Girls.S7.Studio Schools.Total.Total</v>
      </c>
    </row>
    <row r="1512" spans="1:44" x14ac:dyDescent="0.25">
      <c r="A1512">
        <v>201819</v>
      </c>
      <c r="B1512" t="s">
        <v>19</v>
      </c>
      <c r="C1512" t="s">
        <v>110</v>
      </c>
      <c r="D1512" t="s">
        <v>20</v>
      </c>
      <c r="E1512" t="s">
        <v>21</v>
      </c>
      <c r="F1512" t="s">
        <v>22</v>
      </c>
      <c r="G1512" t="s">
        <v>161</v>
      </c>
      <c r="H1512" t="s">
        <v>125</v>
      </c>
      <c r="I1512" t="s">
        <v>126</v>
      </c>
      <c r="J1512" t="s">
        <v>161</v>
      </c>
      <c r="K1512" t="s">
        <v>161</v>
      </c>
      <c r="L1512" t="s">
        <v>57</v>
      </c>
      <c r="M1512" t="s">
        <v>26</v>
      </c>
      <c r="N1512">
        <v>1</v>
      </c>
      <c r="O1512">
        <v>1</v>
      </c>
      <c r="P1512">
        <v>1</v>
      </c>
      <c r="Q1512">
        <v>0</v>
      </c>
      <c r="R1512">
        <v>0</v>
      </c>
      <c r="S1512">
        <v>0</v>
      </c>
      <c r="T1512">
        <v>0</v>
      </c>
      <c r="U1512">
        <v>0</v>
      </c>
      <c r="V1512">
        <v>100</v>
      </c>
      <c r="W1512">
        <v>100</v>
      </c>
      <c r="X1512">
        <v>0</v>
      </c>
      <c r="Y1512" t="s">
        <v>173</v>
      </c>
      <c r="Z1512" t="s">
        <v>173</v>
      </c>
      <c r="AA1512" t="s">
        <v>173</v>
      </c>
      <c r="AB1512" t="s">
        <v>173</v>
      </c>
      <c r="AC1512" s="25" t="s">
        <v>173</v>
      </c>
      <c r="AD1512" s="25" t="s">
        <v>173</v>
      </c>
      <c r="AE1512" s="25" t="s">
        <v>173</v>
      </c>
      <c r="AQ1512" s="5" t="e">
        <f>VLOOKUP(AR1512,'End KS4 denominations'!A:G,7,0)</f>
        <v>#N/A</v>
      </c>
      <c r="AR1512" s="5" t="str">
        <f t="shared" si="23"/>
        <v>Total.S7.Studio Schools.Total.Total</v>
      </c>
    </row>
    <row r="1513" spans="1:44" x14ac:dyDescent="0.25">
      <c r="A1513">
        <v>201819</v>
      </c>
      <c r="B1513" t="s">
        <v>19</v>
      </c>
      <c r="C1513" t="s">
        <v>110</v>
      </c>
      <c r="D1513" t="s">
        <v>20</v>
      </c>
      <c r="E1513" t="s">
        <v>21</v>
      </c>
      <c r="F1513" t="s">
        <v>22</v>
      </c>
      <c r="G1513" t="s">
        <v>111</v>
      </c>
      <c r="H1513" t="s">
        <v>125</v>
      </c>
      <c r="I1513" t="s">
        <v>86</v>
      </c>
      <c r="J1513" t="s">
        <v>161</v>
      </c>
      <c r="K1513" t="s">
        <v>161</v>
      </c>
      <c r="L1513" t="s">
        <v>58</v>
      </c>
      <c r="M1513" t="s">
        <v>26</v>
      </c>
      <c r="N1513">
        <v>134885</v>
      </c>
      <c r="O1513">
        <v>132898</v>
      </c>
      <c r="P1513">
        <v>102857</v>
      </c>
      <c r="Q1513">
        <v>75178</v>
      </c>
      <c r="R1513">
        <v>0</v>
      </c>
      <c r="S1513">
        <v>0</v>
      </c>
      <c r="T1513">
        <v>0</v>
      </c>
      <c r="U1513">
        <v>0</v>
      </c>
      <c r="V1513">
        <v>98</v>
      </c>
      <c r="W1513">
        <v>76</v>
      </c>
      <c r="X1513">
        <v>55</v>
      </c>
      <c r="Y1513" t="s">
        <v>173</v>
      </c>
      <c r="Z1513" t="s">
        <v>173</v>
      </c>
      <c r="AA1513" t="s">
        <v>173</v>
      </c>
      <c r="AB1513" t="s">
        <v>173</v>
      </c>
      <c r="AC1513" s="25" t="s">
        <v>173</v>
      </c>
      <c r="AD1513" s="25" t="s">
        <v>173</v>
      </c>
      <c r="AE1513" s="25" t="s">
        <v>173</v>
      </c>
      <c r="AQ1513" s="5" t="e">
        <f>VLOOKUP(AR1513,'End KS4 denominations'!A:G,7,0)</f>
        <v>#N/A</v>
      </c>
      <c r="AR1513" s="5" t="str">
        <f t="shared" si="23"/>
        <v>Boys.S7.Converter Academies.Total.Total</v>
      </c>
    </row>
    <row r="1514" spans="1:44" x14ac:dyDescent="0.25">
      <c r="A1514">
        <v>201819</v>
      </c>
      <c r="B1514" t="s">
        <v>19</v>
      </c>
      <c r="C1514" t="s">
        <v>110</v>
      </c>
      <c r="D1514" t="s">
        <v>20</v>
      </c>
      <c r="E1514" t="s">
        <v>21</v>
      </c>
      <c r="F1514" t="s">
        <v>22</v>
      </c>
      <c r="G1514" t="s">
        <v>113</v>
      </c>
      <c r="H1514" t="s">
        <v>125</v>
      </c>
      <c r="I1514" t="s">
        <v>86</v>
      </c>
      <c r="J1514" t="s">
        <v>161</v>
      </c>
      <c r="K1514" t="s">
        <v>161</v>
      </c>
      <c r="L1514" t="s">
        <v>58</v>
      </c>
      <c r="M1514" t="s">
        <v>26</v>
      </c>
      <c r="N1514">
        <v>135469</v>
      </c>
      <c r="O1514">
        <v>133778</v>
      </c>
      <c r="P1514">
        <v>103535</v>
      </c>
      <c r="Q1514">
        <v>75047</v>
      </c>
      <c r="R1514">
        <v>0</v>
      </c>
      <c r="S1514">
        <v>0</v>
      </c>
      <c r="T1514">
        <v>0</v>
      </c>
      <c r="U1514">
        <v>0</v>
      </c>
      <c r="V1514">
        <v>98</v>
      </c>
      <c r="W1514">
        <v>76</v>
      </c>
      <c r="X1514">
        <v>55</v>
      </c>
      <c r="Y1514" t="s">
        <v>173</v>
      </c>
      <c r="Z1514" t="s">
        <v>173</v>
      </c>
      <c r="AA1514" t="s">
        <v>173</v>
      </c>
      <c r="AB1514" t="s">
        <v>173</v>
      </c>
      <c r="AC1514" s="25" t="s">
        <v>173</v>
      </c>
      <c r="AD1514" s="25" t="s">
        <v>173</v>
      </c>
      <c r="AE1514" s="25" t="s">
        <v>173</v>
      </c>
      <c r="AQ1514" s="5" t="e">
        <f>VLOOKUP(AR1514,'End KS4 denominations'!A:G,7,0)</f>
        <v>#N/A</v>
      </c>
      <c r="AR1514" s="5" t="str">
        <f t="shared" si="23"/>
        <v>Girls.S7.Converter Academies.Total.Total</v>
      </c>
    </row>
    <row r="1515" spans="1:44" x14ac:dyDescent="0.25">
      <c r="A1515">
        <v>201819</v>
      </c>
      <c r="B1515" t="s">
        <v>19</v>
      </c>
      <c r="C1515" t="s">
        <v>110</v>
      </c>
      <c r="D1515" t="s">
        <v>20</v>
      </c>
      <c r="E1515" t="s">
        <v>21</v>
      </c>
      <c r="F1515" t="s">
        <v>22</v>
      </c>
      <c r="G1515" t="s">
        <v>161</v>
      </c>
      <c r="H1515" t="s">
        <v>125</v>
      </c>
      <c r="I1515" t="s">
        <v>86</v>
      </c>
      <c r="J1515" t="s">
        <v>161</v>
      </c>
      <c r="K1515" t="s">
        <v>161</v>
      </c>
      <c r="L1515" t="s">
        <v>58</v>
      </c>
      <c r="M1515" t="s">
        <v>26</v>
      </c>
      <c r="N1515">
        <v>270354</v>
      </c>
      <c r="O1515">
        <v>266676</v>
      </c>
      <c r="P1515">
        <v>206392</v>
      </c>
      <c r="Q1515">
        <v>150225</v>
      </c>
      <c r="R1515">
        <v>0</v>
      </c>
      <c r="S1515">
        <v>0</v>
      </c>
      <c r="T1515">
        <v>0</v>
      </c>
      <c r="U1515">
        <v>0</v>
      </c>
      <c r="V1515">
        <v>98</v>
      </c>
      <c r="W1515">
        <v>76</v>
      </c>
      <c r="X1515">
        <v>55</v>
      </c>
      <c r="Y1515" t="s">
        <v>173</v>
      </c>
      <c r="Z1515" t="s">
        <v>173</v>
      </c>
      <c r="AA1515" t="s">
        <v>173</v>
      </c>
      <c r="AB1515" t="s">
        <v>173</v>
      </c>
      <c r="AC1515" s="25" t="s">
        <v>173</v>
      </c>
      <c r="AD1515" s="25" t="s">
        <v>173</v>
      </c>
      <c r="AE1515" s="25" t="s">
        <v>173</v>
      </c>
      <c r="AQ1515" s="5" t="e">
        <f>VLOOKUP(AR1515,'End KS4 denominations'!A:G,7,0)</f>
        <v>#N/A</v>
      </c>
      <c r="AR1515" s="5" t="str">
        <f t="shared" si="23"/>
        <v>Total.S7.Converter Academies.Total.Total</v>
      </c>
    </row>
    <row r="1516" spans="1:44" x14ac:dyDescent="0.25">
      <c r="A1516">
        <v>201819</v>
      </c>
      <c r="B1516" t="s">
        <v>19</v>
      </c>
      <c r="C1516" t="s">
        <v>110</v>
      </c>
      <c r="D1516" t="s">
        <v>20</v>
      </c>
      <c r="E1516" t="s">
        <v>21</v>
      </c>
      <c r="F1516" t="s">
        <v>22</v>
      </c>
      <c r="G1516" t="s">
        <v>111</v>
      </c>
      <c r="H1516" t="s">
        <v>125</v>
      </c>
      <c r="I1516" t="s">
        <v>164</v>
      </c>
      <c r="J1516" t="s">
        <v>161</v>
      </c>
      <c r="K1516" t="s">
        <v>161</v>
      </c>
      <c r="L1516" t="s">
        <v>58</v>
      </c>
      <c r="M1516" t="s">
        <v>26</v>
      </c>
      <c r="N1516">
        <v>420</v>
      </c>
      <c r="O1516">
        <v>375</v>
      </c>
      <c r="P1516">
        <v>129</v>
      </c>
      <c r="Q1516">
        <v>49</v>
      </c>
      <c r="R1516">
        <v>0</v>
      </c>
      <c r="S1516">
        <v>0</v>
      </c>
      <c r="T1516">
        <v>0</v>
      </c>
      <c r="U1516">
        <v>0</v>
      </c>
      <c r="V1516">
        <v>89</v>
      </c>
      <c r="W1516">
        <v>30</v>
      </c>
      <c r="X1516">
        <v>11</v>
      </c>
      <c r="Y1516" t="s">
        <v>173</v>
      </c>
      <c r="Z1516" t="s">
        <v>173</v>
      </c>
      <c r="AA1516" t="s">
        <v>173</v>
      </c>
      <c r="AB1516" t="s">
        <v>173</v>
      </c>
      <c r="AC1516" s="25" t="s">
        <v>173</v>
      </c>
      <c r="AD1516" s="25" t="s">
        <v>173</v>
      </c>
      <c r="AE1516" s="25" t="s">
        <v>173</v>
      </c>
      <c r="AQ1516" s="5" t="e">
        <f>VLOOKUP(AR1516,'End KS4 denominations'!A:G,7,0)</f>
        <v>#N/A</v>
      </c>
      <c r="AR1516" s="5" t="str">
        <f t="shared" si="23"/>
        <v>Boys.S7.FE14-16 Colleges.Total.Total</v>
      </c>
    </row>
    <row r="1517" spans="1:44" x14ac:dyDescent="0.25">
      <c r="A1517">
        <v>201819</v>
      </c>
      <c r="B1517" t="s">
        <v>19</v>
      </c>
      <c r="C1517" t="s">
        <v>110</v>
      </c>
      <c r="D1517" t="s">
        <v>20</v>
      </c>
      <c r="E1517" t="s">
        <v>21</v>
      </c>
      <c r="F1517" t="s">
        <v>22</v>
      </c>
      <c r="G1517" t="s">
        <v>113</v>
      </c>
      <c r="H1517" t="s">
        <v>125</v>
      </c>
      <c r="I1517" t="s">
        <v>164</v>
      </c>
      <c r="J1517" t="s">
        <v>161</v>
      </c>
      <c r="K1517" t="s">
        <v>161</v>
      </c>
      <c r="L1517" t="s">
        <v>58</v>
      </c>
      <c r="M1517" t="s">
        <v>26</v>
      </c>
      <c r="N1517">
        <v>456</v>
      </c>
      <c r="O1517">
        <v>425</v>
      </c>
      <c r="P1517">
        <v>173</v>
      </c>
      <c r="Q1517">
        <v>77</v>
      </c>
      <c r="R1517">
        <v>0</v>
      </c>
      <c r="S1517">
        <v>0</v>
      </c>
      <c r="T1517">
        <v>0</v>
      </c>
      <c r="U1517">
        <v>0</v>
      </c>
      <c r="V1517">
        <v>93</v>
      </c>
      <c r="W1517">
        <v>37</v>
      </c>
      <c r="X1517">
        <v>16</v>
      </c>
      <c r="Y1517" t="s">
        <v>173</v>
      </c>
      <c r="Z1517" t="s">
        <v>173</v>
      </c>
      <c r="AA1517" t="s">
        <v>173</v>
      </c>
      <c r="AB1517" t="s">
        <v>173</v>
      </c>
      <c r="AC1517" s="25" t="s">
        <v>173</v>
      </c>
      <c r="AD1517" s="25" t="s">
        <v>173</v>
      </c>
      <c r="AE1517" s="25" t="s">
        <v>173</v>
      </c>
      <c r="AQ1517" s="5" t="e">
        <f>VLOOKUP(AR1517,'End KS4 denominations'!A:G,7,0)</f>
        <v>#N/A</v>
      </c>
      <c r="AR1517" s="5" t="str">
        <f t="shared" si="23"/>
        <v>Girls.S7.FE14-16 Colleges.Total.Total</v>
      </c>
    </row>
    <row r="1518" spans="1:44" x14ac:dyDescent="0.25">
      <c r="A1518">
        <v>201819</v>
      </c>
      <c r="B1518" t="s">
        <v>19</v>
      </c>
      <c r="C1518" t="s">
        <v>110</v>
      </c>
      <c r="D1518" t="s">
        <v>20</v>
      </c>
      <c r="E1518" t="s">
        <v>21</v>
      </c>
      <c r="F1518" t="s">
        <v>22</v>
      </c>
      <c r="G1518" t="s">
        <v>161</v>
      </c>
      <c r="H1518" t="s">
        <v>125</v>
      </c>
      <c r="I1518" t="s">
        <v>164</v>
      </c>
      <c r="J1518" t="s">
        <v>161</v>
      </c>
      <c r="K1518" t="s">
        <v>161</v>
      </c>
      <c r="L1518" t="s">
        <v>58</v>
      </c>
      <c r="M1518" t="s">
        <v>26</v>
      </c>
      <c r="N1518">
        <v>876</v>
      </c>
      <c r="O1518">
        <v>800</v>
      </c>
      <c r="P1518">
        <v>302</v>
      </c>
      <c r="Q1518">
        <v>126</v>
      </c>
      <c r="R1518">
        <v>0</v>
      </c>
      <c r="S1518">
        <v>0</v>
      </c>
      <c r="T1518">
        <v>0</v>
      </c>
      <c r="U1518">
        <v>0</v>
      </c>
      <c r="V1518">
        <v>91</v>
      </c>
      <c r="W1518">
        <v>34</v>
      </c>
      <c r="X1518">
        <v>14</v>
      </c>
      <c r="Y1518" t="s">
        <v>173</v>
      </c>
      <c r="Z1518" t="s">
        <v>173</v>
      </c>
      <c r="AA1518" t="s">
        <v>173</v>
      </c>
      <c r="AB1518" t="s">
        <v>173</v>
      </c>
      <c r="AC1518" s="25" t="s">
        <v>173</v>
      </c>
      <c r="AD1518" s="25" t="s">
        <v>173</v>
      </c>
      <c r="AE1518" s="25" t="s">
        <v>173</v>
      </c>
      <c r="AQ1518" s="5" t="e">
        <f>VLOOKUP(AR1518,'End KS4 denominations'!A:G,7,0)</f>
        <v>#N/A</v>
      </c>
      <c r="AR1518" s="5" t="str">
        <f t="shared" si="23"/>
        <v>Total.S7.FE14-16 Colleges.Total.Total</v>
      </c>
    </row>
    <row r="1519" spans="1:44" x14ac:dyDescent="0.25">
      <c r="A1519">
        <v>201819</v>
      </c>
      <c r="B1519" t="s">
        <v>19</v>
      </c>
      <c r="C1519" t="s">
        <v>110</v>
      </c>
      <c r="D1519" t="s">
        <v>20</v>
      </c>
      <c r="E1519" t="s">
        <v>21</v>
      </c>
      <c r="F1519" t="s">
        <v>22</v>
      </c>
      <c r="G1519" t="s">
        <v>111</v>
      </c>
      <c r="H1519" t="s">
        <v>125</v>
      </c>
      <c r="I1519" t="s">
        <v>89</v>
      </c>
      <c r="J1519" t="s">
        <v>161</v>
      </c>
      <c r="K1519" t="s">
        <v>161</v>
      </c>
      <c r="L1519" t="s">
        <v>58</v>
      </c>
      <c r="M1519" t="s">
        <v>26</v>
      </c>
      <c r="N1519">
        <v>4856</v>
      </c>
      <c r="O1519">
        <v>4762</v>
      </c>
      <c r="P1519">
        <v>3538</v>
      </c>
      <c r="Q1519">
        <v>2567</v>
      </c>
      <c r="R1519">
        <v>0</v>
      </c>
      <c r="S1519">
        <v>0</v>
      </c>
      <c r="T1519">
        <v>0</v>
      </c>
      <c r="U1519">
        <v>0</v>
      </c>
      <c r="V1519">
        <v>98</v>
      </c>
      <c r="W1519">
        <v>72</v>
      </c>
      <c r="X1519">
        <v>52</v>
      </c>
      <c r="Y1519" t="s">
        <v>173</v>
      </c>
      <c r="Z1519" t="s">
        <v>173</v>
      </c>
      <c r="AA1519" t="s">
        <v>173</v>
      </c>
      <c r="AB1519" t="s">
        <v>173</v>
      </c>
      <c r="AC1519" s="25" t="s">
        <v>173</v>
      </c>
      <c r="AD1519" s="25" t="s">
        <v>173</v>
      </c>
      <c r="AE1519" s="25" t="s">
        <v>173</v>
      </c>
      <c r="AQ1519" s="5" t="e">
        <f>VLOOKUP(AR1519,'End KS4 denominations'!A:G,7,0)</f>
        <v>#N/A</v>
      </c>
      <c r="AR1519" s="5" t="str">
        <f t="shared" si="23"/>
        <v>Boys.S7.Free Schools.Total.Total</v>
      </c>
    </row>
    <row r="1520" spans="1:44" x14ac:dyDescent="0.25">
      <c r="A1520">
        <v>201819</v>
      </c>
      <c r="B1520" t="s">
        <v>19</v>
      </c>
      <c r="C1520" t="s">
        <v>110</v>
      </c>
      <c r="D1520" t="s">
        <v>20</v>
      </c>
      <c r="E1520" t="s">
        <v>21</v>
      </c>
      <c r="F1520" t="s">
        <v>22</v>
      </c>
      <c r="G1520" t="s">
        <v>113</v>
      </c>
      <c r="H1520" t="s">
        <v>125</v>
      </c>
      <c r="I1520" t="s">
        <v>89</v>
      </c>
      <c r="J1520" t="s">
        <v>161</v>
      </c>
      <c r="K1520" t="s">
        <v>161</v>
      </c>
      <c r="L1520" t="s">
        <v>58</v>
      </c>
      <c r="M1520" t="s">
        <v>26</v>
      </c>
      <c r="N1520">
        <v>4066</v>
      </c>
      <c r="O1520">
        <v>4005</v>
      </c>
      <c r="P1520">
        <v>2978</v>
      </c>
      <c r="Q1520">
        <v>2082</v>
      </c>
      <c r="R1520">
        <v>0</v>
      </c>
      <c r="S1520">
        <v>0</v>
      </c>
      <c r="T1520">
        <v>0</v>
      </c>
      <c r="U1520">
        <v>0</v>
      </c>
      <c r="V1520">
        <v>98</v>
      </c>
      <c r="W1520">
        <v>73</v>
      </c>
      <c r="X1520">
        <v>51</v>
      </c>
      <c r="Y1520" t="s">
        <v>173</v>
      </c>
      <c r="Z1520" t="s">
        <v>173</v>
      </c>
      <c r="AA1520" t="s">
        <v>173</v>
      </c>
      <c r="AB1520" t="s">
        <v>173</v>
      </c>
      <c r="AC1520" s="25" t="s">
        <v>173</v>
      </c>
      <c r="AD1520" s="25" t="s">
        <v>173</v>
      </c>
      <c r="AE1520" s="25" t="s">
        <v>173</v>
      </c>
      <c r="AQ1520" s="5" t="e">
        <f>VLOOKUP(AR1520,'End KS4 denominations'!A:G,7,0)</f>
        <v>#N/A</v>
      </c>
      <c r="AR1520" s="5" t="str">
        <f t="shared" si="23"/>
        <v>Girls.S7.Free Schools.Total.Total</v>
      </c>
    </row>
    <row r="1521" spans="1:44" x14ac:dyDescent="0.25">
      <c r="A1521">
        <v>201819</v>
      </c>
      <c r="B1521" t="s">
        <v>19</v>
      </c>
      <c r="C1521" t="s">
        <v>110</v>
      </c>
      <c r="D1521" t="s">
        <v>20</v>
      </c>
      <c r="E1521" t="s">
        <v>21</v>
      </c>
      <c r="F1521" t="s">
        <v>22</v>
      </c>
      <c r="G1521" t="s">
        <v>161</v>
      </c>
      <c r="H1521" t="s">
        <v>125</v>
      </c>
      <c r="I1521" t="s">
        <v>89</v>
      </c>
      <c r="J1521" t="s">
        <v>161</v>
      </c>
      <c r="K1521" t="s">
        <v>161</v>
      </c>
      <c r="L1521" t="s">
        <v>58</v>
      </c>
      <c r="M1521" t="s">
        <v>26</v>
      </c>
      <c r="N1521">
        <v>8922</v>
      </c>
      <c r="O1521">
        <v>8767</v>
      </c>
      <c r="P1521">
        <v>6516</v>
      </c>
      <c r="Q1521">
        <v>4649</v>
      </c>
      <c r="R1521">
        <v>0</v>
      </c>
      <c r="S1521">
        <v>0</v>
      </c>
      <c r="T1521">
        <v>0</v>
      </c>
      <c r="U1521">
        <v>0</v>
      </c>
      <c r="V1521">
        <v>98</v>
      </c>
      <c r="W1521">
        <v>73</v>
      </c>
      <c r="X1521">
        <v>52</v>
      </c>
      <c r="Y1521" t="s">
        <v>173</v>
      </c>
      <c r="Z1521" t="s">
        <v>173</v>
      </c>
      <c r="AA1521" t="s">
        <v>173</v>
      </c>
      <c r="AB1521" t="s">
        <v>173</v>
      </c>
      <c r="AC1521" s="25" t="s">
        <v>173</v>
      </c>
      <c r="AD1521" s="25" t="s">
        <v>173</v>
      </c>
      <c r="AE1521" s="25" t="s">
        <v>173</v>
      </c>
      <c r="AQ1521" s="5" t="e">
        <f>VLOOKUP(AR1521,'End KS4 denominations'!A:G,7,0)</f>
        <v>#N/A</v>
      </c>
      <c r="AR1521" s="5" t="str">
        <f t="shared" si="23"/>
        <v>Total.S7.Free Schools.Total.Total</v>
      </c>
    </row>
    <row r="1522" spans="1:44" x14ac:dyDescent="0.25">
      <c r="A1522">
        <v>201819</v>
      </c>
      <c r="B1522" t="s">
        <v>19</v>
      </c>
      <c r="C1522" t="s">
        <v>110</v>
      </c>
      <c r="D1522" t="s">
        <v>20</v>
      </c>
      <c r="E1522" t="s">
        <v>21</v>
      </c>
      <c r="F1522" t="s">
        <v>22</v>
      </c>
      <c r="G1522" t="s">
        <v>111</v>
      </c>
      <c r="H1522" t="s">
        <v>125</v>
      </c>
      <c r="I1522" t="s">
        <v>87</v>
      </c>
      <c r="J1522" t="s">
        <v>161</v>
      </c>
      <c r="K1522" t="s">
        <v>161</v>
      </c>
      <c r="L1522" t="s">
        <v>58</v>
      </c>
      <c r="M1522" t="s">
        <v>26</v>
      </c>
      <c r="N1522">
        <v>7525</v>
      </c>
      <c r="O1522">
        <v>7396</v>
      </c>
      <c r="P1522">
        <v>6508</v>
      </c>
      <c r="Q1522">
        <v>5273</v>
      </c>
      <c r="R1522">
        <v>0</v>
      </c>
      <c r="S1522">
        <v>0</v>
      </c>
      <c r="T1522">
        <v>0</v>
      </c>
      <c r="U1522">
        <v>0</v>
      </c>
      <c r="V1522">
        <v>98</v>
      </c>
      <c r="W1522">
        <v>86</v>
      </c>
      <c r="X1522">
        <v>70</v>
      </c>
      <c r="Y1522" t="s">
        <v>173</v>
      </c>
      <c r="Z1522" t="s">
        <v>173</v>
      </c>
      <c r="AA1522" t="s">
        <v>173</v>
      </c>
      <c r="AB1522" t="s">
        <v>173</v>
      </c>
      <c r="AC1522" s="25" t="s">
        <v>173</v>
      </c>
      <c r="AD1522" s="25" t="s">
        <v>173</v>
      </c>
      <c r="AE1522" s="25" t="s">
        <v>173</v>
      </c>
      <c r="AQ1522" s="5" t="e">
        <f>VLOOKUP(AR1522,'End KS4 denominations'!A:G,7,0)</f>
        <v>#N/A</v>
      </c>
      <c r="AR1522" s="5" t="str">
        <f t="shared" si="23"/>
        <v>Boys.S7.Independent Schools.Total.Total</v>
      </c>
    </row>
    <row r="1523" spans="1:44" x14ac:dyDescent="0.25">
      <c r="A1523">
        <v>201819</v>
      </c>
      <c r="B1523" t="s">
        <v>19</v>
      </c>
      <c r="C1523" t="s">
        <v>110</v>
      </c>
      <c r="D1523" t="s">
        <v>20</v>
      </c>
      <c r="E1523" t="s">
        <v>21</v>
      </c>
      <c r="F1523" t="s">
        <v>22</v>
      </c>
      <c r="G1523" t="s">
        <v>113</v>
      </c>
      <c r="H1523" t="s">
        <v>125</v>
      </c>
      <c r="I1523" t="s">
        <v>87</v>
      </c>
      <c r="J1523" t="s">
        <v>161</v>
      </c>
      <c r="K1523" t="s">
        <v>161</v>
      </c>
      <c r="L1523" t="s">
        <v>58</v>
      </c>
      <c r="M1523" t="s">
        <v>26</v>
      </c>
      <c r="N1523">
        <v>8126</v>
      </c>
      <c r="O1523">
        <v>8052</v>
      </c>
      <c r="P1523">
        <v>7146</v>
      </c>
      <c r="Q1523">
        <v>5776</v>
      </c>
      <c r="R1523">
        <v>0</v>
      </c>
      <c r="S1523">
        <v>0</v>
      </c>
      <c r="T1523">
        <v>0</v>
      </c>
      <c r="U1523">
        <v>0</v>
      </c>
      <c r="V1523">
        <v>99</v>
      </c>
      <c r="W1523">
        <v>87</v>
      </c>
      <c r="X1523">
        <v>71</v>
      </c>
      <c r="Y1523" t="s">
        <v>173</v>
      </c>
      <c r="Z1523" t="s">
        <v>173</v>
      </c>
      <c r="AA1523" t="s">
        <v>173</v>
      </c>
      <c r="AB1523" t="s">
        <v>173</v>
      </c>
      <c r="AC1523" s="25" t="s">
        <v>173</v>
      </c>
      <c r="AD1523" s="25" t="s">
        <v>173</v>
      </c>
      <c r="AE1523" s="25" t="s">
        <v>173</v>
      </c>
      <c r="AQ1523" s="5" t="e">
        <f>VLOOKUP(AR1523,'End KS4 denominations'!A:G,7,0)</f>
        <v>#N/A</v>
      </c>
      <c r="AR1523" s="5" t="str">
        <f t="shared" si="23"/>
        <v>Girls.S7.Independent Schools.Total.Total</v>
      </c>
    </row>
    <row r="1524" spans="1:44" x14ac:dyDescent="0.25">
      <c r="A1524">
        <v>201819</v>
      </c>
      <c r="B1524" t="s">
        <v>19</v>
      </c>
      <c r="C1524" t="s">
        <v>110</v>
      </c>
      <c r="D1524" t="s">
        <v>20</v>
      </c>
      <c r="E1524" t="s">
        <v>21</v>
      </c>
      <c r="F1524" t="s">
        <v>22</v>
      </c>
      <c r="G1524" t="s">
        <v>161</v>
      </c>
      <c r="H1524" t="s">
        <v>125</v>
      </c>
      <c r="I1524" t="s">
        <v>87</v>
      </c>
      <c r="J1524" t="s">
        <v>161</v>
      </c>
      <c r="K1524" t="s">
        <v>161</v>
      </c>
      <c r="L1524" t="s">
        <v>58</v>
      </c>
      <c r="M1524" t="s">
        <v>26</v>
      </c>
      <c r="N1524">
        <v>15651</v>
      </c>
      <c r="O1524">
        <v>15448</v>
      </c>
      <c r="P1524">
        <v>13654</v>
      </c>
      <c r="Q1524">
        <v>11049</v>
      </c>
      <c r="R1524">
        <v>0</v>
      </c>
      <c r="S1524">
        <v>0</v>
      </c>
      <c r="T1524">
        <v>0</v>
      </c>
      <c r="U1524">
        <v>0</v>
      </c>
      <c r="V1524">
        <v>98</v>
      </c>
      <c r="W1524">
        <v>87</v>
      </c>
      <c r="X1524">
        <v>70</v>
      </c>
      <c r="Y1524" t="s">
        <v>173</v>
      </c>
      <c r="Z1524" t="s">
        <v>173</v>
      </c>
      <c r="AA1524" t="s">
        <v>173</v>
      </c>
      <c r="AB1524" t="s">
        <v>173</v>
      </c>
      <c r="AC1524" s="25" t="s">
        <v>173</v>
      </c>
      <c r="AD1524" s="25" t="s">
        <v>173</v>
      </c>
      <c r="AE1524" s="25" t="s">
        <v>173</v>
      </c>
      <c r="AQ1524" s="5" t="e">
        <f>VLOOKUP(AR1524,'End KS4 denominations'!A:G,7,0)</f>
        <v>#N/A</v>
      </c>
      <c r="AR1524" s="5" t="str">
        <f t="shared" si="23"/>
        <v>Total.S7.Independent Schools.Total.Total</v>
      </c>
    </row>
    <row r="1525" spans="1:44" x14ac:dyDescent="0.25">
      <c r="A1525">
        <v>201819</v>
      </c>
      <c r="B1525" t="s">
        <v>19</v>
      </c>
      <c r="C1525" t="s">
        <v>110</v>
      </c>
      <c r="D1525" t="s">
        <v>20</v>
      </c>
      <c r="E1525" t="s">
        <v>21</v>
      </c>
      <c r="F1525" t="s">
        <v>22</v>
      </c>
      <c r="G1525" t="s">
        <v>111</v>
      </c>
      <c r="H1525" t="s">
        <v>125</v>
      </c>
      <c r="I1525" t="s">
        <v>162</v>
      </c>
      <c r="J1525" t="s">
        <v>161</v>
      </c>
      <c r="K1525" t="s">
        <v>161</v>
      </c>
      <c r="L1525" t="s">
        <v>58</v>
      </c>
      <c r="M1525" t="s">
        <v>26</v>
      </c>
      <c r="N1525">
        <v>868</v>
      </c>
      <c r="O1525">
        <v>730</v>
      </c>
      <c r="P1525">
        <v>235</v>
      </c>
      <c r="Q1525">
        <v>124</v>
      </c>
      <c r="R1525">
        <v>0</v>
      </c>
      <c r="S1525">
        <v>0</v>
      </c>
      <c r="T1525">
        <v>0</v>
      </c>
      <c r="U1525">
        <v>0</v>
      </c>
      <c r="V1525">
        <v>84</v>
      </c>
      <c r="W1525">
        <v>27</v>
      </c>
      <c r="X1525">
        <v>14</v>
      </c>
      <c r="Y1525" t="s">
        <v>173</v>
      </c>
      <c r="Z1525" t="s">
        <v>173</v>
      </c>
      <c r="AA1525" t="s">
        <v>173</v>
      </c>
      <c r="AB1525" t="s">
        <v>173</v>
      </c>
      <c r="AC1525" s="25" t="s">
        <v>173</v>
      </c>
      <c r="AD1525" s="25" t="s">
        <v>173</v>
      </c>
      <c r="AE1525" s="25" t="s">
        <v>173</v>
      </c>
      <c r="AQ1525" s="5" t="e">
        <f>VLOOKUP(AR1525,'End KS4 denominations'!A:G,7,0)</f>
        <v>#N/A</v>
      </c>
      <c r="AR1525" s="5" t="str">
        <f t="shared" si="23"/>
        <v>Boys.S7.Independent Special Schools.Total.Total</v>
      </c>
    </row>
    <row r="1526" spans="1:44" x14ac:dyDescent="0.25">
      <c r="A1526">
        <v>201819</v>
      </c>
      <c r="B1526" t="s">
        <v>19</v>
      </c>
      <c r="C1526" t="s">
        <v>110</v>
      </c>
      <c r="D1526" t="s">
        <v>20</v>
      </c>
      <c r="E1526" t="s">
        <v>21</v>
      </c>
      <c r="F1526" t="s">
        <v>22</v>
      </c>
      <c r="G1526" t="s">
        <v>113</v>
      </c>
      <c r="H1526" t="s">
        <v>125</v>
      </c>
      <c r="I1526" t="s">
        <v>162</v>
      </c>
      <c r="J1526" t="s">
        <v>161</v>
      </c>
      <c r="K1526" t="s">
        <v>161</v>
      </c>
      <c r="L1526" t="s">
        <v>58</v>
      </c>
      <c r="M1526" t="s">
        <v>26</v>
      </c>
      <c r="N1526">
        <v>290</v>
      </c>
      <c r="O1526">
        <v>228</v>
      </c>
      <c r="P1526">
        <v>52</v>
      </c>
      <c r="Q1526">
        <v>24</v>
      </c>
      <c r="R1526">
        <v>0</v>
      </c>
      <c r="S1526">
        <v>0</v>
      </c>
      <c r="T1526">
        <v>0</v>
      </c>
      <c r="U1526">
        <v>0</v>
      </c>
      <c r="V1526">
        <v>78</v>
      </c>
      <c r="W1526">
        <v>17</v>
      </c>
      <c r="X1526">
        <v>8</v>
      </c>
      <c r="Y1526" t="s">
        <v>173</v>
      </c>
      <c r="Z1526" t="s">
        <v>173</v>
      </c>
      <c r="AA1526" t="s">
        <v>173</v>
      </c>
      <c r="AB1526" t="s">
        <v>173</v>
      </c>
      <c r="AC1526" s="25" t="s">
        <v>173</v>
      </c>
      <c r="AD1526" s="25" t="s">
        <v>173</v>
      </c>
      <c r="AE1526" s="25" t="s">
        <v>173</v>
      </c>
      <c r="AQ1526" s="5" t="e">
        <f>VLOOKUP(AR1526,'End KS4 denominations'!A:G,7,0)</f>
        <v>#N/A</v>
      </c>
      <c r="AR1526" s="5" t="str">
        <f t="shared" si="23"/>
        <v>Girls.S7.Independent Special Schools.Total.Total</v>
      </c>
    </row>
    <row r="1527" spans="1:44" x14ac:dyDescent="0.25">
      <c r="A1527">
        <v>201819</v>
      </c>
      <c r="B1527" t="s">
        <v>19</v>
      </c>
      <c r="C1527" t="s">
        <v>110</v>
      </c>
      <c r="D1527" t="s">
        <v>20</v>
      </c>
      <c r="E1527" t="s">
        <v>21</v>
      </c>
      <c r="F1527" t="s">
        <v>22</v>
      </c>
      <c r="G1527" t="s">
        <v>161</v>
      </c>
      <c r="H1527" t="s">
        <v>125</v>
      </c>
      <c r="I1527" t="s">
        <v>162</v>
      </c>
      <c r="J1527" t="s">
        <v>161</v>
      </c>
      <c r="K1527" t="s">
        <v>161</v>
      </c>
      <c r="L1527" t="s">
        <v>58</v>
      </c>
      <c r="M1527" t="s">
        <v>26</v>
      </c>
      <c r="N1527">
        <v>1158</v>
      </c>
      <c r="O1527">
        <v>958</v>
      </c>
      <c r="P1527">
        <v>287</v>
      </c>
      <c r="Q1527">
        <v>148</v>
      </c>
      <c r="R1527">
        <v>0</v>
      </c>
      <c r="S1527">
        <v>0</v>
      </c>
      <c r="T1527">
        <v>0</v>
      </c>
      <c r="U1527">
        <v>0</v>
      </c>
      <c r="V1527">
        <v>82</v>
      </c>
      <c r="W1527">
        <v>24</v>
      </c>
      <c r="X1527">
        <v>12</v>
      </c>
      <c r="Y1527" t="s">
        <v>173</v>
      </c>
      <c r="Z1527" t="s">
        <v>173</v>
      </c>
      <c r="AA1527" t="s">
        <v>173</v>
      </c>
      <c r="AB1527" t="s">
        <v>173</v>
      </c>
      <c r="AC1527" s="25" t="s">
        <v>173</v>
      </c>
      <c r="AD1527" s="25" t="s">
        <v>173</v>
      </c>
      <c r="AE1527" s="25" t="s">
        <v>173</v>
      </c>
      <c r="AQ1527" s="5" t="e">
        <f>VLOOKUP(AR1527,'End KS4 denominations'!A:G,7,0)</f>
        <v>#N/A</v>
      </c>
      <c r="AR1527" s="5" t="str">
        <f t="shared" si="23"/>
        <v>Total.S7.Independent Special Schools.Total.Total</v>
      </c>
    </row>
    <row r="1528" spans="1:44" x14ac:dyDescent="0.25">
      <c r="A1528">
        <v>201819</v>
      </c>
      <c r="B1528" t="s">
        <v>19</v>
      </c>
      <c r="C1528" t="s">
        <v>110</v>
      </c>
      <c r="D1528" t="s">
        <v>20</v>
      </c>
      <c r="E1528" t="s">
        <v>21</v>
      </c>
      <c r="F1528" t="s">
        <v>22</v>
      </c>
      <c r="G1528" t="s">
        <v>111</v>
      </c>
      <c r="H1528" t="s">
        <v>125</v>
      </c>
      <c r="I1528" t="s">
        <v>127</v>
      </c>
      <c r="J1528" t="s">
        <v>161</v>
      </c>
      <c r="K1528" t="s">
        <v>161</v>
      </c>
      <c r="L1528" t="s">
        <v>58</v>
      </c>
      <c r="M1528" t="s">
        <v>26</v>
      </c>
      <c r="N1528">
        <v>106</v>
      </c>
      <c r="O1528">
        <v>98</v>
      </c>
      <c r="P1528">
        <v>46</v>
      </c>
      <c r="Q1528">
        <v>24</v>
      </c>
      <c r="R1528">
        <v>0</v>
      </c>
      <c r="S1528">
        <v>0</v>
      </c>
      <c r="T1528">
        <v>0</v>
      </c>
      <c r="U1528">
        <v>0</v>
      </c>
      <c r="V1528">
        <v>92</v>
      </c>
      <c r="W1528">
        <v>43</v>
      </c>
      <c r="X1528">
        <v>22</v>
      </c>
      <c r="Y1528" t="s">
        <v>173</v>
      </c>
      <c r="Z1528" t="s">
        <v>173</v>
      </c>
      <c r="AA1528" t="s">
        <v>173</v>
      </c>
      <c r="AB1528" t="s">
        <v>173</v>
      </c>
      <c r="AC1528" s="25" t="s">
        <v>173</v>
      </c>
      <c r="AD1528" s="25" t="s">
        <v>173</v>
      </c>
      <c r="AE1528" s="25" t="s">
        <v>173</v>
      </c>
      <c r="AQ1528" s="5" t="e">
        <f>VLOOKUP(AR1528,'End KS4 denominations'!A:G,7,0)</f>
        <v>#N/A</v>
      </c>
      <c r="AR1528" s="5" t="str">
        <f t="shared" si="23"/>
        <v>Boys.S7.Non-Maintained Special Schools.Total.Total</v>
      </c>
    </row>
    <row r="1529" spans="1:44" x14ac:dyDescent="0.25">
      <c r="A1529">
        <v>201819</v>
      </c>
      <c r="B1529" t="s">
        <v>19</v>
      </c>
      <c r="C1529" t="s">
        <v>110</v>
      </c>
      <c r="D1529" t="s">
        <v>20</v>
      </c>
      <c r="E1529" t="s">
        <v>21</v>
      </c>
      <c r="F1529" t="s">
        <v>22</v>
      </c>
      <c r="G1529" t="s">
        <v>113</v>
      </c>
      <c r="H1529" t="s">
        <v>125</v>
      </c>
      <c r="I1529" t="s">
        <v>127</v>
      </c>
      <c r="J1529" t="s">
        <v>161</v>
      </c>
      <c r="K1529" t="s">
        <v>161</v>
      </c>
      <c r="L1529" t="s">
        <v>58</v>
      </c>
      <c r="M1529" t="s">
        <v>26</v>
      </c>
      <c r="N1529">
        <v>25</v>
      </c>
      <c r="O1529">
        <v>23</v>
      </c>
      <c r="P1529">
        <v>7</v>
      </c>
      <c r="Q1529">
        <v>3</v>
      </c>
      <c r="R1529">
        <v>0</v>
      </c>
      <c r="S1529">
        <v>0</v>
      </c>
      <c r="T1529">
        <v>0</v>
      </c>
      <c r="U1529">
        <v>0</v>
      </c>
      <c r="V1529">
        <v>92</v>
      </c>
      <c r="W1529">
        <v>28</v>
      </c>
      <c r="X1529">
        <v>12</v>
      </c>
      <c r="Y1529" t="s">
        <v>173</v>
      </c>
      <c r="Z1529" t="s">
        <v>173</v>
      </c>
      <c r="AA1529" t="s">
        <v>173</v>
      </c>
      <c r="AB1529" t="s">
        <v>173</v>
      </c>
      <c r="AC1529" s="25" t="s">
        <v>173</v>
      </c>
      <c r="AD1529" s="25" t="s">
        <v>173</v>
      </c>
      <c r="AE1529" s="25" t="s">
        <v>173</v>
      </c>
      <c r="AQ1529" s="5" t="e">
        <f>VLOOKUP(AR1529,'End KS4 denominations'!A:G,7,0)</f>
        <v>#N/A</v>
      </c>
      <c r="AR1529" s="5" t="str">
        <f t="shared" si="23"/>
        <v>Girls.S7.Non-Maintained Special Schools.Total.Total</v>
      </c>
    </row>
    <row r="1530" spans="1:44" x14ac:dyDescent="0.25">
      <c r="A1530">
        <v>201819</v>
      </c>
      <c r="B1530" t="s">
        <v>19</v>
      </c>
      <c r="C1530" t="s">
        <v>110</v>
      </c>
      <c r="D1530" t="s">
        <v>20</v>
      </c>
      <c r="E1530" t="s">
        <v>21</v>
      </c>
      <c r="F1530" t="s">
        <v>22</v>
      </c>
      <c r="G1530" t="s">
        <v>161</v>
      </c>
      <c r="H1530" t="s">
        <v>125</v>
      </c>
      <c r="I1530" t="s">
        <v>127</v>
      </c>
      <c r="J1530" t="s">
        <v>161</v>
      </c>
      <c r="K1530" t="s">
        <v>161</v>
      </c>
      <c r="L1530" t="s">
        <v>58</v>
      </c>
      <c r="M1530" t="s">
        <v>26</v>
      </c>
      <c r="N1530">
        <v>131</v>
      </c>
      <c r="O1530">
        <v>121</v>
      </c>
      <c r="P1530">
        <v>53</v>
      </c>
      <c r="Q1530">
        <v>27</v>
      </c>
      <c r="R1530">
        <v>0</v>
      </c>
      <c r="S1530">
        <v>0</v>
      </c>
      <c r="T1530">
        <v>0</v>
      </c>
      <c r="U1530">
        <v>0</v>
      </c>
      <c r="V1530">
        <v>92</v>
      </c>
      <c r="W1530">
        <v>40</v>
      </c>
      <c r="X1530">
        <v>20</v>
      </c>
      <c r="Y1530" t="s">
        <v>173</v>
      </c>
      <c r="Z1530" t="s">
        <v>173</v>
      </c>
      <c r="AA1530" t="s">
        <v>173</v>
      </c>
      <c r="AB1530" t="s">
        <v>173</v>
      </c>
      <c r="AC1530" s="25" t="s">
        <v>173</v>
      </c>
      <c r="AD1530" s="25" t="s">
        <v>173</v>
      </c>
      <c r="AE1530" s="25" t="s">
        <v>173</v>
      </c>
      <c r="AQ1530" s="5" t="e">
        <f>VLOOKUP(AR1530,'End KS4 denominations'!A:G,7,0)</f>
        <v>#N/A</v>
      </c>
      <c r="AR1530" s="5" t="str">
        <f t="shared" si="23"/>
        <v>Total.S7.Non-Maintained Special Schools.Total.Total</v>
      </c>
    </row>
    <row r="1531" spans="1:44" x14ac:dyDescent="0.25">
      <c r="A1531">
        <v>201819</v>
      </c>
      <c r="B1531" t="s">
        <v>19</v>
      </c>
      <c r="C1531" t="s">
        <v>110</v>
      </c>
      <c r="D1531" t="s">
        <v>20</v>
      </c>
      <c r="E1531" t="s">
        <v>21</v>
      </c>
      <c r="F1531" t="s">
        <v>22</v>
      </c>
      <c r="G1531" t="s">
        <v>111</v>
      </c>
      <c r="H1531" t="s">
        <v>125</v>
      </c>
      <c r="I1531" t="s">
        <v>88</v>
      </c>
      <c r="J1531" t="s">
        <v>161</v>
      </c>
      <c r="K1531" t="s">
        <v>161</v>
      </c>
      <c r="L1531" t="s">
        <v>58</v>
      </c>
      <c r="M1531" t="s">
        <v>26</v>
      </c>
      <c r="N1531">
        <v>53366</v>
      </c>
      <c r="O1531">
        <v>51490</v>
      </c>
      <c r="P1531">
        <v>33126</v>
      </c>
      <c r="Q1531">
        <v>21039</v>
      </c>
      <c r="R1531">
        <v>0</v>
      </c>
      <c r="S1531">
        <v>0</v>
      </c>
      <c r="T1531">
        <v>0</v>
      </c>
      <c r="U1531">
        <v>0</v>
      </c>
      <c r="V1531">
        <v>96</v>
      </c>
      <c r="W1531">
        <v>62</v>
      </c>
      <c r="X1531">
        <v>39</v>
      </c>
      <c r="Y1531" t="s">
        <v>173</v>
      </c>
      <c r="Z1531" t="s">
        <v>173</v>
      </c>
      <c r="AA1531" t="s">
        <v>173</v>
      </c>
      <c r="AB1531" t="s">
        <v>173</v>
      </c>
      <c r="AC1531" s="25" t="s">
        <v>173</v>
      </c>
      <c r="AD1531" s="25" t="s">
        <v>173</v>
      </c>
      <c r="AE1531" s="25" t="s">
        <v>173</v>
      </c>
      <c r="AQ1531" s="5" t="e">
        <f>VLOOKUP(AR1531,'End KS4 denominations'!A:G,7,0)</f>
        <v>#N/A</v>
      </c>
      <c r="AR1531" s="5" t="str">
        <f t="shared" si="23"/>
        <v>Boys.S7.Sponsored Academies.Total.Total</v>
      </c>
    </row>
    <row r="1532" spans="1:44" x14ac:dyDescent="0.25">
      <c r="A1532">
        <v>201819</v>
      </c>
      <c r="B1532" t="s">
        <v>19</v>
      </c>
      <c r="C1532" t="s">
        <v>110</v>
      </c>
      <c r="D1532" t="s">
        <v>20</v>
      </c>
      <c r="E1532" t="s">
        <v>21</v>
      </c>
      <c r="F1532" t="s">
        <v>22</v>
      </c>
      <c r="G1532" t="s">
        <v>113</v>
      </c>
      <c r="H1532" t="s">
        <v>125</v>
      </c>
      <c r="I1532" t="s">
        <v>88</v>
      </c>
      <c r="J1532" t="s">
        <v>161</v>
      </c>
      <c r="K1532" t="s">
        <v>161</v>
      </c>
      <c r="L1532" t="s">
        <v>58</v>
      </c>
      <c r="M1532" t="s">
        <v>26</v>
      </c>
      <c r="N1532">
        <v>49625</v>
      </c>
      <c r="O1532">
        <v>47997</v>
      </c>
      <c r="P1532">
        <v>30592</v>
      </c>
      <c r="Q1532">
        <v>19249</v>
      </c>
      <c r="R1532">
        <v>0</v>
      </c>
      <c r="S1532">
        <v>0</v>
      </c>
      <c r="T1532">
        <v>0</v>
      </c>
      <c r="U1532">
        <v>0</v>
      </c>
      <c r="V1532">
        <v>96</v>
      </c>
      <c r="W1532">
        <v>61</v>
      </c>
      <c r="X1532">
        <v>38</v>
      </c>
      <c r="Y1532" t="s">
        <v>173</v>
      </c>
      <c r="Z1532" t="s">
        <v>173</v>
      </c>
      <c r="AA1532" t="s">
        <v>173</v>
      </c>
      <c r="AB1532" t="s">
        <v>173</v>
      </c>
      <c r="AC1532" s="25" t="s">
        <v>173</v>
      </c>
      <c r="AD1532" s="25" t="s">
        <v>173</v>
      </c>
      <c r="AE1532" s="25" t="s">
        <v>173</v>
      </c>
      <c r="AQ1532" s="5" t="e">
        <f>VLOOKUP(AR1532,'End KS4 denominations'!A:G,7,0)</f>
        <v>#N/A</v>
      </c>
      <c r="AR1532" s="5" t="str">
        <f t="shared" si="23"/>
        <v>Girls.S7.Sponsored Academies.Total.Total</v>
      </c>
    </row>
    <row r="1533" spans="1:44" x14ac:dyDescent="0.25">
      <c r="A1533">
        <v>201819</v>
      </c>
      <c r="B1533" t="s">
        <v>19</v>
      </c>
      <c r="C1533" t="s">
        <v>110</v>
      </c>
      <c r="D1533" t="s">
        <v>20</v>
      </c>
      <c r="E1533" t="s">
        <v>21</v>
      </c>
      <c r="F1533" t="s">
        <v>22</v>
      </c>
      <c r="G1533" t="s">
        <v>161</v>
      </c>
      <c r="H1533" t="s">
        <v>125</v>
      </c>
      <c r="I1533" t="s">
        <v>88</v>
      </c>
      <c r="J1533" t="s">
        <v>161</v>
      </c>
      <c r="K1533" t="s">
        <v>161</v>
      </c>
      <c r="L1533" t="s">
        <v>58</v>
      </c>
      <c r="M1533" t="s">
        <v>26</v>
      </c>
      <c r="N1533">
        <v>102991</v>
      </c>
      <c r="O1533">
        <v>99487</v>
      </c>
      <c r="P1533">
        <v>63718</v>
      </c>
      <c r="Q1533">
        <v>40288</v>
      </c>
      <c r="R1533">
        <v>0</v>
      </c>
      <c r="S1533">
        <v>0</v>
      </c>
      <c r="T1533">
        <v>0</v>
      </c>
      <c r="U1533">
        <v>0</v>
      </c>
      <c r="V1533">
        <v>96</v>
      </c>
      <c r="W1533">
        <v>61</v>
      </c>
      <c r="X1533">
        <v>39</v>
      </c>
      <c r="Y1533" t="s">
        <v>173</v>
      </c>
      <c r="Z1533" t="s">
        <v>173</v>
      </c>
      <c r="AA1533" t="s">
        <v>173</v>
      </c>
      <c r="AB1533" t="s">
        <v>173</v>
      </c>
      <c r="AC1533" s="25" t="s">
        <v>173</v>
      </c>
      <c r="AD1533" s="25" t="s">
        <v>173</v>
      </c>
      <c r="AE1533" s="25" t="s">
        <v>173</v>
      </c>
      <c r="AQ1533" s="5" t="e">
        <f>VLOOKUP(AR1533,'End KS4 denominations'!A:G,7,0)</f>
        <v>#N/A</v>
      </c>
      <c r="AR1533" s="5" t="str">
        <f t="shared" si="23"/>
        <v>Total.S7.Sponsored Academies.Total.Total</v>
      </c>
    </row>
    <row r="1534" spans="1:44" x14ac:dyDescent="0.25">
      <c r="A1534">
        <v>201819</v>
      </c>
      <c r="B1534" t="s">
        <v>19</v>
      </c>
      <c r="C1534" t="s">
        <v>110</v>
      </c>
      <c r="D1534" t="s">
        <v>20</v>
      </c>
      <c r="E1534" t="s">
        <v>21</v>
      </c>
      <c r="F1534" t="s">
        <v>22</v>
      </c>
      <c r="G1534" t="s">
        <v>111</v>
      </c>
      <c r="H1534" t="s">
        <v>125</v>
      </c>
      <c r="I1534" t="s">
        <v>126</v>
      </c>
      <c r="J1534" t="s">
        <v>161</v>
      </c>
      <c r="K1534" t="s">
        <v>161</v>
      </c>
      <c r="L1534" t="s">
        <v>58</v>
      </c>
      <c r="M1534" t="s">
        <v>26</v>
      </c>
      <c r="N1534">
        <v>732</v>
      </c>
      <c r="O1534">
        <v>710</v>
      </c>
      <c r="P1534">
        <v>438</v>
      </c>
      <c r="Q1534">
        <v>246</v>
      </c>
      <c r="R1534">
        <v>0</v>
      </c>
      <c r="S1534">
        <v>0</v>
      </c>
      <c r="T1534">
        <v>0</v>
      </c>
      <c r="U1534">
        <v>0</v>
      </c>
      <c r="V1534">
        <v>96</v>
      </c>
      <c r="W1534">
        <v>59</v>
      </c>
      <c r="X1534">
        <v>33</v>
      </c>
      <c r="Y1534" t="s">
        <v>173</v>
      </c>
      <c r="Z1534" t="s">
        <v>173</v>
      </c>
      <c r="AA1534" t="s">
        <v>173</v>
      </c>
      <c r="AB1534" t="s">
        <v>173</v>
      </c>
      <c r="AC1534" s="25" t="s">
        <v>173</v>
      </c>
      <c r="AD1534" s="25" t="s">
        <v>173</v>
      </c>
      <c r="AE1534" s="25" t="s">
        <v>173</v>
      </c>
      <c r="AQ1534" s="5" t="e">
        <f>VLOOKUP(AR1534,'End KS4 denominations'!A:G,7,0)</f>
        <v>#N/A</v>
      </c>
      <c r="AR1534" s="5" t="str">
        <f t="shared" si="23"/>
        <v>Boys.S7.Studio Schools.Total.Total</v>
      </c>
    </row>
    <row r="1535" spans="1:44" x14ac:dyDescent="0.25">
      <c r="A1535">
        <v>201819</v>
      </c>
      <c r="B1535" t="s">
        <v>19</v>
      </c>
      <c r="C1535" t="s">
        <v>110</v>
      </c>
      <c r="D1535" t="s">
        <v>20</v>
      </c>
      <c r="E1535" t="s">
        <v>21</v>
      </c>
      <c r="F1535" t="s">
        <v>22</v>
      </c>
      <c r="G1535" t="s">
        <v>113</v>
      </c>
      <c r="H1535" t="s">
        <v>125</v>
      </c>
      <c r="I1535" t="s">
        <v>126</v>
      </c>
      <c r="J1535" t="s">
        <v>161</v>
      </c>
      <c r="K1535" t="s">
        <v>161</v>
      </c>
      <c r="L1535" t="s">
        <v>58</v>
      </c>
      <c r="M1535" t="s">
        <v>26</v>
      </c>
      <c r="N1535">
        <v>465</v>
      </c>
      <c r="O1535">
        <v>445</v>
      </c>
      <c r="P1535">
        <v>245</v>
      </c>
      <c r="Q1535">
        <v>117</v>
      </c>
      <c r="R1535">
        <v>0</v>
      </c>
      <c r="S1535">
        <v>0</v>
      </c>
      <c r="T1535">
        <v>0</v>
      </c>
      <c r="U1535">
        <v>0</v>
      </c>
      <c r="V1535">
        <v>95</v>
      </c>
      <c r="W1535">
        <v>52</v>
      </c>
      <c r="X1535">
        <v>25</v>
      </c>
      <c r="Y1535" t="s">
        <v>173</v>
      </c>
      <c r="Z1535" t="s">
        <v>173</v>
      </c>
      <c r="AA1535" t="s">
        <v>173</v>
      </c>
      <c r="AB1535" t="s">
        <v>173</v>
      </c>
      <c r="AC1535" s="25" t="s">
        <v>173</v>
      </c>
      <c r="AD1535" s="25" t="s">
        <v>173</v>
      </c>
      <c r="AE1535" s="25" t="s">
        <v>173</v>
      </c>
      <c r="AQ1535" s="5" t="e">
        <f>VLOOKUP(AR1535,'End KS4 denominations'!A:G,7,0)</f>
        <v>#N/A</v>
      </c>
      <c r="AR1535" s="5" t="str">
        <f t="shared" si="23"/>
        <v>Girls.S7.Studio Schools.Total.Total</v>
      </c>
    </row>
    <row r="1536" spans="1:44" x14ac:dyDescent="0.25">
      <c r="A1536">
        <v>201819</v>
      </c>
      <c r="B1536" t="s">
        <v>19</v>
      </c>
      <c r="C1536" t="s">
        <v>110</v>
      </c>
      <c r="D1536" t="s">
        <v>20</v>
      </c>
      <c r="E1536" t="s">
        <v>21</v>
      </c>
      <c r="F1536" t="s">
        <v>22</v>
      </c>
      <c r="G1536" t="s">
        <v>161</v>
      </c>
      <c r="H1536" t="s">
        <v>125</v>
      </c>
      <c r="I1536" t="s">
        <v>126</v>
      </c>
      <c r="J1536" t="s">
        <v>161</v>
      </c>
      <c r="K1536" t="s">
        <v>161</v>
      </c>
      <c r="L1536" t="s">
        <v>58</v>
      </c>
      <c r="M1536" t="s">
        <v>26</v>
      </c>
      <c r="N1536">
        <v>1197</v>
      </c>
      <c r="O1536">
        <v>1155</v>
      </c>
      <c r="P1536">
        <v>683</v>
      </c>
      <c r="Q1536">
        <v>363</v>
      </c>
      <c r="R1536">
        <v>0</v>
      </c>
      <c r="S1536">
        <v>0</v>
      </c>
      <c r="T1536">
        <v>0</v>
      </c>
      <c r="U1536">
        <v>0</v>
      </c>
      <c r="V1536">
        <v>96</v>
      </c>
      <c r="W1536">
        <v>57</v>
      </c>
      <c r="X1536">
        <v>30</v>
      </c>
      <c r="Y1536" t="s">
        <v>173</v>
      </c>
      <c r="Z1536" t="s">
        <v>173</v>
      </c>
      <c r="AA1536" t="s">
        <v>173</v>
      </c>
      <c r="AB1536" t="s">
        <v>173</v>
      </c>
      <c r="AC1536" s="25" t="s">
        <v>173</v>
      </c>
      <c r="AD1536" s="25" t="s">
        <v>173</v>
      </c>
      <c r="AE1536" s="25" t="s">
        <v>173</v>
      </c>
      <c r="AQ1536" s="5" t="e">
        <f>VLOOKUP(AR1536,'End KS4 denominations'!A:G,7,0)</f>
        <v>#N/A</v>
      </c>
      <c r="AR1536" s="5" t="str">
        <f t="shared" ref="AR1536:AR1599" si="24">CONCATENATE(G1536,".",H1536,".",I1536,".",J1536,".",K1536)</f>
        <v>Total.S7.Studio Schools.Total.Total</v>
      </c>
    </row>
    <row r="1537" spans="1:44" x14ac:dyDescent="0.25">
      <c r="A1537">
        <v>201819</v>
      </c>
      <c r="B1537" t="s">
        <v>19</v>
      </c>
      <c r="C1537" t="s">
        <v>110</v>
      </c>
      <c r="D1537" t="s">
        <v>20</v>
      </c>
      <c r="E1537" t="s">
        <v>21</v>
      </c>
      <c r="F1537" t="s">
        <v>22</v>
      </c>
      <c r="G1537" t="s">
        <v>111</v>
      </c>
      <c r="H1537" t="s">
        <v>125</v>
      </c>
      <c r="I1537" t="s">
        <v>163</v>
      </c>
      <c r="J1537" t="s">
        <v>161</v>
      </c>
      <c r="K1537" t="s">
        <v>161</v>
      </c>
      <c r="L1537" t="s">
        <v>58</v>
      </c>
      <c r="M1537" t="s">
        <v>26</v>
      </c>
      <c r="N1537">
        <v>2660</v>
      </c>
      <c r="O1537">
        <v>2617</v>
      </c>
      <c r="P1537">
        <v>1758</v>
      </c>
      <c r="Q1537">
        <v>1053</v>
      </c>
      <c r="R1537">
        <v>0</v>
      </c>
      <c r="S1537">
        <v>0</v>
      </c>
      <c r="T1537">
        <v>0</v>
      </c>
      <c r="U1537">
        <v>0</v>
      </c>
      <c r="V1537">
        <v>98</v>
      </c>
      <c r="W1537">
        <v>66</v>
      </c>
      <c r="X1537">
        <v>39</v>
      </c>
      <c r="Y1537" t="s">
        <v>173</v>
      </c>
      <c r="Z1537" t="s">
        <v>173</v>
      </c>
      <c r="AA1537" t="s">
        <v>173</v>
      </c>
      <c r="AB1537" t="s">
        <v>173</v>
      </c>
      <c r="AC1537" s="25" t="s">
        <v>173</v>
      </c>
      <c r="AD1537" s="25" t="s">
        <v>173</v>
      </c>
      <c r="AE1537" s="25" t="s">
        <v>173</v>
      </c>
      <c r="AQ1537" s="5" t="e">
        <f>VLOOKUP(AR1537,'End KS4 denominations'!A:G,7,0)</f>
        <v>#N/A</v>
      </c>
      <c r="AR1537" s="5" t="str">
        <f t="shared" si="24"/>
        <v>Boys.S7.University Technical Colleges (UTCs).Total.Total</v>
      </c>
    </row>
    <row r="1538" spans="1:44" x14ac:dyDescent="0.25">
      <c r="A1538">
        <v>201819</v>
      </c>
      <c r="B1538" t="s">
        <v>19</v>
      </c>
      <c r="C1538" t="s">
        <v>110</v>
      </c>
      <c r="D1538" t="s">
        <v>20</v>
      </c>
      <c r="E1538" t="s">
        <v>21</v>
      </c>
      <c r="F1538" t="s">
        <v>22</v>
      </c>
      <c r="G1538" t="s">
        <v>113</v>
      </c>
      <c r="H1538" t="s">
        <v>125</v>
      </c>
      <c r="I1538" t="s">
        <v>163</v>
      </c>
      <c r="J1538" t="s">
        <v>161</v>
      </c>
      <c r="K1538" t="s">
        <v>161</v>
      </c>
      <c r="L1538" t="s">
        <v>58</v>
      </c>
      <c r="M1538" t="s">
        <v>26</v>
      </c>
      <c r="N1538">
        <v>1039</v>
      </c>
      <c r="O1538">
        <v>1012</v>
      </c>
      <c r="P1538">
        <v>666</v>
      </c>
      <c r="Q1538">
        <v>415</v>
      </c>
      <c r="R1538">
        <v>0</v>
      </c>
      <c r="S1538">
        <v>0</v>
      </c>
      <c r="T1538">
        <v>0</v>
      </c>
      <c r="U1538">
        <v>0</v>
      </c>
      <c r="V1538">
        <v>97</v>
      </c>
      <c r="W1538">
        <v>64</v>
      </c>
      <c r="X1538">
        <v>39</v>
      </c>
      <c r="Y1538" t="s">
        <v>173</v>
      </c>
      <c r="Z1538" t="s">
        <v>173</v>
      </c>
      <c r="AA1538" t="s">
        <v>173</v>
      </c>
      <c r="AB1538" t="s">
        <v>173</v>
      </c>
      <c r="AC1538" s="25" t="s">
        <v>173</v>
      </c>
      <c r="AD1538" s="25" t="s">
        <v>173</v>
      </c>
      <c r="AE1538" s="25" t="s">
        <v>173</v>
      </c>
      <c r="AQ1538" s="5" t="e">
        <f>VLOOKUP(AR1538,'End KS4 denominations'!A:G,7,0)</f>
        <v>#N/A</v>
      </c>
      <c r="AR1538" s="5" t="str">
        <f t="shared" si="24"/>
        <v>Girls.S7.University Technical Colleges (UTCs).Total.Total</v>
      </c>
    </row>
    <row r="1539" spans="1:44" x14ac:dyDescent="0.25">
      <c r="A1539">
        <v>201819</v>
      </c>
      <c r="B1539" t="s">
        <v>19</v>
      </c>
      <c r="C1539" t="s">
        <v>110</v>
      </c>
      <c r="D1539" t="s">
        <v>20</v>
      </c>
      <c r="E1539" t="s">
        <v>21</v>
      </c>
      <c r="F1539" t="s">
        <v>22</v>
      </c>
      <c r="G1539" t="s">
        <v>161</v>
      </c>
      <c r="H1539" t="s">
        <v>125</v>
      </c>
      <c r="I1539" t="s">
        <v>163</v>
      </c>
      <c r="J1539" t="s">
        <v>161</v>
      </c>
      <c r="K1539" t="s">
        <v>161</v>
      </c>
      <c r="L1539" t="s">
        <v>58</v>
      </c>
      <c r="M1539" t="s">
        <v>26</v>
      </c>
      <c r="N1539">
        <v>3699</v>
      </c>
      <c r="O1539">
        <v>3629</v>
      </c>
      <c r="P1539">
        <v>2424</v>
      </c>
      <c r="Q1539">
        <v>1468</v>
      </c>
      <c r="R1539">
        <v>0</v>
      </c>
      <c r="S1539">
        <v>0</v>
      </c>
      <c r="T1539">
        <v>0</v>
      </c>
      <c r="U1539">
        <v>0</v>
      </c>
      <c r="V1539">
        <v>98</v>
      </c>
      <c r="W1539">
        <v>65</v>
      </c>
      <c r="X1539">
        <v>39</v>
      </c>
      <c r="Y1539" t="s">
        <v>173</v>
      </c>
      <c r="Z1539" t="s">
        <v>173</v>
      </c>
      <c r="AA1539" t="s">
        <v>173</v>
      </c>
      <c r="AB1539" t="s">
        <v>173</v>
      </c>
      <c r="AC1539" s="25" t="s">
        <v>173</v>
      </c>
      <c r="AD1539" s="25" t="s">
        <v>173</v>
      </c>
      <c r="AE1539" s="25" t="s">
        <v>173</v>
      </c>
      <c r="AQ1539" s="5" t="e">
        <f>VLOOKUP(AR1539,'End KS4 denominations'!A:G,7,0)</f>
        <v>#N/A</v>
      </c>
      <c r="AR1539" s="5" t="str">
        <f t="shared" si="24"/>
        <v>Total.S7.University Technical Colleges (UTCs).Total.Total</v>
      </c>
    </row>
    <row r="1540" spans="1:44" x14ac:dyDescent="0.25">
      <c r="A1540">
        <v>201819</v>
      </c>
      <c r="B1540" t="s">
        <v>19</v>
      </c>
      <c r="C1540" t="s">
        <v>110</v>
      </c>
      <c r="D1540" t="s">
        <v>20</v>
      </c>
      <c r="E1540" t="s">
        <v>21</v>
      </c>
      <c r="F1540" t="s">
        <v>22</v>
      </c>
      <c r="G1540" t="s">
        <v>111</v>
      </c>
      <c r="H1540" t="s">
        <v>125</v>
      </c>
      <c r="I1540" t="s">
        <v>86</v>
      </c>
      <c r="J1540" t="s">
        <v>161</v>
      </c>
      <c r="K1540" t="s">
        <v>161</v>
      </c>
      <c r="L1540" t="s">
        <v>59</v>
      </c>
      <c r="M1540" t="s">
        <v>26</v>
      </c>
      <c r="N1540">
        <v>133726</v>
      </c>
      <c r="O1540">
        <v>130921</v>
      </c>
      <c r="P1540">
        <v>89810</v>
      </c>
      <c r="Q1540">
        <v>64281</v>
      </c>
      <c r="R1540">
        <v>0</v>
      </c>
      <c r="S1540">
        <v>0</v>
      </c>
      <c r="T1540">
        <v>0</v>
      </c>
      <c r="U1540">
        <v>0</v>
      </c>
      <c r="V1540">
        <v>97</v>
      </c>
      <c r="W1540">
        <v>67</v>
      </c>
      <c r="X1540">
        <v>48</v>
      </c>
      <c r="Y1540" t="s">
        <v>173</v>
      </c>
      <c r="Z1540" t="s">
        <v>173</v>
      </c>
      <c r="AA1540" t="s">
        <v>173</v>
      </c>
      <c r="AB1540" t="s">
        <v>173</v>
      </c>
      <c r="AC1540" s="25" t="s">
        <v>173</v>
      </c>
      <c r="AD1540" s="25" t="s">
        <v>173</v>
      </c>
      <c r="AE1540" s="25" t="s">
        <v>173</v>
      </c>
      <c r="AQ1540" s="5" t="e">
        <f>VLOOKUP(AR1540,'End KS4 denominations'!A:G,7,0)</f>
        <v>#N/A</v>
      </c>
      <c r="AR1540" s="5" t="str">
        <f t="shared" si="24"/>
        <v>Boys.S7.Converter Academies.Total.Total</v>
      </c>
    </row>
    <row r="1541" spans="1:44" x14ac:dyDescent="0.25">
      <c r="A1541">
        <v>201819</v>
      </c>
      <c r="B1541" t="s">
        <v>19</v>
      </c>
      <c r="C1541" t="s">
        <v>110</v>
      </c>
      <c r="D1541" t="s">
        <v>20</v>
      </c>
      <c r="E1541" t="s">
        <v>21</v>
      </c>
      <c r="F1541" t="s">
        <v>22</v>
      </c>
      <c r="G1541" t="s">
        <v>113</v>
      </c>
      <c r="H1541" t="s">
        <v>125</v>
      </c>
      <c r="I1541" t="s">
        <v>86</v>
      </c>
      <c r="J1541" t="s">
        <v>161</v>
      </c>
      <c r="K1541" t="s">
        <v>161</v>
      </c>
      <c r="L1541" t="s">
        <v>59</v>
      </c>
      <c r="M1541" t="s">
        <v>26</v>
      </c>
      <c r="N1541">
        <v>134594</v>
      </c>
      <c r="O1541">
        <v>132140</v>
      </c>
      <c r="P1541">
        <v>93834</v>
      </c>
      <c r="Q1541">
        <v>66730</v>
      </c>
      <c r="R1541">
        <v>0</v>
      </c>
      <c r="S1541">
        <v>0</v>
      </c>
      <c r="T1541">
        <v>0</v>
      </c>
      <c r="U1541">
        <v>0</v>
      </c>
      <c r="V1541">
        <v>98</v>
      </c>
      <c r="W1541">
        <v>69</v>
      </c>
      <c r="X1541">
        <v>49</v>
      </c>
      <c r="Y1541" t="s">
        <v>173</v>
      </c>
      <c r="Z1541" t="s">
        <v>173</v>
      </c>
      <c r="AA1541" t="s">
        <v>173</v>
      </c>
      <c r="AB1541" t="s">
        <v>173</v>
      </c>
      <c r="AC1541" s="25" t="s">
        <v>173</v>
      </c>
      <c r="AD1541" s="25" t="s">
        <v>173</v>
      </c>
      <c r="AE1541" s="25" t="s">
        <v>173</v>
      </c>
      <c r="AQ1541" s="5" t="e">
        <f>VLOOKUP(AR1541,'End KS4 denominations'!A:G,7,0)</f>
        <v>#N/A</v>
      </c>
      <c r="AR1541" s="5" t="str">
        <f t="shared" si="24"/>
        <v>Girls.S7.Converter Academies.Total.Total</v>
      </c>
    </row>
    <row r="1542" spans="1:44" x14ac:dyDescent="0.25">
      <c r="A1542">
        <v>201819</v>
      </c>
      <c r="B1542" t="s">
        <v>19</v>
      </c>
      <c r="C1542" t="s">
        <v>110</v>
      </c>
      <c r="D1542" t="s">
        <v>20</v>
      </c>
      <c r="E1542" t="s">
        <v>21</v>
      </c>
      <c r="F1542" t="s">
        <v>22</v>
      </c>
      <c r="G1542" t="s">
        <v>161</v>
      </c>
      <c r="H1542" t="s">
        <v>125</v>
      </c>
      <c r="I1542" t="s">
        <v>86</v>
      </c>
      <c r="J1542" t="s">
        <v>161</v>
      </c>
      <c r="K1542" t="s">
        <v>161</v>
      </c>
      <c r="L1542" t="s">
        <v>59</v>
      </c>
      <c r="M1542" t="s">
        <v>26</v>
      </c>
      <c r="N1542">
        <v>268320</v>
      </c>
      <c r="O1542">
        <v>263061</v>
      </c>
      <c r="P1542">
        <v>183644</v>
      </c>
      <c r="Q1542">
        <v>131011</v>
      </c>
      <c r="R1542">
        <v>0</v>
      </c>
      <c r="S1542">
        <v>0</v>
      </c>
      <c r="T1542">
        <v>0</v>
      </c>
      <c r="U1542">
        <v>0</v>
      </c>
      <c r="V1542">
        <v>98</v>
      </c>
      <c r="W1542">
        <v>68</v>
      </c>
      <c r="X1542">
        <v>48</v>
      </c>
      <c r="Y1542" t="s">
        <v>173</v>
      </c>
      <c r="Z1542" t="s">
        <v>173</v>
      </c>
      <c r="AA1542" t="s">
        <v>173</v>
      </c>
      <c r="AB1542" t="s">
        <v>173</v>
      </c>
      <c r="AC1542" s="25" t="s">
        <v>173</v>
      </c>
      <c r="AD1542" s="25" t="s">
        <v>173</v>
      </c>
      <c r="AE1542" s="25" t="s">
        <v>173</v>
      </c>
      <c r="AQ1542" s="5" t="e">
        <f>VLOOKUP(AR1542,'End KS4 denominations'!A:G,7,0)</f>
        <v>#N/A</v>
      </c>
      <c r="AR1542" s="5" t="str">
        <f t="shared" si="24"/>
        <v>Total.S7.Converter Academies.Total.Total</v>
      </c>
    </row>
    <row r="1543" spans="1:44" x14ac:dyDescent="0.25">
      <c r="A1543">
        <v>201819</v>
      </c>
      <c r="B1543" t="s">
        <v>19</v>
      </c>
      <c r="C1543" t="s">
        <v>110</v>
      </c>
      <c r="D1543" t="s">
        <v>20</v>
      </c>
      <c r="E1543" t="s">
        <v>21</v>
      </c>
      <c r="F1543" t="s">
        <v>22</v>
      </c>
      <c r="G1543" t="s">
        <v>111</v>
      </c>
      <c r="H1543" t="s">
        <v>125</v>
      </c>
      <c r="I1543" t="s">
        <v>164</v>
      </c>
      <c r="J1543" t="s">
        <v>161</v>
      </c>
      <c r="K1543" t="s">
        <v>161</v>
      </c>
      <c r="L1543" t="s">
        <v>59</v>
      </c>
      <c r="M1543" t="s">
        <v>26</v>
      </c>
      <c r="N1543">
        <v>254</v>
      </c>
      <c r="O1543">
        <v>217</v>
      </c>
      <c r="P1543">
        <v>62</v>
      </c>
      <c r="Q1543">
        <v>22</v>
      </c>
      <c r="R1543">
        <v>0</v>
      </c>
      <c r="S1543">
        <v>0</v>
      </c>
      <c r="T1543">
        <v>0</v>
      </c>
      <c r="U1543">
        <v>0</v>
      </c>
      <c r="V1543">
        <v>85</v>
      </c>
      <c r="W1543">
        <v>24</v>
      </c>
      <c r="X1543">
        <v>8</v>
      </c>
      <c r="Y1543" t="s">
        <v>173</v>
      </c>
      <c r="Z1543" t="s">
        <v>173</v>
      </c>
      <c r="AA1543" t="s">
        <v>173</v>
      </c>
      <c r="AB1543" t="s">
        <v>173</v>
      </c>
      <c r="AC1543" s="25" t="s">
        <v>173</v>
      </c>
      <c r="AD1543" s="25" t="s">
        <v>173</v>
      </c>
      <c r="AE1543" s="25" t="s">
        <v>173</v>
      </c>
      <c r="AQ1543" s="5" t="e">
        <f>VLOOKUP(AR1543,'End KS4 denominations'!A:G,7,0)</f>
        <v>#N/A</v>
      </c>
      <c r="AR1543" s="5" t="str">
        <f t="shared" si="24"/>
        <v>Boys.S7.FE14-16 Colleges.Total.Total</v>
      </c>
    </row>
    <row r="1544" spans="1:44" x14ac:dyDescent="0.25">
      <c r="A1544">
        <v>201819</v>
      </c>
      <c r="B1544" t="s">
        <v>19</v>
      </c>
      <c r="C1544" t="s">
        <v>110</v>
      </c>
      <c r="D1544" t="s">
        <v>20</v>
      </c>
      <c r="E1544" t="s">
        <v>21</v>
      </c>
      <c r="F1544" t="s">
        <v>22</v>
      </c>
      <c r="G1544" t="s">
        <v>113</v>
      </c>
      <c r="H1544" t="s">
        <v>125</v>
      </c>
      <c r="I1544" t="s">
        <v>164</v>
      </c>
      <c r="J1544" t="s">
        <v>161</v>
      </c>
      <c r="K1544" t="s">
        <v>161</v>
      </c>
      <c r="L1544" t="s">
        <v>59</v>
      </c>
      <c r="M1544" t="s">
        <v>26</v>
      </c>
      <c r="N1544">
        <v>340</v>
      </c>
      <c r="O1544">
        <v>316</v>
      </c>
      <c r="P1544">
        <v>71</v>
      </c>
      <c r="Q1544">
        <v>32</v>
      </c>
      <c r="R1544">
        <v>0</v>
      </c>
      <c r="S1544">
        <v>0</v>
      </c>
      <c r="T1544">
        <v>0</v>
      </c>
      <c r="U1544">
        <v>0</v>
      </c>
      <c r="V1544">
        <v>92</v>
      </c>
      <c r="W1544">
        <v>20</v>
      </c>
      <c r="X1544">
        <v>9</v>
      </c>
      <c r="Y1544" t="s">
        <v>173</v>
      </c>
      <c r="Z1544" t="s">
        <v>173</v>
      </c>
      <c r="AA1544" t="s">
        <v>173</v>
      </c>
      <c r="AB1544" t="s">
        <v>173</v>
      </c>
      <c r="AC1544" s="25" t="s">
        <v>173</v>
      </c>
      <c r="AD1544" s="25" t="s">
        <v>173</v>
      </c>
      <c r="AE1544" s="25" t="s">
        <v>173</v>
      </c>
      <c r="AQ1544" s="5" t="e">
        <f>VLOOKUP(AR1544,'End KS4 denominations'!A:G,7,0)</f>
        <v>#N/A</v>
      </c>
      <c r="AR1544" s="5" t="str">
        <f t="shared" si="24"/>
        <v>Girls.S7.FE14-16 Colleges.Total.Total</v>
      </c>
    </row>
    <row r="1545" spans="1:44" x14ac:dyDescent="0.25">
      <c r="A1545">
        <v>201819</v>
      </c>
      <c r="B1545" t="s">
        <v>19</v>
      </c>
      <c r="C1545" t="s">
        <v>110</v>
      </c>
      <c r="D1545" t="s">
        <v>20</v>
      </c>
      <c r="E1545" t="s">
        <v>21</v>
      </c>
      <c r="F1545" t="s">
        <v>22</v>
      </c>
      <c r="G1545" t="s">
        <v>161</v>
      </c>
      <c r="H1545" t="s">
        <v>125</v>
      </c>
      <c r="I1545" t="s">
        <v>164</v>
      </c>
      <c r="J1545" t="s">
        <v>161</v>
      </c>
      <c r="K1545" t="s">
        <v>161</v>
      </c>
      <c r="L1545" t="s">
        <v>59</v>
      </c>
      <c r="M1545" t="s">
        <v>26</v>
      </c>
      <c r="N1545">
        <v>594</v>
      </c>
      <c r="O1545">
        <v>533</v>
      </c>
      <c r="P1545">
        <v>133</v>
      </c>
      <c r="Q1545">
        <v>54</v>
      </c>
      <c r="R1545">
        <v>0</v>
      </c>
      <c r="S1545">
        <v>0</v>
      </c>
      <c r="T1545">
        <v>0</v>
      </c>
      <c r="U1545">
        <v>0</v>
      </c>
      <c r="V1545">
        <v>89</v>
      </c>
      <c r="W1545">
        <v>22</v>
      </c>
      <c r="X1545">
        <v>9</v>
      </c>
      <c r="Y1545" t="s">
        <v>173</v>
      </c>
      <c r="Z1545" t="s">
        <v>173</v>
      </c>
      <c r="AA1545" t="s">
        <v>173</v>
      </c>
      <c r="AB1545" t="s">
        <v>173</v>
      </c>
      <c r="AC1545" s="25" t="s">
        <v>173</v>
      </c>
      <c r="AD1545" s="25" t="s">
        <v>173</v>
      </c>
      <c r="AE1545" s="25" t="s">
        <v>173</v>
      </c>
      <c r="AQ1545" s="5" t="e">
        <f>VLOOKUP(AR1545,'End KS4 denominations'!A:G,7,0)</f>
        <v>#N/A</v>
      </c>
      <c r="AR1545" s="5" t="str">
        <f t="shared" si="24"/>
        <v>Total.S7.FE14-16 Colleges.Total.Total</v>
      </c>
    </row>
    <row r="1546" spans="1:44" x14ac:dyDescent="0.25">
      <c r="A1546">
        <v>201819</v>
      </c>
      <c r="B1546" t="s">
        <v>19</v>
      </c>
      <c r="C1546" t="s">
        <v>110</v>
      </c>
      <c r="D1546" t="s">
        <v>20</v>
      </c>
      <c r="E1546" t="s">
        <v>21</v>
      </c>
      <c r="F1546" t="s">
        <v>22</v>
      </c>
      <c r="G1546" t="s">
        <v>111</v>
      </c>
      <c r="H1546" t="s">
        <v>125</v>
      </c>
      <c r="I1546" t="s">
        <v>89</v>
      </c>
      <c r="J1546" t="s">
        <v>161</v>
      </c>
      <c r="K1546" t="s">
        <v>161</v>
      </c>
      <c r="L1546" t="s">
        <v>59</v>
      </c>
      <c r="M1546" t="s">
        <v>26</v>
      </c>
      <c r="N1546">
        <v>4804</v>
      </c>
      <c r="O1546">
        <v>4666</v>
      </c>
      <c r="P1546">
        <v>3170</v>
      </c>
      <c r="Q1546">
        <v>2231</v>
      </c>
      <c r="R1546">
        <v>0</v>
      </c>
      <c r="S1546">
        <v>0</v>
      </c>
      <c r="T1546">
        <v>0</v>
      </c>
      <c r="U1546">
        <v>0</v>
      </c>
      <c r="V1546">
        <v>97</v>
      </c>
      <c r="W1546">
        <v>65</v>
      </c>
      <c r="X1546">
        <v>46</v>
      </c>
      <c r="Y1546" t="s">
        <v>173</v>
      </c>
      <c r="Z1546" t="s">
        <v>173</v>
      </c>
      <c r="AA1546" t="s">
        <v>173</v>
      </c>
      <c r="AB1546" t="s">
        <v>173</v>
      </c>
      <c r="AC1546" s="25" t="s">
        <v>173</v>
      </c>
      <c r="AD1546" s="25" t="s">
        <v>173</v>
      </c>
      <c r="AE1546" s="25" t="s">
        <v>173</v>
      </c>
      <c r="AQ1546" s="5" t="e">
        <f>VLOOKUP(AR1546,'End KS4 denominations'!A:G,7,0)</f>
        <v>#N/A</v>
      </c>
      <c r="AR1546" s="5" t="str">
        <f t="shared" si="24"/>
        <v>Boys.S7.Free Schools.Total.Total</v>
      </c>
    </row>
    <row r="1547" spans="1:44" x14ac:dyDescent="0.25">
      <c r="A1547">
        <v>201819</v>
      </c>
      <c r="B1547" t="s">
        <v>19</v>
      </c>
      <c r="C1547" t="s">
        <v>110</v>
      </c>
      <c r="D1547" t="s">
        <v>20</v>
      </c>
      <c r="E1547" t="s">
        <v>21</v>
      </c>
      <c r="F1547" t="s">
        <v>22</v>
      </c>
      <c r="G1547" t="s">
        <v>113</v>
      </c>
      <c r="H1547" t="s">
        <v>125</v>
      </c>
      <c r="I1547" t="s">
        <v>89</v>
      </c>
      <c r="J1547" t="s">
        <v>161</v>
      </c>
      <c r="K1547" t="s">
        <v>161</v>
      </c>
      <c r="L1547" t="s">
        <v>59</v>
      </c>
      <c r="M1547" t="s">
        <v>26</v>
      </c>
      <c r="N1547">
        <v>4014</v>
      </c>
      <c r="O1547">
        <v>3921</v>
      </c>
      <c r="P1547">
        <v>2727</v>
      </c>
      <c r="Q1547">
        <v>1896</v>
      </c>
      <c r="R1547">
        <v>0</v>
      </c>
      <c r="S1547">
        <v>0</v>
      </c>
      <c r="T1547">
        <v>0</v>
      </c>
      <c r="U1547">
        <v>0</v>
      </c>
      <c r="V1547">
        <v>97</v>
      </c>
      <c r="W1547">
        <v>67</v>
      </c>
      <c r="X1547">
        <v>47</v>
      </c>
      <c r="Y1547" t="s">
        <v>173</v>
      </c>
      <c r="Z1547" t="s">
        <v>173</v>
      </c>
      <c r="AA1547" t="s">
        <v>173</v>
      </c>
      <c r="AB1547" t="s">
        <v>173</v>
      </c>
      <c r="AC1547" s="25" t="s">
        <v>173</v>
      </c>
      <c r="AD1547" s="25" t="s">
        <v>173</v>
      </c>
      <c r="AE1547" s="25" t="s">
        <v>173</v>
      </c>
      <c r="AQ1547" s="5" t="e">
        <f>VLOOKUP(AR1547,'End KS4 denominations'!A:G,7,0)</f>
        <v>#N/A</v>
      </c>
      <c r="AR1547" s="5" t="str">
        <f t="shared" si="24"/>
        <v>Girls.S7.Free Schools.Total.Total</v>
      </c>
    </row>
    <row r="1548" spans="1:44" x14ac:dyDescent="0.25">
      <c r="A1548">
        <v>201819</v>
      </c>
      <c r="B1548" t="s">
        <v>19</v>
      </c>
      <c r="C1548" t="s">
        <v>110</v>
      </c>
      <c r="D1548" t="s">
        <v>20</v>
      </c>
      <c r="E1548" t="s">
        <v>21</v>
      </c>
      <c r="F1548" t="s">
        <v>22</v>
      </c>
      <c r="G1548" t="s">
        <v>161</v>
      </c>
      <c r="H1548" t="s">
        <v>125</v>
      </c>
      <c r="I1548" t="s">
        <v>89</v>
      </c>
      <c r="J1548" t="s">
        <v>161</v>
      </c>
      <c r="K1548" t="s">
        <v>161</v>
      </c>
      <c r="L1548" t="s">
        <v>59</v>
      </c>
      <c r="M1548" t="s">
        <v>26</v>
      </c>
      <c r="N1548">
        <v>8818</v>
      </c>
      <c r="O1548">
        <v>8587</v>
      </c>
      <c r="P1548">
        <v>5897</v>
      </c>
      <c r="Q1548">
        <v>4127</v>
      </c>
      <c r="R1548">
        <v>0</v>
      </c>
      <c r="S1548">
        <v>0</v>
      </c>
      <c r="T1548">
        <v>0</v>
      </c>
      <c r="U1548">
        <v>0</v>
      </c>
      <c r="V1548">
        <v>97</v>
      </c>
      <c r="W1548">
        <v>66</v>
      </c>
      <c r="X1548">
        <v>46</v>
      </c>
      <c r="Y1548" t="s">
        <v>173</v>
      </c>
      <c r="Z1548" t="s">
        <v>173</v>
      </c>
      <c r="AA1548" t="s">
        <v>173</v>
      </c>
      <c r="AB1548" t="s">
        <v>173</v>
      </c>
      <c r="AC1548" s="25" t="s">
        <v>173</v>
      </c>
      <c r="AD1548" s="25" t="s">
        <v>173</v>
      </c>
      <c r="AE1548" s="25" t="s">
        <v>173</v>
      </c>
      <c r="AQ1548" s="5" t="e">
        <f>VLOOKUP(AR1548,'End KS4 denominations'!A:G,7,0)</f>
        <v>#N/A</v>
      </c>
      <c r="AR1548" s="5" t="str">
        <f t="shared" si="24"/>
        <v>Total.S7.Free Schools.Total.Total</v>
      </c>
    </row>
    <row r="1549" spans="1:44" x14ac:dyDescent="0.25">
      <c r="A1549">
        <v>201819</v>
      </c>
      <c r="B1549" t="s">
        <v>19</v>
      </c>
      <c r="C1549" t="s">
        <v>110</v>
      </c>
      <c r="D1549" t="s">
        <v>20</v>
      </c>
      <c r="E1549" t="s">
        <v>21</v>
      </c>
      <c r="F1549" t="s">
        <v>22</v>
      </c>
      <c r="G1549" t="s">
        <v>111</v>
      </c>
      <c r="H1549" t="s">
        <v>125</v>
      </c>
      <c r="I1549" t="s">
        <v>87</v>
      </c>
      <c r="J1549" t="s">
        <v>161</v>
      </c>
      <c r="K1549" t="s">
        <v>161</v>
      </c>
      <c r="L1549" t="s">
        <v>59</v>
      </c>
      <c r="M1549" t="s">
        <v>26</v>
      </c>
      <c r="N1549">
        <v>5798</v>
      </c>
      <c r="O1549">
        <v>5682</v>
      </c>
      <c r="P1549">
        <v>4914</v>
      </c>
      <c r="Q1549">
        <v>3817</v>
      </c>
      <c r="R1549">
        <v>0</v>
      </c>
      <c r="S1549">
        <v>0</v>
      </c>
      <c r="T1549">
        <v>0</v>
      </c>
      <c r="U1549">
        <v>0</v>
      </c>
      <c r="V1549">
        <v>97</v>
      </c>
      <c r="W1549">
        <v>84</v>
      </c>
      <c r="X1549">
        <v>65</v>
      </c>
      <c r="Y1549" t="s">
        <v>173</v>
      </c>
      <c r="Z1549" t="s">
        <v>173</v>
      </c>
      <c r="AA1549" t="s">
        <v>173</v>
      </c>
      <c r="AB1549" t="s">
        <v>173</v>
      </c>
      <c r="AC1549" s="25" t="s">
        <v>173</v>
      </c>
      <c r="AD1549" s="25" t="s">
        <v>173</v>
      </c>
      <c r="AE1549" s="25" t="s">
        <v>173</v>
      </c>
      <c r="AQ1549" s="5" t="e">
        <f>VLOOKUP(AR1549,'End KS4 denominations'!A:G,7,0)</f>
        <v>#N/A</v>
      </c>
      <c r="AR1549" s="5" t="str">
        <f t="shared" si="24"/>
        <v>Boys.S7.Independent Schools.Total.Total</v>
      </c>
    </row>
    <row r="1550" spans="1:44" x14ac:dyDescent="0.25">
      <c r="A1550">
        <v>201819</v>
      </c>
      <c r="B1550" t="s">
        <v>19</v>
      </c>
      <c r="C1550" t="s">
        <v>110</v>
      </c>
      <c r="D1550" t="s">
        <v>20</v>
      </c>
      <c r="E1550" t="s">
        <v>21</v>
      </c>
      <c r="F1550" t="s">
        <v>22</v>
      </c>
      <c r="G1550" t="s">
        <v>113</v>
      </c>
      <c r="H1550" t="s">
        <v>125</v>
      </c>
      <c r="I1550" t="s">
        <v>87</v>
      </c>
      <c r="J1550" t="s">
        <v>161</v>
      </c>
      <c r="K1550" t="s">
        <v>161</v>
      </c>
      <c r="L1550" t="s">
        <v>59</v>
      </c>
      <c r="M1550" t="s">
        <v>26</v>
      </c>
      <c r="N1550">
        <v>6575</v>
      </c>
      <c r="O1550">
        <v>6469</v>
      </c>
      <c r="P1550">
        <v>5651</v>
      </c>
      <c r="Q1550">
        <v>4430</v>
      </c>
      <c r="R1550">
        <v>0</v>
      </c>
      <c r="S1550">
        <v>0</v>
      </c>
      <c r="T1550">
        <v>0</v>
      </c>
      <c r="U1550">
        <v>0</v>
      </c>
      <c r="V1550">
        <v>98</v>
      </c>
      <c r="W1550">
        <v>85</v>
      </c>
      <c r="X1550">
        <v>67</v>
      </c>
      <c r="Y1550" t="s">
        <v>173</v>
      </c>
      <c r="Z1550" t="s">
        <v>173</v>
      </c>
      <c r="AA1550" t="s">
        <v>173</v>
      </c>
      <c r="AB1550" t="s">
        <v>173</v>
      </c>
      <c r="AC1550" s="25" t="s">
        <v>173</v>
      </c>
      <c r="AD1550" s="25" t="s">
        <v>173</v>
      </c>
      <c r="AE1550" s="25" t="s">
        <v>173</v>
      </c>
      <c r="AQ1550" s="5" t="e">
        <f>VLOOKUP(AR1550,'End KS4 denominations'!A:G,7,0)</f>
        <v>#N/A</v>
      </c>
      <c r="AR1550" s="5" t="str">
        <f t="shared" si="24"/>
        <v>Girls.S7.Independent Schools.Total.Total</v>
      </c>
    </row>
    <row r="1551" spans="1:44" x14ac:dyDescent="0.25">
      <c r="A1551">
        <v>201819</v>
      </c>
      <c r="B1551" t="s">
        <v>19</v>
      </c>
      <c r="C1551" t="s">
        <v>110</v>
      </c>
      <c r="D1551" t="s">
        <v>20</v>
      </c>
      <c r="E1551" t="s">
        <v>21</v>
      </c>
      <c r="F1551" t="s">
        <v>22</v>
      </c>
      <c r="G1551" t="s">
        <v>161</v>
      </c>
      <c r="H1551" t="s">
        <v>125</v>
      </c>
      <c r="I1551" t="s">
        <v>87</v>
      </c>
      <c r="J1551" t="s">
        <v>161</v>
      </c>
      <c r="K1551" t="s">
        <v>161</v>
      </c>
      <c r="L1551" t="s">
        <v>59</v>
      </c>
      <c r="M1551" t="s">
        <v>26</v>
      </c>
      <c r="N1551">
        <v>12373</v>
      </c>
      <c r="O1551">
        <v>12151</v>
      </c>
      <c r="P1551">
        <v>10565</v>
      </c>
      <c r="Q1551">
        <v>8247</v>
      </c>
      <c r="R1551">
        <v>0</v>
      </c>
      <c r="S1551">
        <v>0</v>
      </c>
      <c r="T1551">
        <v>0</v>
      </c>
      <c r="U1551">
        <v>0</v>
      </c>
      <c r="V1551">
        <v>98</v>
      </c>
      <c r="W1551">
        <v>85</v>
      </c>
      <c r="X1551">
        <v>66</v>
      </c>
      <c r="Y1551" t="s">
        <v>173</v>
      </c>
      <c r="Z1551" t="s">
        <v>173</v>
      </c>
      <c r="AA1551" t="s">
        <v>173</v>
      </c>
      <c r="AB1551" t="s">
        <v>173</v>
      </c>
      <c r="AC1551" s="25" t="s">
        <v>173</v>
      </c>
      <c r="AD1551" s="25" t="s">
        <v>173</v>
      </c>
      <c r="AE1551" s="25" t="s">
        <v>173</v>
      </c>
      <c r="AQ1551" s="5" t="e">
        <f>VLOOKUP(AR1551,'End KS4 denominations'!A:G,7,0)</f>
        <v>#N/A</v>
      </c>
      <c r="AR1551" s="5" t="str">
        <f t="shared" si="24"/>
        <v>Total.S7.Independent Schools.Total.Total</v>
      </c>
    </row>
    <row r="1552" spans="1:44" x14ac:dyDescent="0.25">
      <c r="A1552">
        <v>201819</v>
      </c>
      <c r="B1552" t="s">
        <v>19</v>
      </c>
      <c r="C1552" t="s">
        <v>110</v>
      </c>
      <c r="D1552" t="s">
        <v>20</v>
      </c>
      <c r="E1552" t="s">
        <v>21</v>
      </c>
      <c r="F1552" t="s">
        <v>22</v>
      </c>
      <c r="G1552" t="s">
        <v>111</v>
      </c>
      <c r="H1552" t="s">
        <v>125</v>
      </c>
      <c r="I1552" t="s">
        <v>162</v>
      </c>
      <c r="J1552" t="s">
        <v>161</v>
      </c>
      <c r="K1552" t="s">
        <v>161</v>
      </c>
      <c r="L1552" t="s">
        <v>59</v>
      </c>
      <c r="M1552" t="s">
        <v>26</v>
      </c>
      <c r="N1552">
        <v>455</v>
      </c>
      <c r="O1552">
        <v>391</v>
      </c>
      <c r="P1552">
        <v>143</v>
      </c>
      <c r="Q1552">
        <v>84</v>
      </c>
      <c r="R1552">
        <v>0</v>
      </c>
      <c r="S1552">
        <v>0</v>
      </c>
      <c r="T1552">
        <v>0</v>
      </c>
      <c r="U1552">
        <v>0</v>
      </c>
      <c r="V1552">
        <v>85</v>
      </c>
      <c r="W1552">
        <v>31</v>
      </c>
      <c r="X1552">
        <v>18</v>
      </c>
      <c r="Y1552" t="s">
        <v>173</v>
      </c>
      <c r="Z1552" t="s">
        <v>173</v>
      </c>
      <c r="AA1552" t="s">
        <v>173</v>
      </c>
      <c r="AB1552" t="s">
        <v>173</v>
      </c>
      <c r="AC1552" s="25" t="s">
        <v>173</v>
      </c>
      <c r="AD1552" s="25" t="s">
        <v>173</v>
      </c>
      <c r="AE1552" s="25" t="s">
        <v>173</v>
      </c>
      <c r="AQ1552" s="5" t="e">
        <f>VLOOKUP(AR1552,'End KS4 denominations'!A:G,7,0)</f>
        <v>#N/A</v>
      </c>
      <c r="AR1552" s="5" t="str">
        <f t="shared" si="24"/>
        <v>Boys.S7.Independent Special Schools.Total.Total</v>
      </c>
    </row>
    <row r="1553" spans="1:44" x14ac:dyDescent="0.25">
      <c r="A1553">
        <v>201819</v>
      </c>
      <c r="B1553" t="s">
        <v>19</v>
      </c>
      <c r="C1553" t="s">
        <v>110</v>
      </c>
      <c r="D1553" t="s">
        <v>20</v>
      </c>
      <c r="E1553" t="s">
        <v>21</v>
      </c>
      <c r="F1553" t="s">
        <v>22</v>
      </c>
      <c r="G1553" t="s">
        <v>113</v>
      </c>
      <c r="H1553" t="s">
        <v>125</v>
      </c>
      <c r="I1553" t="s">
        <v>162</v>
      </c>
      <c r="J1553" t="s">
        <v>161</v>
      </c>
      <c r="K1553" t="s">
        <v>161</v>
      </c>
      <c r="L1553" t="s">
        <v>59</v>
      </c>
      <c r="M1553" t="s">
        <v>26</v>
      </c>
      <c r="N1553">
        <v>148</v>
      </c>
      <c r="O1553">
        <v>123</v>
      </c>
      <c r="P1553">
        <v>28</v>
      </c>
      <c r="Q1553">
        <v>12</v>
      </c>
      <c r="R1553">
        <v>0</v>
      </c>
      <c r="S1553">
        <v>0</v>
      </c>
      <c r="T1553">
        <v>0</v>
      </c>
      <c r="U1553">
        <v>0</v>
      </c>
      <c r="V1553">
        <v>83</v>
      </c>
      <c r="W1553">
        <v>18</v>
      </c>
      <c r="X1553">
        <v>8</v>
      </c>
      <c r="Y1553" t="s">
        <v>173</v>
      </c>
      <c r="Z1553" t="s">
        <v>173</v>
      </c>
      <c r="AA1553" t="s">
        <v>173</v>
      </c>
      <c r="AB1553" t="s">
        <v>173</v>
      </c>
      <c r="AC1553" s="25" t="s">
        <v>173</v>
      </c>
      <c r="AD1553" s="25" t="s">
        <v>173</v>
      </c>
      <c r="AE1553" s="25" t="s">
        <v>173</v>
      </c>
      <c r="AQ1553" s="5" t="e">
        <f>VLOOKUP(AR1553,'End KS4 denominations'!A:G,7,0)</f>
        <v>#N/A</v>
      </c>
      <c r="AR1553" s="5" t="str">
        <f t="shared" si="24"/>
        <v>Girls.S7.Independent Special Schools.Total.Total</v>
      </c>
    </row>
    <row r="1554" spans="1:44" x14ac:dyDescent="0.25">
      <c r="A1554">
        <v>201819</v>
      </c>
      <c r="B1554" t="s">
        <v>19</v>
      </c>
      <c r="C1554" t="s">
        <v>110</v>
      </c>
      <c r="D1554" t="s">
        <v>20</v>
      </c>
      <c r="E1554" t="s">
        <v>21</v>
      </c>
      <c r="F1554" t="s">
        <v>22</v>
      </c>
      <c r="G1554" t="s">
        <v>161</v>
      </c>
      <c r="H1554" t="s">
        <v>125</v>
      </c>
      <c r="I1554" t="s">
        <v>162</v>
      </c>
      <c r="J1554" t="s">
        <v>161</v>
      </c>
      <c r="K1554" t="s">
        <v>161</v>
      </c>
      <c r="L1554" t="s">
        <v>59</v>
      </c>
      <c r="M1554" t="s">
        <v>26</v>
      </c>
      <c r="N1554">
        <v>603</v>
      </c>
      <c r="O1554">
        <v>514</v>
      </c>
      <c r="P1554">
        <v>171</v>
      </c>
      <c r="Q1554">
        <v>96</v>
      </c>
      <c r="R1554">
        <v>0</v>
      </c>
      <c r="S1554">
        <v>0</v>
      </c>
      <c r="T1554">
        <v>0</v>
      </c>
      <c r="U1554">
        <v>0</v>
      </c>
      <c r="V1554">
        <v>85</v>
      </c>
      <c r="W1554">
        <v>28</v>
      </c>
      <c r="X1554">
        <v>15</v>
      </c>
      <c r="Y1554" t="s">
        <v>173</v>
      </c>
      <c r="Z1554" t="s">
        <v>173</v>
      </c>
      <c r="AA1554" t="s">
        <v>173</v>
      </c>
      <c r="AB1554" t="s">
        <v>173</v>
      </c>
      <c r="AC1554" s="25" t="s">
        <v>173</v>
      </c>
      <c r="AD1554" s="25" t="s">
        <v>173</v>
      </c>
      <c r="AE1554" s="25" t="s">
        <v>173</v>
      </c>
      <c r="AQ1554" s="5" t="e">
        <f>VLOOKUP(AR1554,'End KS4 denominations'!A:G,7,0)</f>
        <v>#N/A</v>
      </c>
      <c r="AR1554" s="5" t="str">
        <f t="shared" si="24"/>
        <v>Total.S7.Independent Special Schools.Total.Total</v>
      </c>
    </row>
    <row r="1555" spans="1:44" x14ac:dyDescent="0.25">
      <c r="A1555">
        <v>201819</v>
      </c>
      <c r="B1555" t="s">
        <v>19</v>
      </c>
      <c r="C1555" t="s">
        <v>110</v>
      </c>
      <c r="D1555" t="s">
        <v>20</v>
      </c>
      <c r="E1555" t="s">
        <v>21</v>
      </c>
      <c r="F1555" t="s">
        <v>22</v>
      </c>
      <c r="G1555" t="s">
        <v>111</v>
      </c>
      <c r="H1555" t="s">
        <v>125</v>
      </c>
      <c r="I1555" t="s">
        <v>127</v>
      </c>
      <c r="J1555" t="s">
        <v>161</v>
      </c>
      <c r="K1555" t="s">
        <v>161</v>
      </c>
      <c r="L1555" t="s">
        <v>59</v>
      </c>
      <c r="M1555" t="s">
        <v>26</v>
      </c>
      <c r="N1555">
        <v>63</v>
      </c>
      <c r="O1555">
        <v>57</v>
      </c>
      <c r="P1555">
        <v>24</v>
      </c>
      <c r="Q1555">
        <v>14</v>
      </c>
      <c r="R1555">
        <v>0</v>
      </c>
      <c r="S1555">
        <v>0</v>
      </c>
      <c r="T1555">
        <v>0</v>
      </c>
      <c r="U1555">
        <v>0</v>
      </c>
      <c r="V1555">
        <v>90</v>
      </c>
      <c r="W1555">
        <v>38</v>
      </c>
      <c r="X1555">
        <v>22</v>
      </c>
      <c r="Y1555" t="s">
        <v>173</v>
      </c>
      <c r="Z1555" t="s">
        <v>173</v>
      </c>
      <c r="AA1555" t="s">
        <v>173</v>
      </c>
      <c r="AB1555" t="s">
        <v>173</v>
      </c>
      <c r="AC1555" s="25" t="s">
        <v>173</v>
      </c>
      <c r="AD1555" s="25" t="s">
        <v>173</v>
      </c>
      <c r="AE1555" s="25" t="s">
        <v>173</v>
      </c>
      <c r="AQ1555" s="5" t="e">
        <f>VLOOKUP(AR1555,'End KS4 denominations'!A:G,7,0)</f>
        <v>#N/A</v>
      </c>
      <c r="AR1555" s="5" t="str">
        <f t="shared" si="24"/>
        <v>Boys.S7.Non-Maintained Special Schools.Total.Total</v>
      </c>
    </row>
    <row r="1556" spans="1:44" x14ac:dyDescent="0.25">
      <c r="A1556">
        <v>201819</v>
      </c>
      <c r="B1556" t="s">
        <v>19</v>
      </c>
      <c r="C1556" t="s">
        <v>110</v>
      </c>
      <c r="D1556" t="s">
        <v>20</v>
      </c>
      <c r="E1556" t="s">
        <v>21</v>
      </c>
      <c r="F1556" t="s">
        <v>22</v>
      </c>
      <c r="G1556" t="s">
        <v>113</v>
      </c>
      <c r="H1556" t="s">
        <v>125</v>
      </c>
      <c r="I1556" t="s">
        <v>127</v>
      </c>
      <c r="J1556" t="s">
        <v>161</v>
      </c>
      <c r="K1556" t="s">
        <v>161</v>
      </c>
      <c r="L1556" t="s">
        <v>59</v>
      </c>
      <c r="M1556" t="s">
        <v>26</v>
      </c>
      <c r="N1556">
        <v>17</v>
      </c>
      <c r="O1556">
        <v>15</v>
      </c>
      <c r="P1556">
        <v>5</v>
      </c>
      <c r="Q1556">
        <v>2</v>
      </c>
      <c r="R1556">
        <v>0</v>
      </c>
      <c r="S1556">
        <v>0</v>
      </c>
      <c r="T1556">
        <v>0</v>
      </c>
      <c r="U1556">
        <v>0</v>
      </c>
      <c r="V1556">
        <v>88</v>
      </c>
      <c r="W1556">
        <v>29</v>
      </c>
      <c r="X1556">
        <v>11</v>
      </c>
      <c r="Y1556" t="s">
        <v>173</v>
      </c>
      <c r="Z1556" t="s">
        <v>173</v>
      </c>
      <c r="AA1556" t="s">
        <v>173</v>
      </c>
      <c r="AB1556" t="s">
        <v>173</v>
      </c>
      <c r="AC1556" s="25" t="s">
        <v>173</v>
      </c>
      <c r="AD1556" s="25" t="s">
        <v>173</v>
      </c>
      <c r="AE1556" s="25" t="s">
        <v>173</v>
      </c>
      <c r="AQ1556" s="5" t="e">
        <f>VLOOKUP(AR1556,'End KS4 denominations'!A:G,7,0)</f>
        <v>#N/A</v>
      </c>
      <c r="AR1556" s="5" t="str">
        <f t="shared" si="24"/>
        <v>Girls.S7.Non-Maintained Special Schools.Total.Total</v>
      </c>
    </row>
    <row r="1557" spans="1:44" x14ac:dyDescent="0.25">
      <c r="A1557">
        <v>201819</v>
      </c>
      <c r="B1557" t="s">
        <v>19</v>
      </c>
      <c r="C1557" t="s">
        <v>110</v>
      </c>
      <c r="D1557" t="s">
        <v>20</v>
      </c>
      <c r="E1557" t="s">
        <v>21</v>
      </c>
      <c r="F1557" t="s">
        <v>22</v>
      </c>
      <c r="G1557" t="s">
        <v>161</v>
      </c>
      <c r="H1557" t="s">
        <v>125</v>
      </c>
      <c r="I1557" t="s">
        <v>127</v>
      </c>
      <c r="J1557" t="s">
        <v>161</v>
      </c>
      <c r="K1557" t="s">
        <v>161</v>
      </c>
      <c r="L1557" t="s">
        <v>59</v>
      </c>
      <c r="M1557" t="s">
        <v>26</v>
      </c>
      <c r="N1557">
        <v>80</v>
      </c>
      <c r="O1557">
        <v>72</v>
      </c>
      <c r="P1557">
        <v>29</v>
      </c>
      <c r="Q1557">
        <v>16</v>
      </c>
      <c r="R1557">
        <v>0</v>
      </c>
      <c r="S1557">
        <v>0</v>
      </c>
      <c r="T1557">
        <v>0</v>
      </c>
      <c r="U1557">
        <v>0</v>
      </c>
      <c r="V1557">
        <v>90</v>
      </c>
      <c r="W1557">
        <v>36</v>
      </c>
      <c r="X1557">
        <v>20</v>
      </c>
      <c r="Y1557" t="s">
        <v>173</v>
      </c>
      <c r="Z1557" t="s">
        <v>173</v>
      </c>
      <c r="AA1557" t="s">
        <v>173</v>
      </c>
      <c r="AB1557" t="s">
        <v>173</v>
      </c>
      <c r="AC1557" s="25" t="s">
        <v>173</v>
      </c>
      <c r="AD1557" s="25" t="s">
        <v>173</v>
      </c>
      <c r="AE1557" s="25" t="s">
        <v>173</v>
      </c>
      <c r="AQ1557" s="5" t="e">
        <f>VLOOKUP(AR1557,'End KS4 denominations'!A:G,7,0)</f>
        <v>#N/A</v>
      </c>
      <c r="AR1557" s="5" t="str">
        <f t="shared" si="24"/>
        <v>Total.S7.Non-Maintained Special Schools.Total.Total</v>
      </c>
    </row>
    <row r="1558" spans="1:44" x14ac:dyDescent="0.25">
      <c r="A1558">
        <v>201819</v>
      </c>
      <c r="B1558" t="s">
        <v>19</v>
      </c>
      <c r="C1558" t="s">
        <v>110</v>
      </c>
      <c r="D1558" t="s">
        <v>20</v>
      </c>
      <c r="E1558" t="s">
        <v>21</v>
      </c>
      <c r="F1558" t="s">
        <v>22</v>
      </c>
      <c r="G1558" t="s">
        <v>111</v>
      </c>
      <c r="H1558" t="s">
        <v>125</v>
      </c>
      <c r="I1558" t="s">
        <v>88</v>
      </c>
      <c r="J1558" t="s">
        <v>161</v>
      </c>
      <c r="K1558" t="s">
        <v>161</v>
      </c>
      <c r="L1558" t="s">
        <v>59</v>
      </c>
      <c r="M1558" t="s">
        <v>26</v>
      </c>
      <c r="N1558">
        <v>52591</v>
      </c>
      <c r="O1558">
        <v>50214</v>
      </c>
      <c r="P1558">
        <v>26393</v>
      </c>
      <c r="Q1558">
        <v>16181</v>
      </c>
      <c r="R1558">
        <v>0</v>
      </c>
      <c r="S1558">
        <v>0</v>
      </c>
      <c r="T1558">
        <v>0</v>
      </c>
      <c r="U1558">
        <v>0</v>
      </c>
      <c r="V1558">
        <v>95</v>
      </c>
      <c r="W1558">
        <v>50</v>
      </c>
      <c r="X1558">
        <v>30</v>
      </c>
      <c r="Y1558" t="s">
        <v>173</v>
      </c>
      <c r="Z1558" t="s">
        <v>173</v>
      </c>
      <c r="AA1558" t="s">
        <v>173</v>
      </c>
      <c r="AB1558" t="s">
        <v>173</v>
      </c>
      <c r="AC1558" s="25" t="s">
        <v>173</v>
      </c>
      <c r="AD1558" s="25" t="s">
        <v>173</v>
      </c>
      <c r="AE1558" s="25" t="s">
        <v>173</v>
      </c>
      <c r="AQ1558" s="5" t="e">
        <f>VLOOKUP(AR1558,'End KS4 denominations'!A:G,7,0)</f>
        <v>#N/A</v>
      </c>
      <c r="AR1558" s="5" t="str">
        <f t="shared" si="24"/>
        <v>Boys.S7.Sponsored Academies.Total.Total</v>
      </c>
    </row>
    <row r="1559" spans="1:44" x14ac:dyDescent="0.25">
      <c r="A1559">
        <v>201819</v>
      </c>
      <c r="B1559" t="s">
        <v>19</v>
      </c>
      <c r="C1559" t="s">
        <v>110</v>
      </c>
      <c r="D1559" t="s">
        <v>20</v>
      </c>
      <c r="E1559" t="s">
        <v>21</v>
      </c>
      <c r="F1559" t="s">
        <v>22</v>
      </c>
      <c r="G1559" t="s">
        <v>113</v>
      </c>
      <c r="H1559" t="s">
        <v>125</v>
      </c>
      <c r="I1559" t="s">
        <v>88</v>
      </c>
      <c r="J1559" t="s">
        <v>161</v>
      </c>
      <c r="K1559" t="s">
        <v>161</v>
      </c>
      <c r="L1559" t="s">
        <v>59</v>
      </c>
      <c r="M1559" t="s">
        <v>26</v>
      </c>
      <c r="N1559">
        <v>49173</v>
      </c>
      <c r="O1559">
        <v>47101</v>
      </c>
      <c r="P1559">
        <v>25544</v>
      </c>
      <c r="Q1559">
        <v>15501</v>
      </c>
      <c r="R1559">
        <v>0</v>
      </c>
      <c r="S1559">
        <v>0</v>
      </c>
      <c r="T1559">
        <v>0</v>
      </c>
      <c r="U1559">
        <v>0</v>
      </c>
      <c r="V1559">
        <v>95</v>
      </c>
      <c r="W1559">
        <v>51</v>
      </c>
      <c r="X1559">
        <v>31</v>
      </c>
      <c r="Y1559" t="s">
        <v>173</v>
      </c>
      <c r="Z1559" t="s">
        <v>173</v>
      </c>
      <c r="AA1559" t="s">
        <v>173</v>
      </c>
      <c r="AB1559" t="s">
        <v>173</v>
      </c>
      <c r="AC1559" s="25" t="s">
        <v>173</v>
      </c>
      <c r="AD1559" s="25" t="s">
        <v>173</v>
      </c>
      <c r="AE1559" s="25" t="s">
        <v>173</v>
      </c>
      <c r="AQ1559" s="5" t="e">
        <f>VLOOKUP(AR1559,'End KS4 denominations'!A:G,7,0)</f>
        <v>#N/A</v>
      </c>
      <c r="AR1559" s="5" t="str">
        <f t="shared" si="24"/>
        <v>Girls.S7.Sponsored Academies.Total.Total</v>
      </c>
    </row>
    <row r="1560" spans="1:44" x14ac:dyDescent="0.25">
      <c r="A1560">
        <v>201819</v>
      </c>
      <c r="B1560" t="s">
        <v>19</v>
      </c>
      <c r="C1560" t="s">
        <v>110</v>
      </c>
      <c r="D1560" t="s">
        <v>20</v>
      </c>
      <c r="E1560" t="s">
        <v>21</v>
      </c>
      <c r="F1560" t="s">
        <v>22</v>
      </c>
      <c r="G1560" t="s">
        <v>161</v>
      </c>
      <c r="H1560" t="s">
        <v>125</v>
      </c>
      <c r="I1560" t="s">
        <v>88</v>
      </c>
      <c r="J1560" t="s">
        <v>161</v>
      </c>
      <c r="K1560" t="s">
        <v>161</v>
      </c>
      <c r="L1560" t="s">
        <v>59</v>
      </c>
      <c r="M1560" t="s">
        <v>26</v>
      </c>
      <c r="N1560">
        <v>101764</v>
      </c>
      <c r="O1560">
        <v>97315</v>
      </c>
      <c r="P1560">
        <v>51937</v>
      </c>
      <c r="Q1560">
        <v>31682</v>
      </c>
      <c r="R1560">
        <v>0</v>
      </c>
      <c r="S1560">
        <v>0</v>
      </c>
      <c r="T1560">
        <v>0</v>
      </c>
      <c r="U1560">
        <v>0</v>
      </c>
      <c r="V1560">
        <v>95</v>
      </c>
      <c r="W1560">
        <v>51</v>
      </c>
      <c r="X1560">
        <v>31</v>
      </c>
      <c r="Y1560" t="s">
        <v>173</v>
      </c>
      <c r="Z1560" t="s">
        <v>173</v>
      </c>
      <c r="AA1560" t="s">
        <v>173</v>
      </c>
      <c r="AB1560" t="s">
        <v>173</v>
      </c>
      <c r="AC1560" s="25" t="s">
        <v>173</v>
      </c>
      <c r="AD1560" s="25" t="s">
        <v>173</v>
      </c>
      <c r="AE1560" s="25" t="s">
        <v>173</v>
      </c>
      <c r="AQ1560" s="5" t="e">
        <f>VLOOKUP(AR1560,'End KS4 denominations'!A:G,7,0)</f>
        <v>#N/A</v>
      </c>
      <c r="AR1560" s="5" t="str">
        <f t="shared" si="24"/>
        <v>Total.S7.Sponsored Academies.Total.Total</v>
      </c>
    </row>
    <row r="1561" spans="1:44" x14ac:dyDescent="0.25">
      <c r="A1561">
        <v>201819</v>
      </c>
      <c r="B1561" t="s">
        <v>19</v>
      </c>
      <c r="C1561" t="s">
        <v>110</v>
      </c>
      <c r="D1561" t="s">
        <v>20</v>
      </c>
      <c r="E1561" t="s">
        <v>21</v>
      </c>
      <c r="F1561" t="s">
        <v>22</v>
      </c>
      <c r="G1561" t="s">
        <v>111</v>
      </c>
      <c r="H1561" t="s">
        <v>125</v>
      </c>
      <c r="I1561" t="s">
        <v>126</v>
      </c>
      <c r="J1561" t="s">
        <v>161</v>
      </c>
      <c r="K1561" t="s">
        <v>161</v>
      </c>
      <c r="L1561" t="s">
        <v>59</v>
      </c>
      <c r="M1561" t="s">
        <v>26</v>
      </c>
      <c r="N1561">
        <v>714</v>
      </c>
      <c r="O1561">
        <v>681</v>
      </c>
      <c r="P1561">
        <v>332</v>
      </c>
      <c r="Q1561">
        <v>189</v>
      </c>
      <c r="R1561">
        <v>0</v>
      </c>
      <c r="S1561">
        <v>0</v>
      </c>
      <c r="T1561">
        <v>0</v>
      </c>
      <c r="U1561">
        <v>0</v>
      </c>
      <c r="V1561">
        <v>95</v>
      </c>
      <c r="W1561">
        <v>46</v>
      </c>
      <c r="X1561">
        <v>26</v>
      </c>
      <c r="Y1561" t="s">
        <v>173</v>
      </c>
      <c r="Z1561" t="s">
        <v>173</v>
      </c>
      <c r="AA1561" t="s">
        <v>173</v>
      </c>
      <c r="AB1561" t="s">
        <v>173</v>
      </c>
      <c r="AC1561" s="25" t="s">
        <v>173</v>
      </c>
      <c r="AD1561" s="25" t="s">
        <v>173</v>
      </c>
      <c r="AE1561" s="25" t="s">
        <v>173</v>
      </c>
      <c r="AQ1561" s="5" t="e">
        <f>VLOOKUP(AR1561,'End KS4 denominations'!A:G,7,0)</f>
        <v>#N/A</v>
      </c>
      <c r="AR1561" s="5" t="str">
        <f t="shared" si="24"/>
        <v>Boys.S7.Studio Schools.Total.Total</v>
      </c>
    </row>
    <row r="1562" spans="1:44" x14ac:dyDescent="0.25">
      <c r="A1562">
        <v>201819</v>
      </c>
      <c r="B1562" t="s">
        <v>19</v>
      </c>
      <c r="C1562" t="s">
        <v>110</v>
      </c>
      <c r="D1562" t="s">
        <v>20</v>
      </c>
      <c r="E1562" t="s">
        <v>21</v>
      </c>
      <c r="F1562" t="s">
        <v>22</v>
      </c>
      <c r="G1562" t="s">
        <v>113</v>
      </c>
      <c r="H1562" t="s">
        <v>125</v>
      </c>
      <c r="I1562" t="s">
        <v>126</v>
      </c>
      <c r="J1562" t="s">
        <v>161</v>
      </c>
      <c r="K1562" t="s">
        <v>161</v>
      </c>
      <c r="L1562" t="s">
        <v>59</v>
      </c>
      <c r="M1562" t="s">
        <v>26</v>
      </c>
      <c r="N1562">
        <v>460</v>
      </c>
      <c r="O1562">
        <v>428</v>
      </c>
      <c r="P1562">
        <v>176</v>
      </c>
      <c r="Q1562">
        <v>90</v>
      </c>
      <c r="R1562">
        <v>0</v>
      </c>
      <c r="S1562">
        <v>0</v>
      </c>
      <c r="T1562">
        <v>0</v>
      </c>
      <c r="U1562">
        <v>0</v>
      </c>
      <c r="V1562">
        <v>93</v>
      </c>
      <c r="W1562">
        <v>38</v>
      </c>
      <c r="X1562">
        <v>19</v>
      </c>
      <c r="Y1562" t="s">
        <v>173</v>
      </c>
      <c r="Z1562" t="s">
        <v>173</v>
      </c>
      <c r="AA1562" t="s">
        <v>173</v>
      </c>
      <c r="AB1562" t="s">
        <v>173</v>
      </c>
      <c r="AC1562" s="25" t="s">
        <v>173</v>
      </c>
      <c r="AD1562" s="25" t="s">
        <v>173</v>
      </c>
      <c r="AE1562" s="25" t="s">
        <v>173</v>
      </c>
      <c r="AQ1562" s="5" t="e">
        <f>VLOOKUP(AR1562,'End KS4 denominations'!A:G,7,0)</f>
        <v>#N/A</v>
      </c>
      <c r="AR1562" s="5" t="str">
        <f t="shared" si="24"/>
        <v>Girls.S7.Studio Schools.Total.Total</v>
      </c>
    </row>
    <row r="1563" spans="1:44" x14ac:dyDescent="0.25">
      <c r="A1563">
        <v>201819</v>
      </c>
      <c r="B1563" t="s">
        <v>19</v>
      </c>
      <c r="C1563" t="s">
        <v>110</v>
      </c>
      <c r="D1563" t="s">
        <v>20</v>
      </c>
      <c r="E1563" t="s">
        <v>21</v>
      </c>
      <c r="F1563" t="s">
        <v>22</v>
      </c>
      <c r="G1563" t="s">
        <v>161</v>
      </c>
      <c r="H1563" t="s">
        <v>125</v>
      </c>
      <c r="I1563" t="s">
        <v>126</v>
      </c>
      <c r="J1563" t="s">
        <v>161</v>
      </c>
      <c r="K1563" t="s">
        <v>161</v>
      </c>
      <c r="L1563" t="s">
        <v>59</v>
      </c>
      <c r="M1563" t="s">
        <v>26</v>
      </c>
      <c r="N1563">
        <v>1174</v>
      </c>
      <c r="O1563">
        <v>1109</v>
      </c>
      <c r="P1563">
        <v>508</v>
      </c>
      <c r="Q1563">
        <v>279</v>
      </c>
      <c r="R1563">
        <v>0</v>
      </c>
      <c r="S1563">
        <v>0</v>
      </c>
      <c r="T1563">
        <v>0</v>
      </c>
      <c r="U1563">
        <v>0</v>
      </c>
      <c r="V1563">
        <v>94</v>
      </c>
      <c r="W1563">
        <v>43</v>
      </c>
      <c r="X1563">
        <v>23</v>
      </c>
      <c r="Y1563" t="s">
        <v>173</v>
      </c>
      <c r="Z1563" t="s">
        <v>173</v>
      </c>
      <c r="AA1563" t="s">
        <v>173</v>
      </c>
      <c r="AB1563" t="s">
        <v>173</v>
      </c>
      <c r="AC1563" s="25" t="s">
        <v>173</v>
      </c>
      <c r="AD1563" s="25" t="s">
        <v>173</v>
      </c>
      <c r="AE1563" s="25" t="s">
        <v>173</v>
      </c>
      <c r="AQ1563" s="5" t="e">
        <f>VLOOKUP(AR1563,'End KS4 denominations'!A:G,7,0)</f>
        <v>#N/A</v>
      </c>
      <c r="AR1563" s="5" t="str">
        <f t="shared" si="24"/>
        <v>Total.S7.Studio Schools.Total.Total</v>
      </c>
    </row>
    <row r="1564" spans="1:44" x14ac:dyDescent="0.25">
      <c r="A1564">
        <v>201819</v>
      </c>
      <c r="B1564" t="s">
        <v>19</v>
      </c>
      <c r="C1564" t="s">
        <v>110</v>
      </c>
      <c r="D1564" t="s">
        <v>20</v>
      </c>
      <c r="E1564" t="s">
        <v>21</v>
      </c>
      <c r="F1564" t="s">
        <v>22</v>
      </c>
      <c r="G1564" t="s">
        <v>111</v>
      </c>
      <c r="H1564" t="s">
        <v>125</v>
      </c>
      <c r="I1564" t="s">
        <v>163</v>
      </c>
      <c r="J1564" t="s">
        <v>161</v>
      </c>
      <c r="K1564" t="s">
        <v>161</v>
      </c>
      <c r="L1564" t="s">
        <v>59</v>
      </c>
      <c r="M1564" t="s">
        <v>26</v>
      </c>
      <c r="N1564">
        <v>2614</v>
      </c>
      <c r="O1564">
        <v>2557</v>
      </c>
      <c r="P1564">
        <v>1431</v>
      </c>
      <c r="Q1564">
        <v>824</v>
      </c>
      <c r="R1564">
        <v>0</v>
      </c>
      <c r="S1564">
        <v>0</v>
      </c>
      <c r="T1564">
        <v>0</v>
      </c>
      <c r="U1564">
        <v>0</v>
      </c>
      <c r="V1564">
        <v>97</v>
      </c>
      <c r="W1564">
        <v>54</v>
      </c>
      <c r="X1564">
        <v>31</v>
      </c>
      <c r="Y1564" t="s">
        <v>173</v>
      </c>
      <c r="Z1564" t="s">
        <v>173</v>
      </c>
      <c r="AA1564" t="s">
        <v>173</v>
      </c>
      <c r="AB1564" t="s">
        <v>173</v>
      </c>
      <c r="AC1564" s="25" t="s">
        <v>173</v>
      </c>
      <c r="AD1564" s="25" t="s">
        <v>173</v>
      </c>
      <c r="AE1564" s="25" t="s">
        <v>173</v>
      </c>
      <c r="AQ1564" s="5" t="e">
        <f>VLOOKUP(AR1564,'End KS4 denominations'!A:G,7,0)</f>
        <v>#N/A</v>
      </c>
      <c r="AR1564" s="5" t="str">
        <f t="shared" si="24"/>
        <v>Boys.S7.University Technical Colleges (UTCs).Total.Total</v>
      </c>
    </row>
    <row r="1565" spans="1:44" x14ac:dyDescent="0.25">
      <c r="A1565">
        <v>201819</v>
      </c>
      <c r="B1565" t="s">
        <v>19</v>
      </c>
      <c r="C1565" t="s">
        <v>110</v>
      </c>
      <c r="D1565" t="s">
        <v>20</v>
      </c>
      <c r="E1565" t="s">
        <v>21</v>
      </c>
      <c r="F1565" t="s">
        <v>22</v>
      </c>
      <c r="G1565" t="s">
        <v>113</v>
      </c>
      <c r="H1565" t="s">
        <v>125</v>
      </c>
      <c r="I1565" t="s">
        <v>163</v>
      </c>
      <c r="J1565" t="s">
        <v>161</v>
      </c>
      <c r="K1565" t="s">
        <v>161</v>
      </c>
      <c r="L1565" t="s">
        <v>59</v>
      </c>
      <c r="M1565" t="s">
        <v>26</v>
      </c>
      <c r="N1565">
        <v>1021</v>
      </c>
      <c r="O1565">
        <v>986</v>
      </c>
      <c r="P1565">
        <v>579</v>
      </c>
      <c r="Q1565">
        <v>333</v>
      </c>
      <c r="R1565">
        <v>0</v>
      </c>
      <c r="S1565">
        <v>0</v>
      </c>
      <c r="T1565">
        <v>0</v>
      </c>
      <c r="U1565">
        <v>0</v>
      </c>
      <c r="V1565">
        <v>96</v>
      </c>
      <c r="W1565">
        <v>56</v>
      </c>
      <c r="X1565">
        <v>32</v>
      </c>
      <c r="Y1565" t="s">
        <v>173</v>
      </c>
      <c r="Z1565" t="s">
        <v>173</v>
      </c>
      <c r="AA1565" t="s">
        <v>173</v>
      </c>
      <c r="AB1565" t="s">
        <v>173</v>
      </c>
      <c r="AC1565" s="25" t="s">
        <v>173</v>
      </c>
      <c r="AD1565" s="25" t="s">
        <v>173</v>
      </c>
      <c r="AE1565" s="25" t="s">
        <v>173</v>
      </c>
      <c r="AQ1565" s="5" t="e">
        <f>VLOOKUP(AR1565,'End KS4 denominations'!A:G,7,0)</f>
        <v>#N/A</v>
      </c>
      <c r="AR1565" s="5" t="str">
        <f t="shared" si="24"/>
        <v>Girls.S7.University Technical Colleges (UTCs).Total.Total</v>
      </c>
    </row>
    <row r="1566" spans="1:44" x14ac:dyDescent="0.25">
      <c r="A1566">
        <v>201819</v>
      </c>
      <c r="B1566" t="s">
        <v>19</v>
      </c>
      <c r="C1566" t="s">
        <v>110</v>
      </c>
      <c r="D1566" t="s">
        <v>20</v>
      </c>
      <c r="E1566" t="s">
        <v>21</v>
      </c>
      <c r="F1566" t="s">
        <v>22</v>
      </c>
      <c r="G1566" t="s">
        <v>161</v>
      </c>
      <c r="H1566" t="s">
        <v>125</v>
      </c>
      <c r="I1566" t="s">
        <v>163</v>
      </c>
      <c r="J1566" t="s">
        <v>161</v>
      </c>
      <c r="K1566" t="s">
        <v>161</v>
      </c>
      <c r="L1566" t="s">
        <v>59</v>
      </c>
      <c r="M1566" t="s">
        <v>26</v>
      </c>
      <c r="N1566">
        <v>3635</v>
      </c>
      <c r="O1566">
        <v>3543</v>
      </c>
      <c r="P1566">
        <v>2010</v>
      </c>
      <c r="Q1566">
        <v>1157</v>
      </c>
      <c r="R1566">
        <v>0</v>
      </c>
      <c r="S1566">
        <v>0</v>
      </c>
      <c r="T1566">
        <v>0</v>
      </c>
      <c r="U1566">
        <v>0</v>
      </c>
      <c r="V1566">
        <v>97</v>
      </c>
      <c r="W1566">
        <v>55</v>
      </c>
      <c r="X1566">
        <v>31</v>
      </c>
      <c r="Y1566" t="s">
        <v>173</v>
      </c>
      <c r="Z1566" t="s">
        <v>173</v>
      </c>
      <c r="AA1566" t="s">
        <v>173</v>
      </c>
      <c r="AB1566" t="s">
        <v>173</v>
      </c>
      <c r="AC1566" s="25" t="s">
        <v>173</v>
      </c>
      <c r="AD1566" s="25" t="s">
        <v>173</v>
      </c>
      <c r="AE1566" s="25" t="s">
        <v>173</v>
      </c>
      <c r="AQ1566" s="5" t="e">
        <f>VLOOKUP(AR1566,'End KS4 denominations'!A:G,7,0)</f>
        <v>#N/A</v>
      </c>
      <c r="AR1566" s="5" t="str">
        <f t="shared" si="24"/>
        <v>Total.S7.University Technical Colleges (UTCs).Total.Total</v>
      </c>
    </row>
    <row r="1567" spans="1:44" x14ac:dyDescent="0.25">
      <c r="A1567">
        <v>201819</v>
      </c>
      <c r="B1567" t="s">
        <v>19</v>
      </c>
      <c r="C1567" t="s">
        <v>110</v>
      </c>
      <c r="D1567" t="s">
        <v>20</v>
      </c>
      <c r="E1567" t="s">
        <v>21</v>
      </c>
      <c r="F1567" t="s">
        <v>22</v>
      </c>
      <c r="G1567" t="s">
        <v>111</v>
      </c>
      <c r="H1567" t="s">
        <v>125</v>
      </c>
      <c r="I1567" t="s">
        <v>86</v>
      </c>
      <c r="J1567" t="s">
        <v>161</v>
      </c>
      <c r="K1567" t="s">
        <v>161</v>
      </c>
      <c r="L1567" t="s">
        <v>60</v>
      </c>
      <c r="M1567" t="s">
        <v>26</v>
      </c>
      <c r="N1567">
        <v>8773</v>
      </c>
      <c r="O1567">
        <v>8611</v>
      </c>
      <c r="P1567">
        <v>5270</v>
      </c>
      <c r="Q1567">
        <v>3701</v>
      </c>
      <c r="R1567">
        <v>0</v>
      </c>
      <c r="S1567">
        <v>0</v>
      </c>
      <c r="T1567">
        <v>0</v>
      </c>
      <c r="U1567">
        <v>0</v>
      </c>
      <c r="V1567">
        <v>98</v>
      </c>
      <c r="W1567">
        <v>60</v>
      </c>
      <c r="X1567">
        <v>42</v>
      </c>
      <c r="Y1567" t="s">
        <v>173</v>
      </c>
      <c r="Z1567" t="s">
        <v>173</v>
      </c>
      <c r="AA1567" t="s">
        <v>173</v>
      </c>
      <c r="AB1567" t="s">
        <v>173</v>
      </c>
      <c r="AC1567" s="25" t="s">
        <v>173</v>
      </c>
      <c r="AD1567" s="25" t="s">
        <v>173</v>
      </c>
      <c r="AE1567" s="25" t="s">
        <v>173</v>
      </c>
      <c r="AQ1567" s="5" t="e">
        <f>VLOOKUP(AR1567,'End KS4 denominations'!A:G,7,0)</f>
        <v>#N/A</v>
      </c>
      <c r="AR1567" s="5" t="str">
        <f t="shared" si="24"/>
        <v>Boys.S7.Converter Academies.Total.Total</v>
      </c>
    </row>
    <row r="1568" spans="1:44" x14ac:dyDescent="0.25">
      <c r="A1568">
        <v>201819</v>
      </c>
      <c r="B1568" t="s">
        <v>19</v>
      </c>
      <c r="C1568" t="s">
        <v>110</v>
      </c>
      <c r="D1568" t="s">
        <v>20</v>
      </c>
      <c r="E1568" t="s">
        <v>21</v>
      </c>
      <c r="F1568" t="s">
        <v>22</v>
      </c>
      <c r="G1568" t="s">
        <v>113</v>
      </c>
      <c r="H1568" t="s">
        <v>125</v>
      </c>
      <c r="I1568" t="s">
        <v>86</v>
      </c>
      <c r="J1568" t="s">
        <v>161</v>
      </c>
      <c r="K1568" t="s">
        <v>161</v>
      </c>
      <c r="L1568" t="s">
        <v>60</v>
      </c>
      <c r="M1568" t="s">
        <v>26</v>
      </c>
      <c r="N1568">
        <v>7761</v>
      </c>
      <c r="O1568">
        <v>7706</v>
      </c>
      <c r="P1568">
        <v>6235</v>
      </c>
      <c r="Q1568">
        <v>5199</v>
      </c>
      <c r="R1568">
        <v>0</v>
      </c>
      <c r="S1568">
        <v>0</v>
      </c>
      <c r="T1568">
        <v>0</v>
      </c>
      <c r="U1568">
        <v>0</v>
      </c>
      <c r="V1568">
        <v>99</v>
      </c>
      <c r="W1568">
        <v>80</v>
      </c>
      <c r="X1568">
        <v>66</v>
      </c>
      <c r="Y1568" t="s">
        <v>173</v>
      </c>
      <c r="Z1568" t="s">
        <v>173</v>
      </c>
      <c r="AA1568" t="s">
        <v>173</v>
      </c>
      <c r="AB1568" t="s">
        <v>173</v>
      </c>
      <c r="AC1568" s="25" t="s">
        <v>173</v>
      </c>
      <c r="AD1568" s="25" t="s">
        <v>173</v>
      </c>
      <c r="AE1568" s="25" t="s">
        <v>173</v>
      </c>
      <c r="AQ1568" s="5" t="e">
        <f>VLOOKUP(AR1568,'End KS4 denominations'!A:G,7,0)</f>
        <v>#N/A</v>
      </c>
      <c r="AR1568" s="5" t="str">
        <f t="shared" si="24"/>
        <v>Girls.S7.Converter Academies.Total.Total</v>
      </c>
    </row>
    <row r="1569" spans="1:44" x14ac:dyDescent="0.25">
      <c r="A1569">
        <v>201819</v>
      </c>
      <c r="B1569" t="s">
        <v>19</v>
      </c>
      <c r="C1569" t="s">
        <v>110</v>
      </c>
      <c r="D1569" t="s">
        <v>20</v>
      </c>
      <c r="E1569" t="s">
        <v>21</v>
      </c>
      <c r="F1569" t="s">
        <v>22</v>
      </c>
      <c r="G1569" t="s">
        <v>161</v>
      </c>
      <c r="H1569" t="s">
        <v>125</v>
      </c>
      <c r="I1569" t="s">
        <v>86</v>
      </c>
      <c r="J1569" t="s">
        <v>161</v>
      </c>
      <c r="K1569" t="s">
        <v>161</v>
      </c>
      <c r="L1569" t="s">
        <v>60</v>
      </c>
      <c r="M1569" t="s">
        <v>26</v>
      </c>
      <c r="N1569">
        <v>16534</v>
      </c>
      <c r="O1569">
        <v>16317</v>
      </c>
      <c r="P1569">
        <v>11505</v>
      </c>
      <c r="Q1569">
        <v>8900</v>
      </c>
      <c r="R1569">
        <v>0</v>
      </c>
      <c r="S1569">
        <v>0</v>
      </c>
      <c r="T1569">
        <v>0</v>
      </c>
      <c r="U1569">
        <v>0</v>
      </c>
      <c r="V1569">
        <v>98</v>
      </c>
      <c r="W1569">
        <v>69</v>
      </c>
      <c r="X1569">
        <v>53</v>
      </c>
      <c r="Y1569" t="s">
        <v>173</v>
      </c>
      <c r="Z1569" t="s">
        <v>173</v>
      </c>
      <c r="AA1569" t="s">
        <v>173</v>
      </c>
      <c r="AB1569" t="s">
        <v>173</v>
      </c>
      <c r="AC1569" s="25" t="s">
        <v>173</v>
      </c>
      <c r="AD1569" s="25" t="s">
        <v>173</v>
      </c>
      <c r="AE1569" s="25" t="s">
        <v>173</v>
      </c>
      <c r="AQ1569" s="5" t="e">
        <f>VLOOKUP(AR1569,'End KS4 denominations'!A:G,7,0)</f>
        <v>#N/A</v>
      </c>
      <c r="AR1569" s="5" t="str">
        <f t="shared" si="24"/>
        <v>Total.S7.Converter Academies.Total.Total</v>
      </c>
    </row>
    <row r="1570" spans="1:44" x14ac:dyDescent="0.25">
      <c r="A1570">
        <v>201819</v>
      </c>
      <c r="B1570" t="s">
        <v>19</v>
      </c>
      <c r="C1570" t="s">
        <v>110</v>
      </c>
      <c r="D1570" t="s">
        <v>20</v>
      </c>
      <c r="E1570" t="s">
        <v>21</v>
      </c>
      <c r="F1570" t="s">
        <v>22</v>
      </c>
      <c r="G1570" t="s">
        <v>111</v>
      </c>
      <c r="H1570" t="s">
        <v>125</v>
      </c>
      <c r="I1570" t="s">
        <v>164</v>
      </c>
      <c r="J1570" t="s">
        <v>161</v>
      </c>
      <c r="K1570" t="s">
        <v>161</v>
      </c>
      <c r="L1570" t="s">
        <v>60</v>
      </c>
      <c r="M1570" t="s">
        <v>26</v>
      </c>
      <c r="N1570">
        <v>1</v>
      </c>
      <c r="O1570">
        <v>1</v>
      </c>
      <c r="P1570">
        <v>1</v>
      </c>
      <c r="Q1570">
        <v>1</v>
      </c>
      <c r="R1570">
        <v>0</v>
      </c>
      <c r="S1570">
        <v>0</v>
      </c>
      <c r="T1570">
        <v>0</v>
      </c>
      <c r="U1570">
        <v>0</v>
      </c>
      <c r="V1570">
        <v>100</v>
      </c>
      <c r="W1570">
        <v>100</v>
      </c>
      <c r="X1570">
        <v>100</v>
      </c>
      <c r="Y1570" t="s">
        <v>173</v>
      </c>
      <c r="Z1570" t="s">
        <v>173</v>
      </c>
      <c r="AA1570" t="s">
        <v>173</v>
      </c>
      <c r="AB1570" t="s">
        <v>173</v>
      </c>
      <c r="AC1570" s="25" t="s">
        <v>173</v>
      </c>
      <c r="AD1570" s="25" t="s">
        <v>173</v>
      </c>
      <c r="AE1570" s="25" t="s">
        <v>173</v>
      </c>
      <c r="AQ1570" s="5" t="e">
        <f>VLOOKUP(AR1570,'End KS4 denominations'!A:G,7,0)</f>
        <v>#N/A</v>
      </c>
      <c r="AR1570" s="5" t="str">
        <f t="shared" si="24"/>
        <v>Boys.S7.FE14-16 Colleges.Total.Total</v>
      </c>
    </row>
    <row r="1571" spans="1:44" x14ac:dyDescent="0.25">
      <c r="A1571">
        <v>201819</v>
      </c>
      <c r="B1571" t="s">
        <v>19</v>
      </c>
      <c r="C1571" t="s">
        <v>110</v>
      </c>
      <c r="D1571" t="s">
        <v>20</v>
      </c>
      <c r="E1571" t="s">
        <v>21</v>
      </c>
      <c r="F1571" t="s">
        <v>22</v>
      </c>
      <c r="G1571" t="s">
        <v>161</v>
      </c>
      <c r="H1571" t="s">
        <v>125</v>
      </c>
      <c r="I1571" t="s">
        <v>164</v>
      </c>
      <c r="J1571" t="s">
        <v>161</v>
      </c>
      <c r="K1571" t="s">
        <v>161</v>
      </c>
      <c r="L1571" t="s">
        <v>60</v>
      </c>
      <c r="M1571" t="s">
        <v>26</v>
      </c>
      <c r="N1571">
        <v>1</v>
      </c>
      <c r="O1571">
        <v>1</v>
      </c>
      <c r="P1571">
        <v>1</v>
      </c>
      <c r="Q1571">
        <v>1</v>
      </c>
      <c r="R1571">
        <v>0</v>
      </c>
      <c r="S1571">
        <v>0</v>
      </c>
      <c r="T1571">
        <v>0</v>
      </c>
      <c r="U1571">
        <v>0</v>
      </c>
      <c r="V1571">
        <v>100</v>
      </c>
      <c r="W1571">
        <v>100</v>
      </c>
      <c r="X1571">
        <v>100</v>
      </c>
      <c r="Y1571" t="s">
        <v>173</v>
      </c>
      <c r="Z1571" t="s">
        <v>173</v>
      </c>
      <c r="AA1571" t="s">
        <v>173</v>
      </c>
      <c r="AB1571" t="s">
        <v>173</v>
      </c>
      <c r="AC1571" s="25" t="s">
        <v>173</v>
      </c>
      <c r="AD1571" s="25" t="s">
        <v>173</v>
      </c>
      <c r="AE1571" s="25" t="s">
        <v>173</v>
      </c>
      <c r="AQ1571" s="5" t="e">
        <f>VLOOKUP(AR1571,'End KS4 denominations'!A:G,7,0)</f>
        <v>#N/A</v>
      </c>
      <c r="AR1571" s="5" t="str">
        <f t="shared" si="24"/>
        <v>Total.S7.FE14-16 Colleges.Total.Total</v>
      </c>
    </row>
    <row r="1572" spans="1:44" x14ac:dyDescent="0.25">
      <c r="A1572">
        <v>201819</v>
      </c>
      <c r="B1572" t="s">
        <v>19</v>
      </c>
      <c r="C1572" t="s">
        <v>110</v>
      </c>
      <c r="D1572" t="s">
        <v>20</v>
      </c>
      <c r="E1572" t="s">
        <v>21</v>
      </c>
      <c r="F1572" t="s">
        <v>22</v>
      </c>
      <c r="G1572" t="s">
        <v>111</v>
      </c>
      <c r="H1572" t="s">
        <v>125</v>
      </c>
      <c r="I1572" t="s">
        <v>89</v>
      </c>
      <c r="J1572" t="s">
        <v>161</v>
      </c>
      <c r="K1572" t="s">
        <v>161</v>
      </c>
      <c r="L1572" t="s">
        <v>60</v>
      </c>
      <c r="M1572" t="s">
        <v>26</v>
      </c>
      <c r="N1572">
        <v>98</v>
      </c>
      <c r="O1572">
        <v>98</v>
      </c>
      <c r="P1572">
        <v>64</v>
      </c>
      <c r="Q1572">
        <v>38</v>
      </c>
      <c r="R1572">
        <v>0</v>
      </c>
      <c r="S1572">
        <v>0</v>
      </c>
      <c r="T1572">
        <v>0</v>
      </c>
      <c r="U1572">
        <v>0</v>
      </c>
      <c r="V1572">
        <v>100</v>
      </c>
      <c r="W1572">
        <v>65</v>
      </c>
      <c r="X1572">
        <v>38</v>
      </c>
      <c r="Y1572" t="s">
        <v>173</v>
      </c>
      <c r="Z1572" t="s">
        <v>173</v>
      </c>
      <c r="AA1572" t="s">
        <v>173</v>
      </c>
      <c r="AB1572" t="s">
        <v>173</v>
      </c>
      <c r="AC1572" s="25" t="s">
        <v>173</v>
      </c>
      <c r="AD1572" s="25" t="s">
        <v>173</v>
      </c>
      <c r="AE1572" s="25" t="s">
        <v>173</v>
      </c>
      <c r="AQ1572" s="5" t="e">
        <f>VLOOKUP(AR1572,'End KS4 denominations'!A:G,7,0)</f>
        <v>#N/A</v>
      </c>
      <c r="AR1572" s="5" t="str">
        <f t="shared" si="24"/>
        <v>Boys.S7.Free Schools.Total.Total</v>
      </c>
    </row>
    <row r="1573" spans="1:44" x14ac:dyDescent="0.25">
      <c r="A1573">
        <v>201819</v>
      </c>
      <c r="B1573" t="s">
        <v>19</v>
      </c>
      <c r="C1573" t="s">
        <v>110</v>
      </c>
      <c r="D1573" t="s">
        <v>20</v>
      </c>
      <c r="E1573" t="s">
        <v>21</v>
      </c>
      <c r="F1573" t="s">
        <v>22</v>
      </c>
      <c r="G1573" t="s">
        <v>113</v>
      </c>
      <c r="H1573" t="s">
        <v>125</v>
      </c>
      <c r="I1573" t="s">
        <v>89</v>
      </c>
      <c r="J1573" t="s">
        <v>161</v>
      </c>
      <c r="K1573" t="s">
        <v>161</v>
      </c>
      <c r="L1573" t="s">
        <v>60</v>
      </c>
      <c r="M1573" t="s">
        <v>26</v>
      </c>
      <c r="N1573">
        <v>109</v>
      </c>
      <c r="O1573">
        <v>109</v>
      </c>
      <c r="P1573">
        <v>87</v>
      </c>
      <c r="Q1573">
        <v>67</v>
      </c>
      <c r="R1573">
        <v>0</v>
      </c>
      <c r="S1573">
        <v>0</v>
      </c>
      <c r="T1573">
        <v>0</v>
      </c>
      <c r="U1573">
        <v>0</v>
      </c>
      <c r="V1573">
        <v>100</v>
      </c>
      <c r="W1573">
        <v>79</v>
      </c>
      <c r="X1573">
        <v>61</v>
      </c>
      <c r="Y1573" t="s">
        <v>173</v>
      </c>
      <c r="Z1573" t="s">
        <v>173</v>
      </c>
      <c r="AA1573" t="s">
        <v>173</v>
      </c>
      <c r="AB1573" t="s">
        <v>173</v>
      </c>
      <c r="AC1573" s="25" t="s">
        <v>173</v>
      </c>
      <c r="AD1573" s="25" t="s">
        <v>173</v>
      </c>
      <c r="AE1573" s="25" t="s">
        <v>173</v>
      </c>
      <c r="AQ1573" s="5" t="e">
        <f>VLOOKUP(AR1573,'End KS4 denominations'!A:G,7,0)</f>
        <v>#N/A</v>
      </c>
      <c r="AR1573" s="5" t="str">
        <f t="shared" si="24"/>
        <v>Girls.S7.Free Schools.Total.Total</v>
      </c>
    </row>
    <row r="1574" spans="1:44" x14ac:dyDescent="0.25">
      <c r="A1574">
        <v>201819</v>
      </c>
      <c r="B1574" t="s">
        <v>19</v>
      </c>
      <c r="C1574" t="s">
        <v>110</v>
      </c>
      <c r="D1574" t="s">
        <v>20</v>
      </c>
      <c r="E1574" t="s">
        <v>21</v>
      </c>
      <c r="F1574" t="s">
        <v>22</v>
      </c>
      <c r="G1574" t="s">
        <v>161</v>
      </c>
      <c r="H1574" t="s">
        <v>125</v>
      </c>
      <c r="I1574" t="s">
        <v>89</v>
      </c>
      <c r="J1574" t="s">
        <v>161</v>
      </c>
      <c r="K1574" t="s">
        <v>161</v>
      </c>
      <c r="L1574" t="s">
        <v>60</v>
      </c>
      <c r="M1574" t="s">
        <v>26</v>
      </c>
      <c r="N1574">
        <v>207</v>
      </c>
      <c r="O1574">
        <v>207</v>
      </c>
      <c r="P1574">
        <v>151</v>
      </c>
      <c r="Q1574">
        <v>105</v>
      </c>
      <c r="R1574">
        <v>0</v>
      </c>
      <c r="S1574">
        <v>0</v>
      </c>
      <c r="T1574">
        <v>0</v>
      </c>
      <c r="U1574">
        <v>0</v>
      </c>
      <c r="V1574">
        <v>100</v>
      </c>
      <c r="W1574">
        <v>72</v>
      </c>
      <c r="X1574">
        <v>50</v>
      </c>
      <c r="Y1574" t="s">
        <v>173</v>
      </c>
      <c r="Z1574" t="s">
        <v>173</v>
      </c>
      <c r="AA1574" t="s">
        <v>173</v>
      </c>
      <c r="AB1574" t="s">
        <v>173</v>
      </c>
      <c r="AC1574" s="25" t="s">
        <v>173</v>
      </c>
      <c r="AD1574" s="25" t="s">
        <v>173</v>
      </c>
      <c r="AE1574" s="25" t="s">
        <v>173</v>
      </c>
      <c r="AQ1574" s="5" t="e">
        <f>VLOOKUP(AR1574,'End KS4 denominations'!A:G,7,0)</f>
        <v>#N/A</v>
      </c>
      <c r="AR1574" s="5" t="str">
        <f t="shared" si="24"/>
        <v>Total.S7.Free Schools.Total.Total</v>
      </c>
    </row>
    <row r="1575" spans="1:44" x14ac:dyDescent="0.25">
      <c r="A1575">
        <v>201819</v>
      </c>
      <c r="B1575" t="s">
        <v>19</v>
      </c>
      <c r="C1575" t="s">
        <v>110</v>
      </c>
      <c r="D1575" t="s">
        <v>20</v>
      </c>
      <c r="E1575" t="s">
        <v>21</v>
      </c>
      <c r="F1575" t="s">
        <v>22</v>
      </c>
      <c r="G1575" t="s">
        <v>111</v>
      </c>
      <c r="H1575" t="s">
        <v>125</v>
      </c>
      <c r="I1575" t="s">
        <v>87</v>
      </c>
      <c r="J1575" t="s">
        <v>161</v>
      </c>
      <c r="K1575" t="s">
        <v>161</v>
      </c>
      <c r="L1575" t="s">
        <v>60</v>
      </c>
      <c r="M1575" t="s">
        <v>26</v>
      </c>
      <c r="N1575">
        <v>299</v>
      </c>
      <c r="O1575">
        <v>297</v>
      </c>
      <c r="P1575">
        <v>261</v>
      </c>
      <c r="Q1575">
        <v>203</v>
      </c>
      <c r="R1575">
        <v>0</v>
      </c>
      <c r="S1575">
        <v>0</v>
      </c>
      <c r="T1575">
        <v>0</v>
      </c>
      <c r="U1575">
        <v>0</v>
      </c>
      <c r="V1575">
        <v>99</v>
      </c>
      <c r="W1575">
        <v>87</v>
      </c>
      <c r="X1575">
        <v>67</v>
      </c>
      <c r="Y1575" t="s">
        <v>173</v>
      </c>
      <c r="Z1575" t="s">
        <v>173</v>
      </c>
      <c r="AA1575" t="s">
        <v>173</v>
      </c>
      <c r="AB1575" t="s">
        <v>173</v>
      </c>
      <c r="AC1575" s="25" t="s">
        <v>173</v>
      </c>
      <c r="AD1575" s="25" t="s">
        <v>173</v>
      </c>
      <c r="AE1575" s="25" t="s">
        <v>173</v>
      </c>
      <c r="AQ1575" s="5" t="e">
        <f>VLOOKUP(AR1575,'End KS4 denominations'!A:G,7,0)</f>
        <v>#N/A</v>
      </c>
      <c r="AR1575" s="5" t="str">
        <f t="shared" si="24"/>
        <v>Boys.S7.Independent Schools.Total.Total</v>
      </c>
    </row>
    <row r="1576" spans="1:44" x14ac:dyDescent="0.25">
      <c r="A1576">
        <v>201819</v>
      </c>
      <c r="B1576" t="s">
        <v>19</v>
      </c>
      <c r="C1576" t="s">
        <v>110</v>
      </c>
      <c r="D1576" t="s">
        <v>20</v>
      </c>
      <c r="E1576" t="s">
        <v>21</v>
      </c>
      <c r="F1576" t="s">
        <v>22</v>
      </c>
      <c r="G1576" t="s">
        <v>113</v>
      </c>
      <c r="H1576" t="s">
        <v>125</v>
      </c>
      <c r="I1576" t="s">
        <v>87</v>
      </c>
      <c r="J1576" t="s">
        <v>161</v>
      </c>
      <c r="K1576" t="s">
        <v>161</v>
      </c>
      <c r="L1576" t="s">
        <v>60</v>
      </c>
      <c r="M1576" t="s">
        <v>26</v>
      </c>
      <c r="N1576">
        <v>198</v>
      </c>
      <c r="O1576">
        <v>198</v>
      </c>
      <c r="P1576">
        <v>179</v>
      </c>
      <c r="Q1576">
        <v>164</v>
      </c>
      <c r="R1576">
        <v>0</v>
      </c>
      <c r="S1576">
        <v>0</v>
      </c>
      <c r="T1576">
        <v>0</v>
      </c>
      <c r="U1576">
        <v>0</v>
      </c>
      <c r="V1576">
        <v>100</v>
      </c>
      <c r="W1576">
        <v>90</v>
      </c>
      <c r="X1576">
        <v>82</v>
      </c>
      <c r="Y1576" t="s">
        <v>173</v>
      </c>
      <c r="Z1576" t="s">
        <v>173</v>
      </c>
      <c r="AA1576" t="s">
        <v>173</v>
      </c>
      <c r="AB1576" t="s">
        <v>173</v>
      </c>
      <c r="AC1576" s="25" t="s">
        <v>173</v>
      </c>
      <c r="AD1576" s="25" t="s">
        <v>173</v>
      </c>
      <c r="AE1576" s="25" t="s">
        <v>173</v>
      </c>
      <c r="AQ1576" s="5" t="e">
        <f>VLOOKUP(AR1576,'End KS4 denominations'!A:G,7,0)</f>
        <v>#N/A</v>
      </c>
      <c r="AR1576" s="5" t="str">
        <f t="shared" si="24"/>
        <v>Girls.S7.Independent Schools.Total.Total</v>
      </c>
    </row>
    <row r="1577" spans="1:44" x14ac:dyDescent="0.25">
      <c r="A1577">
        <v>201819</v>
      </c>
      <c r="B1577" t="s">
        <v>19</v>
      </c>
      <c r="C1577" t="s">
        <v>110</v>
      </c>
      <c r="D1577" t="s">
        <v>20</v>
      </c>
      <c r="E1577" t="s">
        <v>21</v>
      </c>
      <c r="F1577" t="s">
        <v>22</v>
      </c>
      <c r="G1577" t="s">
        <v>161</v>
      </c>
      <c r="H1577" t="s">
        <v>125</v>
      </c>
      <c r="I1577" t="s">
        <v>87</v>
      </c>
      <c r="J1577" t="s">
        <v>161</v>
      </c>
      <c r="K1577" t="s">
        <v>161</v>
      </c>
      <c r="L1577" t="s">
        <v>60</v>
      </c>
      <c r="M1577" t="s">
        <v>26</v>
      </c>
      <c r="N1577">
        <v>497</v>
      </c>
      <c r="O1577">
        <v>495</v>
      </c>
      <c r="P1577">
        <v>440</v>
      </c>
      <c r="Q1577">
        <v>367</v>
      </c>
      <c r="R1577">
        <v>0</v>
      </c>
      <c r="S1577">
        <v>0</v>
      </c>
      <c r="T1577">
        <v>0</v>
      </c>
      <c r="U1577">
        <v>0</v>
      </c>
      <c r="V1577">
        <v>99</v>
      </c>
      <c r="W1577">
        <v>88</v>
      </c>
      <c r="X1577">
        <v>73</v>
      </c>
      <c r="Y1577" t="s">
        <v>173</v>
      </c>
      <c r="Z1577" t="s">
        <v>173</v>
      </c>
      <c r="AA1577" t="s">
        <v>173</v>
      </c>
      <c r="AB1577" t="s">
        <v>173</v>
      </c>
      <c r="AC1577" s="25" t="s">
        <v>173</v>
      </c>
      <c r="AD1577" s="25" t="s">
        <v>173</v>
      </c>
      <c r="AE1577" s="25" t="s">
        <v>173</v>
      </c>
      <c r="AQ1577" s="5" t="e">
        <f>VLOOKUP(AR1577,'End KS4 denominations'!A:G,7,0)</f>
        <v>#N/A</v>
      </c>
      <c r="AR1577" s="5" t="str">
        <f t="shared" si="24"/>
        <v>Total.S7.Independent Schools.Total.Total</v>
      </c>
    </row>
    <row r="1578" spans="1:44" x14ac:dyDescent="0.25">
      <c r="A1578">
        <v>201819</v>
      </c>
      <c r="B1578" t="s">
        <v>19</v>
      </c>
      <c r="C1578" t="s">
        <v>110</v>
      </c>
      <c r="D1578" t="s">
        <v>20</v>
      </c>
      <c r="E1578" t="s">
        <v>21</v>
      </c>
      <c r="F1578" t="s">
        <v>22</v>
      </c>
      <c r="G1578" t="s">
        <v>111</v>
      </c>
      <c r="H1578" t="s">
        <v>125</v>
      </c>
      <c r="I1578" t="s">
        <v>162</v>
      </c>
      <c r="J1578" t="s">
        <v>161</v>
      </c>
      <c r="K1578" t="s">
        <v>161</v>
      </c>
      <c r="L1578" t="s">
        <v>60</v>
      </c>
      <c r="M1578" t="s">
        <v>26</v>
      </c>
      <c r="N1578">
        <v>12</v>
      </c>
      <c r="O1578">
        <v>11</v>
      </c>
      <c r="P1578">
        <v>6</v>
      </c>
      <c r="Q1578">
        <v>3</v>
      </c>
      <c r="R1578">
        <v>0</v>
      </c>
      <c r="S1578">
        <v>0</v>
      </c>
      <c r="T1578">
        <v>0</v>
      </c>
      <c r="U1578">
        <v>0</v>
      </c>
      <c r="V1578">
        <v>91</v>
      </c>
      <c r="W1578">
        <v>50</v>
      </c>
      <c r="X1578">
        <v>25</v>
      </c>
      <c r="Y1578" t="s">
        <v>173</v>
      </c>
      <c r="Z1578" t="s">
        <v>173</v>
      </c>
      <c r="AA1578" t="s">
        <v>173</v>
      </c>
      <c r="AB1578" t="s">
        <v>173</v>
      </c>
      <c r="AC1578" s="25" t="s">
        <v>173</v>
      </c>
      <c r="AD1578" s="25" t="s">
        <v>173</v>
      </c>
      <c r="AE1578" s="25" t="s">
        <v>173</v>
      </c>
      <c r="AQ1578" s="5" t="e">
        <f>VLOOKUP(AR1578,'End KS4 denominations'!A:G,7,0)</f>
        <v>#N/A</v>
      </c>
      <c r="AR1578" s="5" t="str">
        <f t="shared" si="24"/>
        <v>Boys.S7.Independent Special Schools.Total.Total</v>
      </c>
    </row>
    <row r="1579" spans="1:44" x14ac:dyDescent="0.25">
      <c r="A1579">
        <v>201819</v>
      </c>
      <c r="B1579" t="s">
        <v>19</v>
      </c>
      <c r="C1579" t="s">
        <v>110</v>
      </c>
      <c r="D1579" t="s">
        <v>20</v>
      </c>
      <c r="E1579" t="s">
        <v>21</v>
      </c>
      <c r="F1579" t="s">
        <v>22</v>
      </c>
      <c r="G1579" t="s">
        <v>113</v>
      </c>
      <c r="H1579" t="s">
        <v>125</v>
      </c>
      <c r="I1579" t="s">
        <v>162</v>
      </c>
      <c r="J1579" t="s">
        <v>161</v>
      </c>
      <c r="K1579" t="s">
        <v>161</v>
      </c>
      <c r="L1579" t="s">
        <v>60</v>
      </c>
      <c r="M1579" t="s">
        <v>26</v>
      </c>
      <c r="N1579">
        <v>9</v>
      </c>
      <c r="O1579">
        <v>8</v>
      </c>
      <c r="P1579">
        <v>3</v>
      </c>
      <c r="Q1579">
        <v>1</v>
      </c>
      <c r="R1579">
        <v>0</v>
      </c>
      <c r="S1579">
        <v>0</v>
      </c>
      <c r="T1579">
        <v>0</v>
      </c>
      <c r="U1579">
        <v>0</v>
      </c>
      <c r="V1579">
        <v>88</v>
      </c>
      <c r="W1579">
        <v>33</v>
      </c>
      <c r="X1579">
        <v>11</v>
      </c>
      <c r="Y1579" t="s">
        <v>173</v>
      </c>
      <c r="Z1579" t="s">
        <v>173</v>
      </c>
      <c r="AA1579" t="s">
        <v>173</v>
      </c>
      <c r="AB1579" t="s">
        <v>173</v>
      </c>
      <c r="AC1579" s="25" t="s">
        <v>173</v>
      </c>
      <c r="AD1579" s="25" t="s">
        <v>173</v>
      </c>
      <c r="AE1579" s="25" t="s">
        <v>173</v>
      </c>
      <c r="AQ1579" s="5" t="e">
        <f>VLOOKUP(AR1579,'End KS4 denominations'!A:G,7,0)</f>
        <v>#N/A</v>
      </c>
      <c r="AR1579" s="5" t="str">
        <f t="shared" si="24"/>
        <v>Girls.S7.Independent Special Schools.Total.Total</v>
      </c>
    </row>
    <row r="1580" spans="1:44" x14ac:dyDescent="0.25">
      <c r="A1580">
        <v>201819</v>
      </c>
      <c r="B1580" t="s">
        <v>19</v>
      </c>
      <c r="C1580" t="s">
        <v>110</v>
      </c>
      <c r="D1580" t="s">
        <v>20</v>
      </c>
      <c r="E1580" t="s">
        <v>21</v>
      </c>
      <c r="F1580" t="s">
        <v>22</v>
      </c>
      <c r="G1580" t="s">
        <v>161</v>
      </c>
      <c r="H1580" t="s">
        <v>125</v>
      </c>
      <c r="I1580" t="s">
        <v>162</v>
      </c>
      <c r="J1580" t="s">
        <v>161</v>
      </c>
      <c r="K1580" t="s">
        <v>161</v>
      </c>
      <c r="L1580" t="s">
        <v>60</v>
      </c>
      <c r="M1580" t="s">
        <v>26</v>
      </c>
      <c r="N1580">
        <v>21</v>
      </c>
      <c r="O1580">
        <v>19</v>
      </c>
      <c r="P1580">
        <v>9</v>
      </c>
      <c r="Q1580">
        <v>4</v>
      </c>
      <c r="R1580">
        <v>0</v>
      </c>
      <c r="S1580">
        <v>0</v>
      </c>
      <c r="T1580">
        <v>0</v>
      </c>
      <c r="U1580">
        <v>0</v>
      </c>
      <c r="V1580">
        <v>90</v>
      </c>
      <c r="W1580">
        <v>42</v>
      </c>
      <c r="X1580">
        <v>19</v>
      </c>
      <c r="Y1580" t="s">
        <v>173</v>
      </c>
      <c r="Z1580" t="s">
        <v>173</v>
      </c>
      <c r="AA1580" t="s">
        <v>173</v>
      </c>
      <c r="AB1580" t="s">
        <v>173</v>
      </c>
      <c r="AC1580" s="25" t="s">
        <v>173</v>
      </c>
      <c r="AD1580" s="25" t="s">
        <v>173</v>
      </c>
      <c r="AE1580" s="25" t="s">
        <v>173</v>
      </c>
      <c r="AQ1580" s="5" t="e">
        <f>VLOOKUP(AR1580,'End KS4 denominations'!A:G,7,0)</f>
        <v>#N/A</v>
      </c>
      <c r="AR1580" s="5" t="str">
        <f t="shared" si="24"/>
        <v>Total.S7.Independent Special Schools.Total.Total</v>
      </c>
    </row>
    <row r="1581" spans="1:44" x14ac:dyDescent="0.25">
      <c r="A1581">
        <v>201819</v>
      </c>
      <c r="B1581" t="s">
        <v>19</v>
      </c>
      <c r="C1581" t="s">
        <v>110</v>
      </c>
      <c r="D1581" t="s">
        <v>20</v>
      </c>
      <c r="E1581" t="s">
        <v>21</v>
      </c>
      <c r="F1581" t="s">
        <v>22</v>
      </c>
      <c r="G1581" t="s">
        <v>111</v>
      </c>
      <c r="H1581" t="s">
        <v>125</v>
      </c>
      <c r="I1581" t="s">
        <v>127</v>
      </c>
      <c r="J1581" t="s">
        <v>161</v>
      </c>
      <c r="K1581" t="s">
        <v>161</v>
      </c>
      <c r="L1581" t="s">
        <v>60</v>
      </c>
      <c r="M1581" t="s">
        <v>26</v>
      </c>
      <c r="N1581">
        <v>2</v>
      </c>
      <c r="O1581">
        <v>2</v>
      </c>
      <c r="P1581">
        <v>0</v>
      </c>
      <c r="Q1581">
        <v>0</v>
      </c>
      <c r="R1581">
        <v>0</v>
      </c>
      <c r="S1581">
        <v>0</v>
      </c>
      <c r="T1581">
        <v>0</v>
      </c>
      <c r="U1581">
        <v>0</v>
      </c>
      <c r="V1581">
        <v>100</v>
      </c>
      <c r="W1581">
        <v>0</v>
      </c>
      <c r="X1581">
        <v>0</v>
      </c>
      <c r="Y1581" t="s">
        <v>173</v>
      </c>
      <c r="Z1581" t="s">
        <v>173</v>
      </c>
      <c r="AA1581" t="s">
        <v>173</v>
      </c>
      <c r="AB1581" t="s">
        <v>173</v>
      </c>
      <c r="AC1581" s="25" t="s">
        <v>173</v>
      </c>
      <c r="AD1581" s="25" t="s">
        <v>173</v>
      </c>
      <c r="AE1581" s="25" t="s">
        <v>173</v>
      </c>
      <c r="AQ1581" s="5" t="e">
        <f>VLOOKUP(AR1581,'End KS4 denominations'!A:G,7,0)</f>
        <v>#N/A</v>
      </c>
      <c r="AR1581" s="5" t="str">
        <f t="shared" si="24"/>
        <v>Boys.S7.Non-Maintained Special Schools.Total.Total</v>
      </c>
    </row>
    <row r="1582" spans="1:44" x14ac:dyDescent="0.25">
      <c r="A1582">
        <v>201819</v>
      </c>
      <c r="B1582" t="s">
        <v>19</v>
      </c>
      <c r="C1582" t="s">
        <v>110</v>
      </c>
      <c r="D1582" t="s">
        <v>20</v>
      </c>
      <c r="E1582" t="s">
        <v>21</v>
      </c>
      <c r="F1582" t="s">
        <v>22</v>
      </c>
      <c r="G1582" t="s">
        <v>161</v>
      </c>
      <c r="H1582" t="s">
        <v>125</v>
      </c>
      <c r="I1582" t="s">
        <v>127</v>
      </c>
      <c r="J1582" t="s">
        <v>161</v>
      </c>
      <c r="K1582" t="s">
        <v>161</v>
      </c>
      <c r="L1582" t="s">
        <v>60</v>
      </c>
      <c r="M1582" t="s">
        <v>26</v>
      </c>
      <c r="N1582">
        <v>2</v>
      </c>
      <c r="O1582">
        <v>2</v>
      </c>
      <c r="P1582">
        <v>0</v>
      </c>
      <c r="Q1582">
        <v>0</v>
      </c>
      <c r="R1582">
        <v>0</v>
      </c>
      <c r="S1582">
        <v>0</v>
      </c>
      <c r="T1582">
        <v>0</v>
      </c>
      <c r="U1582">
        <v>0</v>
      </c>
      <c r="V1582">
        <v>100</v>
      </c>
      <c r="W1582">
        <v>0</v>
      </c>
      <c r="X1582">
        <v>0</v>
      </c>
      <c r="Y1582" t="s">
        <v>173</v>
      </c>
      <c r="Z1582" t="s">
        <v>173</v>
      </c>
      <c r="AA1582" t="s">
        <v>173</v>
      </c>
      <c r="AB1582" t="s">
        <v>173</v>
      </c>
      <c r="AC1582" s="25" t="s">
        <v>173</v>
      </c>
      <c r="AD1582" s="25" t="s">
        <v>173</v>
      </c>
      <c r="AE1582" s="25" t="s">
        <v>173</v>
      </c>
      <c r="AQ1582" s="5" t="e">
        <f>VLOOKUP(AR1582,'End KS4 denominations'!A:G,7,0)</f>
        <v>#N/A</v>
      </c>
      <c r="AR1582" s="5" t="str">
        <f t="shared" si="24"/>
        <v>Total.S7.Non-Maintained Special Schools.Total.Total</v>
      </c>
    </row>
    <row r="1583" spans="1:44" x14ac:dyDescent="0.25">
      <c r="A1583">
        <v>201819</v>
      </c>
      <c r="B1583" t="s">
        <v>19</v>
      </c>
      <c r="C1583" t="s">
        <v>110</v>
      </c>
      <c r="D1583" t="s">
        <v>20</v>
      </c>
      <c r="E1583" t="s">
        <v>21</v>
      </c>
      <c r="F1583" t="s">
        <v>22</v>
      </c>
      <c r="G1583" t="s">
        <v>111</v>
      </c>
      <c r="H1583" t="s">
        <v>125</v>
      </c>
      <c r="I1583" t="s">
        <v>88</v>
      </c>
      <c r="J1583" t="s">
        <v>161</v>
      </c>
      <c r="K1583" t="s">
        <v>161</v>
      </c>
      <c r="L1583" t="s">
        <v>60</v>
      </c>
      <c r="M1583" t="s">
        <v>26</v>
      </c>
      <c r="N1583">
        <v>2769</v>
      </c>
      <c r="O1583">
        <v>2678</v>
      </c>
      <c r="P1583">
        <v>1442</v>
      </c>
      <c r="Q1583">
        <v>949</v>
      </c>
      <c r="R1583">
        <v>0</v>
      </c>
      <c r="S1583">
        <v>0</v>
      </c>
      <c r="T1583">
        <v>0</v>
      </c>
      <c r="U1583">
        <v>0</v>
      </c>
      <c r="V1583">
        <v>96</v>
      </c>
      <c r="W1583">
        <v>52</v>
      </c>
      <c r="X1583">
        <v>34</v>
      </c>
      <c r="Y1583" t="s">
        <v>173</v>
      </c>
      <c r="Z1583" t="s">
        <v>173</v>
      </c>
      <c r="AA1583" t="s">
        <v>173</v>
      </c>
      <c r="AB1583" t="s">
        <v>173</v>
      </c>
      <c r="AC1583" s="25" t="s">
        <v>173</v>
      </c>
      <c r="AD1583" s="25" t="s">
        <v>173</v>
      </c>
      <c r="AE1583" s="25" t="s">
        <v>173</v>
      </c>
      <c r="AQ1583" s="5" t="e">
        <f>VLOOKUP(AR1583,'End KS4 denominations'!A:G,7,0)</f>
        <v>#N/A</v>
      </c>
      <c r="AR1583" s="5" t="str">
        <f t="shared" si="24"/>
        <v>Boys.S7.Sponsored Academies.Total.Total</v>
      </c>
    </row>
    <row r="1584" spans="1:44" x14ac:dyDescent="0.25">
      <c r="A1584">
        <v>201819</v>
      </c>
      <c r="B1584" t="s">
        <v>19</v>
      </c>
      <c r="C1584" t="s">
        <v>110</v>
      </c>
      <c r="D1584" t="s">
        <v>20</v>
      </c>
      <c r="E1584" t="s">
        <v>21</v>
      </c>
      <c r="F1584" t="s">
        <v>22</v>
      </c>
      <c r="G1584" t="s">
        <v>113</v>
      </c>
      <c r="H1584" t="s">
        <v>125</v>
      </c>
      <c r="I1584" t="s">
        <v>88</v>
      </c>
      <c r="J1584" t="s">
        <v>161</v>
      </c>
      <c r="K1584" t="s">
        <v>161</v>
      </c>
      <c r="L1584" t="s">
        <v>60</v>
      </c>
      <c r="M1584" t="s">
        <v>26</v>
      </c>
      <c r="N1584">
        <v>2205</v>
      </c>
      <c r="O1584">
        <v>2180</v>
      </c>
      <c r="P1584">
        <v>1603</v>
      </c>
      <c r="Q1584">
        <v>1235</v>
      </c>
      <c r="R1584">
        <v>0</v>
      </c>
      <c r="S1584">
        <v>0</v>
      </c>
      <c r="T1584">
        <v>0</v>
      </c>
      <c r="U1584">
        <v>0</v>
      </c>
      <c r="V1584">
        <v>98</v>
      </c>
      <c r="W1584">
        <v>72</v>
      </c>
      <c r="X1584">
        <v>56</v>
      </c>
      <c r="Y1584" t="s">
        <v>173</v>
      </c>
      <c r="Z1584" t="s">
        <v>173</v>
      </c>
      <c r="AA1584" t="s">
        <v>173</v>
      </c>
      <c r="AB1584" t="s">
        <v>173</v>
      </c>
      <c r="AC1584" s="25" t="s">
        <v>173</v>
      </c>
      <c r="AD1584" s="25" t="s">
        <v>173</v>
      </c>
      <c r="AE1584" s="25" t="s">
        <v>173</v>
      </c>
      <c r="AQ1584" s="5" t="e">
        <f>VLOOKUP(AR1584,'End KS4 denominations'!A:G,7,0)</f>
        <v>#N/A</v>
      </c>
      <c r="AR1584" s="5" t="str">
        <f t="shared" si="24"/>
        <v>Girls.S7.Sponsored Academies.Total.Total</v>
      </c>
    </row>
    <row r="1585" spans="1:44" x14ac:dyDescent="0.25">
      <c r="A1585">
        <v>201819</v>
      </c>
      <c r="B1585" t="s">
        <v>19</v>
      </c>
      <c r="C1585" t="s">
        <v>110</v>
      </c>
      <c r="D1585" t="s">
        <v>20</v>
      </c>
      <c r="E1585" t="s">
        <v>21</v>
      </c>
      <c r="F1585" t="s">
        <v>22</v>
      </c>
      <c r="G1585" t="s">
        <v>161</v>
      </c>
      <c r="H1585" t="s">
        <v>125</v>
      </c>
      <c r="I1585" t="s">
        <v>88</v>
      </c>
      <c r="J1585" t="s">
        <v>161</v>
      </c>
      <c r="K1585" t="s">
        <v>161</v>
      </c>
      <c r="L1585" t="s">
        <v>60</v>
      </c>
      <c r="M1585" t="s">
        <v>26</v>
      </c>
      <c r="N1585">
        <v>4974</v>
      </c>
      <c r="O1585">
        <v>4858</v>
      </c>
      <c r="P1585">
        <v>3045</v>
      </c>
      <c r="Q1585">
        <v>2184</v>
      </c>
      <c r="R1585">
        <v>0</v>
      </c>
      <c r="S1585">
        <v>0</v>
      </c>
      <c r="T1585">
        <v>0</v>
      </c>
      <c r="U1585">
        <v>0</v>
      </c>
      <c r="V1585">
        <v>97</v>
      </c>
      <c r="W1585">
        <v>61</v>
      </c>
      <c r="X1585">
        <v>43</v>
      </c>
      <c r="Y1585" t="s">
        <v>173</v>
      </c>
      <c r="Z1585" t="s">
        <v>173</v>
      </c>
      <c r="AA1585" t="s">
        <v>173</v>
      </c>
      <c r="AB1585" t="s">
        <v>173</v>
      </c>
      <c r="AC1585" s="25" t="s">
        <v>173</v>
      </c>
      <c r="AD1585" s="25" t="s">
        <v>173</v>
      </c>
      <c r="AE1585" s="25" t="s">
        <v>173</v>
      </c>
      <c r="AQ1585" s="5" t="e">
        <f>VLOOKUP(AR1585,'End KS4 denominations'!A:G,7,0)</f>
        <v>#N/A</v>
      </c>
      <c r="AR1585" s="5" t="str">
        <f t="shared" si="24"/>
        <v>Total.S7.Sponsored Academies.Total.Total</v>
      </c>
    </row>
    <row r="1586" spans="1:44" x14ac:dyDescent="0.25">
      <c r="A1586">
        <v>201819</v>
      </c>
      <c r="B1586" t="s">
        <v>19</v>
      </c>
      <c r="C1586" t="s">
        <v>110</v>
      </c>
      <c r="D1586" t="s">
        <v>20</v>
      </c>
      <c r="E1586" t="s">
        <v>21</v>
      </c>
      <c r="F1586" t="s">
        <v>22</v>
      </c>
      <c r="G1586" t="s">
        <v>111</v>
      </c>
      <c r="H1586" t="s">
        <v>125</v>
      </c>
      <c r="I1586" t="s">
        <v>126</v>
      </c>
      <c r="J1586" t="s">
        <v>161</v>
      </c>
      <c r="K1586" t="s">
        <v>161</v>
      </c>
      <c r="L1586" t="s">
        <v>60</v>
      </c>
      <c r="M1586" t="s">
        <v>26</v>
      </c>
      <c r="N1586">
        <v>29</v>
      </c>
      <c r="O1586">
        <v>26</v>
      </c>
      <c r="P1586">
        <v>6</v>
      </c>
      <c r="Q1586">
        <v>2</v>
      </c>
      <c r="R1586">
        <v>0</v>
      </c>
      <c r="S1586">
        <v>0</v>
      </c>
      <c r="T1586">
        <v>0</v>
      </c>
      <c r="U1586">
        <v>0</v>
      </c>
      <c r="V1586">
        <v>89</v>
      </c>
      <c r="W1586">
        <v>20</v>
      </c>
      <c r="X1586">
        <v>6</v>
      </c>
      <c r="Y1586" t="s">
        <v>173</v>
      </c>
      <c r="Z1586" t="s">
        <v>173</v>
      </c>
      <c r="AA1586" t="s">
        <v>173</v>
      </c>
      <c r="AB1586" t="s">
        <v>173</v>
      </c>
      <c r="AC1586" s="25" t="s">
        <v>173</v>
      </c>
      <c r="AD1586" s="25" t="s">
        <v>173</v>
      </c>
      <c r="AE1586" s="25" t="s">
        <v>173</v>
      </c>
      <c r="AQ1586" s="5" t="e">
        <f>VLOOKUP(AR1586,'End KS4 denominations'!A:G,7,0)</f>
        <v>#N/A</v>
      </c>
      <c r="AR1586" s="5" t="str">
        <f t="shared" si="24"/>
        <v>Boys.S7.Studio Schools.Total.Total</v>
      </c>
    </row>
    <row r="1587" spans="1:44" x14ac:dyDescent="0.25">
      <c r="A1587">
        <v>201819</v>
      </c>
      <c r="B1587" t="s">
        <v>19</v>
      </c>
      <c r="C1587" t="s">
        <v>110</v>
      </c>
      <c r="D1587" t="s">
        <v>20</v>
      </c>
      <c r="E1587" t="s">
        <v>21</v>
      </c>
      <c r="F1587" t="s">
        <v>22</v>
      </c>
      <c r="G1587" t="s">
        <v>113</v>
      </c>
      <c r="H1587" t="s">
        <v>125</v>
      </c>
      <c r="I1587" t="s">
        <v>126</v>
      </c>
      <c r="J1587" t="s">
        <v>161</v>
      </c>
      <c r="K1587" t="s">
        <v>161</v>
      </c>
      <c r="L1587" t="s">
        <v>60</v>
      </c>
      <c r="M1587" t="s">
        <v>26</v>
      </c>
      <c r="N1587">
        <v>12</v>
      </c>
      <c r="O1587">
        <v>12</v>
      </c>
      <c r="P1587">
        <v>11</v>
      </c>
      <c r="Q1587">
        <v>10</v>
      </c>
      <c r="R1587">
        <v>0</v>
      </c>
      <c r="S1587">
        <v>0</v>
      </c>
      <c r="T1587">
        <v>0</v>
      </c>
      <c r="U1587">
        <v>0</v>
      </c>
      <c r="V1587">
        <v>100</v>
      </c>
      <c r="W1587">
        <v>91</v>
      </c>
      <c r="X1587">
        <v>83</v>
      </c>
      <c r="Y1587" t="s">
        <v>173</v>
      </c>
      <c r="Z1587" t="s">
        <v>173</v>
      </c>
      <c r="AA1587" t="s">
        <v>173</v>
      </c>
      <c r="AB1587" t="s">
        <v>173</v>
      </c>
      <c r="AC1587" s="25" t="s">
        <v>173</v>
      </c>
      <c r="AD1587" s="25" t="s">
        <v>173</v>
      </c>
      <c r="AE1587" s="25" t="s">
        <v>173</v>
      </c>
      <c r="AQ1587" s="5" t="e">
        <f>VLOOKUP(AR1587,'End KS4 denominations'!A:G,7,0)</f>
        <v>#N/A</v>
      </c>
      <c r="AR1587" s="5" t="str">
        <f t="shared" si="24"/>
        <v>Girls.S7.Studio Schools.Total.Total</v>
      </c>
    </row>
    <row r="1588" spans="1:44" x14ac:dyDescent="0.25">
      <c r="A1588">
        <v>201819</v>
      </c>
      <c r="B1588" t="s">
        <v>19</v>
      </c>
      <c r="C1588" t="s">
        <v>110</v>
      </c>
      <c r="D1588" t="s">
        <v>20</v>
      </c>
      <c r="E1588" t="s">
        <v>21</v>
      </c>
      <c r="F1588" t="s">
        <v>22</v>
      </c>
      <c r="G1588" t="s">
        <v>161</v>
      </c>
      <c r="H1588" t="s">
        <v>125</v>
      </c>
      <c r="I1588" t="s">
        <v>126</v>
      </c>
      <c r="J1588" t="s">
        <v>161</v>
      </c>
      <c r="K1588" t="s">
        <v>161</v>
      </c>
      <c r="L1588" t="s">
        <v>60</v>
      </c>
      <c r="M1588" t="s">
        <v>26</v>
      </c>
      <c r="N1588">
        <v>41</v>
      </c>
      <c r="O1588">
        <v>38</v>
      </c>
      <c r="P1588">
        <v>17</v>
      </c>
      <c r="Q1588">
        <v>12</v>
      </c>
      <c r="R1588">
        <v>0</v>
      </c>
      <c r="S1588">
        <v>0</v>
      </c>
      <c r="T1588">
        <v>0</v>
      </c>
      <c r="U1588">
        <v>0</v>
      </c>
      <c r="V1588">
        <v>92</v>
      </c>
      <c r="W1588">
        <v>41</v>
      </c>
      <c r="X1588">
        <v>29</v>
      </c>
      <c r="Y1588" t="s">
        <v>173</v>
      </c>
      <c r="Z1588" t="s">
        <v>173</v>
      </c>
      <c r="AA1588" t="s">
        <v>173</v>
      </c>
      <c r="AB1588" t="s">
        <v>173</v>
      </c>
      <c r="AC1588" s="25" t="s">
        <v>173</v>
      </c>
      <c r="AD1588" s="25" t="s">
        <v>173</v>
      </c>
      <c r="AE1588" s="25" t="s">
        <v>173</v>
      </c>
      <c r="AQ1588" s="5" t="e">
        <f>VLOOKUP(AR1588,'End KS4 denominations'!A:G,7,0)</f>
        <v>#N/A</v>
      </c>
      <c r="AR1588" s="5" t="str">
        <f t="shared" si="24"/>
        <v>Total.S7.Studio Schools.Total.Total</v>
      </c>
    </row>
    <row r="1589" spans="1:44" x14ac:dyDescent="0.25">
      <c r="A1589">
        <v>201819</v>
      </c>
      <c r="B1589" t="s">
        <v>19</v>
      </c>
      <c r="C1589" t="s">
        <v>110</v>
      </c>
      <c r="D1589" t="s">
        <v>20</v>
      </c>
      <c r="E1589" t="s">
        <v>21</v>
      </c>
      <c r="F1589" t="s">
        <v>22</v>
      </c>
      <c r="G1589" t="s">
        <v>111</v>
      </c>
      <c r="H1589" t="s">
        <v>125</v>
      </c>
      <c r="I1589" t="s">
        <v>163</v>
      </c>
      <c r="J1589" t="s">
        <v>161</v>
      </c>
      <c r="K1589" t="s">
        <v>161</v>
      </c>
      <c r="L1589" t="s">
        <v>60</v>
      </c>
      <c r="M1589" t="s">
        <v>26</v>
      </c>
      <c r="N1589">
        <v>57</v>
      </c>
      <c r="O1589">
        <v>54</v>
      </c>
      <c r="P1589">
        <v>24</v>
      </c>
      <c r="Q1589">
        <v>13</v>
      </c>
      <c r="R1589">
        <v>0</v>
      </c>
      <c r="S1589">
        <v>0</v>
      </c>
      <c r="T1589">
        <v>0</v>
      </c>
      <c r="U1589">
        <v>0</v>
      </c>
      <c r="V1589">
        <v>94</v>
      </c>
      <c r="W1589">
        <v>42</v>
      </c>
      <c r="X1589">
        <v>22</v>
      </c>
      <c r="Y1589" t="s">
        <v>173</v>
      </c>
      <c r="Z1589" t="s">
        <v>173</v>
      </c>
      <c r="AA1589" t="s">
        <v>173</v>
      </c>
      <c r="AB1589" t="s">
        <v>173</v>
      </c>
      <c r="AC1589" s="25" t="s">
        <v>173</v>
      </c>
      <c r="AD1589" s="25" t="s">
        <v>173</v>
      </c>
      <c r="AE1589" s="25" t="s">
        <v>173</v>
      </c>
      <c r="AQ1589" s="5" t="e">
        <f>VLOOKUP(AR1589,'End KS4 denominations'!A:G,7,0)</f>
        <v>#N/A</v>
      </c>
      <c r="AR1589" s="5" t="str">
        <f t="shared" si="24"/>
        <v>Boys.S7.University Technical Colleges (UTCs).Total.Total</v>
      </c>
    </row>
    <row r="1590" spans="1:44" x14ac:dyDescent="0.25">
      <c r="A1590">
        <v>201819</v>
      </c>
      <c r="B1590" t="s">
        <v>19</v>
      </c>
      <c r="C1590" t="s">
        <v>110</v>
      </c>
      <c r="D1590" t="s">
        <v>20</v>
      </c>
      <c r="E1590" t="s">
        <v>21</v>
      </c>
      <c r="F1590" t="s">
        <v>22</v>
      </c>
      <c r="G1590" t="s">
        <v>113</v>
      </c>
      <c r="H1590" t="s">
        <v>125</v>
      </c>
      <c r="I1590" t="s">
        <v>163</v>
      </c>
      <c r="J1590" t="s">
        <v>161</v>
      </c>
      <c r="K1590" t="s">
        <v>161</v>
      </c>
      <c r="L1590" t="s">
        <v>60</v>
      </c>
      <c r="M1590" t="s">
        <v>26</v>
      </c>
      <c r="N1590">
        <v>35</v>
      </c>
      <c r="O1590">
        <v>34</v>
      </c>
      <c r="P1590">
        <v>20</v>
      </c>
      <c r="Q1590">
        <v>14</v>
      </c>
      <c r="R1590">
        <v>0</v>
      </c>
      <c r="S1590">
        <v>0</v>
      </c>
      <c r="T1590">
        <v>0</v>
      </c>
      <c r="U1590">
        <v>0</v>
      </c>
      <c r="V1590">
        <v>97</v>
      </c>
      <c r="W1590">
        <v>57</v>
      </c>
      <c r="X1590">
        <v>40</v>
      </c>
      <c r="Y1590" t="s">
        <v>173</v>
      </c>
      <c r="Z1590" t="s">
        <v>173</v>
      </c>
      <c r="AA1590" t="s">
        <v>173</v>
      </c>
      <c r="AB1590" t="s">
        <v>173</v>
      </c>
      <c r="AC1590" s="25" t="s">
        <v>173</v>
      </c>
      <c r="AD1590" s="25" t="s">
        <v>173</v>
      </c>
      <c r="AE1590" s="25" t="s">
        <v>173</v>
      </c>
      <c r="AQ1590" s="5" t="e">
        <f>VLOOKUP(AR1590,'End KS4 denominations'!A:G,7,0)</f>
        <v>#N/A</v>
      </c>
      <c r="AR1590" s="5" t="str">
        <f t="shared" si="24"/>
        <v>Girls.S7.University Technical Colleges (UTCs).Total.Total</v>
      </c>
    </row>
    <row r="1591" spans="1:44" x14ac:dyDescent="0.25">
      <c r="A1591">
        <v>201819</v>
      </c>
      <c r="B1591" t="s">
        <v>19</v>
      </c>
      <c r="C1591" t="s">
        <v>110</v>
      </c>
      <c r="D1591" t="s">
        <v>20</v>
      </c>
      <c r="E1591" t="s">
        <v>21</v>
      </c>
      <c r="F1591" t="s">
        <v>22</v>
      </c>
      <c r="G1591" t="s">
        <v>161</v>
      </c>
      <c r="H1591" t="s">
        <v>125</v>
      </c>
      <c r="I1591" t="s">
        <v>163</v>
      </c>
      <c r="J1591" t="s">
        <v>161</v>
      </c>
      <c r="K1591" t="s">
        <v>161</v>
      </c>
      <c r="L1591" t="s">
        <v>60</v>
      </c>
      <c r="M1591" t="s">
        <v>26</v>
      </c>
      <c r="N1591">
        <v>92</v>
      </c>
      <c r="O1591">
        <v>88</v>
      </c>
      <c r="P1591">
        <v>44</v>
      </c>
      <c r="Q1591">
        <v>27</v>
      </c>
      <c r="R1591">
        <v>0</v>
      </c>
      <c r="S1591">
        <v>0</v>
      </c>
      <c r="T1591">
        <v>0</v>
      </c>
      <c r="U1591">
        <v>0</v>
      </c>
      <c r="V1591">
        <v>95</v>
      </c>
      <c r="W1591">
        <v>47</v>
      </c>
      <c r="X1591">
        <v>29</v>
      </c>
      <c r="Y1591" t="s">
        <v>173</v>
      </c>
      <c r="Z1591" t="s">
        <v>173</v>
      </c>
      <c r="AA1591" t="s">
        <v>173</v>
      </c>
      <c r="AB1591" t="s">
        <v>173</v>
      </c>
      <c r="AC1591" s="25" t="s">
        <v>173</v>
      </c>
      <c r="AD1591" s="25" t="s">
        <v>173</v>
      </c>
      <c r="AE1591" s="25" t="s">
        <v>173</v>
      </c>
      <c r="AQ1591" s="5" t="e">
        <f>VLOOKUP(AR1591,'End KS4 denominations'!A:G,7,0)</f>
        <v>#N/A</v>
      </c>
      <c r="AR1591" s="5" t="str">
        <f t="shared" si="24"/>
        <v>Total.S7.University Technical Colleges (UTCs).Total.Total</v>
      </c>
    </row>
    <row r="1592" spans="1:44" x14ac:dyDescent="0.25">
      <c r="A1592">
        <v>201819</v>
      </c>
      <c r="B1592" t="s">
        <v>19</v>
      </c>
      <c r="C1592" t="s">
        <v>110</v>
      </c>
      <c r="D1592" t="s">
        <v>20</v>
      </c>
      <c r="E1592" t="s">
        <v>21</v>
      </c>
      <c r="F1592" t="s">
        <v>22</v>
      </c>
      <c r="G1592" t="s">
        <v>111</v>
      </c>
      <c r="H1592" t="s">
        <v>125</v>
      </c>
      <c r="I1592" t="s">
        <v>86</v>
      </c>
      <c r="J1592" t="s">
        <v>161</v>
      </c>
      <c r="K1592" t="s">
        <v>161</v>
      </c>
      <c r="L1592" t="s">
        <v>61</v>
      </c>
      <c r="M1592" t="s">
        <v>26</v>
      </c>
      <c r="N1592">
        <v>7916</v>
      </c>
      <c r="O1592">
        <v>7847</v>
      </c>
      <c r="P1592">
        <v>5941</v>
      </c>
      <c r="Q1592">
        <v>4954</v>
      </c>
      <c r="R1592">
        <v>0</v>
      </c>
      <c r="S1592">
        <v>0</v>
      </c>
      <c r="T1592">
        <v>0</v>
      </c>
      <c r="U1592">
        <v>0</v>
      </c>
      <c r="V1592">
        <v>99</v>
      </c>
      <c r="W1592">
        <v>75</v>
      </c>
      <c r="X1592">
        <v>62</v>
      </c>
      <c r="Y1592" t="s">
        <v>173</v>
      </c>
      <c r="Z1592" t="s">
        <v>173</v>
      </c>
      <c r="AA1592" t="s">
        <v>173</v>
      </c>
      <c r="AB1592" t="s">
        <v>173</v>
      </c>
      <c r="AC1592" s="25" t="s">
        <v>173</v>
      </c>
      <c r="AD1592" s="25" t="s">
        <v>173</v>
      </c>
      <c r="AE1592" s="25" t="s">
        <v>173</v>
      </c>
      <c r="AQ1592" s="5" t="e">
        <f>VLOOKUP(AR1592,'End KS4 denominations'!A:G,7,0)</f>
        <v>#N/A</v>
      </c>
      <c r="AR1592" s="5" t="str">
        <f t="shared" si="24"/>
        <v>Boys.S7.Converter Academies.Total.Total</v>
      </c>
    </row>
    <row r="1593" spans="1:44" x14ac:dyDescent="0.25">
      <c r="A1593">
        <v>201819</v>
      </c>
      <c r="B1593" t="s">
        <v>19</v>
      </c>
      <c r="C1593" t="s">
        <v>110</v>
      </c>
      <c r="D1593" t="s">
        <v>20</v>
      </c>
      <c r="E1593" t="s">
        <v>21</v>
      </c>
      <c r="F1593" t="s">
        <v>22</v>
      </c>
      <c r="G1593" t="s">
        <v>113</v>
      </c>
      <c r="H1593" t="s">
        <v>125</v>
      </c>
      <c r="I1593" t="s">
        <v>86</v>
      </c>
      <c r="J1593" t="s">
        <v>161</v>
      </c>
      <c r="K1593" t="s">
        <v>161</v>
      </c>
      <c r="L1593" t="s">
        <v>61</v>
      </c>
      <c r="M1593" t="s">
        <v>26</v>
      </c>
      <c r="N1593">
        <v>9740</v>
      </c>
      <c r="O1593">
        <v>9695</v>
      </c>
      <c r="P1593">
        <v>7794</v>
      </c>
      <c r="Q1593">
        <v>6571</v>
      </c>
      <c r="R1593">
        <v>0</v>
      </c>
      <c r="S1593">
        <v>0</v>
      </c>
      <c r="T1593">
        <v>0</v>
      </c>
      <c r="U1593">
        <v>0</v>
      </c>
      <c r="V1593">
        <v>99</v>
      </c>
      <c r="W1593">
        <v>80</v>
      </c>
      <c r="X1593">
        <v>67</v>
      </c>
      <c r="Y1593" t="s">
        <v>173</v>
      </c>
      <c r="Z1593" t="s">
        <v>173</v>
      </c>
      <c r="AA1593" t="s">
        <v>173</v>
      </c>
      <c r="AB1593" t="s">
        <v>173</v>
      </c>
      <c r="AC1593" s="25" t="s">
        <v>173</v>
      </c>
      <c r="AD1593" s="25" t="s">
        <v>173</v>
      </c>
      <c r="AE1593" s="25" t="s">
        <v>173</v>
      </c>
      <c r="AQ1593" s="5" t="e">
        <f>VLOOKUP(AR1593,'End KS4 denominations'!A:G,7,0)</f>
        <v>#N/A</v>
      </c>
      <c r="AR1593" s="5" t="str">
        <f t="shared" si="24"/>
        <v>Girls.S7.Converter Academies.Total.Total</v>
      </c>
    </row>
    <row r="1594" spans="1:44" x14ac:dyDescent="0.25">
      <c r="A1594">
        <v>201819</v>
      </c>
      <c r="B1594" t="s">
        <v>19</v>
      </c>
      <c r="C1594" t="s">
        <v>110</v>
      </c>
      <c r="D1594" t="s">
        <v>20</v>
      </c>
      <c r="E1594" t="s">
        <v>21</v>
      </c>
      <c r="F1594" t="s">
        <v>22</v>
      </c>
      <c r="G1594" t="s">
        <v>161</v>
      </c>
      <c r="H1594" t="s">
        <v>125</v>
      </c>
      <c r="I1594" t="s">
        <v>86</v>
      </c>
      <c r="J1594" t="s">
        <v>161</v>
      </c>
      <c r="K1594" t="s">
        <v>161</v>
      </c>
      <c r="L1594" t="s">
        <v>61</v>
      </c>
      <c r="M1594" t="s">
        <v>26</v>
      </c>
      <c r="N1594">
        <v>17656</v>
      </c>
      <c r="O1594">
        <v>17542</v>
      </c>
      <c r="P1594">
        <v>13735</v>
      </c>
      <c r="Q1594">
        <v>11525</v>
      </c>
      <c r="R1594">
        <v>0</v>
      </c>
      <c r="S1594">
        <v>0</v>
      </c>
      <c r="T1594">
        <v>0</v>
      </c>
      <c r="U1594">
        <v>0</v>
      </c>
      <c r="V1594">
        <v>99</v>
      </c>
      <c r="W1594">
        <v>77</v>
      </c>
      <c r="X1594">
        <v>65</v>
      </c>
      <c r="Y1594" t="s">
        <v>173</v>
      </c>
      <c r="Z1594" t="s">
        <v>173</v>
      </c>
      <c r="AA1594" t="s">
        <v>173</v>
      </c>
      <c r="AB1594" t="s">
        <v>173</v>
      </c>
      <c r="AC1594" s="25" t="s">
        <v>173</v>
      </c>
      <c r="AD1594" s="25" t="s">
        <v>173</v>
      </c>
      <c r="AE1594" s="25" t="s">
        <v>173</v>
      </c>
      <c r="AQ1594" s="5" t="e">
        <f>VLOOKUP(AR1594,'End KS4 denominations'!A:G,7,0)</f>
        <v>#N/A</v>
      </c>
      <c r="AR1594" s="5" t="str">
        <f t="shared" si="24"/>
        <v>Total.S7.Converter Academies.Total.Total</v>
      </c>
    </row>
    <row r="1595" spans="1:44" x14ac:dyDescent="0.25">
      <c r="A1595">
        <v>201819</v>
      </c>
      <c r="B1595" t="s">
        <v>19</v>
      </c>
      <c r="C1595" t="s">
        <v>110</v>
      </c>
      <c r="D1595" t="s">
        <v>20</v>
      </c>
      <c r="E1595" t="s">
        <v>21</v>
      </c>
      <c r="F1595" t="s">
        <v>22</v>
      </c>
      <c r="G1595" t="s">
        <v>111</v>
      </c>
      <c r="H1595" t="s">
        <v>125</v>
      </c>
      <c r="I1595" t="s">
        <v>89</v>
      </c>
      <c r="J1595" t="s">
        <v>161</v>
      </c>
      <c r="K1595" t="s">
        <v>161</v>
      </c>
      <c r="L1595" t="s">
        <v>61</v>
      </c>
      <c r="M1595" t="s">
        <v>26</v>
      </c>
      <c r="N1595">
        <v>319</v>
      </c>
      <c r="O1595">
        <v>312</v>
      </c>
      <c r="P1595">
        <v>199</v>
      </c>
      <c r="Q1595">
        <v>166</v>
      </c>
      <c r="R1595">
        <v>0</v>
      </c>
      <c r="S1595">
        <v>0</v>
      </c>
      <c r="T1595">
        <v>0</v>
      </c>
      <c r="U1595">
        <v>0</v>
      </c>
      <c r="V1595">
        <v>97</v>
      </c>
      <c r="W1595">
        <v>62</v>
      </c>
      <c r="X1595">
        <v>52</v>
      </c>
      <c r="Y1595" t="s">
        <v>173</v>
      </c>
      <c r="Z1595" t="s">
        <v>173</v>
      </c>
      <c r="AA1595" t="s">
        <v>173</v>
      </c>
      <c r="AB1595" t="s">
        <v>173</v>
      </c>
      <c r="AC1595" s="25" t="s">
        <v>173</v>
      </c>
      <c r="AD1595" s="25" t="s">
        <v>173</v>
      </c>
      <c r="AE1595" s="25" t="s">
        <v>173</v>
      </c>
      <c r="AQ1595" s="5" t="e">
        <f>VLOOKUP(AR1595,'End KS4 denominations'!A:G,7,0)</f>
        <v>#N/A</v>
      </c>
      <c r="AR1595" s="5" t="str">
        <f t="shared" si="24"/>
        <v>Boys.S7.Free Schools.Total.Total</v>
      </c>
    </row>
    <row r="1596" spans="1:44" x14ac:dyDescent="0.25">
      <c r="A1596">
        <v>201819</v>
      </c>
      <c r="B1596" t="s">
        <v>19</v>
      </c>
      <c r="C1596" t="s">
        <v>110</v>
      </c>
      <c r="D1596" t="s">
        <v>20</v>
      </c>
      <c r="E1596" t="s">
        <v>21</v>
      </c>
      <c r="F1596" t="s">
        <v>22</v>
      </c>
      <c r="G1596" t="s">
        <v>113</v>
      </c>
      <c r="H1596" t="s">
        <v>125</v>
      </c>
      <c r="I1596" t="s">
        <v>89</v>
      </c>
      <c r="J1596" t="s">
        <v>161</v>
      </c>
      <c r="K1596" t="s">
        <v>161</v>
      </c>
      <c r="L1596" t="s">
        <v>61</v>
      </c>
      <c r="M1596" t="s">
        <v>26</v>
      </c>
      <c r="N1596">
        <v>331</v>
      </c>
      <c r="O1596">
        <v>327</v>
      </c>
      <c r="P1596">
        <v>227</v>
      </c>
      <c r="Q1596">
        <v>185</v>
      </c>
      <c r="R1596">
        <v>0</v>
      </c>
      <c r="S1596">
        <v>0</v>
      </c>
      <c r="T1596">
        <v>0</v>
      </c>
      <c r="U1596">
        <v>0</v>
      </c>
      <c r="V1596">
        <v>98</v>
      </c>
      <c r="W1596">
        <v>68</v>
      </c>
      <c r="X1596">
        <v>55</v>
      </c>
      <c r="Y1596" t="s">
        <v>173</v>
      </c>
      <c r="Z1596" t="s">
        <v>173</v>
      </c>
      <c r="AA1596" t="s">
        <v>173</v>
      </c>
      <c r="AB1596" t="s">
        <v>173</v>
      </c>
      <c r="AC1596" s="25" t="s">
        <v>173</v>
      </c>
      <c r="AD1596" s="25" t="s">
        <v>173</v>
      </c>
      <c r="AE1596" s="25" t="s">
        <v>173</v>
      </c>
      <c r="AQ1596" s="5" t="e">
        <f>VLOOKUP(AR1596,'End KS4 denominations'!A:G,7,0)</f>
        <v>#N/A</v>
      </c>
      <c r="AR1596" s="5" t="str">
        <f t="shared" si="24"/>
        <v>Girls.S7.Free Schools.Total.Total</v>
      </c>
    </row>
    <row r="1597" spans="1:44" x14ac:dyDescent="0.25">
      <c r="A1597">
        <v>201819</v>
      </c>
      <c r="B1597" t="s">
        <v>19</v>
      </c>
      <c r="C1597" t="s">
        <v>110</v>
      </c>
      <c r="D1597" t="s">
        <v>20</v>
      </c>
      <c r="E1597" t="s">
        <v>21</v>
      </c>
      <c r="F1597" t="s">
        <v>22</v>
      </c>
      <c r="G1597" t="s">
        <v>161</v>
      </c>
      <c r="H1597" t="s">
        <v>125</v>
      </c>
      <c r="I1597" t="s">
        <v>89</v>
      </c>
      <c r="J1597" t="s">
        <v>161</v>
      </c>
      <c r="K1597" t="s">
        <v>161</v>
      </c>
      <c r="L1597" t="s">
        <v>61</v>
      </c>
      <c r="M1597" t="s">
        <v>26</v>
      </c>
      <c r="N1597">
        <v>650</v>
      </c>
      <c r="O1597">
        <v>639</v>
      </c>
      <c r="P1597">
        <v>426</v>
      </c>
      <c r="Q1597">
        <v>351</v>
      </c>
      <c r="R1597">
        <v>0</v>
      </c>
      <c r="S1597">
        <v>0</v>
      </c>
      <c r="T1597">
        <v>0</v>
      </c>
      <c r="U1597">
        <v>0</v>
      </c>
      <c r="V1597">
        <v>98</v>
      </c>
      <c r="W1597">
        <v>65</v>
      </c>
      <c r="X1597">
        <v>54</v>
      </c>
      <c r="Y1597" t="s">
        <v>173</v>
      </c>
      <c r="Z1597" t="s">
        <v>173</v>
      </c>
      <c r="AA1597" t="s">
        <v>173</v>
      </c>
      <c r="AB1597" t="s">
        <v>173</v>
      </c>
      <c r="AC1597" s="25" t="s">
        <v>173</v>
      </c>
      <c r="AD1597" s="25" t="s">
        <v>173</v>
      </c>
      <c r="AE1597" s="25" t="s">
        <v>173</v>
      </c>
      <c r="AQ1597" s="5" t="e">
        <f>VLOOKUP(AR1597,'End KS4 denominations'!A:G,7,0)</f>
        <v>#N/A</v>
      </c>
      <c r="AR1597" s="5" t="str">
        <f t="shared" si="24"/>
        <v>Total.S7.Free Schools.Total.Total</v>
      </c>
    </row>
    <row r="1598" spans="1:44" x14ac:dyDescent="0.25">
      <c r="A1598">
        <v>201819</v>
      </c>
      <c r="B1598" t="s">
        <v>19</v>
      </c>
      <c r="C1598" t="s">
        <v>110</v>
      </c>
      <c r="D1598" t="s">
        <v>20</v>
      </c>
      <c r="E1598" t="s">
        <v>21</v>
      </c>
      <c r="F1598" t="s">
        <v>22</v>
      </c>
      <c r="G1598" t="s">
        <v>111</v>
      </c>
      <c r="H1598" t="s">
        <v>125</v>
      </c>
      <c r="I1598" t="s">
        <v>87</v>
      </c>
      <c r="J1598" t="s">
        <v>161</v>
      </c>
      <c r="K1598" t="s">
        <v>161</v>
      </c>
      <c r="L1598" t="s">
        <v>61</v>
      </c>
      <c r="M1598" t="s">
        <v>26</v>
      </c>
      <c r="N1598">
        <v>1690</v>
      </c>
      <c r="O1598">
        <v>1685</v>
      </c>
      <c r="P1598">
        <v>1583</v>
      </c>
      <c r="Q1598">
        <v>1494</v>
      </c>
      <c r="R1598">
        <v>0</v>
      </c>
      <c r="S1598">
        <v>0</v>
      </c>
      <c r="T1598">
        <v>0</v>
      </c>
      <c r="U1598">
        <v>0</v>
      </c>
      <c r="V1598">
        <v>99</v>
      </c>
      <c r="W1598">
        <v>93</v>
      </c>
      <c r="X1598">
        <v>88</v>
      </c>
      <c r="Y1598" t="s">
        <v>173</v>
      </c>
      <c r="Z1598" t="s">
        <v>173</v>
      </c>
      <c r="AA1598" t="s">
        <v>173</v>
      </c>
      <c r="AB1598" t="s">
        <v>173</v>
      </c>
      <c r="AC1598" s="25" t="s">
        <v>173</v>
      </c>
      <c r="AD1598" s="25" t="s">
        <v>173</v>
      </c>
      <c r="AE1598" s="25" t="s">
        <v>173</v>
      </c>
      <c r="AQ1598" s="5" t="e">
        <f>VLOOKUP(AR1598,'End KS4 denominations'!A:G,7,0)</f>
        <v>#N/A</v>
      </c>
      <c r="AR1598" s="5" t="str">
        <f t="shared" si="24"/>
        <v>Boys.S7.Independent Schools.Total.Total</v>
      </c>
    </row>
    <row r="1599" spans="1:44" x14ac:dyDescent="0.25">
      <c r="A1599">
        <v>201819</v>
      </c>
      <c r="B1599" t="s">
        <v>19</v>
      </c>
      <c r="C1599" t="s">
        <v>110</v>
      </c>
      <c r="D1599" t="s">
        <v>20</v>
      </c>
      <c r="E1599" t="s">
        <v>21</v>
      </c>
      <c r="F1599" t="s">
        <v>22</v>
      </c>
      <c r="G1599" t="s">
        <v>113</v>
      </c>
      <c r="H1599" t="s">
        <v>125</v>
      </c>
      <c r="I1599" t="s">
        <v>87</v>
      </c>
      <c r="J1599" t="s">
        <v>161</v>
      </c>
      <c r="K1599" t="s">
        <v>161</v>
      </c>
      <c r="L1599" t="s">
        <v>61</v>
      </c>
      <c r="M1599" t="s">
        <v>26</v>
      </c>
      <c r="N1599">
        <v>2092</v>
      </c>
      <c r="O1599">
        <v>2092</v>
      </c>
      <c r="P1599">
        <v>2018</v>
      </c>
      <c r="Q1599">
        <v>1921</v>
      </c>
      <c r="R1599">
        <v>0</v>
      </c>
      <c r="S1599">
        <v>0</v>
      </c>
      <c r="T1599">
        <v>0</v>
      </c>
      <c r="U1599">
        <v>0</v>
      </c>
      <c r="V1599">
        <v>100</v>
      </c>
      <c r="W1599">
        <v>96</v>
      </c>
      <c r="X1599">
        <v>91</v>
      </c>
      <c r="Y1599" t="s">
        <v>173</v>
      </c>
      <c r="Z1599" t="s">
        <v>173</v>
      </c>
      <c r="AA1599" t="s">
        <v>173</v>
      </c>
      <c r="AB1599" t="s">
        <v>173</v>
      </c>
      <c r="AC1599" s="25" t="s">
        <v>173</v>
      </c>
      <c r="AD1599" s="25" t="s">
        <v>173</v>
      </c>
      <c r="AE1599" s="25" t="s">
        <v>173</v>
      </c>
      <c r="AQ1599" s="5" t="e">
        <f>VLOOKUP(AR1599,'End KS4 denominations'!A:G,7,0)</f>
        <v>#N/A</v>
      </c>
      <c r="AR1599" s="5" t="str">
        <f t="shared" si="24"/>
        <v>Girls.S7.Independent Schools.Total.Total</v>
      </c>
    </row>
    <row r="1600" spans="1:44" x14ac:dyDescent="0.25">
      <c r="A1600">
        <v>201819</v>
      </c>
      <c r="B1600" t="s">
        <v>19</v>
      </c>
      <c r="C1600" t="s">
        <v>110</v>
      </c>
      <c r="D1600" t="s">
        <v>20</v>
      </c>
      <c r="E1600" t="s">
        <v>21</v>
      </c>
      <c r="F1600" t="s">
        <v>22</v>
      </c>
      <c r="G1600" t="s">
        <v>161</v>
      </c>
      <c r="H1600" t="s">
        <v>125</v>
      </c>
      <c r="I1600" t="s">
        <v>87</v>
      </c>
      <c r="J1600" t="s">
        <v>161</v>
      </c>
      <c r="K1600" t="s">
        <v>161</v>
      </c>
      <c r="L1600" t="s">
        <v>61</v>
      </c>
      <c r="M1600" t="s">
        <v>26</v>
      </c>
      <c r="N1600">
        <v>3782</v>
      </c>
      <c r="O1600">
        <v>3777</v>
      </c>
      <c r="P1600">
        <v>3601</v>
      </c>
      <c r="Q1600">
        <v>3415</v>
      </c>
      <c r="R1600">
        <v>0</v>
      </c>
      <c r="S1600">
        <v>0</v>
      </c>
      <c r="T1600">
        <v>0</v>
      </c>
      <c r="U1600">
        <v>0</v>
      </c>
      <c r="V1600">
        <v>99</v>
      </c>
      <c r="W1600">
        <v>95</v>
      </c>
      <c r="X1600">
        <v>90</v>
      </c>
      <c r="Y1600" t="s">
        <v>173</v>
      </c>
      <c r="Z1600" t="s">
        <v>173</v>
      </c>
      <c r="AA1600" t="s">
        <v>173</v>
      </c>
      <c r="AB1600" t="s">
        <v>173</v>
      </c>
      <c r="AC1600" s="25" t="s">
        <v>173</v>
      </c>
      <c r="AD1600" s="25" t="s">
        <v>173</v>
      </c>
      <c r="AE1600" s="25" t="s">
        <v>173</v>
      </c>
      <c r="AQ1600" s="5" t="e">
        <f>VLOOKUP(AR1600,'End KS4 denominations'!A:G,7,0)</f>
        <v>#N/A</v>
      </c>
      <c r="AR1600" s="5" t="str">
        <f t="shared" ref="AR1600:AR1663" si="25">CONCATENATE(G1600,".",H1600,".",I1600,".",J1600,".",K1600)</f>
        <v>Total.S7.Independent Schools.Total.Total</v>
      </c>
    </row>
    <row r="1601" spans="1:44" x14ac:dyDescent="0.25">
      <c r="A1601">
        <v>201819</v>
      </c>
      <c r="B1601" t="s">
        <v>19</v>
      </c>
      <c r="C1601" t="s">
        <v>110</v>
      </c>
      <c r="D1601" t="s">
        <v>20</v>
      </c>
      <c r="E1601" t="s">
        <v>21</v>
      </c>
      <c r="F1601" t="s">
        <v>22</v>
      </c>
      <c r="G1601" t="s">
        <v>111</v>
      </c>
      <c r="H1601" t="s">
        <v>125</v>
      </c>
      <c r="I1601" t="s">
        <v>162</v>
      </c>
      <c r="J1601" t="s">
        <v>161</v>
      </c>
      <c r="K1601" t="s">
        <v>161</v>
      </c>
      <c r="L1601" t="s">
        <v>61</v>
      </c>
      <c r="M1601" t="s">
        <v>26</v>
      </c>
      <c r="N1601">
        <v>15</v>
      </c>
      <c r="O1601">
        <v>15</v>
      </c>
      <c r="P1601">
        <v>12</v>
      </c>
      <c r="Q1601">
        <v>9</v>
      </c>
      <c r="R1601">
        <v>0</v>
      </c>
      <c r="S1601">
        <v>0</v>
      </c>
      <c r="T1601">
        <v>0</v>
      </c>
      <c r="U1601">
        <v>0</v>
      </c>
      <c r="V1601">
        <v>100</v>
      </c>
      <c r="W1601">
        <v>80</v>
      </c>
      <c r="X1601">
        <v>60</v>
      </c>
      <c r="Y1601" t="s">
        <v>173</v>
      </c>
      <c r="Z1601" t="s">
        <v>173</v>
      </c>
      <c r="AA1601" t="s">
        <v>173</v>
      </c>
      <c r="AB1601" t="s">
        <v>173</v>
      </c>
      <c r="AC1601" s="25" t="s">
        <v>173</v>
      </c>
      <c r="AD1601" s="25" t="s">
        <v>173</v>
      </c>
      <c r="AE1601" s="25" t="s">
        <v>173</v>
      </c>
      <c r="AQ1601" s="5" t="e">
        <f>VLOOKUP(AR1601,'End KS4 denominations'!A:G,7,0)</f>
        <v>#N/A</v>
      </c>
      <c r="AR1601" s="5" t="str">
        <f t="shared" si="25"/>
        <v>Boys.S7.Independent Special Schools.Total.Total</v>
      </c>
    </row>
    <row r="1602" spans="1:44" x14ac:dyDescent="0.25">
      <c r="A1602">
        <v>201819</v>
      </c>
      <c r="B1602" t="s">
        <v>19</v>
      </c>
      <c r="C1602" t="s">
        <v>110</v>
      </c>
      <c r="D1602" t="s">
        <v>20</v>
      </c>
      <c r="E1602" t="s">
        <v>21</v>
      </c>
      <c r="F1602" t="s">
        <v>22</v>
      </c>
      <c r="G1602" t="s">
        <v>161</v>
      </c>
      <c r="H1602" t="s">
        <v>125</v>
      </c>
      <c r="I1602" t="s">
        <v>162</v>
      </c>
      <c r="J1602" t="s">
        <v>161</v>
      </c>
      <c r="K1602" t="s">
        <v>161</v>
      </c>
      <c r="L1602" t="s">
        <v>61</v>
      </c>
      <c r="M1602" t="s">
        <v>26</v>
      </c>
      <c r="N1602">
        <v>15</v>
      </c>
      <c r="O1602">
        <v>15</v>
      </c>
      <c r="P1602">
        <v>12</v>
      </c>
      <c r="Q1602">
        <v>9</v>
      </c>
      <c r="R1602">
        <v>0</v>
      </c>
      <c r="S1602">
        <v>0</v>
      </c>
      <c r="T1602">
        <v>0</v>
      </c>
      <c r="U1602">
        <v>0</v>
      </c>
      <c r="V1602">
        <v>100</v>
      </c>
      <c r="W1602">
        <v>80</v>
      </c>
      <c r="X1602">
        <v>60</v>
      </c>
      <c r="Y1602" t="s">
        <v>173</v>
      </c>
      <c r="Z1602" t="s">
        <v>173</v>
      </c>
      <c r="AA1602" t="s">
        <v>173</v>
      </c>
      <c r="AB1602" t="s">
        <v>173</v>
      </c>
      <c r="AC1602" s="25" t="s">
        <v>173</v>
      </c>
      <c r="AD1602" s="25" t="s">
        <v>173</v>
      </c>
      <c r="AE1602" s="25" t="s">
        <v>173</v>
      </c>
      <c r="AQ1602" s="5" t="e">
        <f>VLOOKUP(AR1602,'End KS4 denominations'!A:G,7,0)</f>
        <v>#N/A</v>
      </c>
      <c r="AR1602" s="5" t="str">
        <f t="shared" si="25"/>
        <v>Total.S7.Independent Special Schools.Total.Total</v>
      </c>
    </row>
    <row r="1603" spans="1:44" x14ac:dyDescent="0.25">
      <c r="A1603">
        <v>201819</v>
      </c>
      <c r="B1603" t="s">
        <v>19</v>
      </c>
      <c r="C1603" t="s">
        <v>110</v>
      </c>
      <c r="D1603" t="s">
        <v>20</v>
      </c>
      <c r="E1603" t="s">
        <v>21</v>
      </c>
      <c r="F1603" t="s">
        <v>22</v>
      </c>
      <c r="G1603" t="s">
        <v>111</v>
      </c>
      <c r="H1603" t="s">
        <v>125</v>
      </c>
      <c r="I1603" t="s">
        <v>88</v>
      </c>
      <c r="J1603" t="s">
        <v>161</v>
      </c>
      <c r="K1603" t="s">
        <v>161</v>
      </c>
      <c r="L1603" t="s">
        <v>61</v>
      </c>
      <c r="M1603" t="s">
        <v>26</v>
      </c>
      <c r="N1603">
        <v>1975</v>
      </c>
      <c r="O1603">
        <v>1919</v>
      </c>
      <c r="P1603">
        <v>1067</v>
      </c>
      <c r="Q1603">
        <v>796</v>
      </c>
      <c r="R1603">
        <v>0</v>
      </c>
      <c r="S1603">
        <v>0</v>
      </c>
      <c r="T1603">
        <v>0</v>
      </c>
      <c r="U1603">
        <v>0</v>
      </c>
      <c r="V1603">
        <v>97</v>
      </c>
      <c r="W1603">
        <v>54</v>
      </c>
      <c r="X1603">
        <v>40</v>
      </c>
      <c r="Y1603" t="s">
        <v>173</v>
      </c>
      <c r="Z1603" t="s">
        <v>173</v>
      </c>
      <c r="AA1603" t="s">
        <v>173</v>
      </c>
      <c r="AB1603" t="s">
        <v>173</v>
      </c>
      <c r="AC1603" s="25" t="s">
        <v>173</v>
      </c>
      <c r="AD1603" s="25" t="s">
        <v>173</v>
      </c>
      <c r="AE1603" s="25" t="s">
        <v>173</v>
      </c>
      <c r="AQ1603" s="5" t="e">
        <f>VLOOKUP(AR1603,'End KS4 denominations'!A:G,7,0)</f>
        <v>#N/A</v>
      </c>
      <c r="AR1603" s="5" t="str">
        <f t="shared" si="25"/>
        <v>Boys.S7.Sponsored Academies.Total.Total</v>
      </c>
    </row>
    <row r="1604" spans="1:44" x14ac:dyDescent="0.25">
      <c r="A1604">
        <v>201819</v>
      </c>
      <c r="B1604" t="s">
        <v>19</v>
      </c>
      <c r="C1604" t="s">
        <v>110</v>
      </c>
      <c r="D1604" t="s">
        <v>20</v>
      </c>
      <c r="E1604" t="s">
        <v>21</v>
      </c>
      <c r="F1604" t="s">
        <v>22</v>
      </c>
      <c r="G1604" t="s">
        <v>113</v>
      </c>
      <c r="H1604" t="s">
        <v>125</v>
      </c>
      <c r="I1604" t="s">
        <v>88</v>
      </c>
      <c r="J1604" t="s">
        <v>161</v>
      </c>
      <c r="K1604" t="s">
        <v>161</v>
      </c>
      <c r="L1604" t="s">
        <v>61</v>
      </c>
      <c r="M1604" t="s">
        <v>26</v>
      </c>
      <c r="N1604">
        <v>2199</v>
      </c>
      <c r="O1604">
        <v>2168</v>
      </c>
      <c r="P1604">
        <v>1423</v>
      </c>
      <c r="Q1604">
        <v>1087</v>
      </c>
      <c r="R1604">
        <v>0</v>
      </c>
      <c r="S1604">
        <v>0</v>
      </c>
      <c r="T1604">
        <v>0</v>
      </c>
      <c r="U1604">
        <v>0</v>
      </c>
      <c r="V1604">
        <v>98</v>
      </c>
      <c r="W1604">
        <v>64</v>
      </c>
      <c r="X1604">
        <v>49</v>
      </c>
      <c r="Y1604" t="s">
        <v>173</v>
      </c>
      <c r="Z1604" t="s">
        <v>173</v>
      </c>
      <c r="AA1604" t="s">
        <v>173</v>
      </c>
      <c r="AB1604" t="s">
        <v>173</v>
      </c>
      <c r="AC1604" s="25" t="s">
        <v>173</v>
      </c>
      <c r="AD1604" s="25" t="s">
        <v>173</v>
      </c>
      <c r="AE1604" s="25" t="s">
        <v>173</v>
      </c>
      <c r="AQ1604" s="5" t="e">
        <f>VLOOKUP(AR1604,'End KS4 denominations'!A:G,7,0)</f>
        <v>#N/A</v>
      </c>
      <c r="AR1604" s="5" t="str">
        <f t="shared" si="25"/>
        <v>Girls.S7.Sponsored Academies.Total.Total</v>
      </c>
    </row>
    <row r="1605" spans="1:44" x14ac:dyDescent="0.25">
      <c r="A1605">
        <v>201819</v>
      </c>
      <c r="B1605" t="s">
        <v>19</v>
      </c>
      <c r="C1605" t="s">
        <v>110</v>
      </c>
      <c r="D1605" t="s">
        <v>20</v>
      </c>
      <c r="E1605" t="s">
        <v>21</v>
      </c>
      <c r="F1605" t="s">
        <v>22</v>
      </c>
      <c r="G1605" t="s">
        <v>161</v>
      </c>
      <c r="H1605" t="s">
        <v>125</v>
      </c>
      <c r="I1605" t="s">
        <v>88</v>
      </c>
      <c r="J1605" t="s">
        <v>161</v>
      </c>
      <c r="K1605" t="s">
        <v>161</v>
      </c>
      <c r="L1605" t="s">
        <v>61</v>
      </c>
      <c r="M1605" t="s">
        <v>26</v>
      </c>
      <c r="N1605">
        <v>4174</v>
      </c>
      <c r="O1605">
        <v>4087</v>
      </c>
      <c r="P1605">
        <v>2490</v>
      </c>
      <c r="Q1605">
        <v>1883</v>
      </c>
      <c r="R1605">
        <v>0</v>
      </c>
      <c r="S1605">
        <v>0</v>
      </c>
      <c r="T1605">
        <v>0</v>
      </c>
      <c r="U1605">
        <v>0</v>
      </c>
      <c r="V1605">
        <v>97</v>
      </c>
      <c r="W1605">
        <v>59</v>
      </c>
      <c r="X1605">
        <v>45</v>
      </c>
      <c r="Y1605" t="s">
        <v>173</v>
      </c>
      <c r="Z1605" t="s">
        <v>173</v>
      </c>
      <c r="AA1605" t="s">
        <v>173</v>
      </c>
      <c r="AB1605" t="s">
        <v>173</v>
      </c>
      <c r="AC1605" s="25" t="s">
        <v>173</v>
      </c>
      <c r="AD1605" s="25" t="s">
        <v>173</v>
      </c>
      <c r="AE1605" s="25" t="s">
        <v>173</v>
      </c>
      <c r="AQ1605" s="5" t="e">
        <f>VLOOKUP(AR1605,'End KS4 denominations'!A:G,7,0)</f>
        <v>#N/A</v>
      </c>
      <c r="AR1605" s="5" t="str">
        <f t="shared" si="25"/>
        <v>Total.S7.Sponsored Academies.Total.Total</v>
      </c>
    </row>
    <row r="1606" spans="1:44" x14ac:dyDescent="0.25">
      <c r="A1606">
        <v>201819</v>
      </c>
      <c r="B1606" t="s">
        <v>19</v>
      </c>
      <c r="C1606" t="s">
        <v>110</v>
      </c>
      <c r="D1606" t="s">
        <v>20</v>
      </c>
      <c r="E1606" t="s">
        <v>21</v>
      </c>
      <c r="F1606" t="s">
        <v>22</v>
      </c>
      <c r="G1606" t="s">
        <v>111</v>
      </c>
      <c r="H1606" t="s">
        <v>125</v>
      </c>
      <c r="I1606" t="s">
        <v>126</v>
      </c>
      <c r="J1606" t="s">
        <v>161</v>
      </c>
      <c r="K1606" t="s">
        <v>161</v>
      </c>
      <c r="L1606" t="s">
        <v>61</v>
      </c>
      <c r="M1606" t="s">
        <v>26</v>
      </c>
      <c r="N1606">
        <v>8</v>
      </c>
      <c r="O1606">
        <v>8</v>
      </c>
      <c r="P1606">
        <v>8</v>
      </c>
      <c r="Q1606">
        <v>6</v>
      </c>
      <c r="R1606">
        <v>0</v>
      </c>
      <c r="S1606">
        <v>0</v>
      </c>
      <c r="T1606">
        <v>0</v>
      </c>
      <c r="U1606">
        <v>0</v>
      </c>
      <c r="V1606">
        <v>100</v>
      </c>
      <c r="W1606">
        <v>100</v>
      </c>
      <c r="X1606">
        <v>75</v>
      </c>
      <c r="Y1606" t="s">
        <v>173</v>
      </c>
      <c r="Z1606" t="s">
        <v>173</v>
      </c>
      <c r="AA1606" t="s">
        <v>173</v>
      </c>
      <c r="AB1606" t="s">
        <v>173</v>
      </c>
      <c r="AC1606" s="25" t="s">
        <v>173</v>
      </c>
      <c r="AD1606" s="25" t="s">
        <v>173</v>
      </c>
      <c r="AE1606" s="25" t="s">
        <v>173</v>
      </c>
      <c r="AQ1606" s="5" t="e">
        <f>VLOOKUP(AR1606,'End KS4 denominations'!A:G,7,0)</f>
        <v>#N/A</v>
      </c>
      <c r="AR1606" s="5" t="str">
        <f t="shared" si="25"/>
        <v>Boys.S7.Studio Schools.Total.Total</v>
      </c>
    </row>
    <row r="1607" spans="1:44" x14ac:dyDescent="0.25">
      <c r="A1607">
        <v>201819</v>
      </c>
      <c r="B1607" t="s">
        <v>19</v>
      </c>
      <c r="C1607" t="s">
        <v>110</v>
      </c>
      <c r="D1607" t="s">
        <v>20</v>
      </c>
      <c r="E1607" t="s">
        <v>21</v>
      </c>
      <c r="F1607" t="s">
        <v>22</v>
      </c>
      <c r="G1607" t="s">
        <v>113</v>
      </c>
      <c r="H1607" t="s">
        <v>125</v>
      </c>
      <c r="I1607" t="s">
        <v>126</v>
      </c>
      <c r="J1607" t="s">
        <v>161</v>
      </c>
      <c r="K1607" t="s">
        <v>161</v>
      </c>
      <c r="L1607" t="s">
        <v>61</v>
      </c>
      <c r="M1607" t="s">
        <v>26</v>
      </c>
      <c r="N1607">
        <v>7</v>
      </c>
      <c r="O1607">
        <v>7</v>
      </c>
      <c r="P1607">
        <v>5</v>
      </c>
      <c r="Q1607">
        <v>5</v>
      </c>
      <c r="R1607">
        <v>0</v>
      </c>
      <c r="S1607">
        <v>0</v>
      </c>
      <c r="T1607">
        <v>0</v>
      </c>
      <c r="U1607">
        <v>0</v>
      </c>
      <c r="V1607">
        <v>100</v>
      </c>
      <c r="W1607">
        <v>71</v>
      </c>
      <c r="X1607">
        <v>71</v>
      </c>
      <c r="Y1607" t="s">
        <v>173</v>
      </c>
      <c r="Z1607" t="s">
        <v>173</v>
      </c>
      <c r="AA1607" t="s">
        <v>173</v>
      </c>
      <c r="AB1607" t="s">
        <v>173</v>
      </c>
      <c r="AC1607" s="25" t="s">
        <v>173</v>
      </c>
      <c r="AD1607" s="25" t="s">
        <v>173</v>
      </c>
      <c r="AE1607" s="25" t="s">
        <v>173</v>
      </c>
      <c r="AQ1607" s="5" t="e">
        <f>VLOOKUP(AR1607,'End KS4 denominations'!A:G,7,0)</f>
        <v>#N/A</v>
      </c>
      <c r="AR1607" s="5" t="str">
        <f t="shared" si="25"/>
        <v>Girls.S7.Studio Schools.Total.Total</v>
      </c>
    </row>
    <row r="1608" spans="1:44" x14ac:dyDescent="0.25">
      <c r="A1608">
        <v>201819</v>
      </c>
      <c r="B1608" t="s">
        <v>19</v>
      </c>
      <c r="C1608" t="s">
        <v>110</v>
      </c>
      <c r="D1608" t="s">
        <v>20</v>
      </c>
      <c r="E1608" t="s">
        <v>21</v>
      </c>
      <c r="F1608" t="s">
        <v>22</v>
      </c>
      <c r="G1608" t="s">
        <v>161</v>
      </c>
      <c r="H1608" t="s">
        <v>125</v>
      </c>
      <c r="I1608" t="s">
        <v>126</v>
      </c>
      <c r="J1608" t="s">
        <v>161</v>
      </c>
      <c r="K1608" t="s">
        <v>161</v>
      </c>
      <c r="L1608" t="s">
        <v>61</v>
      </c>
      <c r="M1608" t="s">
        <v>26</v>
      </c>
      <c r="N1608">
        <v>15</v>
      </c>
      <c r="O1608">
        <v>15</v>
      </c>
      <c r="P1608">
        <v>13</v>
      </c>
      <c r="Q1608">
        <v>11</v>
      </c>
      <c r="R1608">
        <v>0</v>
      </c>
      <c r="S1608">
        <v>0</v>
      </c>
      <c r="T1608">
        <v>0</v>
      </c>
      <c r="U1608">
        <v>0</v>
      </c>
      <c r="V1608">
        <v>100</v>
      </c>
      <c r="W1608">
        <v>86</v>
      </c>
      <c r="X1608">
        <v>73</v>
      </c>
      <c r="Y1608" t="s">
        <v>173</v>
      </c>
      <c r="Z1608" t="s">
        <v>173</v>
      </c>
      <c r="AA1608" t="s">
        <v>173</v>
      </c>
      <c r="AB1608" t="s">
        <v>173</v>
      </c>
      <c r="AC1608" s="25" t="s">
        <v>173</v>
      </c>
      <c r="AD1608" s="25" t="s">
        <v>173</v>
      </c>
      <c r="AE1608" s="25" t="s">
        <v>173</v>
      </c>
      <c r="AQ1608" s="5" t="e">
        <f>VLOOKUP(AR1608,'End KS4 denominations'!A:G,7,0)</f>
        <v>#N/A</v>
      </c>
      <c r="AR1608" s="5" t="str">
        <f t="shared" si="25"/>
        <v>Total.S7.Studio Schools.Total.Total</v>
      </c>
    </row>
    <row r="1609" spans="1:44" x14ac:dyDescent="0.25">
      <c r="A1609">
        <v>201819</v>
      </c>
      <c r="B1609" t="s">
        <v>19</v>
      </c>
      <c r="C1609" t="s">
        <v>110</v>
      </c>
      <c r="D1609" t="s">
        <v>20</v>
      </c>
      <c r="E1609" t="s">
        <v>21</v>
      </c>
      <c r="F1609" t="s">
        <v>22</v>
      </c>
      <c r="G1609" t="s">
        <v>111</v>
      </c>
      <c r="H1609" t="s">
        <v>125</v>
      </c>
      <c r="I1609" t="s">
        <v>163</v>
      </c>
      <c r="J1609" t="s">
        <v>161</v>
      </c>
      <c r="K1609" t="s">
        <v>161</v>
      </c>
      <c r="L1609" t="s">
        <v>61</v>
      </c>
      <c r="M1609" t="s">
        <v>26</v>
      </c>
      <c r="N1609">
        <v>2</v>
      </c>
      <c r="O1609">
        <v>2</v>
      </c>
      <c r="P1609">
        <v>1</v>
      </c>
      <c r="Q1609">
        <v>0</v>
      </c>
      <c r="R1609">
        <v>0</v>
      </c>
      <c r="S1609">
        <v>0</v>
      </c>
      <c r="T1609">
        <v>0</v>
      </c>
      <c r="U1609">
        <v>0</v>
      </c>
      <c r="V1609">
        <v>100</v>
      </c>
      <c r="W1609">
        <v>50</v>
      </c>
      <c r="X1609">
        <v>0</v>
      </c>
      <c r="Y1609" t="s">
        <v>173</v>
      </c>
      <c r="Z1609" t="s">
        <v>173</v>
      </c>
      <c r="AA1609" t="s">
        <v>173</v>
      </c>
      <c r="AB1609" t="s">
        <v>173</v>
      </c>
      <c r="AC1609" s="25" t="s">
        <v>173</v>
      </c>
      <c r="AD1609" s="25" t="s">
        <v>173</v>
      </c>
      <c r="AE1609" s="25" t="s">
        <v>173</v>
      </c>
      <c r="AQ1609" s="5" t="e">
        <f>VLOOKUP(AR1609,'End KS4 denominations'!A:G,7,0)</f>
        <v>#N/A</v>
      </c>
      <c r="AR1609" s="5" t="str">
        <f t="shared" si="25"/>
        <v>Boys.S7.University Technical Colleges (UTCs).Total.Total</v>
      </c>
    </row>
    <row r="1610" spans="1:44" x14ac:dyDescent="0.25">
      <c r="A1610">
        <v>201819</v>
      </c>
      <c r="B1610" t="s">
        <v>19</v>
      </c>
      <c r="C1610" t="s">
        <v>110</v>
      </c>
      <c r="D1610" t="s">
        <v>20</v>
      </c>
      <c r="E1610" t="s">
        <v>21</v>
      </c>
      <c r="F1610" t="s">
        <v>22</v>
      </c>
      <c r="G1610" t="s">
        <v>161</v>
      </c>
      <c r="H1610" t="s">
        <v>125</v>
      </c>
      <c r="I1610" t="s">
        <v>163</v>
      </c>
      <c r="J1610" t="s">
        <v>161</v>
      </c>
      <c r="K1610" t="s">
        <v>161</v>
      </c>
      <c r="L1610" t="s">
        <v>61</v>
      </c>
      <c r="M1610" t="s">
        <v>26</v>
      </c>
      <c r="N1610">
        <v>2</v>
      </c>
      <c r="O1610">
        <v>2</v>
      </c>
      <c r="P1610">
        <v>1</v>
      </c>
      <c r="Q1610">
        <v>0</v>
      </c>
      <c r="R1610">
        <v>0</v>
      </c>
      <c r="S1610">
        <v>0</v>
      </c>
      <c r="T1610">
        <v>0</v>
      </c>
      <c r="U1610">
        <v>0</v>
      </c>
      <c r="V1610">
        <v>100</v>
      </c>
      <c r="W1610">
        <v>50</v>
      </c>
      <c r="X1610">
        <v>0</v>
      </c>
      <c r="Y1610" t="s">
        <v>173</v>
      </c>
      <c r="Z1610" t="s">
        <v>173</v>
      </c>
      <c r="AA1610" t="s">
        <v>173</v>
      </c>
      <c r="AB1610" t="s">
        <v>173</v>
      </c>
      <c r="AC1610" s="25" t="s">
        <v>173</v>
      </c>
      <c r="AD1610" s="25" t="s">
        <v>173</v>
      </c>
      <c r="AE1610" s="25" t="s">
        <v>173</v>
      </c>
      <c r="AQ1610" s="5" t="e">
        <f>VLOOKUP(AR1610,'End KS4 denominations'!A:G,7,0)</f>
        <v>#N/A</v>
      </c>
      <c r="AR1610" s="5" t="str">
        <f t="shared" si="25"/>
        <v>Total.S7.University Technical Colleges (UTCs).Total.Total</v>
      </c>
    </row>
    <row r="1611" spans="1:44" x14ac:dyDescent="0.25">
      <c r="A1611">
        <v>201819</v>
      </c>
      <c r="B1611" t="s">
        <v>19</v>
      </c>
      <c r="C1611" t="s">
        <v>110</v>
      </c>
      <c r="D1611" t="s">
        <v>20</v>
      </c>
      <c r="E1611" t="s">
        <v>21</v>
      </c>
      <c r="F1611" t="s">
        <v>22</v>
      </c>
      <c r="G1611" t="s">
        <v>111</v>
      </c>
      <c r="H1611" t="s">
        <v>125</v>
      </c>
      <c r="I1611" t="s">
        <v>86</v>
      </c>
      <c r="J1611" t="s">
        <v>161</v>
      </c>
      <c r="K1611" t="s">
        <v>161</v>
      </c>
      <c r="L1611" t="s">
        <v>102</v>
      </c>
      <c r="M1611" t="s">
        <v>26</v>
      </c>
      <c r="N1611">
        <v>31</v>
      </c>
      <c r="O1611">
        <v>31</v>
      </c>
      <c r="P1611">
        <v>30</v>
      </c>
      <c r="Q1611">
        <v>0</v>
      </c>
      <c r="R1611">
        <v>0</v>
      </c>
      <c r="S1611">
        <v>0</v>
      </c>
      <c r="T1611">
        <v>0</v>
      </c>
      <c r="U1611">
        <v>0</v>
      </c>
      <c r="V1611">
        <v>100</v>
      </c>
      <c r="W1611">
        <v>96</v>
      </c>
      <c r="X1611">
        <v>0</v>
      </c>
      <c r="Y1611" t="s">
        <v>173</v>
      </c>
      <c r="Z1611" t="s">
        <v>173</v>
      </c>
      <c r="AA1611" t="s">
        <v>173</v>
      </c>
      <c r="AB1611" t="s">
        <v>173</v>
      </c>
      <c r="AC1611" s="25" t="s">
        <v>173</v>
      </c>
      <c r="AD1611" s="25" t="s">
        <v>173</v>
      </c>
      <c r="AE1611" s="25" t="s">
        <v>173</v>
      </c>
      <c r="AQ1611" s="5" t="e">
        <f>VLOOKUP(AR1611,'End KS4 denominations'!A:G,7,0)</f>
        <v>#N/A</v>
      </c>
      <c r="AR1611" s="5" t="str">
        <f t="shared" si="25"/>
        <v>Boys.S7.Converter Academies.Total.Total</v>
      </c>
    </row>
    <row r="1612" spans="1:44" x14ac:dyDescent="0.25">
      <c r="A1612">
        <v>201819</v>
      </c>
      <c r="B1612" t="s">
        <v>19</v>
      </c>
      <c r="C1612" t="s">
        <v>110</v>
      </c>
      <c r="D1612" t="s">
        <v>20</v>
      </c>
      <c r="E1612" t="s">
        <v>21</v>
      </c>
      <c r="F1612" t="s">
        <v>22</v>
      </c>
      <c r="G1612" t="s">
        <v>113</v>
      </c>
      <c r="H1612" t="s">
        <v>125</v>
      </c>
      <c r="I1612" t="s">
        <v>86</v>
      </c>
      <c r="J1612" t="s">
        <v>161</v>
      </c>
      <c r="K1612" t="s">
        <v>161</v>
      </c>
      <c r="L1612" t="s">
        <v>102</v>
      </c>
      <c r="M1612" t="s">
        <v>26</v>
      </c>
      <c r="N1612">
        <v>117</v>
      </c>
      <c r="O1612">
        <v>112</v>
      </c>
      <c r="P1612">
        <v>97</v>
      </c>
      <c r="Q1612">
        <v>0</v>
      </c>
      <c r="R1612">
        <v>0</v>
      </c>
      <c r="S1612">
        <v>0</v>
      </c>
      <c r="T1612">
        <v>0</v>
      </c>
      <c r="U1612">
        <v>0</v>
      </c>
      <c r="V1612">
        <v>95</v>
      </c>
      <c r="W1612">
        <v>82</v>
      </c>
      <c r="X1612">
        <v>0</v>
      </c>
      <c r="Y1612" t="s">
        <v>173</v>
      </c>
      <c r="Z1612" t="s">
        <v>173</v>
      </c>
      <c r="AA1612" t="s">
        <v>173</v>
      </c>
      <c r="AB1612" t="s">
        <v>173</v>
      </c>
      <c r="AC1612" s="25" t="s">
        <v>173</v>
      </c>
      <c r="AD1612" s="25" t="s">
        <v>173</v>
      </c>
      <c r="AE1612" s="25" t="s">
        <v>173</v>
      </c>
      <c r="AQ1612" s="5" t="e">
        <f>VLOOKUP(AR1612,'End KS4 denominations'!A:G,7,0)</f>
        <v>#N/A</v>
      </c>
      <c r="AR1612" s="5" t="str">
        <f t="shared" si="25"/>
        <v>Girls.S7.Converter Academies.Total.Total</v>
      </c>
    </row>
    <row r="1613" spans="1:44" x14ac:dyDescent="0.25">
      <c r="A1613">
        <v>201819</v>
      </c>
      <c r="B1613" t="s">
        <v>19</v>
      </c>
      <c r="C1613" t="s">
        <v>110</v>
      </c>
      <c r="D1613" t="s">
        <v>20</v>
      </c>
      <c r="E1613" t="s">
        <v>21</v>
      </c>
      <c r="F1613" t="s">
        <v>22</v>
      </c>
      <c r="G1613" t="s">
        <v>161</v>
      </c>
      <c r="H1613" t="s">
        <v>125</v>
      </c>
      <c r="I1613" t="s">
        <v>86</v>
      </c>
      <c r="J1613" t="s">
        <v>161</v>
      </c>
      <c r="K1613" t="s">
        <v>161</v>
      </c>
      <c r="L1613" t="s">
        <v>102</v>
      </c>
      <c r="M1613" t="s">
        <v>26</v>
      </c>
      <c r="N1613">
        <v>148</v>
      </c>
      <c r="O1613">
        <v>143</v>
      </c>
      <c r="P1613">
        <v>127</v>
      </c>
      <c r="Q1613">
        <v>0</v>
      </c>
      <c r="R1613">
        <v>0</v>
      </c>
      <c r="S1613">
        <v>0</v>
      </c>
      <c r="T1613">
        <v>0</v>
      </c>
      <c r="U1613">
        <v>0</v>
      </c>
      <c r="V1613">
        <v>96</v>
      </c>
      <c r="W1613">
        <v>85</v>
      </c>
      <c r="X1613">
        <v>0</v>
      </c>
      <c r="Y1613" t="s">
        <v>173</v>
      </c>
      <c r="Z1613" t="s">
        <v>173</v>
      </c>
      <c r="AA1613" t="s">
        <v>173</v>
      </c>
      <c r="AB1613" t="s">
        <v>173</v>
      </c>
      <c r="AC1613" s="25" t="s">
        <v>173</v>
      </c>
      <c r="AD1613" s="25" t="s">
        <v>173</v>
      </c>
      <c r="AE1613" s="25" t="s">
        <v>173</v>
      </c>
      <c r="AQ1613" s="5" t="e">
        <f>VLOOKUP(AR1613,'End KS4 denominations'!A:G,7,0)</f>
        <v>#N/A</v>
      </c>
      <c r="AR1613" s="5" t="str">
        <f t="shared" si="25"/>
        <v>Total.S7.Converter Academies.Total.Total</v>
      </c>
    </row>
    <row r="1614" spans="1:44" x14ac:dyDescent="0.25">
      <c r="A1614">
        <v>201819</v>
      </c>
      <c r="B1614" t="s">
        <v>19</v>
      </c>
      <c r="C1614" t="s">
        <v>110</v>
      </c>
      <c r="D1614" t="s">
        <v>20</v>
      </c>
      <c r="E1614" t="s">
        <v>21</v>
      </c>
      <c r="F1614" t="s">
        <v>22</v>
      </c>
      <c r="G1614" t="s">
        <v>111</v>
      </c>
      <c r="H1614" t="s">
        <v>125</v>
      </c>
      <c r="I1614" t="s">
        <v>87</v>
      </c>
      <c r="J1614" t="s">
        <v>161</v>
      </c>
      <c r="K1614" t="s">
        <v>161</v>
      </c>
      <c r="L1614" t="s">
        <v>102</v>
      </c>
      <c r="M1614" t="s">
        <v>26</v>
      </c>
      <c r="N1614">
        <v>107</v>
      </c>
      <c r="O1614">
        <v>98</v>
      </c>
      <c r="P1614">
        <v>87</v>
      </c>
      <c r="Q1614">
        <v>0</v>
      </c>
      <c r="R1614">
        <v>0</v>
      </c>
      <c r="S1614">
        <v>0</v>
      </c>
      <c r="T1614">
        <v>0</v>
      </c>
      <c r="U1614">
        <v>0</v>
      </c>
      <c r="V1614">
        <v>91</v>
      </c>
      <c r="W1614">
        <v>81</v>
      </c>
      <c r="X1614">
        <v>0</v>
      </c>
      <c r="Y1614" t="s">
        <v>173</v>
      </c>
      <c r="Z1614" t="s">
        <v>173</v>
      </c>
      <c r="AA1614" t="s">
        <v>173</v>
      </c>
      <c r="AB1614" t="s">
        <v>173</v>
      </c>
      <c r="AC1614" s="25" t="s">
        <v>173</v>
      </c>
      <c r="AD1614" s="25" t="s">
        <v>173</v>
      </c>
      <c r="AE1614" s="25" t="s">
        <v>173</v>
      </c>
      <c r="AQ1614" s="5" t="e">
        <f>VLOOKUP(AR1614,'End KS4 denominations'!A:G,7,0)</f>
        <v>#N/A</v>
      </c>
      <c r="AR1614" s="5" t="str">
        <f t="shared" si="25"/>
        <v>Boys.S7.Independent Schools.Total.Total</v>
      </c>
    </row>
    <row r="1615" spans="1:44" x14ac:dyDescent="0.25">
      <c r="A1615">
        <v>201819</v>
      </c>
      <c r="B1615" t="s">
        <v>19</v>
      </c>
      <c r="C1615" t="s">
        <v>110</v>
      </c>
      <c r="D1615" t="s">
        <v>20</v>
      </c>
      <c r="E1615" t="s">
        <v>21</v>
      </c>
      <c r="F1615" t="s">
        <v>22</v>
      </c>
      <c r="G1615" t="s">
        <v>113</v>
      </c>
      <c r="H1615" t="s">
        <v>125</v>
      </c>
      <c r="I1615" t="s">
        <v>87</v>
      </c>
      <c r="J1615" t="s">
        <v>161</v>
      </c>
      <c r="K1615" t="s">
        <v>161</v>
      </c>
      <c r="L1615" t="s">
        <v>102</v>
      </c>
      <c r="M1615" t="s">
        <v>26</v>
      </c>
      <c r="N1615">
        <v>241</v>
      </c>
      <c r="O1615">
        <v>239</v>
      </c>
      <c r="P1615">
        <v>213</v>
      </c>
      <c r="Q1615">
        <v>0</v>
      </c>
      <c r="R1615">
        <v>0</v>
      </c>
      <c r="S1615">
        <v>0</v>
      </c>
      <c r="T1615">
        <v>0</v>
      </c>
      <c r="U1615">
        <v>0</v>
      </c>
      <c r="V1615">
        <v>99</v>
      </c>
      <c r="W1615">
        <v>88</v>
      </c>
      <c r="X1615">
        <v>0</v>
      </c>
      <c r="Y1615" t="s">
        <v>173</v>
      </c>
      <c r="Z1615" t="s">
        <v>173</v>
      </c>
      <c r="AA1615" t="s">
        <v>173</v>
      </c>
      <c r="AB1615" t="s">
        <v>173</v>
      </c>
      <c r="AC1615" s="25" t="s">
        <v>173</v>
      </c>
      <c r="AD1615" s="25" t="s">
        <v>173</v>
      </c>
      <c r="AE1615" s="25" t="s">
        <v>173</v>
      </c>
      <c r="AQ1615" s="5" t="e">
        <f>VLOOKUP(AR1615,'End KS4 denominations'!A:G,7,0)</f>
        <v>#N/A</v>
      </c>
      <c r="AR1615" s="5" t="str">
        <f t="shared" si="25"/>
        <v>Girls.S7.Independent Schools.Total.Total</v>
      </c>
    </row>
    <row r="1616" spans="1:44" x14ac:dyDescent="0.25">
      <c r="A1616">
        <v>201819</v>
      </c>
      <c r="B1616" t="s">
        <v>19</v>
      </c>
      <c r="C1616" t="s">
        <v>110</v>
      </c>
      <c r="D1616" t="s">
        <v>20</v>
      </c>
      <c r="E1616" t="s">
        <v>21</v>
      </c>
      <c r="F1616" t="s">
        <v>22</v>
      </c>
      <c r="G1616" t="s">
        <v>161</v>
      </c>
      <c r="H1616" t="s">
        <v>125</v>
      </c>
      <c r="I1616" t="s">
        <v>87</v>
      </c>
      <c r="J1616" t="s">
        <v>161</v>
      </c>
      <c r="K1616" t="s">
        <v>161</v>
      </c>
      <c r="L1616" t="s">
        <v>102</v>
      </c>
      <c r="M1616" t="s">
        <v>26</v>
      </c>
      <c r="N1616">
        <v>348</v>
      </c>
      <c r="O1616">
        <v>337</v>
      </c>
      <c r="P1616">
        <v>300</v>
      </c>
      <c r="Q1616">
        <v>0</v>
      </c>
      <c r="R1616">
        <v>0</v>
      </c>
      <c r="S1616">
        <v>0</v>
      </c>
      <c r="T1616">
        <v>0</v>
      </c>
      <c r="U1616">
        <v>0</v>
      </c>
      <c r="V1616">
        <v>96</v>
      </c>
      <c r="W1616">
        <v>86</v>
      </c>
      <c r="X1616">
        <v>0</v>
      </c>
      <c r="Y1616" t="s">
        <v>173</v>
      </c>
      <c r="Z1616" t="s">
        <v>173</v>
      </c>
      <c r="AA1616" t="s">
        <v>173</v>
      </c>
      <c r="AB1616" t="s">
        <v>173</v>
      </c>
      <c r="AC1616" s="25" t="s">
        <v>173</v>
      </c>
      <c r="AD1616" s="25" t="s">
        <v>173</v>
      </c>
      <c r="AE1616" s="25" t="s">
        <v>173</v>
      </c>
      <c r="AQ1616" s="5" t="e">
        <f>VLOOKUP(AR1616,'End KS4 denominations'!A:G,7,0)</f>
        <v>#N/A</v>
      </c>
      <c r="AR1616" s="5" t="str">
        <f t="shared" si="25"/>
        <v>Total.S7.Independent Schools.Total.Total</v>
      </c>
    </row>
    <row r="1617" spans="1:44" x14ac:dyDescent="0.25">
      <c r="A1617">
        <v>201819</v>
      </c>
      <c r="B1617" t="s">
        <v>19</v>
      </c>
      <c r="C1617" t="s">
        <v>110</v>
      </c>
      <c r="D1617" t="s">
        <v>20</v>
      </c>
      <c r="E1617" t="s">
        <v>21</v>
      </c>
      <c r="F1617" t="s">
        <v>22</v>
      </c>
      <c r="G1617" t="s">
        <v>111</v>
      </c>
      <c r="H1617" t="s">
        <v>125</v>
      </c>
      <c r="I1617" t="s">
        <v>86</v>
      </c>
      <c r="J1617" t="s">
        <v>161</v>
      </c>
      <c r="K1617" t="s">
        <v>161</v>
      </c>
      <c r="L1617" t="s">
        <v>63</v>
      </c>
      <c r="M1617" t="s">
        <v>26</v>
      </c>
      <c r="N1617">
        <v>3678</v>
      </c>
      <c r="O1617">
        <v>3582</v>
      </c>
      <c r="P1617">
        <v>3132</v>
      </c>
      <c r="Q1617">
        <v>2237</v>
      </c>
      <c r="R1617">
        <v>0</v>
      </c>
      <c r="S1617">
        <v>0</v>
      </c>
      <c r="T1617">
        <v>0</v>
      </c>
      <c r="U1617">
        <v>0</v>
      </c>
      <c r="V1617">
        <v>97</v>
      </c>
      <c r="W1617">
        <v>85</v>
      </c>
      <c r="X1617">
        <v>60</v>
      </c>
      <c r="Y1617" t="s">
        <v>173</v>
      </c>
      <c r="Z1617" t="s">
        <v>173</v>
      </c>
      <c r="AA1617" t="s">
        <v>173</v>
      </c>
      <c r="AB1617" t="s">
        <v>173</v>
      </c>
      <c r="AC1617" s="25" t="s">
        <v>173</v>
      </c>
      <c r="AD1617" s="25" t="s">
        <v>173</v>
      </c>
      <c r="AE1617" s="25" t="s">
        <v>173</v>
      </c>
      <c r="AQ1617" s="5" t="e">
        <f>VLOOKUP(AR1617,'End KS4 denominations'!A:G,7,0)</f>
        <v>#N/A</v>
      </c>
      <c r="AR1617" s="5" t="str">
        <f t="shared" si="25"/>
        <v>Boys.S7.Converter Academies.Total.Total</v>
      </c>
    </row>
    <row r="1618" spans="1:44" x14ac:dyDescent="0.25">
      <c r="A1618">
        <v>201819</v>
      </c>
      <c r="B1618" t="s">
        <v>19</v>
      </c>
      <c r="C1618" t="s">
        <v>110</v>
      </c>
      <c r="D1618" t="s">
        <v>20</v>
      </c>
      <c r="E1618" t="s">
        <v>21</v>
      </c>
      <c r="F1618" t="s">
        <v>22</v>
      </c>
      <c r="G1618" t="s">
        <v>113</v>
      </c>
      <c r="H1618" t="s">
        <v>125</v>
      </c>
      <c r="I1618" t="s">
        <v>86</v>
      </c>
      <c r="J1618" t="s">
        <v>161</v>
      </c>
      <c r="K1618" t="s">
        <v>161</v>
      </c>
      <c r="L1618" t="s">
        <v>63</v>
      </c>
      <c r="M1618" t="s">
        <v>26</v>
      </c>
      <c r="N1618">
        <v>4386</v>
      </c>
      <c r="O1618">
        <v>4321</v>
      </c>
      <c r="P1618">
        <v>3987</v>
      </c>
      <c r="Q1618">
        <v>2819</v>
      </c>
      <c r="R1618">
        <v>0</v>
      </c>
      <c r="S1618">
        <v>0</v>
      </c>
      <c r="T1618">
        <v>0</v>
      </c>
      <c r="U1618">
        <v>0</v>
      </c>
      <c r="V1618">
        <v>98</v>
      </c>
      <c r="W1618">
        <v>90</v>
      </c>
      <c r="X1618">
        <v>64</v>
      </c>
      <c r="Y1618" t="s">
        <v>173</v>
      </c>
      <c r="Z1618" t="s">
        <v>173</v>
      </c>
      <c r="AA1618" t="s">
        <v>173</v>
      </c>
      <c r="AB1618" t="s">
        <v>173</v>
      </c>
      <c r="AC1618" s="25" t="s">
        <v>173</v>
      </c>
      <c r="AD1618" s="25" t="s">
        <v>173</v>
      </c>
      <c r="AE1618" s="25" t="s">
        <v>173</v>
      </c>
      <c r="AQ1618" s="5" t="e">
        <f>VLOOKUP(AR1618,'End KS4 denominations'!A:G,7,0)</f>
        <v>#N/A</v>
      </c>
      <c r="AR1618" s="5" t="str">
        <f t="shared" si="25"/>
        <v>Girls.S7.Converter Academies.Total.Total</v>
      </c>
    </row>
    <row r="1619" spans="1:44" x14ac:dyDescent="0.25">
      <c r="A1619">
        <v>201819</v>
      </c>
      <c r="B1619" t="s">
        <v>19</v>
      </c>
      <c r="C1619" t="s">
        <v>110</v>
      </c>
      <c r="D1619" t="s">
        <v>20</v>
      </c>
      <c r="E1619" t="s">
        <v>21</v>
      </c>
      <c r="F1619" t="s">
        <v>22</v>
      </c>
      <c r="G1619" t="s">
        <v>161</v>
      </c>
      <c r="H1619" t="s">
        <v>125</v>
      </c>
      <c r="I1619" t="s">
        <v>86</v>
      </c>
      <c r="J1619" t="s">
        <v>161</v>
      </c>
      <c r="K1619" t="s">
        <v>161</v>
      </c>
      <c r="L1619" t="s">
        <v>63</v>
      </c>
      <c r="M1619" t="s">
        <v>26</v>
      </c>
      <c r="N1619">
        <v>8064</v>
      </c>
      <c r="O1619">
        <v>7903</v>
      </c>
      <c r="P1619">
        <v>7119</v>
      </c>
      <c r="Q1619">
        <v>5056</v>
      </c>
      <c r="R1619">
        <v>0</v>
      </c>
      <c r="S1619">
        <v>0</v>
      </c>
      <c r="T1619">
        <v>0</v>
      </c>
      <c r="U1619">
        <v>0</v>
      </c>
      <c r="V1619">
        <v>98</v>
      </c>
      <c r="W1619">
        <v>88</v>
      </c>
      <c r="X1619">
        <v>62</v>
      </c>
      <c r="Y1619" t="s">
        <v>173</v>
      </c>
      <c r="Z1619" t="s">
        <v>173</v>
      </c>
      <c r="AA1619" t="s">
        <v>173</v>
      </c>
      <c r="AB1619" t="s">
        <v>173</v>
      </c>
      <c r="AC1619" s="25" t="s">
        <v>173</v>
      </c>
      <c r="AD1619" s="25" t="s">
        <v>173</v>
      </c>
      <c r="AE1619" s="25" t="s">
        <v>173</v>
      </c>
      <c r="AQ1619" s="5" t="e">
        <f>VLOOKUP(AR1619,'End KS4 denominations'!A:G,7,0)</f>
        <v>#N/A</v>
      </c>
      <c r="AR1619" s="5" t="str">
        <f t="shared" si="25"/>
        <v>Total.S7.Converter Academies.Total.Total</v>
      </c>
    </row>
    <row r="1620" spans="1:44" x14ac:dyDescent="0.25">
      <c r="A1620">
        <v>201819</v>
      </c>
      <c r="B1620" t="s">
        <v>19</v>
      </c>
      <c r="C1620" t="s">
        <v>110</v>
      </c>
      <c r="D1620" t="s">
        <v>20</v>
      </c>
      <c r="E1620" t="s">
        <v>21</v>
      </c>
      <c r="F1620" t="s">
        <v>22</v>
      </c>
      <c r="G1620" t="s">
        <v>111</v>
      </c>
      <c r="H1620" t="s">
        <v>125</v>
      </c>
      <c r="I1620" t="s">
        <v>164</v>
      </c>
      <c r="J1620" t="s">
        <v>161</v>
      </c>
      <c r="K1620" t="s">
        <v>161</v>
      </c>
      <c r="L1620" t="s">
        <v>63</v>
      </c>
      <c r="M1620" t="s">
        <v>26</v>
      </c>
      <c r="N1620">
        <v>4</v>
      </c>
      <c r="O1620">
        <v>4</v>
      </c>
      <c r="P1620">
        <v>4</v>
      </c>
      <c r="Q1620">
        <v>4</v>
      </c>
      <c r="R1620">
        <v>0</v>
      </c>
      <c r="S1620">
        <v>0</v>
      </c>
      <c r="T1620">
        <v>0</v>
      </c>
      <c r="U1620">
        <v>0</v>
      </c>
      <c r="V1620">
        <v>100</v>
      </c>
      <c r="W1620">
        <v>100</v>
      </c>
      <c r="X1620">
        <v>100</v>
      </c>
      <c r="Y1620" t="s">
        <v>173</v>
      </c>
      <c r="Z1620" t="s">
        <v>173</v>
      </c>
      <c r="AA1620" t="s">
        <v>173</v>
      </c>
      <c r="AB1620" t="s">
        <v>173</v>
      </c>
      <c r="AC1620" s="25" t="s">
        <v>173</v>
      </c>
      <c r="AD1620" s="25" t="s">
        <v>173</v>
      </c>
      <c r="AE1620" s="25" t="s">
        <v>173</v>
      </c>
      <c r="AQ1620" s="5" t="e">
        <f>VLOOKUP(AR1620,'End KS4 denominations'!A:G,7,0)</f>
        <v>#N/A</v>
      </c>
      <c r="AR1620" s="5" t="str">
        <f t="shared" si="25"/>
        <v>Boys.S7.FE14-16 Colleges.Total.Total</v>
      </c>
    </row>
    <row r="1621" spans="1:44" x14ac:dyDescent="0.25">
      <c r="A1621">
        <v>201819</v>
      </c>
      <c r="B1621" t="s">
        <v>19</v>
      </c>
      <c r="C1621" t="s">
        <v>110</v>
      </c>
      <c r="D1621" t="s">
        <v>20</v>
      </c>
      <c r="E1621" t="s">
        <v>21</v>
      </c>
      <c r="F1621" t="s">
        <v>22</v>
      </c>
      <c r="G1621" t="s">
        <v>113</v>
      </c>
      <c r="H1621" t="s">
        <v>125</v>
      </c>
      <c r="I1621" t="s">
        <v>164</v>
      </c>
      <c r="J1621" t="s">
        <v>161</v>
      </c>
      <c r="K1621" t="s">
        <v>161</v>
      </c>
      <c r="L1621" t="s">
        <v>63</v>
      </c>
      <c r="M1621" t="s">
        <v>26</v>
      </c>
      <c r="N1621">
        <v>1</v>
      </c>
      <c r="O1621">
        <v>1</v>
      </c>
      <c r="P1621">
        <v>1</v>
      </c>
      <c r="Q1621">
        <v>1</v>
      </c>
      <c r="R1621">
        <v>0</v>
      </c>
      <c r="S1621">
        <v>0</v>
      </c>
      <c r="T1621">
        <v>0</v>
      </c>
      <c r="U1621">
        <v>0</v>
      </c>
      <c r="V1621">
        <v>100</v>
      </c>
      <c r="W1621">
        <v>100</v>
      </c>
      <c r="X1621">
        <v>100</v>
      </c>
      <c r="Y1621" t="s">
        <v>173</v>
      </c>
      <c r="Z1621" t="s">
        <v>173</v>
      </c>
      <c r="AA1621" t="s">
        <v>173</v>
      </c>
      <c r="AB1621" t="s">
        <v>173</v>
      </c>
      <c r="AC1621" s="25" t="s">
        <v>173</v>
      </c>
      <c r="AD1621" s="25" t="s">
        <v>173</v>
      </c>
      <c r="AE1621" s="25" t="s">
        <v>173</v>
      </c>
      <c r="AQ1621" s="5" t="e">
        <f>VLOOKUP(AR1621,'End KS4 denominations'!A:G,7,0)</f>
        <v>#N/A</v>
      </c>
      <c r="AR1621" s="5" t="str">
        <f t="shared" si="25"/>
        <v>Girls.S7.FE14-16 Colleges.Total.Total</v>
      </c>
    </row>
    <row r="1622" spans="1:44" x14ac:dyDescent="0.25">
      <c r="A1622">
        <v>201819</v>
      </c>
      <c r="B1622" t="s">
        <v>19</v>
      </c>
      <c r="C1622" t="s">
        <v>110</v>
      </c>
      <c r="D1622" t="s">
        <v>20</v>
      </c>
      <c r="E1622" t="s">
        <v>21</v>
      </c>
      <c r="F1622" t="s">
        <v>22</v>
      </c>
      <c r="G1622" t="s">
        <v>161</v>
      </c>
      <c r="H1622" t="s">
        <v>125</v>
      </c>
      <c r="I1622" t="s">
        <v>164</v>
      </c>
      <c r="J1622" t="s">
        <v>161</v>
      </c>
      <c r="K1622" t="s">
        <v>161</v>
      </c>
      <c r="L1622" t="s">
        <v>63</v>
      </c>
      <c r="M1622" t="s">
        <v>26</v>
      </c>
      <c r="N1622">
        <v>5</v>
      </c>
      <c r="O1622">
        <v>5</v>
      </c>
      <c r="P1622">
        <v>5</v>
      </c>
      <c r="Q1622">
        <v>5</v>
      </c>
      <c r="R1622">
        <v>0</v>
      </c>
      <c r="S1622">
        <v>0</v>
      </c>
      <c r="T1622">
        <v>0</v>
      </c>
      <c r="U1622">
        <v>0</v>
      </c>
      <c r="V1622">
        <v>100</v>
      </c>
      <c r="W1622">
        <v>100</v>
      </c>
      <c r="X1622">
        <v>100</v>
      </c>
      <c r="Y1622" t="s">
        <v>173</v>
      </c>
      <c r="Z1622" t="s">
        <v>173</v>
      </c>
      <c r="AA1622" t="s">
        <v>173</v>
      </c>
      <c r="AB1622" t="s">
        <v>173</v>
      </c>
      <c r="AC1622" s="25" t="s">
        <v>173</v>
      </c>
      <c r="AD1622" s="25" t="s">
        <v>173</v>
      </c>
      <c r="AE1622" s="25" t="s">
        <v>173</v>
      </c>
      <c r="AQ1622" s="5" t="e">
        <f>VLOOKUP(AR1622,'End KS4 denominations'!A:G,7,0)</f>
        <v>#N/A</v>
      </c>
      <c r="AR1622" s="5" t="str">
        <f t="shared" si="25"/>
        <v>Total.S7.FE14-16 Colleges.Total.Total</v>
      </c>
    </row>
    <row r="1623" spans="1:44" x14ac:dyDescent="0.25">
      <c r="A1623">
        <v>201819</v>
      </c>
      <c r="B1623" t="s">
        <v>19</v>
      </c>
      <c r="C1623" t="s">
        <v>110</v>
      </c>
      <c r="D1623" t="s">
        <v>20</v>
      </c>
      <c r="E1623" t="s">
        <v>21</v>
      </c>
      <c r="F1623" t="s">
        <v>22</v>
      </c>
      <c r="G1623" t="s">
        <v>111</v>
      </c>
      <c r="H1623" t="s">
        <v>125</v>
      </c>
      <c r="I1623" t="s">
        <v>89</v>
      </c>
      <c r="J1623" t="s">
        <v>161</v>
      </c>
      <c r="K1623" t="s">
        <v>161</v>
      </c>
      <c r="L1623" t="s">
        <v>63</v>
      </c>
      <c r="M1623" t="s">
        <v>26</v>
      </c>
      <c r="N1623">
        <v>326</v>
      </c>
      <c r="O1623">
        <v>307</v>
      </c>
      <c r="P1623">
        <v>267</v>
      </c>
      <c r="Q1623">
        <v>172</v>
      </c>
      <c r="R1623">
        <v>0</v>
      </c>
      <c r="S1623">
        <v>0</v>
      </c>
      <c r="T1623">
        <v>0</v>
      </c>
      <c r="U1623">
        <v>0</v>
      </c>
      <c r="V1623">
        <v>94</v>
      </c>
      <c r="W1623">
        <v>81</v>
      </c>
      <c r="X1623">
        <v>52</v>
      </c>
      <c r="Y1623" t="s">
        <v>173</v>
      </c>
      <c r="Z1623" t="s">
        <v>173</v>
      </c>
      <c r="AA1623" t="s">
        <v>173</v>
      </c>
      <c r="AB1623" t="s">
        <v>173</v>
      </c>
      <c r="AC1623" s="25" t="s">
        <v>173</v>
      </c>
      <c r="AD1623" s="25" t="s">
        <v>173</v>
      </c>
      <c r="AE1623" s="25" t="s">
        <v>173</v>
      </c>
      <c r="AQ1623" s="5" t="e">
        <f>VLOOKUP(AR1623,'End KS4 denominations'!A:G,7,0)</f>
        <v>#N/A</v>
      </c>
      <c r="AR1623" s="5" t="str">
        <f t="shared" si="25"/>
        <v>Boys.S7.Free Schools.Total.Total</v>
      </c>
    </row>
    <row r="1624" spans="1:44" x14ac:dyDescent="0.25">
      <c r="A1624">
        <v>201819</v>
      </c>
      <c r="B1624" t="s">
        <v>19</v>
      </c>
      <c r="C1624" t="s">
        <v>110</v>
      </c>
      <c r="D1624" t="s">
        <v>20</v>
      </c>
      <c r="E1624" t="s">
        <v>21</v>
      </c>
      <c r="F1624" t="s">
        <v>22</v>
      </c>
      <c r="G1624" t="s">
        <v>113</v>
      </c>
      <c r="H1624" t="s">
        <v>125</v>
      </c>
      <c r="I1624" t="s">
        <v>89</v>
      </c>
      <c r="J1624" t="s">
        <v>161</v>
      </c>
      <c r="K1624" t="s">
        <v>161</v>
      </c>
      <c r="L1624" t="s">
        <v>63</v>
      </c>
      <c r="M1624" t="s">
        <v>26</v>
      </c>
      <c r="N1624">
        <v>356</v>
      </c>
      <c r="O1624">
        <v>342</v>
      </c>
      <c r="P1624">
        <v>297</v>
      </c>
      <c r="Q1624">
        <v>199</v>
      </c>
      <c r="R1624">
        <v>0</v>
      </c>
      <c r="S1624">
        <v>0</v>
      </c>
      <c r="T1624">
        <v>0</v>
      </c>
      <c r="U1624">
        <v>0</v>
      </c>
      <c r="V1624">
        <v>96</v>
      </c>
      <c r="W1624">
        <v>83</v>
      </c>
      <c r="X1624">
        <v>55</v>
      </c>
      <c r="Y1624" t="s">
        <v>173</v>
      </c>
      <c r="Z1624" t="s">
        <v>173</v>
      </c>
      <c r="AA1624" t="s">
        <v>173</v>
      </c>
      <c r="AB1624" t="s">
        <v>173</v>
      </c>
      <c r="AC1624" s="25" t="s">
        <v>173</v>
      </c>
      <c r="AD1624" s="25" t="s">
        <v>173</v>
      </c>
      <c r="AE1624" s="25" t="s">
        <v>173</v>
      </c>
      <c r="AQ1624" s="5" t="e">
        <f>VLOOKUP(AR1624,'End KS4 denominations'!A:G,7,0)</f>
        <v>#N/A</v>
      </c>
      <c r="AR1624" s="5" t="str">
        <f t="shared" si="25"/>
        <v>Girls.S7.Free Schools.Total.Total</v>
      </c>
    </row>
    <row r="1625" spans="1:44" x14ac:dyDescent="0.25">
      <c r="A1625">
        <v>201819</v>
      </c>
      <c r="B1625" t="s">
        <v>19</v>
      </c>
      <c r="C1625" t="s">
        <v>110</v>
      </c>
      <c r="D1625" t="s">
        <v>20</v>
      </c>
      <c r="E1625" t="s">
        <v>21</v>
      </c>
      <c r="F1625" t="s">
        <v>22</v>
      </c>
      <c r="G1625" t="s">
        <v>161</v>
      </c>
      <c r="H1625" t="s">
        <v>125</v>
      </c>
      <c r="I1625" t="s">
        <v>89</v>
      </c>
      <c r="J1625" t="s">
        <v>161</v>
      </c>
      <c r="K1625" t="s">
        <v>161</v>
      </c>
      <c r="L1625" t="s">
        <v>63</v>
      </c>
      <c r="M1625" t="s">
        <v>26</v>
      </c>
      <c r="N1625">
        <v>682</v>
      </c>
      <c r="O1625">
        <v>649</v>
      </c>
      <c r="P1625">
        <v>564</v>
      </c>
      <c r="Q1625">
        <v>371</v>
      </c>
      <c r="R1625">
        <v>0</v>
      </c>
      <c r="S1625">
        <v>0</v>
      </c>
      <c r="T1625">
        <v>0</v>
      </c>
      <c r="U1625">
        <v>0</v>
      </c>
      <c r="V1625">
        <v>95</v>
      </c>
      <c r="W1625">
        <v>82</v>
      </c>
      <c r="X1625">
        <v>54</v>
      </c>
      <c r="Y1625" t="s">
        <v>173</v>
      </c>
      <c r="Z1625" t="s">
        <v>173</v>
      </c>
      <c r="AA1625" t="s">
        <v>173</v>
      </c>
      <c r="AB1625" t="s">
        <v>173</v>
      </c>
      <c r="AC1625" s="25" t="s">
        <v>173</v>
      </c>
      <c r="AD1625" s="25" t="s">
        <v>173</v>
      </c>
      <c r="AE1625" s="25" t="s">
        <v>173</v>
      </c>
      <c r="AQ1625" s="5" t="e">
        <f>VLOOKUP(AR1625,'End KS4 denominations'!A:G,7,0)</f>
        <v>#N/A</v>
      </c>
      <c r="AR1625" s="5" t="str">
        <f t="shared" si="25"/>
        <v>Total.S7.Free Schools.Total.Total</v>
      </c>
    </row>
    <row r="1626" spans="1:44" x14ac:dyDescent="0.25">
      <c r="A1626">
        <v>201819</v>
      </c>
      <c r="B1626" t="s">
        <v>19</v>
      </c>
      <c r="C1626" t="s">
        <v>110</v>
      </c>
      <c r="D1626" t="s">
        <v>20</v>
      </c>
      <c r="E1626" t="s">
        <v>21</v>
      </c>
      <c r="F1626" t="s">
        <v>22</v>
      </c>
      <c r="G1626" t="s">
        <v>111</v>
      </c>
      <c r="H1626" t="s">
        <v>125</v>
      </c>
      <c r="I1626" t="s">
        <v>87</v>
      </c>
      <c r="J1626" t="s">
        <v>161</v>
      </c>
      <c r="K1626" t="s">
        <v>161</v>
      </c>
      <c r="L1626" t="s">
        <v>63</v>
      </c>
      <c r="M1626" t="s">
        <v>26</v>
      </c>
      <c r="N1626">
        <v>1377</v>
      </c>
      <c r="O1626">
        <v>1329</v>
      </c>
      <c r="P1626">
        <v>1231</v>
      </c>
      <c r="Q1626">
        <v>1084</v>
      </c>
      <c r="R1626">
        <v>0</v>
      </c>
      <c r="S1626">
        <v>0</v>
      </c>
      <c r="T1626">
        <v>0</v>
      </c>
      <c r="U1626">
        <v>0</v>
      </c>
      <c r="V1626">
        <v>96</v>
      </c>
      <c r="W1626">
        <v>89</v>
      </c>
      <c r="X1626">
        <v>78</v>
      </c>
      <c r="Y1626" t="s">
        <v>173</v>
      </c>
      <c r="Z1626" t="s">
        <v>173</v>
      </c>
      <c r="AA1626" t="s">
        <v>173</v>
      </c>
      <c r="AB1626" t="s">
        <v>173</v>
      </c>
      <c r="AC1626" s="25" t="s">
        <v>173</v>
      </c>
      <c r="AD1626" s="25" t="s">
        <v>173</v>
      </c>
      <c r="AE1626" s="25" t="s">
        <v>173</v>
      </c>
      <c r="AQ1626" s="5" t="e">
        <f>VLOOKUP(AR1626,'End KS4 denominations'!A:G,7,0)</f>
        <v>#N/A</v>
      </c>
      <c r="AR1626" s="5" t="str">
        <f t="shared" si="25"/>
        <v>Boys.S7.Independent Schools.Total.Total</v>
      </c>
    </row>
    <row r="1627" spans="1:44" x14ac:dyDescent="0.25">
      <c r="A1627">
        <v>201819</v>
      </c>
      <c r="B1627" t="s">
        <v>19</v>
      </c>
      <c r="C1627" t="s">
        <v>110</v>
      </c>
      <c r="D1627" t="s">
        <v>20</v>
      </c>
      <c r="E1627" t="s">
        <v>21</v>
      </c>
      <c r="F1627" t="s">
        <v>22</v>
      </c>
      <c r="G1627" t="s">
        <v>113</v>
      </c>
      <c r="H1627" t="s">
        <v>125</v>
      </c>
      <c r="I1627" t="s">
        <v>87</v>
      </c>
      <c r="J1627" t="s">
        <v>161</v>
      </c>
      <c r="K1627" t="s">
        <v>161</v>
      </c>
      <c r="L1627" t="s">
        <v>63</v>
      </c>
      <c r="M1627" t="s">
        <v>26</v>
      </c>
      <c r="N1627">
        <v>1420</v>
      </c>
      <c r="O1627">
        <v>1375</v>
      </c>
      <c r="P1627">
        <v>1301</v>
      </c>
      <c r="Q1627">
        <v>1149</v>
      </c>
      <c r="R1627">
        <v>0</v>
      </c>
      <c r="S1627">
        <v>0</v>
      </c>
      <c r="T1627">
        <v>0</v>
      </c>
      <c r="U1627">
        <v>0</v>
      </c>
      <c r="V1627">
        <v>96</v>
      </c>
      <c r="W1627">
        <v>91</v>
      </c>
      <c r="X1627">
        <v>80</v>
      </c>
      <c r="Y1627" t="s">
        <v>173</v>
      </c>
      <c r="Z1627" t="s">
        <v>173</v>
      </c>
      <c r="AA1627" t="s">
        <v>173</v>
      </c>
      <c r="AB1627" t="s">
        <v>173</v>
      </c>
      <c r="AC1627" s="25" t="s">
        <v>173</v>
      </c>
      <c r="AD1627" s="25" t="s">
        <v>173</v>
      </c>
      <c r="AE1627" s="25" t="s">
        <v>173</v>
      </c>
      <c r="AQ1627" s="5" t="e">
        <f>VLOOKUP(AR1627,'End KS4 denominations'!A:G,7,0)</f>
        <v>#N/A</v>
      </c>
      <c r="AR1627" s="5" t="str">
        <f t="shared" si="25"/>
        <v>Girls.S7.Independent Schools.Total.Total</v>
      </c>
    </row>
    <row r="1628" spans="1:44" x14ac:dyDescent="0.25">
      <c r="A1628">
        <v>201819</v>
      </c>
      <c r="B1628" t="s">
        <v>19</v>
      </c>
      <c r="C1628" t="s">
        <v>110</v>
      </c>
      <c r="D1628" t="s">
        <v>20</v>
      </c>
      <c r="E1628" t="s">
        <v>21</v>
      </c>
      <c r="F1628" t="s">
        <v>22</v>
      </c>
      <c r="G1628" t="s">
        <v>161</v>
      </c>
      <c r="H1628" t="s">
        <v>125</v>
      </c>
      <c r="I1628" t="s">
        <v>87</v>
      </c>
      <c r="J1628" t="s">
        <v>161</v>
      </c>
      <c r="K1628" t="s">
        <v>161</v>
      </c>
      <c r="L1628" t="s">
        <v>63</v>
      </c>
      <c r="M1628" t="s">
        <v>26</v>
      </c>
      <c r="N1628">
        <v>2797</v>
      </c>
      <c r="O1628">
        <v>2704</v>
      </c>
      <c r="P1628">
        <v>2532</v>
      </c>
      <c r="Q1628">
        <v>2233</v>
      </c>
      <c r="R1628">
        <v>0</v>
      </c>
      <c r="S1628">
        <v>0</v>
      </c>
      <c r="T1628">
        <v>0</v>
      </c>
      <c r="U1628">
        <v>0</v>
      </c>
      <c r="V1628">
        <v>96</v>
      </c>
      <c r="W1628">
        <v>90</v>
      </c>
      <c r="X1628">
        <v>79</v>
      </c>
      <c r="Y1628" t="s">
        <v>173</v>
      </c>
      <c r="Z1628" t="s">
        <v>173</v>
      </c>
      <c r="AA1628" t="s">
        <v>173</v>
      </c>
      <c r="AB1628" t="s">
        <v>173</v>
      </c>
      <c r="AC1628" s="25" t="s">
        <v>173</v>
      </c>
      <c r="AD1628" s="25" t="s">
        <v>173</v>
      </c>
      <c r="AE1628" s="25" t="s">
        <v>173</v>
      </c>
      <c r="AQ1628" s="5" t="e">
        <f>VLOOKUP(AR1628,'End KS4 denominations'!A:G,7,0)</f>
        <v>#N/A</v>
      </c>
      <c r="AR1628" s="5" t="str">
        <f t="shared" si="25"/>
        <v>Total.S7.Independent Schools.Total.Total</v>
      </c>
    </row>
    <row r="1629" spans="1:44" x14ac:dyDescent="0.25">
      <c r="A1629">
        <v>201819</v>
      </c>
      <c r="B1629" t="s">
        <v>19</v>
      </c>
      <c r="C1629" t="s">
        <v>110</v>
      </c>
      <c r="D1629" t="s">
        <v>20</v>
      </c>
      <c r="E1629" t="s">
        <v>21</v>
      </c>
      <c r="F1629" t="s">
        <v>22</v>
      </c>
      <c r="G1629" t="s">
        <v>111</v>
      </c>
      <c r="H1629" t="s">
        <v>125</v>
      </c>
      <c r="I1629" t="s">
        <v>162</v>
      </c>
      <c r="J1629" t="s">
        <v>161</v>
      </c>
      <c r="K1629" t="s">
        <v>161</v>
      </c>
      <c r="L1629" t="s">
        <v>63</v>
      </c>
      <c r="M1629" t="s">
        <v>26</v>
      </c>
      <c r="N1629">
        <v>2</v>
      </c>
      <c r="O1629">
        <v>2</v>
      </c>
      <c r="P1629">
        <v>2</v>
      </c>
      <c r="Q1629">
        <v>2</v>
      </c>
      <c r="R1629">
        <v>0</v>
      </c>
      <c r="S1629">
        <v>0</v>
      </c>
      <c r="T1629">
        <v>0</v>
      </c>
      <c r="U1629">
        <v>0</v>
      </c>
      <c r="V1629">
        <v>100</v>
      </c>
      <c r="W1629">
        <v>100</v>
      </c>
      <c r="X1629">
        <v>100</v>
      </c>
      <c r="Y1629" t="s">
        <v>173</v>
      </c>
      <c r="Z1629" t="s">
        <v>173</v>
      </c>
      <c r="AA1629" t="s">
        <v>173</v>
      </c>
      <c r="AB1629" t="s">
        <v>173</v>
      </c>
      <c r="AC1629" s="25" t="s">
        <v>173</v>
      </c>
      <c r="AD1629" s="25" t="s">
        <v>173</v>
      </c>
      <c r="AE1629" s="25" t="s">
        <v>173</v>
      </c>
      <c r="AQ1629" s="5" t="e">
        <f>VLOOKUP(AR1629,'End KS4 denominations'!A:G,7,0)</f>
        <v>#N/A</v>
      </c>
      <c r="AR1629" s="5" t="str">
        <f t="shared" si="25"/>
        <v>Boys.S7.Independent Special Schools.Total.Total</v>
      </c>
    </row>
    <row r="1630" spans="1:44" x14ac:dyDescent="0.25">
      <c r="A1630">
        <v>201819</v>
      </c>
      <c r="B1630" t="s">
        <v>19</v>
      </c>
      <c r="C1630" t="s">
        <v>110</v>
      </c>
      <c r="D1630" t="s">
        <v>20</v>
      </c>
      <c r="E1630" t="s">
        <v>21</v>
      </c>
      <c r="F1630" t="s">
        <v>22</v>
      </c>
      <c r="G1630" t="s">
        <v>113</v>
      </c>
      <c r="H1630" t="s">
        <v>125</v>
      </c>
      <c r="I1630" t="s">
        <v>162</v>
      </c>
      <c r="J1630" t="s">
        <v>161</v>
      </c>
      <c r="K1630" t="s">
        <v>161</v>
      </c>
      <c r="L1630" t="s">
        <v>63</v>
      </c>
      <c r="M1630" t="s">
        <v>26</v>
      </c>
      <c r="N1630">
        <v>3</v>
      </c>
      <c r="O1630">
        <v>3</v>
      </c>
      <c r="P1630">
        <v>3</v>
      </c>
      <c r="Q1630">
        <v>2</v>
      </c>
      <c r="R1630">
        <v>0</v>
      </c>
      <c r="S1630">
        <v>0</v>
      </c>
      <c r="T1630">
        <v>0</v>
      </c>
      <c r="U1630">
        <v>0</v>
      </c>
      <c r="V1630">
        <v>100</v>
      </c>
      <c r="W1630">
        <v>100</v>
      </c>
      <c r="X1630">
        <v>66</v>
      </c>
      <c r="Y1630" t="s">
        <v>173</v>
      </c>
      <c r="Z1630" t="s">
        <v>173</v>
      </c>
      <c r="AA1630" t="s">
        <v>173</v>
      </c>
      <c r="AB1630" t="s">
        <v>173</v>
      </c>
      <c r="AC1630" s="25" t="s">
        <v>173</v>
      </c>
      <c r="AD1630" s="25" t="s">
        <v>173</v>
      </c>
      <c r="AE1630" s="25" t="s">
        <v>173</v>
      </c>
      <c r="AQ1630" s="5" t="e">
        <f>VLOOKUP(AR1630,'End KS4 denominations'!A:G,7,0)</f>
        <v>#N/A</v>
      </c>
      <c r="AR1630" s="5" t="str">
        <f t="shared" si="25"/>
        <v>Girls.S7.Independent Special Schools.Total.Total</v>
      </c>
    </row>
    <row r="1631" spans="1:44" x14ac:dyDescent="0.25">
      <c r="A1631">
        <v>201819</v>
      </c>
      <c r="B1631" t="s">
        <v>19</v>
      </c>
      <c r="C1631" t="s">
        <v>110</v>
      </c>
      <c r="D1631" t="s">
        <v>20</v>
      </c>
      <c r="E1631" t="s">
        <v>21</v>
      </c>
      <c r="F1631" t="s">
        <v>22</v>
      </c>
      <c r="G1631" t="s">
        <v>161</v>
      </c>
      <c r="H1631" t="s">
        <v>125</v>
      </c>
      <c r="I1631" t="s">
        <v>162</v>
      </c>
      <c r="J1631" t="s">
        <v>161</v>
      </c>
      <c r="K1631" t="s">
        <v>161</v>
      </c>
      <c r="L1631" t="s">
        <v>63</v>
      </c>
      <c r="M1631" t="s">
        <v>26</v>
      </c>
      <c r="N1631">
        <v>5</v>
      </c>
      <c r="O1631">
        <v>5</v>
      </c>
      <c r="P1631">
        <v>5</v>
      </c>
      <c r="Q1631">
        <v>4</v>
      </c>
      <c r="R1631">
        <v>0</v>
      </c>
      <c r="S1631">
        <v>0</v>
      </c>
      <c r="T1631">
        <v>0</v>
      </c>
      <c r="U1631">
        <v>0</v>
      </c>
      <c r="V1631">
        <v>100</v>
      </c>
      <c r="W1631">
        <v>100</v>
      </c>
      <c r="X1631">
        <v>80</v>
      </c>
      <c r="Y1631" t="s">
        <v>173</v>
      </c>
      <c r="Z1631" t="s">
        <v>173</v>
      </c>
      <c r="AA1631" t="s">
        <v>173</v>
      </c>
      <c r="AB1631" t="s">
        <v>173</v>
      </c>
      <c r="AC1631" s="25" t="s">
        <v>173</v>
      </c>
      <c r="AD1631" s="25" t="s">
        <v>173</v>
      </c>
      <c r="AE1631" s="25" t="s">
        <v>173</v>
      </c>
      <c r="AQ1631" s="5" t="e">
        <f>VLOOKUP(AR1631,'End KS4 denominations'!A:G,7,0)</f>
        <v>#N/A</v>
      </c>
      <c r="AR1631" s="5" t="str">
        <f t="shared" si="25"/>
        <v>Total.S7.Independent Special Schools.Total.Total</v>
      </c>
    </row>
    <row r="1632" spans="1:44" x14ac:dyDescent="0.25">
      <c r="A1632">
        <v>201819</v>
      </c>
      <c r="B1632" t="s">
        <v>19</v>
      </c>
      <c r="C1632" t="s">
        <v>110</v>
      </c>
      <c r="D1632" t="s">
        <v>20</v>
      </c>
      <c r="E1632" t="s">
        <v>21</v>
      </c>
      <c r="F1632" t="s">
        <v>22</v>
      </c>
      <c r="G1632" t="s">
        <v>111</v>
      </c>
      <c r="H1632" t="s">
        <v>125</v>
      </c>
      <c r="I1632" t="s">
        <v>88</v>
      </c>
      <c r="J1632" t="s">
        <v>161</v>
      </c>
      <c r="K1632" t="s">
        <v>161</v>
      </c>
      <c r="L1632" t="s">
        <v>63</v>
      </c>
      <c r="M1632" t="s">
        <v>26</v>
      </c>
      <c r="N1632">
        <v>2590</v>
      </c>
      <c r="O1632">
        <v>2508</v>
      </c>
      <c r="P1632">
        <v>2164</v>
      </c>
      <c r="Q1632">
        <v>1403</v>
      </c>
      <c r="R1632">
        <v>0</v>
      </c>
      <c r="S1632">
        <v>0</v>
      </c>
      <c r="T1632">
        <v>0</v>
      </c>
      <c r="U1632">
        <v>0</v>
      </c>
      <c r="V1632">
        <v>96</v>
      </c>
      <c r="W1632">
        <v>83</v>
      </c>
      <c r="X1632">
        <v>54</v>
      </c>
      <c r="Y1632" t="s">
        <v>173</v>
      </c>
      <c r="Z1632" t="s">
        <v>173</v>
      </c>
      <c r="AA1632" t="s">
        <v>173</v>
      </c>
      <c r="AB1632" t="s">
        <v>173</v>
      </c>
      <c r="AC1632" s="25" t="s">
        <v>173</v>
      </c>
      <c r="AD1632" s="25" t="s">
        <v>173</v>
      </c>
      <c r="AE1632" s="25" t="s">
        <v>173</v>
      </c>
      <c r="AQ1632" s="5" t="e">
        <f>VLOOKUP(AR1632,'End KS4 denominations'!A:G,7,0)</f>
        <v>#N/A</v>
      </c>
      <c r="AR1632" s="5" t="str">
        <f t="shared" si="25"/>
        <v>Boys.S7.Sponsored Academies.Total.Total</v>
      </c>
    </row>
    <row r="1633" spans="1:44" x14ac:dyDescent="0.25">
      <c r="A1633">
        <v>201819</v>
      </c>
      <c r="B1633" t="s">
        <v>19</v>
      </c>
      <c r="C1633" t="s">
        <v>110</v>
      </c>
      <c r="D1633" t="s">
        <v>20</v>
      </c>
      <c r="E1633" t="s">
        <v>21</v>
      </c>
      <c r="F1633" t="s">
        <v>22</v>
      </c>
      <c r="G1633" t="s">
        <v>113</v>
      </c>
      <c r="H1633" t="s">
        <v>125</v>
      </c>
      <c r="I1633" t="s">
        <v>88</v>
      </c>
      <c r="J1633" t="s">
        <v>161</v>
      </c>
      <c r="K1633" t="s">
        <v>161</v>
      </c>
      <c r="L1633" t="s">
        <v>63</v>
      </c>
      <c r="M1633" t="s">
        <v>26</v>
      </c>
      <c r="N1633">
        <v>2558</v>
      </c>
      <c r="O1633">
        <v>2505</v>
      </c>
      <c r="P1633">
        <v>2296</v>
      </c>
      <c r="Q1633">
        <v>1551</v>
      </c>
      <c r="R1633">
        <v>0</v>
      </c>
      <c r="S1633">
        <v>0</v>
      </c>
      <c r="T1633">
        <v>0</v>
      </c>
      <c r="U1633">
        <v>0</v>
      </c>
      <c r="V1633">
        <v>97</v>
      </c>
      <c r="W1633">
        <v>89</v>
      </c>
      <c r="X1633">
        <v>60</v>
      </c>
      <c r="Y1633" t="s">
        <v>173</v>
      </c>
      <c r="Z1633" t="s">
        <v>173</v>
      </c>
      <c r="AA1633" t="s">
        <v>173</v>
      </c>
      <c r="AB1633" t="s">
        <v>173</v>
      </c>
      <c r="AC1633" s="25" t="s">
        <v>173</v>
      </c>
      <c r="AD1633" s="25" t="s">
        <v>173</v>
      </c>
      <c r="AE1633" s="25" t="s">
        <v>173</v>
      </c>
      <c r="AQ1633" s="5" t="e">
        <f>VLOOKUP(AR1633,'End KS4 denominations'!A:G,7,0)</f>
        <v>#N/A</v>
      </c>
      <c r="AR1633" s="5" t="str">
        <f t="shared" si="25"/>
        <v>Girls.S7.Sponsored Academies.Total.Total</v>
      </c>
    </row>
    <row r="1634" spans="1:44" x14ac:dyDescent="0.25">
      <c r="A1634">
        <v>201819</v>
      </c>
      <c r="B1634" t="s">
        <v>19</v>
      </c>
      <c r="C1634" t="s">
        <v>110</v>
      </c>
      <c r="D1634" t="s">
        <v>20</v>
      </c>
      <c r="E1634" t="s">
        <v>21</v>
      </c>
      <c r="F1634" t="s">
        <v>22</v>
      </c>
      <c r="G1634" t="s">
        <v>161</v>
      </c>
      <c r="H1634" t="s">
        <v>125</v>
      </c>
      <c r="I1634" t="s">
        <v>88</v>
      </c>
      <c r="J1634" t="s">
        <v>161</v>
      </c>
      <c r="K1634" t="s">
        <v>161</v>
      </c>
      <c r="L1634" t="s">
        <v>63</v>
      </c>
      <c r="M1634" t="s">
        <v>26</v>
      </c>
      <c r="N1634">
        <v>5148</v>
      </c>
      <c r="O1634">
        <v>5013</v>
      </c>
      <c r="P1634">
        <v>4460</v>
      </c>
      <c r="Q1634">
        <v>2954</v>
      </c>
      <c r="R1634">
        <v>0</v>
      </c>
      <c r="S1634">
        <v>0</v>
      </c>
      <c r="T1634">
        <v>0</v>
      </c>
      <c r="U1634">
        <v>0</v>
      </c>
      <c r="V1634">
        <v>97</v>
      </c>
      <c r="W1634">
        <v>86</v>
      </c>
      <c r="X1634">
        <v>57</v>
      </c>
      <c r="Y1634" t="s">
        <v>173</v>
      </c>
      <c r="Z1634" t="s">
        <v>173</v>
      </c>
      <c r="AA1634" t="s">
        <v>173</v>
      </c>
      <c r="AB1634" t="s">
        <v>173</v>
      </c>
      <c r="AC1634" s="25" t="s">
        <v>173</v>
      </c>
      <c r="AD1634" s="25" t="s">
        <v>173</v>
      </c>
      <c r="AE1634" s="25" t="s">
        <v>173</v>
      </c>
      <c r="AQ1634" s="5" t="e">
        <f>VLOOKUP(AR1634,'End KS4 denominations'!A:G,7,0)</f>
        <v>#N/A</v>
      </c>
      <c r="AR1634" s="5" t="str">
        <f t="shared" si="25"/>
        <v>Total.S7.Sponsored Academies.Total.Total</v>
      </c>
    </row>
    <row r="1635" spans="1:44" x14ac:dyDescent="0.25">
      <c r="A1635">
        <v>201819</v>
      </c>
      <c r="B1635" t="s">
        <v>19</v>
      </c>
      <c r="C1635" t="s">
        <v>110</v>
      </c>
      <c r="D1635" t="s">
        <v>20</v>
      </c>
      <c r="E1635" t="s">
        <v>21</v>
      </c>
      <c r="F1635" t="s">
        <v>22</v>
      </c>
      <c r="G1635" t="s">
        <v>111</v>
      </c>
      <c r="H1635" t="s">
        <v>125</v>
      </c>
      <c r="I1635" t="s">
        <v>126</v>
      </c>
      <c r="J1635" t="s">
        <v>161</v>
      </c>
      <c r="K1635" t="s">
        <v>161</v>
      </c>
      <c r="L1635" t="s">
        <v>63</v>
      </c>
      <c r="M1635" t="s">
        <v>26</v>
      </c>
      <c r="N1635">
        <v>20</v>
      </c>
      <c r="O1635">
        <v>20</v>
      </c>
      <c r="P1635">
        <v>18</v>
      </c>
      <c r="Q1635">
        <v>13</v>
      </c>
      <c r="R1635">
        <v>0</v>
      </c>
      <c r="S1635">
        <v>0</v>
      </c>
      <c r="T1635">
        <v>0</v>
      </c>
      <c r="U1635">
        <v>0</v>
      </c>
      <c r="V1635">
        <v>100</v>
      </c>
      <c r="W1635">
        <v>90</v>
      </c>
      <c r="X1635">
        <v>65</v>
      </c>
      <c r="Y1635" t="s">
        <v>173</v>
      </c>
      <c r="Z1635" t="s">
        <v>173</v>
      </c>
      <c r="AA1635" t="s">
        <v>173</v>
      </c>
      <c r="AB1635" t="s">
        <v>173</v>
      </c>
      <c r="AC1635" s="25" t="s">
        <v>173</v>
      </c>
      <c r="AD1635" s="25" t="s">
        <v>173</v>
      </c>
      <c r="AE1635" s="25" t="s">
        <v>173</v>
      </c>
      <c r="AQ1635" s="5" t="e">
        <f>VLOOKUP(AR1635,'End KS4 denominations'!A:G,7,0)</f>
        <v>#N/A</v>
      </c>
      <c r="AR1635" s="5" t="str">
        <f t="shared" si="25"/>
        <v>Boys.S7.Studio Schools.Total.Total</v>
      </c>
    </row>
    <row r="1636" spans="1:44" x14ac:dyDescent="0.25">
      <c r="A1636">
        <v>201819</v>
      </c>
      <c r="B1636" t="s">
        <v>19</v>
      </c>
      <c r="C1636" t="s">
        <v>110</v>
      </c>
      <c r="D1636" t="s">
        <v>20</v>
      </c>
      <c r="E1636" t="s">
        <v>21</v>
      </c>
      <c r="F1636" t="s">
        <v>22</v>
      </c>
      <c r="G1636" t="s">
        <v>113</v>
      </c>
      <c r="H1636" t="s">
        <v>125</v>
      </c>
      <c r="I1636" t="s">
        <v>126</v>
      </c>
      <c r="J1636" t="s">
        <v>161</v>
      </c>
      <c r="K1636" t="s">
        <v>161</v>
      </c>
      <c r="L1636" t="s">
        <v>63</v>
      </c>
      <c r="M1636" t="s">
        <v>26</v>
      </c>
      <c r="N1636">
        <v>7</v>
      </c>
      <c r="O1636">
        <v>7</v>
      </c>
      <c r="P1636">
        <v>6</v>
      </c>
      <c r="Q1636">
        <v>5</v>
      </c>
      <c r="R1636">
        <v>0</v>
      </c>
      <c r="S1636">
        <v>0</v>
      </c>
      <c r="T1636">
        <v>0</v>
      </c>
      <c r="U1636">
        <v>0</v>
      </c>
      <c r="V1636">
        <v>100</v>
      </c>
      <c r="W1636">
        <v>85</v>
      </c>
      <c r="X1636">
        <v>71</v>
      </c>
      <c r="Y1636" t="s">
        <v>173</v>
      </c>
      <c r="Z1636" t="s">
        <v>173</v>
      </c>
      <c r="AA1636" t="s">
        <v>173</v>
      </c>
      <c r="AB1636" t="s">
        <v>173</v>
      </c>
      <c r="AC1636" s="25" t="s">
        <v>173</v>
      </c>
      <c r="AD1636" s="25" t="s">
        <v>173</v>
      </c>
      <c r="AE1636" s="25" t="s">
        <v>173</v>
      </c>
      <c r="AQ1636" s="5" t="e">
        <f>VLOOKUP(AR1636,'End KS4 denominations'!A:G,7,0)</f>
        <v>#N/A</v>
      </c>
      <c r="AR1636" s="5" t="str">
        <f t="shared" si="25"/>
        <v>Girls.S7.Studio Schools.Total.Total</v>
      </c>
    </row>
    <row r="1637" spans="1:44" x14ac:dyDescent="0.25">
      <c r="A1637">
        <v>201819</v>
      </c>
      <c r="B1637" t="s">
        <v>19</v>
      </c>
      <c r="C1637" t="s">
        <v>110</v>
      </c>
      <c r="D1637" t="s">
        <v>20</v>
      </c>
      <c r="E1637" t="s">
        <v>21</v>
      </c>
      <c r="F1637" t="s">
        <v>22</v>
      </c>
      <c r="G1637" t="s">
        <v>161</v>
      </c>
      <c r="H1637" t="s">
        <v>125</v>
      </c>
      <c r="I1637" t="s">
        <v>126</v>
      </c>
      <c r="J1637" t="s">
        <v>161</v>
      </c>
      <c r="K1637" t="s">
        <v>161</v>
      </c>
      <c r="L1637" t="s">
        <v>63</v>
      </c>
      <c r="M1637" t="s">
        <v>26</v>
      </c>
      <c r="N1637">
        <v>27</v>
      </c>
      <c r="O1637">
        <v>27</v>
      </c>
      <c r="P1637">
        <v>24</v>
      </c>
      <c r="Q1637">
        <v>18</v>
      </c>
      <c r="R1637">
        <v>0</v>
      </c>
      <c r="S1637">
        <v>0</v>
      </c>
      <c r="T1637">
        <v>0</v>
      </c>
      <c r="U1637">
        <v>0</v>
      </c>
      <c r="V1637">
        <v>100</v>
      </c>
      <c r="W1637">
        <v>88</v>
      </c>
      <c r="X1637">
        <v>66</v>
      </c>
      <c r="Y1637" t="s">
        <v>173</v>
      </c>
      <c r="Z1637" t="s">
        <v>173</v>
      </c>
      <c r="AA1637" t="s">
        <v>173</v>
      </c>
      <c r="AB1637" t="s">
        <v>173</v>
      </c>
      <c r="AC1637" s="25" t="s">
        <v>173</v>
      </c>
      <c r="AD1637" s="25" t="s">
        <v>173</v>
      </c>
      <c r="AE1637" s="25" t="s">
        <v>173</v>
      </c>
      <c r="AQ1637" s="5" t="e">
        <f>VLOOKUP(AR1637,'End KS4 denominations'!A:G,7,0)</f>
        <v>#N/A</v>
      </c>
      <c r="AR1637" s="5" t="str">
        <f t="shared" si="25"/>
        <v>Total.S7.Studio Schools.Total.Total</v>
      </c>
    </row>
    <row r="1638" spans="1:44" x14ac:dyDescent="0.25">
      <c r="A1638">
        <v>201819</v>
      </c>
      <c r="B1638" t="s">
        <v>19</v>
      </c>
      <c r="C1638" t="s">
        <v>110</v>
      </c>
      <c r="D1638" t="s">
        <v>20</v>
      </c>
      <c r="E1638" t="s">
        <v>21</v>
      </c>
      <c r="F1638" t="s">
        <v>22</v>
      </c>
      <c r="G1638" t="s">
        <v>111</v>
      </c>
      <c r="H1638" t="s">
        <v>125</v>
      </c>
      <c r="I1638" t="s">
        <v>163</v>
      </c>
      <c r="J1638" t="s">
        <v>161</v>
      </c>
      <c r="K1638" t="s">
        <v>161</v>
      </c>
      <c r="L1638" t="s">
        <v>63</v>
      </c>
      <c r="M1638" t="s">
        <v>26</v>
      </c>
      <c r="N1638">
        <v>36</v>
      </c>
      <c r="O1638">
        <v>34</v>
      </c>
      <c r="P1638">
        <v>32</v>
      </c>
      <c r="Q1638">
        <v>26</v>
      </c>
      <c r="R1638">
        <v>0</v>
      </c>
      <c r="S1638">
        <v>0</v>
      </c>
      <c r="T1638">
        <v>0</v>
      </c>
      <c r="U1638">
        <v>0</v>
      </c>
      <c r="V1638">
        <v>94</v>
      </c>
      <c r="W1638">
        <v>88</v>
      </c>
      <c r="X1638">
        <v>72</v>
      </c>
      <c r="Y1638" t="s">
        <v>173</v>
      </c>
      <c r="Z1638" t="s">
        <v>173</v>
      </c>
      <c r="AA1638" t="s">
        <v>173</v>
      </c>
      <c r="AB1638" t="s">
        <v>173</v>
      </c>
      <c r="AC1638" s="25" t="s">
        <v>173</v>
      </c>
      <c r="AD1638" s="25" t="s">
        <v>173</v>
      </c>
      <c r="AE1638" s="25" t="s">
        <v>173</v>
      </c>
      <c r="AQ1638" s="5" t="e">
        <f>VLOOKUP(AR1638,'End KS4 denominations'!A:G,7,0)</f>
        <v>#N/A</v>
      </c>
      <c r="AR1638" s="5" t="str">
        <f t="shared" si="25"/>
        <v>Boys.S7.University Technical Colleges (UTCs).Total.Total</v>
      </c>
    </row>
    <row r="1639" spans="1:44" x14ac:dyDescent="0.25">
      <c r="A1639">
        <v>201819</v>
      </c>
      <c r="B1639" t="s">
        <v>19</v>
      </c>
      <c r="C1639" t="s">
        <v>110</v>
      </c>
      <c r="D1639" t="s">
        <v>20</v>
      </c>
      <c r="E1639" t="s">
        <v>21</v>
      </c>
      <c r="F1639" t="s">
        <v>22</v>
      </c>
      <c r="G1639" t="s">
        <v>113</v>
      </c>
      <c r="H1639" t="s">
        <v>125</v>
      </c>
      <c r="I1639" t="s">
        <v>163</v>
      </c>
      <c r="J1639" t="s">
        <v>161</v>
      </c>
      <c r="K1639" t="s">
        <v>161</v>
      </c>
      <c r="L1639" t="s">
        <v>63</v>
      </c>
      <c r="M1639" t="s">
        <v>26</v>
      </c>
      <c r="N1639">
        <v>33</v>
      </c>
      <c r="O1639">
        <v>30</v>
      </c>
      <c r="P1639">
        <v>28</v>
      </c>
      <c r="Q1639">
        <v>25</v>
      </c>
      <c r="R1639">
        <v>0</v>
      </c>
      <c r="S1639">
        <v>0</v>
      </c>
      <c r="T1639">
        <v>0</v>
      </c>
      <c r="U1639">
        <v>0</v>
      </c>
      <c r="V1639">
        <v>90</v>
      </c>
      <c r="W1639">
        <v>84</v>
      </c>
      <c r="X1639">
        <v>75</v>
      </c>
      <c r="Y1639" t="s">
        <v>173</v>
      </c>
      <c r="Z1639" t="s">
        <v>173</v>
      </c>
      <c r="AA1639" t="s">
        <v>173</v>
      </c>
      <c r="AB1639" t="s">
        <v>173</v>
      </c>
      <c r="AC1639" s="25" t="s">
        <v>173</v>
      </c>
      <c r="AD1639" s="25" t="s">
        <v>173</v>
      </c>
      <c r="AE1639" s="25" t="s">
        <v>173</v>
      </c>
      <c r="AQ1639" s="5" t="e">
        <f>VLOOKUP(AR1639,'End KS4 denominations'!A:G,7,0)</f>
        <v>#N/A</v>
      </c>
      <c r="AR1639" s="5" t="str">
        <f t="shared" si="25"/>
        <v>Girls.S7.University Technical Colleges (UTCs).Total.Total</v>
      </c>
    </row>
    <row r="1640" spans="1:44" x14ac:dyDescent="0.25">
      <c r="A1640">
        <v>201819</v>
      </c>
      <c r="B1640" t="s">
        <v>19</v>
      </c>
      <c r="C1640" t="s">
        <v>110</v>
      </c>
      <c r="D1640" t="s">
        <v>20</v>
      </c>
      <c r="E1640" t="s">
        <v>21</v>
      </c>
      <c r="F1640" t="s">
        <v>22</v>
      </c>
      <c r="G1640" t="s">
        <v>161</v>
      </c>
      <c r="H1640" t="s">
        <v>125</v>
      </c>
      <c r="I1640" t="s">
        <v>163</v>
      </c>
      <c r="J1640" t="s">
        <v>161</v>
      </c>
      <c r="K1640" t="s">
        <v>161</v>
      </c>
      <c r="L1640" t="s">
        <v>63</v>
      </c>
      <c r="M1640" t="s">
        <v>26</v>
      </c>
      <c r="N1640">
        <v>69</v>
      </c>
      <c r="O1640">
        <v>64</v>
      </c>
      <c r="P1640">
        <v>60</v>
      </c>
      <c r="Q1640">
        <v>51</v>
      </c>
      <c r="R1640">
        <v>0</v>
      </c>
      <c r="S1640">
        <v>0</v>
      </c>
      <c r="T1640">
        <v>0</v>
      </c>
      <c r="U1640">
        <v>0</v>
      </c>
      <c r="V1640">
        <v>92</v>
      </c>
      <c r="W1640">
        <v>86</v>
      </c>
      <c r="X1640">
        <v>73</v>
      </c>
      <c r="Y1640" t="s">
        <v>173</v>
      </c>
      <c r="Z1640" t="s">
        <v>173</v>
      </c>
      <c r="AA1640" t="s">
        <v>173</v>
      </c>
      <c r="AB1640" t="s">
        <v>173</v>
      </c>
      <c r="AC1640" s="25" t="s">
        <v>173</v>
      </c>
      <c r="AD1640" s="25" t="s">
        <v>173</v>
      </c>
      <c r="AE1640" s="25" t="s">
        <v>173</v>
      </c>
      <c r="AQ1640" s="5" t="e">
        <f>VLOOKUP(AR1640,'End KS4 denominations'!A:G,7,0)</f>
        <v>#N/A</v>
      </c>
      <c r="AR1640" s="5" t="str">
        <f t="shared" si="25"/>
        <v>Total.S7.University Technical Colleges (UTCs).Total.Total</v>
      </c>
    </row>
    <row r="1641" spans="1:44" x14ac:dyDescent="0.25">
      <c r="A1641">
        <v>201819</v>
      </c>
      <c r="B1641" t="s">
        <v>19</v>
      </c>
      <c r="C1641" t="s">
        <v>110</v>
      </c>
      <c r="D1641" t="s">
        <v>20</v>
      </c>
      <c r="E1641" t="s">
        <v>21</v>
      </c>
      <c r="F1641" t="s">
        <v>22</v>
      </c>
      <c r="G1641" t="s">
        <v>111</v>
      </c>
      <c r="H1641" t="s">
        <v>125</v>
      </c>
      <c r="I1641" t="s">
        <v>86</v>
      </c>
      <c r="J1641" t="s">
        <v>161</v>
      </c>
      <c r="K1641" t="s">
        <v>161</v>
      </c>
      <c r="L1641" t="s">
        <v>64</v>
      </c>
      <c r="M1641" t="s">
        <v>26</v>
      </c>
      <c r="N1641">
        <v>786</v>
      </c>
      <c r="O1641">
        <v>771</v>
      </c>
      <c r="P1641">
        <v>639</v>
      </c>
      <c r="Q1641">
        <v>558</v>
      </c>
      <c r="R1641">
        <v>0</v>
      </c>
      <c r="S1641">
        <v>0</v>
      </c>
      <c r="T1641">
        <v>0</v>
      </c>
      <c r="U1641">
        <v>0</v>
      </c>
      <c r="V1641">
        <v>98</v>
      </c>
      <c r="W1641">
        <v>81</v>
      </c>
      <c r="X1641">
        <v>70</v>
      </c>
      <c r="Y1641" t="s">
        <v>173</v>
      </c>
      <c r="Z1641" t="s">
        <v>173</v>
      </c>
      <c r="AA1641" t="s">
        <v>173</v>
      </c>
      <c r="AB1641" t="s">
        <v>173</v>
      </c>
      <c r="AC1641" s="25" t="s">
        <v>173</v>
      </c>
      <c r="AD1641" s="25" t="s">
        <v>173</v>
      </c>
      <c r="AE1641" s="25" t="s">
        <v>173</v>
      </c>
      <c r="AQ1641" s="5" t="e">
        <f>VLOOKUP(AR1641,'End KS4 denominations'!A:G,7,0)</f>
        <v>#N/A</v>
      </c>
      <c r="AR1641" s="5" t="str">
        <f t="shared" si="25"/>
        <v>Boys.S7.Converter Academies.Total.Total</v>
      </c>
    </row>
    <row r="1642" spans="1:44" x14ac:dyDescent="0.25">
      <c r="A1642">
        <v>201819</v>
      </c>
      <c r="B1642" t="s">
        <v>19</v>
      </c>
      <c r="C1642" t="s">
        <v>110</v>
      </c>
      <c r="D1642" t="s">
        <v>20</v>
      </c>
      <c r="E1642" t="s">
        <v>21</v>
      </c>
      <c r="F1642" t="s">
        <v>22</v>
      </c>
      <c r="G1642" t="s">
        <v>113</v>
      </c>
      <c r="H1642" t="s">
        <v>125</v>
      </c>
      <c r="I1642" t="s">
        <v>86</v>
      </c>
      <c r="J1642" t="s">
        <v>161</v>
      </c>
      <c r="K1642" t="s">
        <v>161</v>
      </c>
      <c r="L1642" t="s">
        <v>64</v>
      </c>
      <c r="M1642" t="s">
        <v>26</v>
      </c>
      <c r="N1642">
        <v>158</v>
      </c>
      <c r="O1642">
        <v>158</v>
      </c>
      <c r="P1642">
        <v>127</v>
      </c>
      <c r="Q1642">
        <v>107</v>
      </c>
      <c r="R1642">
        <v>0</v>
      </c>
      <c r="S1642">
        <v>0</v>
      </c>
      <c r="T1642">
        <v>0</v>
      </c>
      <c r="U1642">
        <v>0</v>
      </c>
      <c r="V1642">
        <v>100</v>
      </c>
      <c r="W1642">
        <v>80</v>
      </c>
      <c r="X1642">
        <v>67</v>
      </c>
      <c r="Y1642" t="s">
        <v>173</v>
      </c>
      <c r="Z1642" t="s">
        <v>173</v>
      </c>
      <c r="AA1642" t="s">
        <v>173</v>
      </c>
      <c r="AB1642" t="s">
        <v>173</v>
      </c>
      <c r="AC1642" s="25" t="s">
        <v>173</v>
      </c>
      <c r="AD1642" s="25" t="s">
        <v>173</v>
      </c>
      <c r="AE1642" s="25" t="s">
        <v>173</v>
      </c>
      <c r="AQ1642" s="5" t="e">
        <f>VLOOKUP(AR1642,'End KS4 denominations'!A:G,7,0)</f>
        <v>#N/A</v>
      </c>
      <c r="AR1642" s="5" t="str">
        <f t="shared" si="25"/>
        <v>Girls.S7.Converter Academies.Total.Total</v>
      </c>
    </row>
    <row r="1643" spans="1:44" x14ac:dyDescent="0.25">
      <c r="A1643">
        <v>201819</v>
      </c>
      <c r="B1643" t="s">
        <v>19</v>
      </c>
      <c r="C1643" t="s">
        <v>110</v>
      </c>
      <c r="D1643" t="s">
        <v>20</v>
      </c>
      <c r="E1643" t="s">
        <v>21</v>
      </c>
      <c r="F1643" t="s">
        <v>22</v>
      </c>
      <c r="G1643" t="s">
        <v>161</v>
      </c>
      <c r="H1643" t="s">
        <v>125</v>
      </c>
      <c r="I1643" t="s">
        <v>86</v>
      </c>
      <c r="J1643" t="s">
        <v>161</v>
      </c>
      <c r="K1643" t="s">
        <v>161</v>
      </c>
      <c r="L1643" t="s">
        <v>64</v>
      </c>
      <c r="M1643" t="s">
        <v>26</v>
      </c>
      <c r="N1643">
        <v>944</v>
      </c>
      <c r="O1643">
        <v>929</v>
      </c>
      <c r="P1643">
        <v>766</v>
      </c>
      <c r="Q1643">
        <v>665</v>
      </c>
      <c r="R1643">
        <v>0</v>
      </c>
      <c r="S1643">
        <v>0</v>
      </c>
      <c r="T1643">
        <v>0</v>
      </c>
      <c r="U1643">
        <v>0</v>
      </c>
      <c r="V1643">
        <v>98</v>
      </c>
      <c r="W1643">
        <v>81</v>
      </c>
      <c r="X1643">
        <v>70</v>
      </c>
      <c r="Y1643" t="s">
        <v>173</v>
      </c>
      <c r="Z1643" t="s">
        <v>173</v>
      </c>
      <c r="AA1643" t="s">
        <v>173</v>
      </c>
      <c r="AB1643" t="s">
        <v>173</v>
      </c>
      <c r="AC1643" s="25" t="s">
        <v>173</v>
      </c>
      <c r="AD1643" s="25" t="s">
        <v>173</v>
      </c>
      <c r="AE1643" s="25" t="s">
        <v>173</v>
      </c>
      <c r="AQ1643" s="5" t="e">
        <f>VLOOKUP(AR1643,'End KS4 denominations'!A:G,7,0)</f>
        <v>#N/A</v>
      </c>
      <c r="AR1643" s="5" t="str">
        <f t="shared" si="25"/>
        <v>Total.S7.Converter Academies.Total.Total</v>
      </c>
    </row>
    <row r="1644" spans="1:44" x14ac:dyDescent="0.25">
      <c r="A1644">
        <v>201819</v>
      </c>
      <c r="B1644" t="s">
        <v>19</v>
      </c>
      <c r="C1644" t="s">
        <v>110</v>
      </c>
      <c r="D1644" t="s">
        <v>20</v>
      </c>
      <c r="E1644" t="s">
        <v>21</v>
      </c>
      <c r="F1644" t="s">
        <v>22</v>
      </c>
      <c r="G1644" t="s">
        <v>113</v>
      </c>
      <c r="H1644" t="s">
        <v>125</v>
      </c>
      <c r="I1644" t="s">
        <v>164</v>
      </c>
      <c r="J1644" t="s">
        <v>161</v>
      </c>
      <c r="K1644" t="s">
        <v>161</v>
      </c>
      <c r="L1644" t="s">
        <v>64</v>
      </c>
      <c r="M1644" t="s">
        <v>26</v>
      </c>
      <c r="N1644">
        <v>1</v>
      </c>
      <c r="O1644">
        <v>1</v>
      </c>
      <c r="P1644">
        <v>1</v>
      </c>
      <c r="Q1644">
        <v>1</v>
      </c>
      <c r="R1644">
        <v>0</v>
      </c>
      <c r="S1644">
        <v>0</v>
      </c>
      <c r="T1644">
        <v>0</v>
      </c>
      <c r="U1644">
        <v>0</v>
      </c>
      <c r="V1644">
        <v>100</v>
      </c>
      <c r="W1644">
        <v>100</v>
      </c>
      <c r="X1644">
        <v>100</v>
      </c>
      <c r="Y1644" t="s">
        <v>173</v>
      </c>
      <c r="Z1644" t="s">
        <v>173</v>
      </c>
      <c r="AA1644" t="s">
        <v>173</v>
      </c>
      <c r="AB1644" t="s">
        <v>173</v>
      </c>
      <c r="AC1644" s="25" t="s">
        <v>173</v>
      </c>
      <c r="AD1644" s="25" t="s">
        <v>173</v>
      </c>
      <c r="AE1644" s="25" t="s">
        <v>173</v>
      </c>
      <c r="AQ1644" s="5" t="e">
        <f>VLOOKUP(AR1644,'End KS4 denominations'!A:G,7,0)</f>
        <v>#N/A</v>
      </c>
      <c r="AR1644" s="5" t="str">
        <f t="shared" si="25"/>
        <v>Girls.S7.FE14-16 Colleges.Total.Total</v>
      </c>
    </row>
    <row r="1645" spans="1:44" x14ac:dyDescent="0.25">
      <c r="A1645">
        <v>201819</v>
      </c>
      <c r="B1645" t="s">
        <v>19</v>
      </c>
      <c r="C1645" t="s">
        <v>110</v>
      </c>
      <c r="D1645" t="s">
        <v>20</v>
      </c>
      <c r="E1645" t="s">
        <v>21</v>
      </c>
      <c r="F1645" t="s">
        <v>22</v>
      </c>
      <c r="G1645" t="s">
        <v>161</v>
      </c>
      <c r="H1645" t="s">
        <v>125</v>
      </c>
      <c r="I1645" t="s">
        <v>164</v>
      </c>
      <c r="J1645" t="s">
        <v>161</v>
      </c>
      <c r="K1645" t="s">
        <v>161</v>
      </c>
      <c r="L1645" t="s">
        <v>64</v>
      </c>
      <c r="M1645" t="s">
        <v>26</v>
      </c>
      <c r="N1645">
        <v>1</v>
      </c>
      <c r="O1645">
        <v>1</v>
      </c>
      <c r="P1645">
        <v>1</v>
      </c>
      <c r="Q1645">
        <v>1</v>
      </c>
      <c r="R1645">
        <v>0</v>
      </c>
      <c r="S1645">
        <v>0</v>
      </c>
      <c r="T1645">
        <v>0</v>
      </c>
      <c r="U1645">
        <v>0</v>
      </c>
      <c r="V1645">
        <v>100</v>
      </c>
      <c r="W1645">
        <v>100</v>
      </c>
      <c r="X1645">
        <v>100</v>
      </c>
      <c r="Y1645" t="s">
        <v>173</v>
      </c>
      <c r="Z1645" t="s">
        <v>173</v>
      </c>
      <c r="AA1645" t="s">
        <v>173</v>
      </c>
      <c r="AB1645" t="s">
        <v>173</v>
      </c>
      <c r="AC1645" s="25" t="s">
        <v>173</v>
      </c>
      <c r="AD1645" s="25" t="s">
        <v>173</v>
      </c>
      <c r="AE1645" s="25" t="s">
        <v>173</v>
      </c>
      <c r="AQ1645" s="5" t="e">
        <f>VLOOKUP(AR1645,'End KS4 denominations'!A:G,7,0)</f>
        <v>#N/A</v>
      </c>
      <c r="AR1645" s="5" t="str">
        <f t="shared" si="25"/>
        <v>Total.S7.FE14-16 Colleges.Total.Total</v>
      </c>
    </row>
    <row r="1646" spans="1:44" x14ac:dyDescent="0.25">
      <c r="A1646">
        <v>201819</v>
      </c>
      <c r="B1646" t="s">
        <v>19</v>
      </c>
      <c r="C1646" t="s">
        <v>110</v>
      </c>
      <c r="D1646" t="s">
        <v>20</v>
      </c>
      <c r="E1646" t="s">
        <v>21</v>
      </c>
      <c r="F1646" t="s">
        <v>22</v>
      </c>
      <c r="G1646" t="s">
        <v>111</v>
      </c>
      <c r="H1646" t="s">
        <v>125</v>
      </c>
      <c r="I1646" t="s">
        <v>89</v>
      </c>
      <c r="J1646" t="s">
        <v>161</v>
      </c>
      <c r="K1646" t="s">
        <v>161</v>
      </c>
      <c r="L1646" t="s">
        <v>64</v>
      </c>
      <c r="M1646" t="s">
        <v>26</v>
      </c>
      <c r="N1646">
        <v>38</v>
      </c>
      <c r="O1646">
        <v>36</v>
      </c>
      <c r="P1646">
        <v>27</v>
      </c>
      <c r="Q1646">
        <v>22</v>
      </c>
      <c r="R1646">
        <v>0</v>
      </c>
      <c r="S1646">
        <v>0</v>
      </c>
      <c r="T1646">
        <v>0</v>
      </c>
      <c r="U1646">
        <v>0</v>
      </c>
      <c r="V1646">
        <v>94</v>
      </c>
      <c r="W1646">
        <v>71</v>
      </c>
      <c r="X1646">
        <v>57</v>
      </c>
      <c r="Y1646" t="s">
        <v>173</v>
      </c>
      <c r="Z1646" t="s">
        <v>173</v>
      </c>
      <c r="AA1646" t="s">
        <v>173</v>
      </c>
      <c r="AB1646" t="s">
        <v>173</v>
      </c>
      <c r="AC1646" s="25" t="s">
        <v>173</v>
      </c>
      <c r="AD1646" s="25" t="s">
        <v>173</v>
      </c>
      <c r="AE1646" s="25" t="s">
        <v>173</v>
      </c>
      <c r="AQ1646" s="5" t="e">
        <f>VLOOKUP(AR1646,'End KS4 denominations'!A:G,7,0)</f>
        <v>#N/A</v>
      </c>
      <c r="AR1646" s="5" t="str">
        <f t="shared" si="25"/>
        <v>Boys.S7.Free Schools.Total.Total</v>
      </c>
    </row>
    <row r="1647" spans="1:44" x14ac:dyDescent="0.25">
      <c r="A1647">
        <v>201819</v>
      </c>
      <c r="B1647" t="s">
        <v>19</v>
      </c>
      <c r="C1647" t="s">
        <v>110</v>
      </c>
      <c r="D1647" t="s">
        <v>20</v>
      </c>
      <c r="E1647" t="s">
        <v>21</v>
      </c>
      <c r="F1647" t="s">
        <v>22</v>
      </c>
      <c r="G1647" t="s">
        <v>113</v>
      </c>
      <c r="H1647" t="s">
        <v>125</v>
      </c>
      <c r="I1647" t="s">
        <v>89</v>
      </c>
      <c r="J1647" t="s">
        <v>161</v>
      </c>
      <c r="K1647" t="s">
        <v>161</v>
      </c>
      <c r="L1647" t="s">
        <v>64</v>
      </c>
      <c r="M1647" t="s">
        <v>26</v>
      </c>
      <c r="N1647">
        <v>4</v>
      </c>
      <c r="O1647">
        <v>4</v>
      </c>
      <c r="P1647">
        <v>4</v>
      </c>
      <c r="Q1647">
        <v>3</v>
      </c>
      <c r="R1647">
        <v>0</v>
      </c>
      <c r="S1647">
        <v>0</v>
      </c>
      <c r="T1647">
        <v>0</v>
      </c>
      <c r="U1647">
        <v>0</v>
      </c>
      <c r="V1647">
        <v>100</v>
      </c>
      <c r="W1647">
        <v>100</v>
      </c>
      <c r="X1647">
        <v>75</v>
      </c>
      <c r="Y1647" t="s">
        <v>173</v>
      </c>
      <c r="Z1647" t="s">
        <v>173</v>
      </c>
      <c r="AA1647" t="s">
        <v>173</v>
      </c>
      <c r="AB1647" t="s">
        <v>173</v>
      </c>
      <c r="AC1647" s="25" t="s">
        <v>173</v>
      </c>
      <c r="AD1647" s="25" t="s">
        <v>173</v>
      </c>
      <c r="AE1647" s="25" t="s">
        <v>173</v>
      </c>
      <c r="AQ1647" s="5" t="e">
        <f>VLOOKUP(AR1647,'End KS4 denominations'!A:G,7,0)</f>
        <v>#N/A</v>
      </c>
      <c r="AR1647" s="5" t="str">
        <f t="shared" si="25"/>
        <v>Girls.S7.Free Schools.Total.Total</v>
      </c>
    </row>
    <row r="1648" spans="1:44" x14ac:dyDescent="0.25">
      <c r="A1648">
        <v>201819</v>
      </c>
      <c r="B1648" t="s">
        <v>19</v>
      </c>
      <c r="C1648" t="s">
        <v>110</v>
      </c>
      <c r="D1648" t="s">
        <v>20</v>
      </c>
      <c r="E1648" t="s">
        <v>21</v>
      </c>
      <c r="F1648" t="s">
        <v>22</v>
      </c>
      <c r="G1648" t="s">
        <v>161</v>
      </c>
      <c r="H1648" t="s">
        <v>125</v>
      </c>
      <c r="I1648" t="s">
        <v>89</v>
      </c>
      <c r="J1648" t="s">
        <v>161</v>
      </c>
      <c r="K1648" t="s">
        <v>161</v>
      </c>
      <c r="L1648" t="s">
        <v>64</v>
      </c>
      <c r="M1648" t="s">
        <v>26</v>
      </c>
      <c r="N1648">
        <v>42</v>
      </c>
      <c r="O1648">
        <v>40</v>
      </c>
      <c r="P1648">
        <v>31</v>
      </c>
      <c r="Q1648">
        <v>25</v>
      </c>
      <c r="R1648">
        <v>0</v>
      </c>
      <c r="S1648">
        <v>0</v>
      </c>
      <c r="T1648">
        <v>0</v>
      </c>
      <c r="U1648">
        <v>0</v>
      </c>
      <c r="V1648">
        <v>95</v>
      </c>
      <c r="W1648">
        <v>73</v>
      </c>
      <c r="X1648">
        <v>59</v>
      </c>
      <c r="Y1648" t="s">
        <v>173</v>
      </c>
      <c r="Z1648" t="s">
        <v>173</v>
      </c>
      <c r="AA1648" t="s">
        <v>173</v>
      </c>
      <c r="AB1648" t="s">
        <v>173</v>
      </c>
      <c r="AC1648" s="25" t="s">
        <v>173</v>
      </c>
      <c r="AD1648" s="25" t="s">
        <v>173</v>
      </c>
      <c r="AE1648" s="25" t="s">
        <v>173</v>
      </c>
      <c r="AQ1648" s="5" t="e">
        <f>VLOOKUP(AR1648,'End KS4 denominations'!A:G,7,0)</f>
        <v>#N/A</v>
      </c>
      <c r="AR1648" s="5" t="str">
        <f t="shared" si="25"/>
        <v>Total.S7.Free Schools.Total.Total</v>
      </c>
    </row>
    <row r="1649" spans="1:44" x14ac:dyDescent="0.25">
      <c r="A1649">
        <v>201819</v>
      </c>
      <c r="B1649" t="s">
        <v>19</v>
      </c>
      <c r="C1649" t="s">
        <v>110</v>
      </c>
      <c r="D1649" t="s">
        <v>20</v>
      </c>
      <c r="E1649" t="s">
        <v>21</v>
      </c>
      <c r="F1649" t="s">
        <v>22</v>
      </c>
      <c r="G1649" t="s">
        <v>111</v>
      </c>
      <c r="H1649" t="s">
        <v>125</v>
      </c>
      <c r="I1649" t="s">
        <v>87</v>
      </c>
      <c r="J1649" t="s">
        <v>161</v>
      </c>
      <c r="K1649" t="s">
        <v>161</v>
      </c>
      <c r="L1649" t="s">
        <v>64</v>
      </c>
      <c r="M1649" t="s">
        <v>26</v>
      </c>
      <c r="N1649">
        <v>343</v>
      </c>
      <c r="O1649">
        <v>342</v>
      </c>
      <c r="P1649">
        <v>331</v>
      </c>
      <c r="Q1649">
        <v>309</v>
      </c>
      <c r="R1649">
        <v>0</v>
      </c>
      <c r="S1649">
        <v>0</v>
      </c>
      <c r="T1649">
        <v>0</v>
      </c>
      <c r="U1649">
        <v>0</v>
      </c>
      <c r="V1649">
        <v>99</v>
      </c>
      <c r="W1649">
        <v>96</v>
      </c>
      <c r="X1649">
        <v>90</v>
      </c>
      <c r="Y1649" t="s">
        <v>173</v>
      </c>
      <c r="Z1649" t="s">
        <v>173</v>
      </c>
      <c r="AA1649" t="s">
        <v>173</v>
      </c>
      <c r="AB1649" t="s">
        <v>173</v>
      </c>
      <c r="AC1649" s="25" t="s">
        <v>173</v>
      </c>
      <c r="AD1649" s="25" t="s">
        <v>173</v>
      </c>
      <c r="AE1649" s="25" t="s">
        <v>173</v>
      </c>
      <c r="AQ1649" s="5" t="e">
        <f>VLOOKUP(AR1649,'End KS4 denominations'!A:G,7,0)</f>
        <v>#N/A</v>
      </c>
      <c r="AR1649" s="5" t="str">
        <f t="shared" si="25"/>
        <v>Boys.S7.Independent Schools.Total.Total</v>
      </c>
    </row>
    <row r="1650" spans="1:44" x14ac:dyDescent="0.25">
      <c r="A1650">
        <v>201819</v>
      </c>
      <c r="B1650" t="s">
        <v>19</v>
      </c>
      <c r="C1650" t="s">
        <v>110</v>
      </c>
      <c r="D1650" t="s">
        <v>20</v>
      </c>
      <c r="E1650" t="s">
        <v>21</v>
      </c>
      <c r="F1650" t="s">
        <v>22</v>
      </c>
      <c r="G1650" t="s">
        <v>113</v>
      </c>
      <c r="H1650" t="s">
        <v>125</v>
      </c>
      <c r="I1650" t="s">
        <v>87</v>
      </c>
      <c r="J1650" t="s">
        <v>161</v>
      </c>
      <c r="K1650" t="s">
        <v>161</v>
      </c>
      <c r="L1650" t="s">
        <v>64</v>
      </c>
      <c r="M1650" t="s">
        <v>26</v>
      </c>
      <c r="N1650">
        <v>57</v>
      </c>
      <c r="O1650">
        <v>57</v>
      </c>
      <c r="P1650">
        <v>53</v>
      </c>
      <c r="Q1650">
        <v>50</v>
      </c>
      <c r="R1650">
        <v>0</v>
      </c>
      <c r="S1650">
        <v>0</v>
      </c>
      <c r="T1650">
        <v>0</v>
      </c>
      <c r="U1650">
        <v>0</v>
      </c>
      <c r="V1650">
        <v>100</v>
      </c>
      <c r="W1650">
        <v>92</v>
      </c>
      <c r="X1650">
        <v>87</v>
      </c>
      <c r="Y1650" t="s">
        <v>173</v>
      </c>
      <c r="Z1650" t="s">
        <v>173</v>
      </c>
      <c r="AA1650" t="s">
        <v>173</v>
      </c>
      <c r="AB1650" t="s">
        <v>173</v>
      </c>
      <c r="AC1650" s="25" t="s">
        <v>173</v>
      </c>
      <c r="AD1650" s="25" t="s">
        <v>173</v>
      </c>
      <c r="AE1650" s="25" t="s">
        <v>173</v>
      </c>
      <c r="AQ1650" s="5" t="e">
        <f>VLOOKUP(AR1650,'End KS4 denominations'!A:G,7,0)</f>
        <v>#N/A</v>
      </c>
      <c r="AR1650" s="5" t="str">
        <f t="shared" si="25"/>
        <v>Girls.S7.Independent Schools.Total.Total</v>
      </c>
    </row>
    <row r="1651" spans="1:44" x14ac:dyDescent="0.25">
      <c r="A1651">
        <v>201819</v>
      </c>
      <c r="B1651" t="s">
        <v>19</v>
      </c>
      <c r="C1651" t="s">
        <v>110</v>
      </c>
      <c r="D1651" t="s">
        <v>20</v>
      </c>
      <c r="E1651" t="s">
        <v>21</v>
      </c>
      <c r="F1651" t="s">
        <v>22</v>
      </c>
      <c r="G1651" t="s">
        <v>161</v>
      </c>
      <c r="H1651" t="s">
        <v>125</v>
      </c>
      <c r="I1651" t="s">
        <v>87</v>
      </c>
      <c r="J1651" t="s">
        <v>161</v>
      </c>
      <c r="K1651" t="s">
        <v>161</v>
      </c>
      <c r="L1651" t="s">
        <v>64</v>
      </c>
      <c r="M1651" t="s">
        <v>26</v>
      </c>
      <c r="N1651">
        <v>400</v>
      </c>
      <c r="O1651">
        <v>399</v>
      </c>
      <c r="P1651">
        <v>384</v>
      </c>
      <c r="Q1651">
        <v>359</v>
      </c>
      <c r="R1651">
        <v>0</v>
      </c>
      <c r="S1651">
        <v>0</v>
      </c>
      <c r="T1651">
        <v>0</v>
      </c>
      <c r="U1651">
        <v>0</v>
      </c>
      <c r="V1651">
        <v>99</v>
      </c>
      <c r="W1651">
        <v>96</v>
      </c>
      <c r="X1651">
        <v>89</v>
      </c>
      <c r="Y1651" t="s">
        <v>173</v>
      </c>
      <c r="Z1651" t="s">
        <v>173</v>
      </c>
      <c r="AA1651" t="s">
        <v>173</v>
      </c>
      <c r="AB1651" t="s">
        <v>173</v>
      </c>
      <c r="AC1651" s="25" t="s">
        <v>173</v>
      </c>
      <c r="AD1651" s="25" t="s">
        <v>173</v>
      </c>
      <c r="AE1651" s="25" t="s">
        <v>173</v>
      </c>
      <c r="AQ1651" s="5" t="e">
        <f>VLOOKUP(AR1651,'End KS4 denominations'!A:G,7,0)</f>
        <v>#N/A</v>
      </c>
      <c r="AR1651" s="5" t="str">
        <f t="shared" si="25"/>
        <v>Total.S7.Independent Schools.Total.Total</v>
      </c>
    </row>
    <row r="1652" spans="1:44" x14ac:dyDescent="0.25">
      <c r="A1652">
        <v>201819</v>
      </c>
      <c r="B1652" t="s">
        <v>19</v>
      </c>
      <c r="C1652" t="s">
        <v>110</v>
      </c>
      <c r="D1652" t="s">
        <v>20</v>
      </c>
      <c r="E1652" t="s">
        <v>21</v>
      </c>
      <c r="F1652" t="s">
        <v>22</v>
      </c>
      <c r="G1652" t="s">
        <v>111</v>
      </c>
      <c r="H1652" t="s">
        <v>125</v>
      </c>
      <c r="I1652" t="s">
        <v>88</v>
      </c>
      <c r="J1652" t="s">
        <v>161</v>
      </c>
      <c r="K1652" t="s">
        <v>161</v>
      </c>
      <c r="L1652" t="s">
        <v>64</v>
      </c>
      <c r="M1652" t="s">
        <v>26</v>
      </c>
      <c r="N1652">
        <v>71</v>
      </c>
      <c r="O1652">
        <v>71</v>
      </c>
      <c r="P1652">
        <v>48</v>
      </c>
      <c r="Q1652">
        <v>32</v>
      </c>
      <c r="R1652">
        <v>0</v>
      </c>
      <c r="S1652">
        <v>0</v>
      </c>
      <c r="T1652">
        <v>0</v>
      </c>
      <c r="U1652">
        <v>0</v>
      </c>
      <c r="V1652">
        <v>100</v>
      </c>
      <c r="W1652">
        <v>67</v>
      </c>
      <c r="X1652">
        <v>45</v>
      </c>
      <c r="Y1652" t="s">
        <v>173</v>
      </c>
      <c r="Z1652" t="s">
        <v>173</v>
      </c>
      <c r="AA1652" t="s">
        <v>173</v>
      </c>
      <c r="AB1652" t="s">
        <v>173</v>
      </c>
      <c r="AC1652" s="25" t="s">
        <v>173</v>
      </c>
      <c r="AD1652" s="25" t="s">
        <v>173</v>
      </c>
      <c r="AE1652" s="25" t="s">
        <v>173</v>
      </c>
      <c r="AQ1652" s="5" t="e">
        <f>VLOOKUP(AR1652,'End KS4 denominations'!A:G,7,0)</f>
        <v>#N/A</v>
      </c>
      <c r="AR1652" s="5" t="str">
        <f t="shared" si="25"/>
        <v>Boys.S7.Sponsored Academies.Total.Total</v>
      </c>
    </row>
    <row r="1653" spans="1:44" x14ac:dyDescent="0.25">
      <c r="A1653">
        <v>201819</v>
      </c>
      <c r="B1653" t="s">
        <v>19</v>
      </c>
      <c r="C1653" t="s">
        <v>110</v>
      </c>
      <c r="D1653" t="s">
        <v>20</v>
      </c>
      <c r="E1653" t="s">
        <v>21</v>
      </c>
      <c r="F1653" t="s">
        <v>22</v>
      </c>
      <c r="G1653" t="s">
        <v>113</v>
      </c>
      <c r="H1653" t="s">
        <v>125</v>
      </c>
      <c r="I1653" t="s">
        <v>88</v>
      </c>
      <c r="J1653" t="s">
        <v>161</v>
      </c>
      <c r="K1653" t="s">
        <v>161</v>
      </c>
      <c r="L1653" t="s">
        <v>64</v>
      </c>
      <c r="M1653" t="s">
        <v>26</v>
      </c>
      <c r="N1653">
        <v>15</v>
      </c>
      <c r="O1653">
        <v>14</v>
      </c>
      <c r="P1653">
        <v>9</v>
      </c>
      <c r="Q1653">
        <v>8</v>
      </c>
      <c r="R1653">
        <v>0</v>
      </c>
      <c r="S1653">
        <v>0</v>
      </c>
      <c r="T1653">
        <v>0</v>
      </c>
      <c r="U1653">
        <v>0</v>
      </c>
      <c r="V1653">
        <v>93</v>
      </c>
      <c r="W1653">
        <v>60</v>
      </c>
      <c r="X1653">
        <v>53</v>
      </c>
      <c r="Y1653" t="s">
        <v>173</v>
      </c>
      <c r="Z1653" t="s">
        <v>173</v>
      </c>
      <c r="AA1653" t="s">
        <v>173</v>
      </c>
      <c r="AB1653" t="s">
        <v>173</v>
      </c>
      <c r="AC1653" s="25" t="s">
        <v>173</v>
      </c>
      <c r="AD1653" s="25" t="s">
        <v>173</v>
      </c>
      <c r="AE1653" s="25" t="s">
        <v>173</v>
      </c>
      <c r="AQ1653" s="5" t="e">
        <f>VLOOKUP(AR1653,'End KS4 denominations'!A:G,7,0)</f>
        <v>#N/A</v>
      </c>
      <c r="AR1653" s="5" t="str">
        <f t="shared" si="25"/>
        <v>Girls.S7.Sponsored Academies.Total.Total</v>
      </c>
    </row>
    <row r="1654" spans="1:44" x14ac:dyDescent="0.25">
      <c r="A1654">
        <v>201819</v>
      </c>
      <c r="B1654" t="s">
        <v>19</v>
      </c>
      <c r="C1654" t="s">
        <v>110</v>
      </c>
      <c r="D1654" t="s">
        <v>20</v>
      </c>
      <c r="E1654" t="s">
        <v>21</v>
      </c>
      <c r="F1654" t="s">
        <v>22</v>
      </c>
      <c r="G1654" t="s">
        <v>161</v>
      </c>
      <c r="H1654" t="s">
        <v>125</v>
      </c>
      <c r="I1654" t="s">
        <v>88</v>
      </c>
      <c r="J1654" t="s">
        <v>161</v>
      </c>
      <c r="K1654" t="s">
        <v>161</v>
      </c>
      <c r="L1654" t="s">
        <v>64</v>
      </c>
      <c r="M1654" t="s">
        <v>26</v>
      </c>
      <c r="N1654">
        <v>86</v>
      </c>
      <c r="O1654">
        <v>85</v>
      </c>
      <c r="P1654">
        <v>57</v>
      </c>
      <c r="Q1654">
        <v>40</v>
      </c>
      <c r="R1654">
        <v>0</v>
      </c>
      <c r="S1654">
        <v>0</v>
      </c>
      <c r="T1654">
        <v>0</v>
      </c>
      <c r="U1654">
        <v>0</v>
      </c>
      <c r="V1654">
        <v>98</v>
      </c>
      <c r="W1654">
        <v>66</v>
      </c>
      <c r="X1654">
        <v>46</v>
      </c>
      <c r="Y1654" t="s">
        <v>173</v>
      </c>
      <c r="Z1654" t="s">
        <v>173</v>
      </c>
      <c r="AA1654" t="s">
        <v>173</v>
      </c>
      <c r="AB1654" t="s">
        <v>173</v>
      </c>
      <c r="AC1654" s="25" t="s">
        <v>173</v>
      </c>
      <c r="AD1654" s="25" t="s">
        <v>173</v>
      </c>
      <c r="AE1654" s="25" t="s">
        <v>173</v>
      </c>
      <c r="AQ1654" s="5" t="e">
        <f>VLOOKUP(AR1654,'End KS4 denominations'!A:G,7,0)</f>
        <v>#N/A</v>
      </c>
      <c r="AR1654" s="5" t="str">
        <f t="shared" si="25"/>
        <v>Total.S7.Sponsored Academies.Total.Total</v>
      </c>
    </row>
    <row r="1655" spans="1:44" x14ac:dyDescent="0.25">
      <c r="A1655">
        <v>201819</v>
      </c>
      <c r="B1655" t="s">
        <v>19</v>
      </c>
      <c r="C1655" t="s">
        <v>110</v>
      </c>
      <c r="D1655" t="s">
        <v>20</v>
      </c>
      <c r="E1655" t="s">
        <v>21</v>
      </c>
      <c r="F1655" t="s">
        <v>22</v>
      </c>
      <c r="G1655" t="s">
        <v>111</v>
      </c>
      <c r="H1655" t="s">
        <v>125</v>
      </c>
      <c r="I1655" t="s">
        <v>126</v>
      </c>
      <c r="J1655" t="s">
        <v>161</v>
      </c>
      <c r="K1655" t="s">
        <v>161</v>
      </c>
      <c r="L1655" t="s">
        <v>64</v>
      </c>
      <c r="M1655" t="s">
        <v>26</v>
      </c>
      <c r="N1655">
        <v>1</v>
      </c>
      <c r="O1655">
        <v>1</v>
      </c>
      <c r="P1655">
        <v>1</v>
      </c>
      <c r="Q1655">
        <v>1</v>
      </c>
      <c r="R1655">
        <v>0</v>
      </c>
      <c r="S1655">
        <v>0</v>
      </c>
      <c r="T1655">
        <v>0</v>
      </c>
      <c r="U1655">
        <v>0</v>
      </c>
      <c r="V1655">
        <v>100</v>
      </c>
      <c r="W1655">
        <v>100</v>
      </c>
      <c r="X1655">
        <v>100</v>
      </c>
      <c r="Y1655" t="s">
        <v>173</v>
      </c>
      <c r="Z1655" t="s">
        <v>173</v>
      </c>
      <c r="AA1655" t="s">
        <v>173</v>
      </c>
      <c r="AB1655" t="s">
        <v>173</v>
      </c>
      <c r="AC1655" s="25" t="s">
        <v>173</v>
      </c>
      <c r="AD1655" s="25" t="s">
        <v>173</v>
      </c>
      <c r="AE1655" s="25" t="s">
        <v>173</v>
      </c>
      <c r="AQ1655" s="5" t="e">
        <f>VLOOKUP(AR1655,'End KS4 denominations'!A:G,7,0)</f>
        <v>#N/A</v>
      </c>
      <c r="AR1655" s="5" t="str">
        <f t="shared" si="25"/>
        <v>Boys.S7.Studio Schools.Total.Total</v>
      </c>
    </row>
    <row r="1656" spans="1:44" x14ac:dyDescent="0.25">
      <c r="A1656">
        <v>201819</v>
      </c>
      <c r="B1656" t="s">
        <v>19</v>
      </c>
      <c r="C1656" t="s">
        <v>110</v>
      </c>
      <c r="D1656" t="s">
        <v>20</v>
      </c>
      <c r="E1656" t="s">
        <v>21</v>
      </c>
      <c r="F1656" t="s">
        <v>22</v>
      </c>
      <c r="G1656" t="s">
        <v>113</v>
      </c>
      <c r="H1656" t="s">
        <v>125</v>
      </c>
      <c r="I1656" t="s">
        <v>126</v>
      </c>
      <c r="J1656" t="s">
        <v>161</v>
      </c>
      <c r="K1656" t="s">
        <v>161</v>
      </c>
      <c r="L1656" t="s">
        <v>64</v>
      </c>
      <c r="M1656" t="s">
        <v>26</v>
      </c>
      <c r="N1656">
        <v>1</v>
      </c>
      <c r="O1656">
        <v>1</v>
      </c>
      <c r="P1656">
        <v>0</v>
      </c>
      <c r="Q1656">
        <v>0</v>
      </c>
      <c r="R1656">
        <v>0</v>
      </c>
      <c r="S1656">
        <v>0</v>
      </c>
      <c r="T1656">
        <v>0</v>
      </c>
      <c r="U1656">
        <v>0</v>
      </c>
      <c r="V1656">
        <v>100</v>
      </c>
      <c r="W1656">
        <v>0</v>
      </c>
      <c r="X1656">
        <v>0</v>
      </c>
      <c r="Y1656" t="s">
        <v>173</v>
      </c>
      <c r="Z1656" t="s">
        <v>173</v>
      </c>
      <c r="AA1656" t="s">
        <v>173</v>
      </c>
      <c r="AB1656" t="s">
        <v>173</v>
      </c>
      <c r="AC1656" s="25" t="s">
        <v>173</v>
      </c>
      <c r="AD1656" s="25" t="s">
        <v>173</v>
      </c>
      <c r="AE1656" s="25" t="s">
        <v>173</v>
      </c>
      <c r="AQ1656" s="5" t="e">
        <f>VLOOKUP(AR1656,'End KS4 denominations'!A:G,7,0)</f>
        <v>#N/A</v>
      </c>
      <c r="AR1656" s="5" t="str">
        <f t="shared" si="25"/>
        <v>Girls.S7.Studio Schools.Total.Total</v>
      </c>
    </row>
    <row r="1657" spans="1:44" x14ac:dyDescent="0.25">
      <c r="A1657">
        <v>201819</v>
      </c>
      <c r="B1657" t="s">
        <v>19</v>
      </c>
      <c r="C1657" t="s">
        <v>110</v>
      </c>
      <c r="D1657" t="s">
        <v>20</v>
      </c>
      <c r="E1657" t="s">
        <v>21</v>
      </c>
      <c r="F1657" t="s">
        <v>22</v>
      </c>
      <c r="G1657" t="s">
        <v>161</v>
      </c>
      <c r="H1657" t="s">
        <v>125</v>
      </c>
      <c r="I1657" t="s">
        <v>126</v>
      </c>
      <c r="J1657" t="s">
        <v>161</v>
      </c>
      <c r="K1657" t="s">
        <v>161</v>
      </c>
      <c r="L1657" t="s">
        <v>64</v>
      </c>
      <c r="M1657" t="s">
        <v>26</v>
      </c>
      <c r="N1657">
        <v>2</v>
      </c>
      <c r="O1657">
        <v>2</v>
      </c>
      <c r="P1657">
        <v>1</v>
      </c>
      <c r="Q1657">
        <v>1</v>
      </c>
      <c r="R1657">
        <v>0</v>
      </c>
      <c r="S1657">
        <v>0</v>
      </c>
      <c r="T1657">
        <v>0</v>
      </c>
      <c r="U1657">
        <v>0</v>
      </c>
      <c r="V1657">
        <v>100</v>
      </c>
      <c r="W1657">
        <v>50</v>
      </c>
      <c r="X1657">
        <v>50</v>
      </c>
      <c r="Y1657" t="s">
        <v>173</v>
      </c>
      <c r="Z1657" t="s">
        <v>173</v>
      </c>
      <c r="AA1657" t="s">
        <v>173</v>
      </c>
      <c r="AB1657" t="s">
        <v>173</v>
      </c>
      <c r="AC1657" s="25" t="s">
        <v>173</v>
      </c>
      <c r="AD1657" s="25" t="s">
        <v>173</v>
      </c>
      <c r="AE1657" s="25" t="s">
        <v>173</v>
      </c>
      <c r="AQ1657" s="5" t="e">
        <f>VLOOKUP(AR1657,'End KS4 denominations'!A:G,7,0)</f>
        <v>#N/A</v>
      </c>
      <c r="AR1657" s="5" t="str">
        <f t="shared" si="25"/>
        <v>Total.S7.Studio Schools.Total.Total</v>
      </c>
    </row>
    <row r="1658" spans="1:44" x14ac:dyDescent="0.25">
      <c r="A1658">
        <v>201819</v>
      </c>
      <c r="B1658" t="s">
        <v>19</v>
      </c>
      <c r="C1658" t="s">
        <v>110</v>
      </c>
      <c r="D1658" t="s">
        <v>20</v>
      </c>
      <c r="E1658" t="s">
        <v>21</v>
      </c>
      <c r="F1658" t="s">
        <v>22</v>
      </c>
      <c r="G1658" t="s">
        <v>111</v>
      </c>
      <c r="H1658" t="s">
        <v>125</v>
      </c>
      <c r="I1658" t="s">
        <v>163</v>
      </c>
      <c r="J1658" t="s">
        <v>161</v>
      </c>
      <c r="K1658" t="s">
        <v>161</v>
      </c>
      <c r="L1658" t="s">
        <v>64</v>
      </c>
      <c r="M1658" t="s">
        <v>26</v>
      </c>
      <c r="N1658">
        <v>28</v>
      </c>
      <c r="O1658">
        <v>28</v>
      </c>
      <c r="P1658">
        <v>13</v>
      </c>
      <c r="Q1658">
        <v>8</v>
      </c>
      <c r="R1658">
        <v>0</v>
      </c>
      <c r="S1658">
        <v>0</v>
      </c>
      <c r="T1658">
        <v>0</v>
      </c>
      <c r="U1658">
        <v>0</v>
      </c>
      <c r="V1658">
        <v>100</v>
      </c>
      <c r="W1658">
        <v>46</v>
      </c>
      <c r="X1658">
        <v>28</v>
      </c>
      <c r="Y1658" t="s">
        <v>173</v>
      </c>
      <c r="Z1658" t="s">
        <v>173</v>
      </c>
      <c r="AA1658" t="s">
        <v>173</v>
      </c>
      <c r="AB1658" t="s">
        <v>173</v>
      </c>
      <c r="AC1658" s="25" t="s">
        <v>173</v>
      </c>
      <c r="AD1658" s="25" t="s">
        <v>173</v>
      </c>
      <c r="AE1658" s="25" t="s">
        <v>173</v>
      </c>
      <c r="AQ1658" s="5" t="e">
        <f>VLOOKUP(AR1658,'End KS4 denominations'!A:G,7,0)</f>
        <v>#N/A</v>
      </c>
      <c r="AR1658" s="5" t="str">
        <f t="shared" si="25"/>
        <v>Boys.S7.University Technical Colleges (UTCs).Total.Total</v>
      </c>
    </row>
    <row r="1659" spans="1:44" x14ac:dyDescent="0.25">
      <c r="A1659">
        <v>201819</v>
      </c>
      <c r="B1659" t="s">
        <v>19</v>
      </c>
      <c r="C1659" t="s">
        <v>110</v>
      </c>
      <c r="D1659" t="s">
        <v>20</v>
      </c>
      <c r="E1659" t="s">
        <v>21</v>
      </c>
      <c r="F1659" t="s">
        <v>22</v>
      </c>
      <c r="G1659" t="s">
        <v>113</v>
      </c>
      <c r="H1659" t="s">
        <v>125</v>
      </c>
      <c r="I1659" t="s">
        <v>163</v>
      </c>
      <c r="J1659" t="s">
        <v>161</v>
      </c>
      <c r="K1659" t="s">
        <v>161</v>
      </c>
      <c r="L1659" t="s">
        <v>64</v>
      </c>
      <c r="M1659" t="s">
        <v>26</v>
      </c>
      <c r="N1659">
        <v>13</v>
      </c>
      <c r="O1659">
        <v>10</v>
      </c>
      <c r="P1659">
        <v>5</v>
      </c>
      <c r="Q1659">
        <v>3</v>
      </c>
      <c r="R1659">
        <v>0</v>
      </c>
      <c r="S1659">
        <v>0</v>
      </c>
      <c r="T1659">
        <v>0</v>
      </c>
      <c r="U1659">
        <v>0</v>
      </c>
      <c r="V1659">
        <v>76</v>
      </c>
      <c r="W1659">
        <v>38</v>
      </c>
      <c r="X1659">
        <v>23</v>
      </c>
      <c r="Y1659" t="s">
        <v>173</v>
      </c>
      <c r="Z1659" t="s">
        <v>173</v>
      </c>
      <c r="AA1659" t="s">
        <v>173</v>
      </c>
      <c r="AB1659" t="s">
        <v>173</v>
      </c>
      <c r="AC1659" s="25" t="s">
        <v>173</v>
      </c>
      <c r="AD1659" s="25" t="s">
        <v>173</v>
      </c>
      <c r="AE1659" s="25" t="s">
        <v>173</v>
      </c>
      <c r="AQ1659" s="5" t="e">
        <f>VLOOKUP(AR1659,'End KS4 denominations'!A:G,7,0)</f>
        <v>#N/A</v>
      </c>
      <c r="AR1659" s="5" t="str">
        <f t="shared" si="25"/>
        <v>Girls.S7.University Technical Colleges (UTCs).Total.Total</v>
      </c>
    </row>
    <row r="1660" spans="1:44" x14ac:dyDescent="0.25">
      <c r="A1660">
        <v>201819</v>
      </c>
      <c r="B1660" t="s">
        <v>19</v>
      </c>
      <c r="C1660" t="s">
        <v>110</v>
      </c>
      <c r="D1660" t="s">
        <v>20</v>
      </c>
      <c r="E1660" t="s">
        <v>21</v>
      </c>
      <c r="F1660" t="s">
        <v>22</v>
      </c>
      <c r="G1660" t="s">
        <v>161</v>
      </c>
      <c r="H1660" t="s">
        <v>125</v>
      </c>
      <c r="I1660" t="s">
        <v>163</v>
      </c>
      <c r="J1660" t="s">
        <v>161</v>
      </c>
      <c r="K1660" t="s">
        <v>161</v>
      </c>
      <c r="L1660" t="s">
        <v>64</v>
      </c>
      <c r="M1660" t="s">
        <v>26</v>
      </c>
      <c r="N1660">
        <v>41</v>
      </c>
      <c r="O1660">
        <v>38</v>
      </c>
      <c r="P1660">
        <v>18</v>
      </c>
      <c r="Q1660">
        <v>11</v>
      </c>
      <c r="R1660">
        <v>0</v>
      </c>
      <c r="S1660">
        <v>0</v>
      </c>
      <c r="T1660">
        <v>0</v>
      </c>
      <c r="U1660">
        <v>0</v>
      </c>
      <c r="V1660">
        <v>92</v>
      </c>
      <c r="W1660">
        <v>43</v>
      </c>
      <c r="X1660">
        <v>26</v>
      </c>
      <c r="Y1660" t="s">
        <v>173</v>
      </c>
      <c r="Z1660" t="s">
        <v>173</v>
      </c>
      <c r="AA1660" t="s">
        <v>173</v>
      </c>
      <c r="AB1660" t="s">
        <v>173</v>
      </c>
      <c r="AC1660" s="25" t="s">
        <v>173</v>
      </c>
      <c r="AD1660" s="25" t="s">
        <v>173</v>
      </c>
      <c r="AE1660" s="25" t="s">
        <v>173</v>
      </c>
      <c r="AQ1660" s="5" t="e">
        <f>VLOOKUP(AR1660,'End KS4 denominations'!A:G,7,0)</f>
        <v>#N/A</v>
      </c>
      <c r="AR1660" s="5" t="str">
        <f t="shared" si="25"/>
        <v>Total.S7.University Technical Colleges (UTCs).Total.Total</v>
      </c>
    </row>
    <row r="1661" spans="1:44" x14ac:dyDescent="0.25">
      <c r="A1661">
        <v>201819</v>
      </c>
      <c r="B1661" t="s">
        <v>19</v>
      </c>
      <c r="C1661" t="s">
        <v>110</v>
      </c>
      <c r="D1661" t="s">
        <v>20</v>
      </c>
      <c r="E1661" t="s">
        <v>21</v>
      </c>
      <c r="F1661" t="s">
        <v>22</v>
      </c>
      <c r="G1661" t="s">
        <v>111</v>
      </c>
      <c r="H1661" t="s">
        <v>125</v>
      </c>
      <c r="I1661" t="s">
        <v>86</v>
      </c>
      <c r="J1661" t="s">
        <v>161</v>
      </c>
      <c r="K1661" t="s">
        <v>161</v>
      </c>
      <c r="L1661" t="s">
        <v>65</v>
      </c>
      <c r="M1661" t="s">
        <v>26</v>
      </c>
      <c r="N1661">
        <v>26916</v>
      </c>
      <c r="O1661">
        <v>26812</v>
      </c>
      <c r="P1661">
        <v>19074</v>
      </c>
      <c r="Q1661">
        <v>14707</v>
      </c>
      <c r="R1661">
        <v>0</v>
      </c>
      <c r="S1661">
        <v>0</v>
      </c>
      <c r="T1661">
        <v>0</v>
      </c>
      <c r="U1661">
        <v>0</v>
      </c>
      <c r="V1661">
        <v>99</v>
      </c>
      <c r="W1661">
        <v>70</v>
      </c>
      <c r="X1661">
        <v>54</v>
      </c>
      <c r="Y1661" t="s">
        <v>173</v>
      </c>
      <c r="Z1661" t="s">
        <v>173</v>
      </c>
      <c r="AA1661" t="s">
        <v>173</v>
      </c>
      <c r="AB1661" t="s">
        <v>173</v>
      </c>
      <c r="AC1661" s="25" t="s">
        <v>173</v>
      </c>
      <c r="AD1661" s="25" t="s">
        <v>173</v>
      </c>
      <c r="AE1661" s="25" t="s">
        <v>173</v>
      </c>
      <c r="AQ1661" s="5" t="e">
        <f>VLOOKUP(AR1661,'End KS4 denominations'!A:G,7,0)</f>
        <v>#N/A</v>
      </c>
      <c r="AR1661" s="5" t="str">
        <f t="shared" si="25"/>
        <v>Boys.S7.Converter Academies.Total.Total</v>
      </c>
    </row>
    <row r="1662" spans="1:44" x14ac:dyDescent="0.25">
      <c r="A1662">
        <v>201819</v>
      </c>
      <c r="B1662" t="s">
        <v>19</v>
      </c>
      <c r="C1662" t="s">
        <v>110</v>
      </c>
      <c r="D1662" t="s">
        <v>20</v>
      </c>
      <c r="E1662" t="s">
        <v>21</v>
      </c>
      <c r="F1662" t="s">
        <v>22</v>
      </c>
      <c r="G1662" t="s">
        <v>113</v>
      </c>
      <c r="H1662" t="s">
        <v>125</v>
      </c>
      <c r="I1662" t="s">
        <v>86</v>
      </c>
      <c r="J1662" t="s">
        <v>161</v>
      </c>
      <c r="K1662" t="s">
        <v>161</v>
      </c>
      <c r="L1662" t="s">
        <v>65</v>
      </c>
      <c r="M1662" t="s">
        <v>26</v>
      </c>
      <c r="N1662">
        <v>15655</v>
      </c>
      <c r="O1662">
        <v>15595</v>
      </c>
      <c r="P1662">
        <v>12376</v>
      </c>
      <c r="Q1662">
        <v>10426</v>
      </c>
      <c r="R1662">
        <v>0</v>
      </c>
      <c r="S1662">
        <v>0</v>
      </c>
      <c r="T1662">
        <v>0</v>
      </c>
      <c r="U1662">
        <v>0</v>
      </c>
      <c r="V1662">
        <v>99</v>
      </c>
      <c r="W1662">
        <v>79</v>
      </c>
      <c r="X1662">
        <v>66</v>
      </c>
      <c r="Y1662" t="s">
        <v>173</v>
      </c>
      <c r="Z1662" t="s">
        <v>173</v>
      </c>
      <c r="AA1662" t="s">
        <v>173</v>
      </c>
      <c r="AB1662" t="s">
        <v>173</v>
      </c>
      <c r="AC1662" s="25" t="s">
        <v>173</v>
      </c>
      <c r="AD1662" s="25" t="s">
        <v>173</v>
      </c>
      <c r="AE1662" s="25" t="s">
        <v>173</v>
      </c>
      <c r="AQ1662" s="5" t="e">
        <f>VLOOKUP(AR1662,'End KS4 denominations'!A:G,7,0)</f>
        <v>#N/A</v>
      </c>
      <c r="AR1662" s="5" t="str">
        <f t="shared" si="25"/>
        <v>Girls.S7.Converter Academies.Total.Total</v>
      </c>
    </row>
    <row r="1663" spans="1:44" x14ac:dyDescent="0.25">
      <c r="A1663">
        <v>201819</v>
      </c>
      <c r="B1663" t="s">
        <v>19</v>
      </c>
      <c r="C1663" t="s">
        <v>110</v>
      </c>
      <c r="D1663" t="s">
        <v>20</v>
      </c>
      <c r="E1663" t="s">
        <v>21</v>
      </c>
      <c r="F1663" t="s">
        <v>22</v>
      </c>
      <c r="G1663" t="s">
        <v>161</v>
      </c>
      <c r="H1663" t="s">
        <v>125</v>
      </c>
      <c r="I1663" t="s">
        <v>86</v>
      </c>
      <c r="J1663" t="s">
        <v>161</v>
      </c>
      <c r="K1663" t="s">
        <v>161</v>
      </c>
      <c r="L1663" t="s">
        <v>65</v>
      </c>
      <c r="M1663" t="s">
        <v>26</v>
      </c>
      <c r="N1663">
        <v>42571</v>
      </c>
      <c r="O1663">
        <v>42407</v>
      </c>
      <c r="P1663">
        <v>31450</v>
      </c>
      <c r="Q1663">
        <v>25133</v>
      </c>
      <c r="R1663">
        <v>0</v>
      </c>
      <c r="S1663">
        <v>0</v>
      </c>
      <c r="T1663">
        <v>0</v>
      </c>
      <c r="U1663">
        <v>0</v>
      </c>
      <c r="V1663">
        <v>99</v>
      </c>
      <c r="W1663">
        <v>73</v>
      </c>
      <c r="X1663">
        <v>59</v>
      </c>
      <c r="Y1663" t="s">
        <v>173</v>
      </c>
      <c r="Z1663" t="s">
        <v>173</v>
      </c>
      <c r="AA1663" t="s">
        <v>173</v>
      </c>
      <c r="AB1663" t="s">
        <v>173</v>
      </c>
      <c r="AC1663" s="25" t="s">
        <v>173</v>
      </c>
      <c r="AD1663" s="25" t="s">
        <v>173</v>
      </c>
      <c r="AE1663" s="25" t="s">
        <v>173</v>
      </c>
      <c r="AQ1663" s="5" t="e">
        <f>VLOOKUP(AR1663,'End KS4 denominations'!A:G,7,0)</f>
        <v>#N/A</v>
      </c>
      <c r="AR1663" s="5" t="str">
        <f t="shared" si="25"/>
        <v>Total.S7.Converter Academies.Total.Total</v>
      </c>
    </row>
    <row r="1664" spans="1:44" x14ac:dyDescent="0.25">
      <c r="A1664">
        <v>201819</v>
      </c>
      <c r="B1664" t="s">
        <v>19</v>
      </c>
      <c r="C1664" t="s">
        <v>110</v>
      </c>
      <c r="D1664" t="s">
        <v>20</v>
      </c>
      <c r="E1664" t="s">
        <v>21</v>
      </c>
      <c r="F1664" t="s">
        <v>22</v>
      </c>
      <c r="G1664" t="s">
        <v>111</v>
      </c>
      <c r="H1664" t="s">
        <v>125</v>
      </c>
      <c r="I1664" t="s">
        <v>89</v>
      </c>
      <c r="J1664" t="s">
        <v>161</v>
      </c>
      <c r="K1664" t="s">
        <v>161</v>
      </c>
      <c r="L1664" t="s">
        <v>65</v>
      </c>
      <c r="M1664" t="s">
        <v>26</v>
      </c>
      <c r="N1664">
        <v>990</v>
      </c>
      <c r="O1664">
        <v>987</v>
      </c>
      <c r="P1664">
        <v>612</v>
      </c>
      <c r="Q1664">
        <v>429</v>
      </c>
      <c r="R1664">
        <v>0</v>
      </c>
      <c r="S1664">
        <v>0</v>
      </c>
      <c r="T1664">
        <v>0</v>
      </c>
      <c r="U1664">
        <v>0</v>
      </c>
      <c r="V1664">
        <v>99</v>
      </c>
      <c r="W1664">
        <v>61</v>
      </c>
      <c r="X1664">
        <v>43</v>
      </c>
      <c r="Y1664" t="s">
        <v>173</v>
      </c>
      <c r="Z1664" t="s">
        <v>173</v>
      </c>
      <c r="AA1664" t="s">
        <v>173</v>
      </c>
      <c r="AB1664" t="s">
        <v>173</v>
      </c>
      <c r="AC1664" s="25" t="s">
        <v>173</v>
      </c>
      <c r="AD1664" s="25" t="s">
        <v>173</v>
      </c>
      <c r="AE1664" s="25" t="s">
        <v>173</v>
      </c>
      <c r="AQ1664" s="5" t="e">
        <f>VLOOKUP(AR1664,'End KS4 denominations'!A:G,7,0)</f>
        <v>#N/A</v>
      </c>
      <c r="AR1664" s="5" t="str">
        <f t="shared" ref="AR1664:AR1727" si="26">CONCATENATE(G1664,".",H1664,".",I1664,".",J1664,".",K1664)</f>
        <v>Boys.S7.Free Schools.Total.Total</v>
      </c>
    </row>
    <row r="1665" spans="1:44" x14ac:dyDescent="0.25">
      <c r="A1665">
        <v>201819</v>
      </c>
      <c r="B1665" t="s">
        <v>19</v>
      </c>
      <c r="C1665" t="s">
        <v>110</v>
      </c>
      <c r="D1665" t="s">
        <v>20</v>
      </c>
      <c r="E1665" t="s">
        <v>21</v>
      </c>
      <c r="F1665" t="s">
        <v>22</v>
      </c>
      <c r="G1665" t="s">
        <v>113</v>
      </c>
      <c r="H1665" t="s">
        <v>125</v>
      </c>
      <c r="I1665" t="s">
        <v>89</v>
      </c>
      <c r="J1665" t="s">
        <v>161</v>
      </c>
      <c r="K1665" t="s">
        <v>161</v>
      </c>
      <c r="L1665" t="s">
        <v>65</v>
      </c>
      <c r="M1665" t="s">
        <v>26</v>
      </c>
      <c r="N1665">
        <v>485</v>
      </c>
      <c r="O1665">
        <v>483</v>
      </c>
      <c r="P1665">
        <v>309</v>
      </c>
      <c r="Q1665">
        <v>242</v>
      </c>
      <c r="R1665">
        <v>0</v>
      </c>
      <c r="S1665">
        <v>0</v>
      </c>
      <c r="T1665">
        <v>0</v>
      </c>
      <c r="U1665">
        <v>0</v>
      </c>
      <c r="V1665">
        <v>99</v>
      </c>
      <c r="W1665">
        <v>63</v>
      </c>
      <c r="X1665">
        <v>49</v>
      </c>
      <c r="Y1665" t="s">
        <v>173</v>
      </c>
      <c r="Z1665" t="s">
        <v>173</v>
      </c>
      <c r="AA1665" t="s">
        <v>173</v>
      </c>
      <c r="AB1665" t="s">
        <v>173</v>
      </c>
      <c r="AC1665" s="25" t="s">
        <v>173</v>
      </c>
      <c r="AD1665" s="25" t="s">
        <v>173</v>
      </c>
      <c r="AE1665" s="25" t="s">
        <v>173</v>
      </c>
      <c r="AQ1665" s="5" t="e">
        <f>VLOOKUP(AR1665,'End KS4 denominations'!A:G,7,0)</f>
        <v>#N/A</v>
      </c>
      <c r="AR1665" s="5" t="str">
        <f t="shared" si="26"/>
        <v>Girls.S7.Free Schools.Total.Total</v>
      </c>
    </row>
    <row r="1666" spans="1:44" x14ac:dyDescent="0.25">
      <c r="A1666">
        <v>201819</v>
      </c>
      <c r="B1666" t="s">
        <v>19</v>
      </c>
      <c r="C1666" t="s">
        <v>110</v>
      </c>
      <c r="D1666" t="s">
        <v>20</v>
      </c>
      <c r="E1666" t="s">
        <v>21</v>
      </c>
      <c r="F1666" t="s">
        <v>22</v>
      </c>
      <c r="G1666" t="s">
        <v>161</v>
      </c>
      <c r="H1666" t="s">
        <v>125</v>
      </c>
      <c r="I1666" t="s">
        <v>89</v>
      </c>
      <c r="J1666" t="s">
        <v>161</v>
      </c>
      <c r="K1666" t="s">
        <v>161</v>
      </c>
      <c r="L1666" t="s">
        <v>65</v>
      </c>
      <c r="M1666" t="s">
        <v>26</v>
      </c>
      <c r="N1666">
        <v>1475</v>
      </c>
      <c r="O1666">
        <v>1470</v>
      </c>
      <c r="P1666">
        <v>921</v>
      </c>
      <c r="Q1666">
        <v>671</v>
      </c>
      <c r="R1666">
        <v>0</v>
      </c>
      <c r="S1666">
        <v>0</v>
      </c>
      <c r="T1666">
        <v>0</v>
      </c>
      <c r="U1666">
        <v>0</v>
      </c>
      <c r="V1666">
        <v>99</v>
      </c>
      <c r="W1666">
        <v>62</v>
      </c>
      <c r="X1666">
        <v>45</v>
      </c>
      <c r="Y1666" t="s">
        <v>173</v>
      </c>
      <c r="Z1666" t="s">
        <v>173</v>
      </c>
      <c r="AA1666" t="s">
        <v>173</v>
      </c>
      <c r="AB1666" t="s">
        <v>173</v>
      </c>
      <c r="AC1666" s="25" t="s">
        <v>173</v>
      </c>
      <c r="AD1666" s="25" t="s">
        <v>173</v>
      </c>
      <c r="AE1666" s="25" t="s">
        <v>173</v>
      </c>
      <c r="AQ1666" s="5" t="e">
        <f>VLOOKUP(AR1666,'End KS4 denominations'!A:G,7,0)</f>
        <v>#N/A</v>
      </c>
      <c r="AR1666" s="5" t="str">
        <f t="shared" si="26"/>
        <v>Total.S7.Free Schools.Total.Total</v>
      </c>
    </row>
    <row r="1667" spans="1:44" x14ac:dyDescent="0.25">
      <c r="A1667">
        <v>201819</v>
      </c>
      <c r="B1667" t="s">
        <v>19</v>
      </c>
      <c r="C1667" t="s">
        <v>110</v>
      </c>
      <c r="D1667" t="s">
        <v>20</v>
      </c>
      <c r="E1667" t="s">
        <v>21</v>
      </c>
      <c r="F1667" t="s">
        <v>22</v>
      </c>
      <c r="G1667" t="s">
        <v>111</v>
      </c>
      <c r="H1667" t="s">
        <v>125</v>
      </c>
      <c r="I1667" t="s">
        <v>87</v>
      </c>
      <c r="J1667" t="s">
        <v>161</v>
      </c>
      <c r="K1667" t="s">
        <v>161</v>
      </c>
      <c r="L1667" t="s">
        <v>65</v>
      </c>
      <c r="M1667" t="s">
        <v>26</v>
      </c>
      <c r="N1667">
        <v>3399</v>
      </c>
      <c r="O1667">
        <v>3397</v>
      </c>
      <c r="P1667">
        <v>2960</v>
      </c>
      <c r="Q1667">
        <v>2509</v>
      </c>
      <c r="R1667">
        <v>0</v>
      </c>
      <c r="S1667">
        <v>0</v>
      </c>
      <c r="T1667">
        <v>0</v>
      </c>
      <c r="U1667">
        <v>0</v>
      </c>
      <c r="V1667">
        <v>99</v>
      </c>
      <c r="W1667">
        <v>87</v>
      </c>
      <c r="X1667">
        <v>73</v>
      </c>
      <c r="Y1667" t="s">
        <v>173</v>
      </c>
      <c r="Z1667" t="s">
        <v>173</v>
      </c>
      <c r="AA1667" t="s">
        <v>173</v>
      </c>
      <c r="AB1667" t="s">
        <v>173</v>
      </c>
      <c r="AC1667" s="25" t="s">
        <v>173</v>
      </c>
      <c r="AD1667" s="25" t="s">
        <v>173</v>
      </c>
      <c r="AE1667" s="25" t="s">
        <v>173</v>
      </c>
      <c r="AQ1667" s="5" t="e">
        <f>VLOOKUP(AR1667,'End KS4 denominations'!A:G,7,0)</f>
        <v>#N/A</v>
      </c>
      <c r="AR1667" s="5" t="str">
        <f t="shared" si="26"/>
        <v>Boys.S7.Independent Schools.Total.Total</v>
      </c>
    </row>
    <row r="1668" spans="1:44" x14ac:dyDescent="0.25">
      <c r="A1668">
        <v>201819</v>
      </c>
      <c r="B1668" t="s">
        <v>19</v>
      </c>
      <c r="C1668" t="s">
        <v>110</v>
      </c>
      <c r="D1668" t="s">
        <v>20</v>
      </c>
      <c r="E1668" t="s">
        <v>21</v>
      </c>
      <c r="F1668" t="s">
        <v>22</v>
      </c>
      <c r="G1668" t="s">
        <v>113</v>
      </c>
      <c r="H1668" t="s">
        <v>125</v>
      </c>
      <c r="I1668" t="s">
        <v>87</v>
      </c>
      <c r="J1668" t="s">
        <v>161</v>
      </c>
      <c r="K1668" t="s">
        <v>161</v>
      </c>
      <c r="L1668" t="s">
        <v>65</v>
      </c>
      <c r="M1668" t="s">
        <v>26</v>
      </c>
      <c r="N1668">
        <v>2385</v>
      </c>
      <c r="O1668">
        <v>2385</v>
      </c>
      <c r="P1668">
        <v>2221</v>
      </c>
      <c r="Q1668">
        <v>2043</v>
      </c>
      <c r="R1668">
        <v>0</v>
      </c>
      <c r="S1668">
        <v>0</v>
      </c>
      <c r="T1668">
        <v>0</v>
      </c>
      <c r="U1668">
        <v>0</v>
      </c>
      <c r="V1668">
        <v>100</v>
      </c>
      <c r="W1668">
        <v>93</v>
      </c>
      <c r="X1668">
        <v>85</v>
      </c>
      <c r="Y1668" t="s">
        <v>173</v>
      </c>
      <c r="Z1668" t="s">
        <v>173</v>
      </c>
      <c r="AA1668" t="s">
        <v>173</v>
      </c>
      <c r="AB1668" t="s">
        <v>173</v>
      </c>
      <c r="AC1668" s="25" t="s">
        <v>173</v>
      </c>
      <c r="AD1668" s="25" t="s">
        <v>173</v>
      </c>
      <c r="AE1668" s="25" t="s">
        <v>173</v>
      </c>
      <c r="AQ1668" s="5" t="e">
        <f>VLOOKUP(AR1668,'End KS4 denominations'!A:G,7,0)</f>
        <v>#N/A</v>
      </c>
      <c r="AR1668" s="5" t="str">
        <f t="shared" si="26"/>
        <v>Girls.S7.Independent Schools.Total.Total</v>
      </c>
    </row>
    <row r="1669" spans="1:44" x14ac:dyDescent="0.25">
      <c r="A1669">
        <v>201819</v>
      </c>
      <c r="B1669" t="s">
        <v>19</v>
      </c>
      <c r="C1669" t="s">
        <v>110</v>
      </c>
      <c r="D1669" t="s">
        <v>20</v>
      </c>
      <c r="E1669" t="s">
        <v>21</v>
      </c>
      <c r="F1669" t="s">
        <v>22</v>
      </c>
      <c r="G1669" t="s">
        <v>161</v>
      </c>
      <c r="H1669" t="s">
        <v>125</v>
      </c>
      <c r="I1669" t="s">
        <v>87</v>
      </c>
      <c r="J1669" t="s">
        <v>161</v>
      </c>
      <c r="K1669" t="s">
        <v>161</v>
      </c>
      <c r="L1669" t="s">
        <v>65</v>
      </c>
      <c r="M1669" t="s">
        <v>26</v>
      </c>
      <c r="N1669">
        <v>5784</v>
      </c>
      <c r="O1669">
        <v>5782</v>
      </c>
      <c r="P1669">
        <v>5181</v>
      </c>
      <c r="Q1669">
        <v>4552</v>
      </c>
      <c r="R1669">
        <v>0</v>
      </c>
      <c r="S1669">
        <v>0</v>
      </c>
      <c r="T1669">
        <v>0</v>
      </c>
      <c r="U1669">
        <v>0</v>
      </c>
      <c r="V1669">
        <v>99</v>
      </c>
      <c r="W1669">
        <v>89</v>
      </c>
      <c r="X1669">
        <v>78</v>
      </c>
      <c r="Y1669" t="s">
        <v>173</v>
      </c>
      <c r="Z1669" t="s">
        <v>173</v>
      </c>
      <c r="AA1669" t="s">
        <v>173</v>
      </c>
      <c r="AB1669" t="s">
        <v>173</v>
      </c>
      <c r="AC1669" s="25" t="s">
        <v>173</v>
      </c>
      <c r="AD1669" s="25" t="s">
        <v>173</v>
      </c>
      <c r="AE1669" s="25" t="s">
        <v>173</v>
      </c>
      <c r="AQ1669" s="5" t="e">
        <f>VLOOKUP(AR1669,'End KS4 denominations'!A:G,7,0)</f>
        <v>#N/A</v>
      </c>
      <c r="AR1669" s="5" t="str">
        <f t="shared" si="26"/>
        <v>Total.S7.Independent Schools.Total.Total</v>
      </c>
    </row>
    <row r="1670" spans="1:44" x14ac:dyDescent="0.25">
      <c r="A1670">
        <v>201819</v>
      </c>
      <c r="B1670" t="s">
        <v>19</v>
      </c>
      <c r="C1670" t="s">
        <v>110</v>
      </c>
      <c r="D1670" t="s">
        <v>20</v>
      </c>
      <c r="E1670" t="s">
        <v>21</v>
      </c>
      <c r="F1670" t="s">
        <v>22</v>
      </c>
      <c r="G1670" t="s">
        <v>111</v>
      </c>
      <c r="H1670" t="s">
        <v>125</v>
      </c>
      <c r="I1670" t="s">
        <v>162</v>
      </c>
      <c r="J1670" t="s">
        <v>161</v>
      </c>
      <c r="K1670" t="s">
        <v>161</v>
      </c>
      <c r="L1670" t="s">
        <v>65</v>
      </c>
      <c r="M1670" t="s">
        <v>26</v>
      </c>
      <c r="N1670">
        <v>30</v>
      </c>
      <c r="O1670">
        <v>25</v>
      </c>
      <c r="P1670">
        <v>2</v>
      </c>
      <c r="Q1670">
        <v>1</v>
      </c>
      <c r="R1670">
        <v>0</v>
      </c>
      <c r="S1670">
        <v>0</v>
      </c>
      <c r="T1670">
        <v>0</v>
      </c>
      <c r="U1670">
        <v>0</v>
      </c>
      <c r="V1670">
        <v>83</v>
      </c>
      <c r="W1670">
        <v>6</v>
      </c>
      <c r="X1670">
        <v>3</v>
      </c>
      <c r="Y1670" t="s">
        <v>173</v>
      </c>
      <c r="Z1670" t="s">
        <v>173</v>
      </c>
      <c r="AA1670" t="s">
        <v>173</v>
      </c>
      <c r="AB1670" t="s">
        <v>173</v>
      </c>
      <c r="AC1670" s="25" t="s">
        <v>173</v>
      </c>
      <c r="AD1670" s="25" t="s">
        <v>173</v>
      </c>
      <c r="AE1670" s="25" t="s">
        <v>173</v>
      </c>
      <c r="AQ1670" s="5" t="e">
        <f>VLOOKUP(AR1670,'End KS4 denominations'!A:G,7,0)</f>
        <v>#N/A</v>
      </c>
      <c r="AR1670" s="5" t="str">
        <f t="shared" si="26"/>
        <v>Boys.S7.Independent Special Schools.Total.Total</v>
      </c>
    </row>
    <row r="1671" spans="1:44" x14ac:dyDescent="0.25">
      <c r="A1671">
        <v>201819</v>
      </c>
      <c r="B1671" t="s">
        <v>19</v>
      </c>
      <c r="C1671" t="s">
        <v>110</v>
      </c>
      <c r="D1671" t="s">
        <v>20</v>
      </c>
      <c r="E1671" t="s">
        <v>21</v>
      </c>
      <c r="F1671" t="s">
        <v>22</v>
      </c>
      <c r="G1671" t="s">
        <v>113</v>
      </c>
      <c r="H1671" t="s">
        <v>125</v>
      </c>
      <c r="I1671" t="s">
        <v>162</v>
      </c>
      <c r="J1671" t="s">
        <v>161</v>
      </c>
      <c r="K1671" t="s">
        <v>161</v>
      </c>
      <c r="L1671" t="s">
        <v>65</v>
      </c>
      <c r="M1671" t="s">
        <v>26</v>
      </c>
      <c r="N1671">
        <v>5</v>
      </c>
      <c r="O1671">
        <v>3</v>
      </c>
      <c r="P1671">
        <v>0</v>
      </c>
      <c r="Q1671">
        <v>0</v>
      </c>
      <c r="R1671">
        <v>0</v>
      </c>
      <c r="S1671">
        <v>0</v>
      </c>
      <c r="T1671">
        <v>0</v>
      </c>
      <c r="U1671">
        <v>0</v>
      </c>
      <c r="V1671">
        <v>60</v>
      </c>
      <c r="W1671">
        <v>0</v>
      </c>
      <c r="X1671">
        <v>0</v>
      </c>
      <c r="Y1671" t="s">
        <v>173</v>
      </c>
      <c r="Z1671" t="s">
        <v>173</v>
      </c>
      <c r="AA1671" t="s">
        <v>173</v>
      </c>
      <c r="AB1671" t="s">
        <v>173</v>
      </c>
      <c r="AC1671" s="25" t="s">
        <v>173</v>
      </c>
      <c r="AD1671" s="25" t="s">
        <v>173</v>
      </c>
      <c r="AE1671" s="25" t="s">
        <v>173</v>
      </c>
      <c r="AQ1671" s="5" t="e">
        <f>VLOOKUP(AR1671,'End KS4 denominations'!A:G,7,0)</f>
        <v>#N/A</v>
      </c>
      <c r="AR1671" s="5" t="str">
        <f t="shared" si="26"/>
        <v>Girls.S7.Independent Special Schools.Total.Total</v>
      </c>
    </row>
    <row r="1672" spans="1:44" x14ac:dyDescent="0.25">
      <c r="A1672">
        <v>201819</v>
      </c>
      <c r="B1672" t="s">
        <v>19</v>
      </c>
      <c r="C1672" t="s">
        <v>110</v>
      </c>
      <c r="D1672" t="s">
        <v>20</v>
      </c>
      <c r="E1672" t="s">
        <v>21</v>
      </c>
      <c r="F1672" t="s">
        <v>22</v>
      </c>
      <c r="G1672" t="s">
        <v>161</v>
      </c>
      <c r="H1672" t="s">
        <v>125</v>
      </c>
      <c r="I1672" t="s">
        <v>162</v>
      </c>
      <c r="J1672" t="s">
        <v>161</v>
      </c>
      <c r="K1672" t="s">
        <v>161</v>
      </c>
      <c r="L1672" t="s">
        <v>65</v>
      </c>
      <c r="M1672" t="s">
        <v>26</v>
      </c>
      <c r="N1672">
        <v>35</v>
      </c>
      <c r="O1672">
        <v>28</v>
      </c>
      <c r="P1672">
        <v>2</v>
      </c>
      <c r="Q1672">
        <v>1</v>
      </c>
      <c r="R1672">
        <v>0</v>
      </c>
      <c r="S1672">
        <v>0</v>
      </c>
      <c r="T1672">
        <v>0</v>
      </c>
      <c r="U1672">
        <v>0</v>
      </c>
      <c r="V1672">
        <v>80</v>
      </c>
      <c r="W1672">
        <v>5</v>
      </c>
      <c r="X1672">
        <v>2</v>
      </c>
      <c r="Y1672" t="s">
        <v>173</v>
      </c>
      <c r="Z1672" t="s">
        <v>173</v>
      </c>
      <c r="AA1672" t="s">
        <v>173</v>
      </c>
      <c r="AB1672" t="s">
        <v>173</v>
      </c>
      <c r="AC1672" s="25" t="s">
        <v>173</v>
      </c>
      <c r="AD1672" s="25" t="s">
        <v>173</v>
      </c>
      <c r="AE1672" s="25" t="s">
        <v>173</v>
      </c>
      <c r="AQ1672" s="5" t="e">
        <f>VLOOKUP(AR1672,'End KS4 denominations'!A:G,7,0)</f>
        <v>#N/A</v>
      </c>
      <c r="AR1672" s="5" t="str">
        <f t="shared" si="26"/>
        <v>Total.S7.Independent Special Schools.Total.Total</v>
      </c>
    </row>
    <row r="1673" spans="1:44" x14ac:dyDescent="0.25">
      <c r="A1673">
        <v>201819</v>
      </c>
      <c r="B1673" t="s">
        <v>19</v>
      </c>
      <c r="C1673" t="s">
        <v>110</v>
      </c>
      <c r="D1673" t="s">
        <v>20</v>
      </c>
      <c r="E1673" t="s">
        <v>21</v>
      </c>
      <c r="F1673" t="s">
        <v>22</v>
      </c>
      <c r="G1673" t="s">
        <v>111</v>
      </c>
      <c r="H1673" t="s">
        <v>125</v>
      </c>
      <c r="I1673" t="s">
        <v>88</v>
      </c>
      <c r="J1673" t="s">
        <v>161</v>
      </c>
      <c r="K1673" t="s">
        <v>161</v>
      </c>
      <c r="L1673" t="s">
        <v>65</v>
      </c>
      <c r="M1673" t="s">
        <v>26</v>
      </c>
      <c r="N1673">
        <v>6293</v>
      </c>
      <c r="O1673">
        <v>6262</v>
      </c>
      <c r="P1673">
        <v>3783</v>
      </c>
      <c r="Q1673">
        <v>2687</v>
      </c>
      <c r="R1673">
        <v>0</v>
      </c>
      <c r="S1673">
        <v>0</v>
      </c>
      <c r="T1673">
        <v>0</v>
      </c>
      <c r="U1673">
        <v>0</v>
      </c>
      <c r="V1673">
        <v>99</v>
      </c>
      <c r="W1673">
        <v>60</v>
      </c>
      <c r="X1673">
        <v>42</v>
      </c>
      <c r="Y1673" t="s">
        <v>173</v>
      </c>
      <c r="Z1673" t="s">
        <v>173</v>
      </c>
      <c r="AA1673" t="s">
        <v>173</v>
      </c>
      <c r="AB1673" t="s">
        <v>173</v>
      </c>
      <c r="AC1673" s="25" t="s">
        <v>173</v>
      </c>
      <c r="AD1673" s="25" t="s">
        <v>173</v>
      </c>
      <c r="AE1673" s="25" t="s">
        <v>173</v>
      </c>
      <c r="AQ1673" s="5" t="e">
        <f>VLOOKUP(AR1673,'End KS4 denominations'!A:G,7,0)</f>
        <v>#N/A</v>
      </c>
      <c r="AR1673" s="5" t="str">
        <f t="shared" si="26"/>
        <v>Boys.S7.Sponsored Academies.Total.Total</v>
      </c>
    </row>
    <row r="1674" spans="1:44" x14ac:dyDescent="0.25">
      <c r="A1674">
        <v>201819</v>
      </c>
      <c r="B1674" t="s">
        <v>19</v>
      </c>
      <c r="C1674" t="s">
        <v>110</v>
      </c>
      <c r="D1674" t="s">
        <v>20</v>
      </c>
      <c r="E1674" t="s">
        <v>21</v>
      </c>
      <c r="F1674" t="s">
        <v>22</v>
      </c>
      <c r="G1674" t="s">
        <v>113</v>
      </c>
      <c r="H1674" t="s">
        <v>125</v>
      </c>
      <c r="I1674" t="s">
        <v>88</v>
      </c>
      <c r="J1674" t="s">
        <v>161</v>
      </c>
      <c r="K1674" t="s">
        <v>161</v>
      </c>
      <c r="L1674" t="s">
        <v>65</v>
      </c>
      <c r="M1674" t="s">
        <v>26</v>
      </c>
      <c r="N1674">
        <v>3040</v>
      </c>
      <c r="O1674">
        <v>3029</v>
      </c>
      <c r="P1674">
        <v>2051</v>
      </c>
      <c r="Q1674">
        <v>1549</v>
      </c>
      <c r="R1674">
        <v>0</v>
      </c>
      <c r="S1674">
        <v>0</v>
      </c>
      <c r="T1674">
        <v>0</v>
      </c>
      <c r="U1674">
        <v>0</v>
      </c>
      <c r="V1674">
        <v>99</v>
      </c>
      <c r="W1674">
        <v>67</v>
      </c>
      <c r="X1674">
        <v>50</v>
      </c>
      <c r="Y1674" t="s">
        <v>173</v>
      </c>
      <c r="Z1674" t="s">
        <v>173</v>
      </c>
      <c r="AA1674" t="s">
        <v>173</v>
      </c>
      <c r="AB1674" t="s">
        <v>173</v>
      </c>
      <c r="AC1674" s="25" t="s">
        <v>173</v>
      </c>
      <c r="AD1674" s="25" t="s">
        <v>173</v>
      </c>
      <c r="AE1674" s="25" t="s">
        <v>173</v>
      </c>
      <c r="AQ1674" s="5" t="e">
        <f>VLOOKUP(AR1674,'End KS4 denominations'!A:G,7,0)</f>
        <v>#N/A</v>
      </c>
      <c r="AR1674" s="5" t="str">
        <f t="shared" si="26"/>
        <v>Girls.S7.Sponsored Academies.Total.Total</v>
      </c>
    </row>
    <row r="1675" spans="1:44" x14ac:dyDescent="0.25">
      <c r="A1675">
        <v>201819</v>
      </c>
      <c r="B1675" t="s">
        <v>19</v>
      </c>
      <c r="C1675" t="s">
        <v>110</v>
      </c>
      <c r="D1675" t="s">
        <v>20</v>
      </c>
      <c r="E1675" t="s">
        <v>21</v>
      </c>
      <c r="F1675" t="s">
        <v>22</v>
      </c>
      <c r="G1675" t="s">
        <v>161</v>
      </c>
      <c r="H1675" t="s">
        <v>125</v>
      </c>
      <c r="I1675" t="s">
        <v>88</v>
      </c>
      <c r="J1675" t="s">
        <v>161</v>
      </c>
      <c r="K1675" t="s">
        <v>161</v>
      </c>
      <c r="L1675" t="s">
        <v>65</v>
      </c>
      <c r="M1675" t="s">
        <v>26</v>
      </c>
      <c r="N1675">
        <v>9333</v>
      </c>
      <c r="O1675">
        <v>9291</v>
      </c>
      <c r="P1675">
        <v>5834</v>
      </c>
      <c r="Q1675">
        <v>4236</v>
      </c>
      <c r="R1675">
        <v>0</v>
      </c>
      <c r="S1675">
        <v>0</v>
      </c>
      <c r="T1675">
        <v>0</v>
      </c>
      <c r="U1675">
        <v>0</v>
      </c>
      <c r="V1675">
        <v>99</v>
      </c>
      <c r="W1675">
        <v>62</v>
      </c>
      <c r="X1675">
        <v>45</v>
      </c>
      <c r="Y1675" t="s">
        <v>173</v>
      </c>
      <c r="Z1675" t="s">
        <v>173</v>
      </c>
      <c r="AA1675" t="s">
        <v>173</v>
      </c>
      <c r="AB1675" t="s">
        <v>173</v>
      </c>
      <c r="AC1675" s="25" t="s">
        <v>173</v>
      </c>
      <c r="AD1675" s="25" t="s">
        <v>173</v>
      </c>
      <c r="AE1675" s="25" t="s">
        <v>173</v>
      </c>
      <c r="AQ1675" s="5" t="e">
        <f>VLOOKUP(AR1675,'End KS4 denominations'!A:G,7,0)</f>
        <v>#N/A</v>
      </c>
      <c r="AR1675" s="5" t="str">
        <f t="shared" si="26"/>
        <v>Total.S7.Sponsored Academies.Total.Total</v>
      </c>
    </row>
    <row r="1676" spans="1:44" x14ac:dyDescent="0.25">
      <c r="A1676">
        <v>201819</v>
      </c>
      <c r="B1676" t="s">
        <v>19</v>
      </c>
      <c r="C1676" t="s">
        <v>110</v>
      </c>
      <c r="D1676" t="s">
        <v>20</v>
      </c>
      <c r="E1676" t="s">
        <v>21</v>
      </c>
      <c r="F1676" t="s">
        <v>22</v>
      </c>
      <c r="G1676" t="s">
        <v>111</v>
      </c>
      <c r="H1676" t="s">
        <v>125</v>
      </c>
      <c r="I1676" t="s">
        <v>126</v>
      </c>
      <c r="J1676" t="s">
        <v>161</v>
      </c>
      <c r="K1676" t="s">
        <v>161</v>
      </c>
      <c r="L1676" t="s">
        <v>65</v>
      </c>
      <c r="M1676" t="s">
        <v>26</v>
      </c>
      <c r="N1676">
        <v>29</v>
      </c>
      <c r="O1676">
        <v>29</v>
      </c>
      <c r="P1676">
        <v>11</v>
      </c>
      <c r="Q1676">
        <v>4</v>
      </c>
      <c r="R1676">
        <v>0</v>
      </c>
      <c r="S1676">
        <v>0</v>
      </c>
      <c r="T1676">
        <v>0</v>
      </c>
      <c r="U1676">
        <v>0</v>
      </c>
      <c r="V1676">
        <v>100</v>
      </c>
      <c r="W1676">
        <v>37</v>
      </c>
      <c r="X1676">
        <v>13</v>
      </c>
      <c r="Y1676" t="s">
        <v>173</v>
      </c>
      <c r="Z1676" t="s">
        <v>173</v>
      </c>
      <c r="AA1676" t="s">
        <v>173</v>
      </c>
      <c r="AB1676" t="s">
        <v>173</v>
      </c>
      <c r="AC1676" s="25" t="s">
        <v>173</v>
      </c>
      <c r="AD1676" s="25" t="s">
        <v>173</v>
      </c>
      <c r="AE1676" s="25" t="s">
        <v>173</v>
      </c>
      <c r="AQ1676" s="5" t="e">
        <f>VLOOKUP(AR1676,'End KS4 denominations'!A:G,7,0)</f>
        <v>#N/A</v>
      </c>
      <c r="AR1676" s="5" t="str">
        <f t="shared" si="26"/>
        <v>Boys.S7.Studio Schools.Total.Total</v>
      </c>
    </row>
    <row r="1677" spans="1:44" x14ac:dyDescent="0.25">
      <c r="A1677">
        <v>201819</v>
      </c>
      <c r="B1677" t="s">
        <v>19</v>
      </c>
      <c r="C1677" t="s">
        <v>110</v>
      </c>
      <c r="D1677" t="s">
        <v>20</v>
      </c>
      <c r="E1677" t="s">
        <v>21</v>
      </c>
      <c r="F1677" t="s">
        <v>22</v>
      </c>
      <c r="G1677" t="s">
        <v>113</v>
      </c>
      <c r="H1677" t="s">
        <v>125</v>
      </c>
      <c r="I1677" t="s">
        <v>126</v>
      </c>
      <c r="J1677" t="s">
        <v>161</v>
      </c>
      <c r="K1677" t="s">
        <v>161</v>
      </c>
      <c r="L1677" t="s">
        <v>65</v>
      </c>
      <c r="M1677" t="s">
        <v>26</v>
      </c>
      <c r="N1677">
        <v>11</v>
      </c>
      <c r="O1677">
        <v>11</v>
      </c>
      <c r="P1677">
        <v>10</v>
      </c>
      <c r="Q1677">
        <v>6</v>
      </c>
      <c r="R1677">
        <v>0</v>
      </c>
      <c r="S1677">
        <v>0</v>
      </c>
      <c r="T1677">
        <v>0</v>
      </c>
      <c r="U1677">
        <v>0</v>
      </c>
      <c r="V1677">
        <v>100</v>
      </c>
      <c r="W1677">
        <v>90</v>
      </c>
      <c r="X1677">
        <v>54</v>
      </c>
      <c r="Y1677" t="s">
        <v>173</v>
      </c>
      <c r="Z1677" t="s">
        <v>173</v>
      </c>
      <c r="AA1677" t="s">
        <v>173</v>
      </c>
      <c r="AB1677" t="s">
        <v>173</v>
      </c>
      <c r="AC1677" s="25" t="s">
        <v>173</v>
      </c>
      <c r="AD1677" s="25" t="s">
        <v>173</v>
      </c>
      <c r="AE1677" s="25" t="s">
        <v>173</v>
      </c>
      <c r="AQ1677" s="5" t="e">
        <f>VLOOKUP(AR1677,'End KS4 denominations'!A:G,7,0)</f>
        <v>#N/A</v>
      </c>
      <c r="AR1677" s="5" t="str">
        <f t="shared" si="26"/>
        <v>Girls.S7.Studio Schools.Total.Total</v>
      </c>
    </row>
    <row r="1678" spans="1:44" x14ac:dyDescent="0.25">
      <c r="A1678">
        <v>201819</v>
      </c>
      <c r="B1678" t="s">
        <v>19</v>
      </c>
      <c r="C1678" t="s">
        <v>110</v>
      </c>
      <c r="D1678" t="s">
        <v>20</v>
      </c>
      <c r="E1678" t="s">
        <v>21</v>
      </c>
      <c r="F1678" t="s">
        <v>22</v>
      </c>
      <c r="G1678" t="s">
        <v>161</v>
      </c>
      <c r="H1678" t="s">
        <v>125</v>
      </c>
      <c r="I1678" t="s">
        <v>126</v>
      </c>
      <c r="J1678" t="s">
        <v>161</v>
      </c>
      <c r="K1678" t="s">
        <v>161</v>
      </c>
      <c r="L1678" t="s">
        <v>65</v>
      </c>
      <c r="M1678" t="s">
        <v>26</v>
      </c>
      <c r="N1678">
        <v>40</v>
      </c>
      <c r="O1678">
        <v>40</v>
      </c>
      <c r="P1678">
        <v>21</v>
      </c>
      <c r="Q1678">
        <v>10</v>
      </c>
      <c r="R1678">
        <v>0</v>
      </c>
      <c r="S1678">
        <v>0</v>
      </c>
      <c r="T1678">
        <v>0</v>
      </c>
      <c r="U1678">
        <v>0</v>
      </c>
      <c r="V1678">
        <v>100</v>
      </c>
      <c r="W1678">
        <v>52</v>
      </c>
      <c r="X1678">
        <v>25</v>
      </c>
      <c r="Y1678" t="s">
        <v>173</v>
      </c>
      <c r="Z1678" t="s">
        <v>173</v>
      </c>
      <c r="AA1678" t="s">
        <v>173</v>
      </c>
      <c r="AB1678" t="s">
        <v>173</v>
      </c>
      <c r="AC1678" s="25" t="s">
        <v>173</v>
      </c>
      <c r="AD1678" s="25" t="s">
        <v>173</v>
      </c>
      <c r="AE1678" s="25" t="s">
        <v>173</v>
      </c>
      <c r="AQ1678" s="5" t="e">
        <f>VLOOKUP(AR1678,'End KS4 denominations'!A:G,7,0)</f>
        <v>#N/A</v>
      </c>
      <c r="AR1678" s="5" t="str">
        <f t="shared" si="26"/>
        <v>Total.S7.Studio Schools.Total.Total</v>
      </c>
    </row>
    <row r="1679" spans="1:44" x14ac:dyDescent="0.25">
      <c r="A1679">
        <v>201819</v>
      </c>
      <c r="B1679" t="s">
        <v>19</v>
      </c>
      <c r="C1679" t="s">
        <v>110</v>
      </c>
      <c r="D1679" t="s">
        <v>20</v>
      </c>
      <c r="E1679" t="s">
        <v>21</v>
      </c>
      <c r="F1679" t="s">
        <v>22</v>
      </c>
      <c r="G1679" t="s">
        <v>111</v>
      </c>
      <c r="H1679" t="s">
        <v>125</v>
      </c>
      <c r="I1679" t="s">
        <v>163</v>
      </c>
      <c r="J1679" t="s">
        <v>161</v>
      </c>
      <c r="K1679" t="s">
        <v>161</v>
      </c>
      <c r="L1679" t="s">
        <v>65</v>
      </c>
      <c r="M1679" t="s">
        <v>26</v>
      </c>
      <c r="N1679">
        <v>49</v>
      </c>
      <c r="O1679">
        <v>49</v>
      </c>
      <c r="P1679">
        <v>19</v>
      </c>
      <c r="Q1679">
        <v>14</v>
      </c>
      <c r="R1679">
        <v>0</v>
      </c>
      <c r="S1679">
        <v>0</v>
      </c>
      <c r="T1679">
        <v>0</v>
      </c>
      <c r="U1679">
        <v>0</v>
      </c>
      <c r="V1679">
        <v>100</v>
      </c>
      <c r="W1679">
        <v>38</v>
      </c>
      <c r="X1679">
        <v>28</v>
      </c>
      <c r="Y1679" t="s">
        <v>173</v>
      </c>
      <c r="Z1679" t="s">
        <v>173</v>
      </c>
      <c r="AA1679" t="s">
        <v>173</v>
      </c>
      <c r="AB1679" t="s">
        <v>173</v>
      </c>
      <c r="AC1679" s="25" t="s">
        <v>173</v>
      </c>
      <c r="AD1679" s="25" t="s">
        <v>173</v>
      </c>
      <c r="AE1679" s="25" t="s">
        <v>173</v>
      </c>
      <c r="AQ1679" s="5" t="e">
        <f>VLOOKUP(AR1679,'End KS4 denominations'!A:G,7,0)</f>
        <v>#N/A</v>
      </c>
      <c r="AR1679" s="5" t="str">
        <f t="shared" si="26"/>
        <v>Boys.S7.University Technical Colleges (UTCs).Total.Total</v>
      </c>
    </row>
    <row r="1680" spans="1:44" x14ac:dyDescent="0.25">
      <c r="A1680">
        <v>201819</v>
      </c>
      <c r="B1680" t="s">
        <v>19</v>
      </c>
      <c r="C1680" t="s">
        <v>110</v>
      </c>
      <c r="D1680" t="s">
        <v>20</v>
      </c>
      <c r="E1680" t="s">
        <v>21</v>
      </c>
      <c r="F1680" t="s">
        <v>22</v>
      </c>
      <c r="G1680" t="s">
        <v>113</v>
      </c>
      <c r="H1680" t="s">
        <v>125</v>
      </c>
      <c r="I1680" t="s">
        <v>163</v>
      </c>
      <c r="J1680" t="s">
        <v>161</v>
      </c>
      <c r="K1680" t="s">
        <v>161</v>
      </c>
      <c r="L1680" t="s">
        <v>65</v>
      </c>
      <c r="M1680" t="s">
        <v>26</v>
      </c>
      <c r="N1680">
        <v>45</v>
      </c>
      <c r="O1680">
        <v>45</v>
      </c>
      <c r="P1680">
        <v>20</v>
      </c>
      <c r="Q1680">
        <v>12</v>
      </c>
      <c r="R1680">
        <v>0</v>
      </c>
      <c r="S1680">
        <v>0</v>
      </c>
      <c r="T1680">
        <v>0</v>
      </c>
      <c r="U1680">
        <v>0</v>
      </c>
      <c r="V1680">
        <v>100</v>
      </c>
      <c r="W1680">
        <v>44</v>
      </c>
      <c r="X1680">
        <v>26</v>
      </c>
      <c r="Y1680" t="s">
        <v>173</v>
      </c>
      <c r="Z1680" t="s">
        <v>173</v>
      </c>
      <c r="AA1680" t="s">
        <v>173</v>
      </c>
      <c r="AB1680" t="s">
        <v>173</v>
      </c>
      <c r="AC1680" s="25" t="s">
        <v>173</v>
      </c>
      <c r="AD1680" s="25" t="s">
        <v>173</v>
      </c>
      <c r="AE1680" s="25" t="s">
        <v>173</v>
      </c>
      <c r="AQ1680" s="5" t="e">
        <f>VLOOKUP(AR1680,'End KS4 denominations'!A:G,7,0)</f>
        <v>#N/A</v>
      </c>
      <c r="AR1680" s="5" t="str">
        <f t="shared" si="26"/>
        <v>Girls.S7.University Technical Colleges (UTCs).Total.Total</v>
      </c>
    </row>
    <row r="1681" spans="1:44" x14ac:dyDescent="0.25">
      <c r="A1681">
        <v>201819</v>
      </c>
      <c r="B1681" t="s">
        <v>19</v>
      </c>
      <c r="C1681" t="s">
        <v>110</v>
      </c>
      <c r="D1681" t="s">
        <v>20</v>
      </c>
      <c r="E1681" t="s">
        <v>21</v>
      </c>
      <c r="F1681" t="s">
        <v>22</v>
      </c>
      <c r="G1681" t="s">
        <v>161</v>
      </c>
      <c r="H1681" t="s">
        <v>125</v>
      </c>
      <c r="I1681" t="s">
        <v>163</v>
      </c>
      <c r="J1681" t="s">
        <v>161</v>
      </c>
      <c r="K1681" t="s">
        <v>161</v>
      </c>
      <c r="L1681" t="s">
        <v>65</v>
      </c>
      <c r="M1681" t="s">
        <v>26</v>
      </c>
      <c r="N1681">
        <v>94</v>
      </c>
      <c r="O1681">
        <v>94</v>
      </c>
      <c r="P1681">
        <v>39</v>
      </c>
      <c r="Q1681">
        <v>26</v>
      </c>
      <c r="R1681">
        <v>0</v>
      </c>
      <c r="S1681">
        <v>0</v>
      </c>
      <c r="T1681">
        <v>0</v>
      </c>
      <c r="U1681">
        <v>0</v>
      </c>
      <c r="V1681">
        <v>100</v>
      </c>
      <c r="W1681">
        <v>41</v>
      </c>
      <c r="X1681">
        <v>27</v>
      </c>
      <c r="Y1681" t="s">
        <v>173</v>
      </c>
      <c r="Z1681" t="s">
        <v>173</v>
      </c>
      <c r="AA1681" t="s">
        <v>173</v>
      </c>
      <c r="AB1681" t="s">
        <v>173</v>
      </c>
      <c r="AC1681" s="25" t="s">
        <v>173</v>
      </c>
      <c r="AD1681" s="25" t="s">
        <v>173</v>
      </c>
      <c r="AE1681" s="25" t="s">
        <v>173</v>
      </c>
      <c r="AQ1681" s="5" t="e">
        <f>VLOOKUP(AR1681,'End KS4 denominations'!A:G,7,0)</f>
        <v>#N/A</v>
      </c>
      <c r="AR1681" s="5" t="str">
        <f t="shared" si="26"/>
        <v>Total.S7.University Technical Colleges (UTCs).Total.Total</v>
      </c>
    </row>
    <row r="1682" spans="1:44" x14ac:dyDescent="0.25">
      <c r="A1682">
        <v>201819</v>
      </c>
      <c r="B1682" t="s">
        <v>19</v>
      </c>
      <c r="C1682" t="s">
        <v>110</v>
      </c>
      <c r="D1682" t="s">
        <v>20</v>
      </c>
      <c r="E1682" t="s">
        <v>21</v>
      </c>
      <c r="F1682" t="s">
        <v>22</v>
      </c>
      <c r="G1682" t="s">
        <v>111</v>
      </c>
      <c r="H1682" t="s">
        <v>125</v>
      </c>
      <c r="I1682" t="s">
        <v>86</v>
      </c>
      <c r="J1682" t="s">
        <v>161</v>
      </c>
      <c r="K1682" t="s">
        <v>161</v>
      </c>
      <c r="L1682" t="s">
        <v>66</v>
      </c>
      <c r="M1682" t="s">
        <v>26</v>
      </c>
      <c r="N1682">
        <v>43564</v>
      </c>
      <c r="O1682">
        <v>43329</v>
      </c>
      <c r="P1682">
        <v>40385</v>
      </c>
      <c r="Q1682">
        <v>36026</v>
      </c>
      <c r="R1682">
        <v>0</v>
      </c>
      <c r="S1682">
        <v>0</v>
      </c>
      <c r="T1682">
        <v>0</v>
      </c>
      <c r="U1682">
        <v>0</v>
      </c>
      <c r="V1682">
        <v>99</v>
      </c>
      <c r="W1682">
        <v>92</v>
      </c>
      <c r="X1682">
        <v>82</v>
      </c>
      <c r="Y1682" t="s">
        <v>173</v>
      </c>
      <c r="Z1682" t="s">
        <v>173</v>
      </c>
      <c r="AA1682" t="s">
        <v>173</v>
      </c>
      <c r="AB1682" t="s">
        <v>173</v>
      </c>
      <c r="AC1682" s="25" t="s">
        <v>173</v>
      </c>
      <c r="AD1682" s="25" t="s">
        <v>173</v>
      </c>
      <c r="AE1682" s="25" t="s">
        <v>173</v>
      </c>
      <c r="AQ1682" s="5" t="e">
        <f>VLOOKUP(AR1682,'End KS4 denominations'!A:G,7,0)</f>
        <v>#N/A</v>
      </c>
      <c r="AR1682" s="5" t="str">
        <f t="shared" si="26"/>
        <v>Boys.S7.Converter Academies.Total.Total</v>
      </c>
    </row>
    <row r="1683" spans="1:44" x14ac:dyDescent="0.25">
      <c r="A1683">
        <v>201819</v>
      </c>
      <c r="B1683" t="s">
        <v>19</v>
      </c>
      <c r="C1683" t="s">
        <v>110</v>
      </c>
      <c r="D1683" t="s">
        <v>20</v>
      </c>
      <c r="E1683" t="s">
        <v>21</v>
      </c>
      <c r="F1683" t="s">
        <v>22</v>
      </c>
      <c r="G1683" t="s">
        <v>113</v>
      </c>
      <c r="H1683" t="s">
        <v>125</v>
      </c>
      <c r="I1683" t="s">
        <v>86</v>
      </c>
      <c r="J1683" t="s">
        <v>161</v>
      </c>
      <c r="K1683" t="s">
        <v>161</v>
      </c>
      <c r="L1683" t="s">
        <v>66</v>
      </c>
      <c r="M1683" t="s">
        <v>26</v>
      </c>
      <c r="N1683">
        <v>42788</v>
      </c>
      <c r="O1683">
        <v>42575</v>
      </c>
      <c r="P1683">
        <v>39395</v>
      </c>
      <c r="Q1683">
        <v>34711</v>
      </c>
      <c r="R1683">
        <v>0</v>
      </c>
      <c r="S1683">
        <v>0</v>
      </c>
      <c r="T1683">
        <v>0</v>
      </c>
      <c r="U1683">
        <v>0</v>
      </c>
      <c r="V1683">
        <v>99</v>
      </c>
      <c r="W1683">
        <v>92</v>
      </c>
      <c r="X1683">
        <v>81</v>
      </c>
      <c r="Y1683" t="s">
        <v>173</v>
      </c>
      <c r="Z1683" t="s">
        <v>173</v>
      </c>
      <c r="AA1683" t="s">
        <v>173</v>
      </c>
      <c r="AB1683" t="s">
        <v>173</v>
      </c>
      <c r="AC1683" s="25" t="s">
        <v>173</v>
      </c>
      <c r="AD1683" s="25" t="s">
        <v>173</v>
      </c>
      <c r="AE1683" s="25" t="s">
        <v>173</v>
      </c>
      <c r="AQ1683" s="5" t="e">
        <f>VLOOKUP(AR1683,'End KS4 denominations'!A:G,7,0)</f>
        <v>#N/A</v>
      </c>
      <c r="AR1683" s="5" t="str">
        <f t="shared" si="26"/>
        <v>Girls.S7.Converter Academies.Total.Total</v>
      </c>
    </row>
    <row r="1684" spans="1:44" x14ac:dyDescent="0.25">
      <c r="A1684">
        <v>201819</v>
      </c>
      <c r="B1684" t="s">
        <v>19</v>
      </c>
      <c r="C1684" t="s">
        <v>110</v>
      </c>
      <c r="D1684" t="s">
        <v>20</v>
      </c>
      <c r="E1684" t="s">
        <v>21</v>
      </c>
      <c r="F1684" t="s">
        <v>22</v>
      </c>
      <c r="G1684" t="s">
        <v>161</v>
      </c>
      <c r="H1684" t="s">
        <v>125</v>
      </c>
      <c r="I1684" t="s">
        <v>86</v>
      </c>
      <c r="J1684" t="s">
        <v>161</v>
      </c>
      <c r="K1684" t="s">
        <v>161</v>
      </c>
      <c r="L1684" t="s">
        <v>66</v>
      </c>
      <c r="M1684" t="s">
        <v>26</v>
      </c>
      <c r="N1684">
        <v>86352</v>
      </c>
      <c r="O1684">
        <v>85904</v>
      </c>
      <c r="P1684">
        <v>79780</v>
      </c>
      <c r="Q1684">
        <v>70737</v>
      </c>
      <c r="R1684">
        <v>0</v>
      </c>
      <c r="S1684">
        <v>0</v>
      </c>
      <c r="T1684">
        <v>0</v>
      </c>
      <c r="U1684">
        <v>0</v>
      </c>
      <c r="V1684">
        <v>99</v>
      </c>
      <c r="W1684">
        <v>92</v>
      </c>
      <c r="X1684">
        <v>81</v>
      </c>
      <c r="Y1684" t="s">
        <v>173</v>
      </c>
      <c r="Z1684" t="s">
        <v>173</v>
      </c>
      <c r="AA1684" t="s">
        <v>173</v>
      </c>
      <c r="AB1684" t="s">
        <v>173</v>
      </c>
      <c r="AC1684" s="25" t="s">
        <v>173</v>
      </c>
      <c r="AD1684" s="25" t="s">
        <v>173</v>
      </c>
      <c r="AE1684" s="25" t="s">
        <v>173</v>
      </c>
      <c r="AQ1684" s="5" t="e">
        <f>VLOOKUP(AR1684,'End KS4 denominations'!A:G,7,0)</f>
        <v>#N/A</v>
      </c>
      <c r="AR1684" s="5" t="str">
        <f t="shared" si="26"/>
        <v>Total.S7.Converter Academies.Total.Total</v>
      </c>
    </row>
    <row r="1685" spans="1:44" x14ac:dyDescent="0.25">
      <c r="A1685">
        <v>201819</v>
      </c>
      <c r="B1685" t="s">
        <v>19</v>
      </c>
      <c r="C1685" t="s">
        <v>110</v>
      </c>
      <c r="D1685" t="s">
        <v>20</v>
      </c>
      <c r="E1685" t="s">
        <v>21</v>
      </c>
      <c r="F1685" t="s">
        <v>22</v>
      </c>
      <c r="G1685" t="s">
        <v>111</v>
      </c>
      <c r="H1685" t="s">
        <v>125</v>
      </c>
      <c r="I1685" t="s">
        <v>164</v>
      </c>
      <c r="J1685" t="s">
        <v>161</v>
      </c>
      <c r="K1685" t="s">
        <v>161</v>
      </c>
      <c r="L1685" t="s">
        <v>66</v>
      </c>
      <c r="M1685" t="s">
        <v>26</v>
      </c>
      <c r="N1685">
        <v>19</v>
      </c>
      <c r="O1685">
        <v>16</v>
      </c>
      <c r="P1685">
        <v>6</v>
      </c>
      <c r="Q1685">
        <v>3</v>
      </c>
      <c r="R1685">
        <v>0</v>
      </c>
      <c r="S1685">
        <v>0</v>
      </c>
      <c r="T1685">
        <v>0</v>
      </c>
      <c r="U1685">
        <v>0</v>
      </c>
      <c r="V1685">
        <v>84</v>
      </c>
      <c r="W1685">
        <v>31</v>
      </c>
      <c r="X1685">
        <v>15</v>
      </c>
      <c r="Y1685" t="s">
        <v>173</v>
      </c>
      <c r="Z1685" t="s">
        <v>173</v>
      </c>
      <c r="AA1685" t="s">
        <v>173</v>
      </c>
      <c r="AB1685" t="s">
        <v>173</v>
      </c>
      <c r="AC1685" s="25" t="s">
        <v>173</v>
      </c>
      <c r="AD1685" s="25" t="s">
        <v>173</v>
      </c>
      <c r="AE1685" s="25" t="s">
        <v>173</v>
      </c>
      <c r="AQ1685" s="5" t="e">
        <f>VLOOKUP(AR1685,'End KS4 denominations'!A:G,7,0)</f>
        <v>#N/A</v>
      </c>
      <c r="AR1685" s="5" t="str">
        <f t="shared" si="26"/>
        <v>Boys.S7.FE14-16 Colleges.Total.Total</v>
      </c>
    </row>
    <row r="1686" spans="1:44" x14ac:dyDescent="0.25">
      <c r="A1686">
        <v>201819</v>
      </c>
      <c r="B1686" t="s">
        <v>19</v>
      </c>
      <c r="C1686" t="s">
        <v>110</v>
      </c>
      <c r="D1686" t="s">
        <v>20</v>
      </c>
      <c r="E1686" t="s">
        <v>21</v>
      </c>
      <c r="F1686" t="s">
        <v>22</v>
      </c>
      <c r="G1686" t="s">
        <v>113</v>
      </c>
      <c r="H1686" t="s">
        <v>125</v>
      </c>
      <c r="I1686" t="s">
        <v>164</v>
      </c>
      <c r="J1686" t="s">
        <v>161</v>
      </c>
      <c r="K1686" t="s">
        <v>161</v>
      </c>
      <c r="L1686" t="s">
        <v>66</v>
      </c>
      <c r="M1686" t="s">
        <v>26</v>
      </c>
      <c r="N1686">
        <v>11</v>
      </c>
      <c r="O1686">
        <v>11</v>
      </c>
      <c r="P1686">
        <v>11</v>
      </c>
      <c r="Q1686">
        <v>9</v>
      </c>
      <c r="R1686">
        <v>0</v>
      </c>
      <c r="S1686">
        <v>0</v>
      </c>
      <c r="T1686">
        <v>0</v>
      </c>
      <c r="U1686">
        <v>0</v>
      </c>
      <c r="V1686">
        <v>100</v>
      </c>
      <c r="W1686">
        <v>100</v>
      </c>
      <c r="X1686">
        <v>81</v>
      </c>
      <c r="Y1686" t="s">
        <v>173</v>
      </c>
      <c r="Z1686" t="s">
        <v>173</v>
      </c>
      <c r="AA1686" t="s">
        <v>173</v>
      </c>
      <c r="AB1686" t="s">
        <v>173</v>
      </c>
      <c r="AC1686" s="25" t="s">
        <v>173</v>
      </c>
      <c r="AD1686" s="25" t="s">
        <v>173</v>
      </c>
      <c r="AE1686" s="25" t="s">
        <v>173</v>
      </c>
      <c r="AQ1686" s="5" t="e">
        <f>VLOOKUP(AR1686,'End KS4 denominations'!A:G,7,0)</f>
        <v>#N/A</v>
      </c>
      <c r="AR1686" s="5" t="str">
        <f t="shared" si="26"/>
        <v>Girls.S7.FE14-16 Colleges.Total.Total</v>
      </c>
    </row>
    <row r="1687" spans="1:44" x14ac:dyDescent="0.25">
      <c r="A1687">
        <v>201819</v>
      </c>
      <c r="B1687" t="s">
        <v>19</v>
      </c>
      <c r="C1687" t="s">
        <v>110</v>
      </c>
      <c r="D1687" t="s">
        <v>20</v>
      </c>
      <c r="E1687" t="s">
        <v>21</v>
      </c>
      <c r="F1687" t="s">
        <v>22</v>
      </c>
      <c r="G1687" t="s">
        <v>161</v>
      </c>
      <c r="H1687" t="s">
        <v>125</v>
      </c>
      <c r="I1687" t="s">
        <v>164</v>
      </c>
      <c r="J1687" t="s">
        <v>161</v>
      </c>
      <c r="K1687" t="s">
        <v>161</v>
      </c>
      <c r="L1687" t="s">
        <v>66</v>
      </c>
      <c r="M1687" t="s">
        <v>26</v>
      </c>
      <c r="N1687">
        <v>30</v>
      </c>
      <c r="O1687">
        <v>27</v>
      </c>
      <c r="P1687">
        <v>17</v>
      </c>
      <c r="Q1687">
        <v>12</v>
      </c>
      <c r="R1687">
        <v>0</v>
      </c>
      <c r="S1687">
        <v>0</v>
      </c>
      <c r="T1687">
        <v>0</v>
      </c>
      <c r="U1687">
        <v>0</v>
      </c>
      <c r="V1687">
        <v>90</v>
      </c>
      <c r="W1687">
        <v>56</v>
      </c>
      <c r="X1687">
        <v>40</v>
      </c>
      <c r="Y1687" t="s">
        <v>173</v>
      </c>
      <c r="Z1687" t="s">
        <v>173</v>
      </c>
      <c r="AA1687" t="s">
        <v>173</v>
      </c>
      <c r="AB1687" t="s">
        <v>173</v>
      </c>
      <c r="AC1687" s="25" t="s">
        <v>173</v>
      </c>
      <c r="AD1687" s="25" t="s">
        <v>173</v>
      </c>
      <c r="AE1687" s="25" t="s">
        <v>173</v>
      </c>
      <c r="AQ1687" s="5" t="e">
        <f>VLOOKUP(AR1687,'End KS4 denominations'!A:G,7,0)</f>
        <v>#N/A</v>
      </c>
      <c r="AR1687" s="5" t="str">
        <f t="shared" si="26"/>
        <v>Total.S7.FE14-16 Colleges.Total.Total</v>
      </c>
    </row>
    <row r="1688" spans="1:44" x14ac:dyDescent="0.25">
      <c r="A1688">
        <v>201819</v>
      </c>
      <c r="B1688" t="s">
        <v>19</v>
      </c>
      <c r="C1688" t="s">
        <v>110</v>
      </c>
      <c r="D1688" t="s">
        <v>20</v>
      </c>
      <c r="E1688" t="s">
        <v>21</v>
      </c>
      <c r="F1688" t="s">
        <v>22</v>
      </c>
      <c r="G1688" t="s">
        <v>111</v>
      </c>
      <c r="H1688" t="s">
        <v>125</v>
      </c>
      <c r="I1688" t="s">
        <v>89</v>
      </c>
      <c r="J1688" t="s">
        <v>161</v>
      </c>
      <c r="K1688" t="s">
        <v>161</v>
      </c>
      <c r="L1688" t="s">
        <v>66</v>
      </c>
      <c r="M1688" t="s">
        <v>26</v>
      </c>
      <c r="N1688">
        <v>1334</v>
      </c>
      <c r="O1688">
        <v>1325</v>
      </c>
      <c r="P1688">
        <v>1226</v>
      </c>
      <c r="Q1688">
        <v>1095</v>
      </c>
      <c r="R1688">
        <v>0</v>
      </c>
      <c r="S1688">
        <v>0</v>
      </c>
      <c r="T1688">
        <v>0</v>
      </c>
      <c r="U1688">
        <v>0</v>
      </c>
      <c r="V1688">
        <v>99</v>
      </c>
      <c r="W1688">
        <v>91</v>
      </c>
      <c r="X1688">
        <v>82</v>
      </c>
      <c r="Y1688" t="s">
        <v>173</v>
      </c>
      <c r="Z1688" t="s">
        <v>173</v>
      </c>
      <c r="AA1688" t="s">
        <v>173</v>
      </c>
      <c r="AB1688" t="s">
        <v>173</v>
      </c>
      <c r="AC1688" s="25" t="s">
        <v>173</v>
      </c>
      <c r="AD1688" s="25" t="s">
        <v>173</v>
      </c>
      <c r="AE1688" s="25" t="s">
        <v>173</v>
      </c>
      <c r="AQ1688" s="5" t="e">
        <f>VLOOKUP(AR1688,'End KS4 denominations'!A:G,7,0)</f>
        <v>#N/A</v>
      </c>
      <c r="AR1688" s="5" t="str">
        <f t="shared" si="26"/>
        <v>Boys.S7.Free Schools.Total.Total</v>
      </c>
    </row>
    <row r="1689" spans="1:44" x14ac:dyDescent="0.25">
      <c r="A1689">
        <v>201819</v>
      </c>
      <c r="B1689" t="s">
        <v>19</v>
      </c>
      <c r="C1689" t="s">
        <v>110</v>
      </c>
      <c r="D1689" t="s">
        <v>20</v>
      </c>
      <c r="E1689" t="s">
        <v>21</v>
      </c>
      <c r="F1689" t="s">
        <v>22</v>
      </c>
      <c r="G1689" t="s">
        <v>113</v>
      </c>
      <c r="H1689" t="s">
        <v>125</v>
      </c>
      <c r="I1689" t="s">
        <v>89</v>
      </c>
      <c r="J1689" t="s">
        <v>161</v>
      </c>
      <c r="K1689" t="s">
        <v>161</v>
      </c>
      <c r="L1689" t="s">
        <v>66</v>
      </c>
      <c r="M1689" t="s">
        <v>26</v>
      </c>
      <c r="N1689">
        <v>1067</v>
      </c>
      <c r="O1689">
        <v>1061</v>
      </c>
      <c r="P1689">
        <v>985</v>
      </c>
      <c r="Q1689">
        <v>871</v>
      </c>
      <c r="R1689">
        <v>0</v>
      </c>
      <c r="S1689">
        <v>0</v>
      </c>
      <c r="T1689">
        <v>0</v>
      </c>
      <c r="U1689">
        <v>0</v>
      </c>
      <c r="V1689">
        <v>99</v>
      </c>
      <c r="W1689">
        <v>92</v>
      </c>
      <c r="X1689">
        <v>81</v>
      </c>
      <c r="Y1689" t="s">
        <v>173</v>
      </c>
      <c r="Z1689" t="s">
        <v>173</v>
      </c>
      <c r="AA1689" t="s">
        <v>173</v>
      </c>
      <c r="AB1689" t="s">
        <v>173</v>
      </c>
      <c r="AC1689" s="25" t="s">
        <v>173</v>
      </c>
      <c r="AD1689" s="25" t="s">
        <v>173</v>
      </c>
      <c r="AE1689" s="25" t="s">
        <v>173</v>
      </c>
      <c r="AQ1689" s="5" t="e">
        <f>VLOOKUP(AR1689,'End KS4 denominations'!A:G,7,0)</f>
        <v>#N/A</v>
      </c>
      <c r="AR1689" s="5" t="str">
        <f t="shared" si="26"/>
        <v>Girls.S7.Free Schools.Total.Total</v>
      </c>
    </row>
    <row r="1690" spans="1:44" x14ac:dyDescent="0.25">
      <c r="A1690">
        <v>201819</v>
      </c>
      <c r="B1690" t="s">
        <v>19</v>
      </c>
      <c r="C1690" t="s">
        <v>110</v>
      </c>
      <c r="D1690" t="s">
        <v>20</v>
      </c>
      <c r="E1690" t="s">
        <v>21</v>
      </c>
      <c r="F1690" t="s">
        <v>22</v>
      </c>
      <c r="G1690" t="s">
        <v>161</v>
      </c>
      <c r="H1690" t="s">
        <v>125</v>
      </c>
      <c r="I1690" t="s">
        <v>89</v>
      </c>
      <c r="J1690" t="s">
        <v>161</v>
      </c>
      <c r="K1690" t="s">
        <v>161</v>
      </c>
      <c r="L1690" t="s">
        <v>66</v>
      </c>
      <c r="M1690" t="s">
        <v>26</v>
      </c>
      <c r="N1690">
        <v>2401</v>
      </c>
      <c r="O1690">
        <v>2386</v>
      </c>
      <c r="P1690">
        <v>2211</v>
      </c>
      <c r="Q1690">
        <v>1966</v>
      </c>
      <c r="R1690">
        <v>0</v>
      </c>
      <c r="S1690">
        <v>0</v>
      </c>
      <c r="T1690">
        <v>0</v>
      </c>
      <c r="U1690">
        <v>0</v>
      </c>
      <c r="V1690">
        <v>99</v>
      </c>
      <c r="W1690">
        <v>92</v>
      </c>
      <c r="X1690">
        <v>81</v>
      </c>
      <c r="Y1690" t="s">
        <v>173</v>
      </c>
      <c r="Z1690" t="s">
        <v>173</v>
      </c>
      <c r="AA1690" t="s">
        <v>173</v>
      </c>
      <c r="AB1690" t="s">
        <v>173</v>
      </c>
      <c r="AC1690" s="25" t="s">
        <v>173</v>
      </c>
      <c r="AD1690" s="25" t="s">
        <v>173</v>
      </c>
      <c r="AE1690" s="25" t="s">
        <v>173</v>
      </c>
      <c r="AQ1690" s="5" t="e">
        <f>VLOOKUP(AR1690,'End KS4 denominations'!A:G,7,0)</f>
        <v>#N/A</v>
      </c>
      <c r="AR1690" s="5" t="str">
        <f t="shared" si="26"/>
        <v>Total.S7.Free Schools.Total.Total</v>
      </c>
    </row>
    <row r="1691" spans="1:44" x14ac:dyDescent="0.25">
      <c r="A1691">
        <v>201819</v>
      </c>
      <c r="B1691" t="s">
        <v>19</v>
      </c>
      <c r="C1691" t="s">
        <v>110</v>
      </c>
      <c r="D1691" t="s">
        <v>20</v>
      </c>
      <c r="E1691" t="s">
        <v>21</v>
      </c>
      <c r="F1691" t="s">
        <v>22</v>
      </c>
      <c r="G1691" t="s">
        <v>111</v>
      </c>
      <c r="H1691" t="s">
        <v>125</v>
      </c>
      <c r="I1691" t="s">
        <v>87</v>
      </c>
      <c r="J1691" t="s">
        <v>161</v>
      </c>
      <c r="K1691" t="s">
        <v>161</v>
      </c>
      <c r="L1691" t="s">
        <v>66</v>
      </c>
      <c r="M1691" t="s">
        <v>26</v>
      </c>
      <c r="N1691">
        <v>5348</v>
      </c>
      <c r="O1691">
        <v>5320</v>
      </c>
      <c r="P1691">
        <v>5151</v>
      </c>
      <c r="Q1691">
        <v>4756</v>
      </c>
      <c r="R1691">
        <v>0</v>
      </c>
      <c r="S1691">
        <v>0</v>
      </c>
      <c r="T1691">
        <v>0</v>
      </c>
      <c r="U1691">
        <v>0</v>
      </c>
      <c r="V1691">
        <v>99</v>
      </c>
      <c r="W1691">
        <v>96</v>
      </c>
      <c r="X1691">
        <v>88</v>
      </c>
      <c r="Y1691" t="s">
        <v>173</v>
      </c>
      <c r="Z1691" t="s">
        <v>173</v>
      </c>
      <c r="AA1691" t="s">
        <v>173</v>
      </c>
      <c r="AB1691" t="s">
        <v>173</v>
      </c>
      <c r="AC1691" s="25" t="s">
        <v>173</v>
      </c>
      <c r="AD1691" s="25" t="s">
        <v>173</v>
      </c>
      <c r="AE1691" s="25" t="s">
        <v>173</v>
      </c>
      <c r="AQ1691" s="5" t="e">
        <f>VLOOKUP(AR1691,'End KS4 denominations'!A:G,7,0)</f>
        <v>#N/A</v>
      </c>
      <c r="AR1691" s="5" t="str">
        <f t="shared" si="26"/>
        <v>Boys.S7.Independent Schools.Total.Total</v>
      </c>
    </row>
    <row r="1692" spans="1:44" x14ac:dyDescent="0.25">
      <c r="A1692">
        <v>201819</v>
      </c>
      <c r="B1692" t="s">
        <v>19</v>
      </c>
      <c r="C1692" t="s">
        <v>110</v>
      </c>
      <c r="D1692" t="s">
        <v>20</v>
      </c>
      <c r="E1692" t="s">
        <v>21</v>
      </c>
      <c r="F1692" t="s">
        <v>22</v>
      </c>
      <c r="G1692" t="s">
        <v>113</v>
      </c>
      <c r="H1692" t="s">
        <v>125</v>
      </c>
      <c r="I1692" t="s">
        <v>87</v>
      </c>
      <c r="J1692" t="s">
        <v>161</v>
      </c>
      <c r="K1692" t="s">
        <v>161</v>
      </c>
      <c r="L1692" t="s">
        <v>66</v>
      </c>
      <c r="M1692" t="s">
        <v>26</v>
      </c>
      <c r="N1692">
        <v>5352</v>
      </c>
      <c r="O1692">
        <v>5323</v>
      </c>
      <c r="P1692">
        <v>5222</v>
      </c>
      <c r="Q1692">
        <v>4884</v>
      </c>
      <c r="R1692">
        <v>0</v>
      </c>
      <c r="S1692">
        <v>0</v>
      </c>
      <c r="T1692">
        <v>0</v>
      </c>
      <c r="U1692">
        <v>0</v>
      </c>
      <c r="V1692">
        <v>99</v>
      </c>
      <c r="W1692">
        <v>97</v>
      </c>
      <c r="X1692">
        <v>91</v>
      </c>
      <c r="Y1692" t="s">
        <v>173</v>
      </c>
      <c r="Z1692" t="s">
        <v>173</v>
      </c>
      <c r="AA1692" t="s">
        <v>173</v>
      </c>
      <c r="AB1692" t="s">
        <v>173</v>
      </c>
      <c r="AC1692" s="25" t="s">
        <v>173</v>
      </c>
      <c r="AD1692" s="25" t="s">
        <v>173</v>
      </c>
      <c r="AE1692" s="25" t="s">
        <v>173</v>
      </c>
      <c r="AQ1692" s="5" t="e">
        <f>VLOOKUP(AR1692,'End KS4 denominations'!A:G,7,0)</f>
        <v>#N/A</v>
      </c>
      <c r="AR1692" s="5" t="str">
        <f t="shared" si="26"/>
        <v>Girls.S7.Independent Schools.Total.Total</v>
      </c>
    </row>
    <row r="1693" spans="1:44" x14ac:dyDescent="0.25">
      <c r="A1693">
        <v>201819</v>
      </c>
      <c r="B1693" t="s">
        <v>19</v>
      </c>
      <c r="C1693" t="s">
        <v>110</v>
      </c>
      <c r="D1693" t="s">
        <v>20</v>
      </c>
      <c r="E1693" t="s">
        <v>21</v>
      </c>
      <c r="F1693" t="s">
        <v>22</v>
      </c>
      <c r="G1693" t="s">
        <v>161</v>
      </c>
      <c r="H1693" t="s">
        <v>125</v>
      </c>
      <c r="I1693" t="s">
        <v>87</v>
      </c>
      <c r="J1693" t="s">
        <v>161</v>
      </c>
      <c r="K1693" t="s">
        <v>161</v>
      </c>
      <c r="L1693" t="s">
        <v>66</v>
      </c>
      <c r="M1693" t="s">
        <v>26</v>
      </c>
      <c r="N1693">
        <v>10700</v>
      </c>
      <c r="O1693">
        <v>10643</v>
      </c>
      <c r="P1693">
        <v>10373</v>
      </c>
      <c r="Q1693">
        <v>9640</v>
      </c>
      <c r="R1693">
        <v>0</v>
      </c>
      <c r="S1693">
        <v>0</v>
      </c>
      <c r="T1693">
        <v>0</v>
      </c>
      <c r="U1693">
        <v>0</v>
      </c>
      <c r="V1693">
        <v>99</v>
      </c>
      <c r="W1693">
        <v>96</v>
      </c>
      <c r="X1693">
        <v>90</v>
      </c>
      <c r="Y1693" t="s">
        <v>173</v>
      </c>
      <c r="Z1693" t="s">
        <v>173</v>
      </c>
      <c r="AA1693" t="s">
        <v>173</v>
      </c>
      <c r="AB1693" t="s">
        <v>173</v>
      </c>
      <c r="AC1693" s="25" t="s">
        <v>173</v>
      </c>
      <c r="AD1693" s="25" t="s">
        <v>173</v>
      </c>
      <c r="AE1693" s="25" t="s">
        <v>173</v>
      </c>
      <c r="AQ1693" s="5" t="e">
        <f>VLOOKUP(AR1693,'End KS4 denominations'!A:G,7,0)</f>
        <v>#N/A</v>
      </c>
      <c r="AR1693" s="5" t="str">
        <f t="shared" si="26"/>
        <v>Total.S7.Independent Schools.Total.Total</v>
      </c>
    </row>
    <row r="1694" spans="1:44" x14ac:dyDescent="0.25">
      <c r="A1694">
        <v>201819</v>
      </c>
      <c r="B1694" t="s">
        <v>19</v>
      </c>
      <c r="C1694" t="s">
        <v>110</v>
      </c>
      <c r="D1694" t="s">
        <v>20</v>
      </c>
      <c r="E1694" t="s">
        <v>21</v>
      </c>
      <c r="F1694" t="s">
        <v>22</v>
      </c>
      <c r="G1694" t="s">
        <v>111</v>
      </c>
      <c r="H1694" t="s">
        <v>125</v>
      </c>
      <c r="I1694" t="s">
        <v>162</v>
      </c>
      <c r="J1694" t="s">
        <v>161</v>
      </c>
      <c r="K1694" t="s">
        <v>161</v>
      </c>
      <c r="L1694" t="s">
        <v>66</v>
      </c>
      <c r="M1694" t="s">
        <v>26</v>
      </c>
      <c r="N1694">
        <v>37</v>
      </c>
      <c r="O1694">
        <v>37</v>
      </c>
      <c r="P1694">
        <v>28</v>
      </c>
      <c r="Q1694">
        <v>17</v>
      </c>
      <c r="R1694">
        <v>0</v>
      </c>
      <c r="S1694">
        <v>0</v>
      </c>
      <c r="T1694">
        <v>0</v>
      </c>
      <c r="U1694">
        <v>0</v>
      </c>
      <c r="V1694">
        <v>100</v>
      </c>
      <c r="W1694">
        <v>75</v>
      </c>
      <c r="X1694">
        <v>45</v>
      </c>
      <c r="Y1694" t="s">
        <v>173</v>
      </c>
      <c r="Z1694" t="s">
        <v>173</v>
      </c>
      <c r="AA1694" t="s">
        <v>173</v>
      </c>
      <c r="AB1694" t="s">
        <v>173</v>
      </c>
      <c r="AC1694" s="25" t="s">
        <v>173</v>
      </c>
      <c r="AD1694" s="25" t="s">
        <v>173</v>
      </c>
      <c r="AE1694" s="25" t="s">
        <v>173</v>
      </c>
      <c r="AQ1694" s="5" t="e">
        <f>VLOOKUP(AR1694,'End KS4 denominations'!A:G,7,0)</f>
        <v>#N/A</v>
      </c>
      <c r="AR1694" s="5" t="str">
        <f t="shared" si="26"/>
        <v>Boys.S7.Independent Special Schools.Total.Total</v>
      </c>
    </row>
    <row r="1695" spans="1:44" x14ac:dyDescent="0.25">
      <c r="A1695">
        <v>201819</v>
      </c>
      <c r="B1695" t="s">
        <v>19</v>
      </c>
      <c r="C1695" t="s">
        <v>110</v>
      </c>
      <c r="D1695" t="s">
        <v>20</v>
      </c>
      <c r="E1695" t="s">
        <v>21</v>
      </c>
      <c r="F1695" t="s">
        <v>22</v>
      </c>
      <c r="G1695" t="s">
        <v>113</v>
      </c>
      <c r="H1695" t="s">
        <v>125</v>
      </c>
      <c r="I1695" t="s">
        <v>162</v>
      </c>
      <c r="J1695" t="s">
        <v>161</v>
      </c>
      <c r="K1695" t="s">
        <v>161</v>
      </c>
      <c r="L1695" t="s">
        <v>66</v>
      </c>
      <c r="M1695" t="s">
        <v>26</v>
      </c>
      <c r="N1695">
        <v>5</v>
      </c>
      <c r="O1695">
        <v>5</v>
      </c>
      <c r="P1695">
        <v>2</v>
      </c>
      <c r="Q1695">
        <v>2</v>
      </c>
      <c r="R1695">
        <v>0</v>
      </c>
      <c r="S1695">
        <v>0</v>
      </c>
      <c r="T1695">
        <v>0</v>
      </c>
      <c r="U1695">
        <v>0</v>
      </c>
      <c r="V1695">
        <v>100</v>
      </c>
      <c r="W1695">
        <v>40</v>
      </c>
      <c r="X1695">
        <v>40</v>
      </c>
      <c r="Y1695" t="s">
        <v>173</v>
      </c>
      <c r="Z1695" t="s">
        <v>173</v>
      </c>
      <c r="AA1695" t="s">
        <v>173</v>
      </c>
      <c r="AB1695" t="s">
        <v>173</v>
      </c>
      <c r="AC1695" s="25" t="s">
        <v>173</v>
      </c>
      <c r="AD1695" s="25" t="s">
        <v>173</v>
      </c>
      <c r="AE1695" s="25" t="s">
        <v>173</v>
      </c>
      <c r="AQ1695" s="5" t="e">
        <f>VLOOKUP(AR1695,'End KS4 denominations'!A:G,7,0)</f>
        <v>#N/A</v>
      </c>
      <c r="AR1695" s="5" t="str">
        <f t="shared" si="26"/>
        <v>Girls.S7.Independent Special Schools.Total.Total</v>
      </c>
    </row>
    <row r="1696" spans="1:44" x14ac:dyDescent="0.25">
      <c r="A1696">
        <v>201819</v>
      </c>
      <c r="B1696" t="s">
        <v>19</v>
      </c>
      <c r="C1696" t="s">
        <v>110</v>
      </c>
      <c r="D1696" t="s">
        <v>20</v>
      </c>
      <c r="E1696" t="s">
        <v>21</v>
      </c>
      <c r="F1696" t="s">
        <v>22</v>
      </c>
      <c r="G1696" t="s">
        <v>161</v>
      </c>
      <c r="H1696" t="s">
        <v>125</v>
      </c>
      <c r="I1696" t="s">
        <v>162</v>
      </c>
      <c r="J1696" t="s">
        <v>161</v>
      </c>
      <c r="K1696" t="s">
        <v>161</v>
      </c>
      <c r="L1696" t="s">
        <v>66</v>
      </c>
      <c r="M1696" t="s">
        <v>26</v>
      </c>
      <c r="N1696">
        <v>42</v>
      </c>
      <c r="O1696">
        <v>42</v>
      </c>
      <c r="P1696">
        <v>30</v>
      </c>
      <c r="Q1696">
        <v>19</v>
      </c>
      <c r="R1696">
        <v>0</v>
      </c>
      <c r="S1696">
        <v>0</v>
      </c>
      <c r="T1696">
        <v>0</v>
      </c>
      <c r="U1696">
        <v>0</v>
      </c>
      <c r="V1696">
        <v>100</v>
      </c>
      <c r="W1696">
        <v>71</v>
      </c>
      <c r="X1696">
        <v>45</v>
      </c>
      <c r="Y1696" t="s">
        <v>173</v>
      </c>
      <c r="Z1696" t="s">
        <v>173</v>
      </c>
      <c r="AA1696" t="s">
        <v>173</v>
      </c>
      <c r="AB1696" t="s">
        <v>173</v>
      </c>
      <c r="AC1696" s="25" t="s">
        <v>173</v>
      </c>
      <c r="AD1696" s="25" t="s">
        <v>173</v>
      </c>
      <c r="AE1696" s="25" t="s">
        <v>173</v>
      </c>
      <c r="AQ1696" s="5" t="e">
        <f>VLOOKUP(AR1696,'End KS4 denominations'!A:G,7,0)</f>
        <v>#N/A</v>
      </c>
      <c r="AR1696" s="5" t="str">
        <f t="shared" si="26"/>
        <v>Total.S7.Independent Special Schools.Total.Total</v>
      </c>
    </row>
    <row r="1697" spans="1:44" x14ac:dyDescent="0.25">
      <c r="A1697">
        <v>201819</v>
      </c>
      <c r="B1697" t="s">
        <v>19</v>
      </c>
      <c r="C1697" t="s">
        <v>110</v>
      </c>
      <c r="D1697" t="s">
        <v>20</v>
      </c>
      <c r="E1697" t="s">
        <v>21</v>
      </c>
      <c r="F1697" t="s">
        <v>22</v>
      </c>
      <c r="G1697" t="s">
        <v>111</v>
      </c>
      <c r="H1697" t="s">
        <v>125</v>
      </c>
      <c r="I1697" t="s">
        <v>127</v>
      </c>
      <c r="J1697" t="s">
        <v>161</v>
      </c>
      <c r="K1697" t="s">
        <v>161</v>
      </c>
      <c r="L1697" t="s">
        <v>66</v>
      </c>
      <c r="M1697" t="s">
        <v>26</v>
      </c>
      <c r="N1697">
        <v>6</v>
      </c>
      <c r="O1697">
        <v>6</v>
      </c>
      <c r="P1697">
        <v>4</v>
      </c>
      <c r="Q1697">
        <v>4</v>
      </c>
      <c r="R1697">
        <v>0</v>
      </c>
      <c r="S1697">
        <v>0</v>
      </c>
      <c r="T1697">
        <v>0</v>
      </c>
      <c r="U1697">
        <v>0</v>
      </c>
      <c r="V1697">
        <v>100</v>
      </c>
      <c r="W1697">
        <v>66</v>
      </c>
      <c r="X1697">
        <v>66</v>
      </c>
      <c r="Y1697" t="s">
        <v>173</v>
      </c>
      <c r="Z1697" t="s">
        <v>173</v>
      </c>
      <c r="AA1697" t="s">
        <v>173</v>
      </c>
      <c r="AB1697" t="s">
        <v>173</v>
      </c>
      <c r="AC1697" s="25" t="s">
        <v>173</v>
      </c>
      <c r="AD1697" s="25" t="s">
        <v>173</v>
      </c>
      <c r="AE1697" s="25" t="s">
        <v>173</v>
      </c>
      <c r="AQ1697" s="5" t="e">
        <f>VLOOKUP(AR1697,'End KS4 denominations'!A:G,7,0)</f>
        <v>#N/A</v>
      </c>
      <c r="AR1697" s="5" t="str">
        <f t="shared" si="26"/>
        <v>Boys.S7.Non-Maintained Special Schools.Total.Total</v>
      </c>
    </row>
    <row r="1698" spans="1:44" x14ac:dyDescent="0.25">
      <c r="A1698">
        <v>201819</v>
      </c>
      <c r="B1698" t="s">
        <v>19</v>
      </c>
      <c r="C1698" t="s">
        <v>110</v>
      </c>
      <c r="D1698" t="s">
        <v>20</v>
      </c>
      <c r="E1698" t="s">
        <v>21</v>
      </c>
      <c r="F1698" t="s">
        <v>22</v>
      </c>
      <c r="G1698" t="s">
        <v>113</v>
      </c>
      <c r="H1698" t="s">
        <v>125</v>
      </c>
      <c r="I1698" t="s">
        <v>127</v>
      </c>
      <c r="J1698" t="s">
        <v>161</v>
      </c>
      <c r="K1698" t="s">
        <v>161</v>
      </c>
      <c r="L1698" t="s">
        <v>66</v>
      </c>
      <c r="M1698" t="s">
        <v>26</v>
      </c>
      <c r="N1698">
        <v>4</v>
      </c>
      <c r="O1698">
        <v>4</v>
      </c>
      <c r="P1698">
        <v>3</v>
      </c>
      <c r="Q1698">
        <v>2</v>
      </c>
      <c r="R1698">
        <v>0</v>
      </c>
      <c r="S1698">
        <v>0</v>
      </c>
      <c r="T1698">
        <v>0</v>
      </c>
      <c r="U1698">
        <v>0</v>
      </c>
      <c r="V1698">
        <v>100</v>
      </c>
      <c r="W1698">
        <v>75</v>
      </c>
      <c r="X1698">
        <v>50</v>
      </c>
      <c r="Y1698" t="s">
        <v>173</v>
      </c>
      <c r="Z1698" t="s">
        <v>173</v>
      </c>
      <c r="AA1698" t="s">
        <v>173</v>
      </c>
      <c r="AB1698" t="s">
        <v>173</v>
      </c>
      <c r="AC1698" s="25" t="s">
        <v>173</v>
      </c>
      <c r="AD1698" s="25" t="s">
        <v>173</v>
      </c>
      <c r="AE1698" s="25" t="s">
        <v>173</v>
      </c>
      <c r="AQ1698" s="5" t="e">
        <f>VLOOKUP(AR1698,'End KS4 denominations'!A:G,7,0)</f>
        <v>#N/A</v>
      </c>
      <c r="AR1698" s="5" t="str">
        <f t="shared" si="26"/>
        <v>Girls.S7.Non-Maintained Special Schools.Total.Total</v>
      </c>
    </row>
    <row r="1699" spans="1:44" x14ac:dyDescent="0.25">
      <c r="A1699">
        <v>201819</v>
      </c>
      <c r="B1699" t="s">
        <v>19</v>
      </c>
      <c r="C1699" t="s">
        <v>110</v>
      </c>
      <c r="D1699" t="s">
        <v>20</v>
      </c>
      <c r="E1699" t="s">
        <v>21</v>
      </c>
      <c r="F1699" t="s">
        <v>22</v>
      </c>
      <c r="G1699" t="s">
        <v>161</v>
      </c>
      <c r="H1699" t="s">
        <v>125</v>
      </c>
      <c r="I1699" t="s">
        <v>127</v>
      </c>
      <c r="J1699" t="s">
        <v>161</v>
      </c>
      <c r="K1699" t="s">
        <v>161</v>
      </c>
      <c r="L1699" t="s">
        <v>66</v>
      </c>
      <c r="M1699" t="s">
        <v>26</v>
      </c>
      <c r="N1699">
        <v>10</v>
      </c>
      <c r="O1699">
        <v>10</v>
      </c>
      <c r="P1699">
        <v>7</v>
      </c>
      <c r="Q1699">
        <v>6</v>
      </c>
      <c r="R1699">
        <v>0</v>
      </c>
      <c r="S1699">
        <v>0</v>
      </c>
      <c r="T1699">
        <v>0</v>
      </c>
      <c r="U1699">
        <v>0</v>
      </c>
      <c r="V1699">
        <v>100</v>
      </c>
      <c r="W1699">
        <v>70</v>
      </c>
      <c r="X1699">
        <v>60</v>
      </c>
      <c r="Y1699" t="s">
        <v>173</v>
      </c>
      <c r="Z1699" t="s">
        <v>173</v>
      </c>
      <c r="AA1699" t="s">
        <v>173</v>
      </c>
      <c r="AB1699" t="s">
        <v>173</v>
      </c>
      <c r="AC1699" s="25" t="s">
        <v>173</v>
      </c>
      <c r="AD1699" s="25" t="s">
        <v>173</v>
      </c>
      <c r="AE1699" s="25" t="s">
        <v>173</v>
      </c>
      <c r="AQ1699" s="5" t="e">
        <f>VLOOKUP(AR1699,'End KS4 denominations'!A:G,7,0)</f>
        <v>#N/A</v>
      </c>
      <c r="AR1699" s="5" t="str">
        <f t="shared" si="26"/>
        <v>Total.S7.Non-Maintained Special Schools.Total.Total</v>
      </c>
    </row>
    <row r="1700" spans="1:44" x14ac:dyDescent="0.25">
      <c r="A1700">
        <v>201819</v>
      </c>
      <c r="B1700" t="s">
        <v>19</v>
      </c>
      <c r="C1700" t="s">
        <v>110</v>
      </c>
      <c r="D1700" t="s">
        <v>20</v>
      </c>
      <c r="E1700" t="s">
        <v>21</v>
      </c>
      <c r="F1700" t="s">
        <v>22</v>
      </c>
      <c r="G1700" t="s">
        <v>111</v>
      </c>
      <c r="H1700" t="s">
        <v>125</v>
      </c>
      <c r="I1700" t="s">
        <v>88</v>
      </c>
      <c r="J1700" t="s">
        <v>161</v>
      </c>
      <c r="K1700" t="s">
        <v>161</v>
      </c>
      <c r="L1700" t="s">
        <v>66</v>
      </c>
      <c r="M1700" t="s">
        <v>26</v>
      </c>
      <c r="N1700">
        <v>10201</v>
      </c>
      <c r="O1700">
        <v>10080</v>
      </c>
      <c r="P1700">
        <v>8705</v>
      </c>
      <c r="Q1700">
        <v>7106</v>
      </c>
      <c r="R1700">
        <v>0</v>
      </c>
      <c r="S1700">
        <v>0</v>
      </c>
      <c r="T1700">
        <v>0</v>
      </c>
      <c r="U1700">
        <v>0</v>
      </c>
      <c r="V1700">
        <v>98</v>
      </c>
      <c r="W1700">
        <v>85</v>
      </c>
      <c r="X1700">
        <v>69</v>
      </c>
      <c r="Y1700" t="s">
        <v>173</v>
      </c>
      <c r="Z1700" t="s">
        <v>173</v>
      </c>
      <c r="AA1700" t="s">
        <v>173</v>
      </c>
      <c r="AB1700" t="s">
        <v>173</v>
      </c>
      <c r="AC1700" s="25" t="s">
        <v>173</v>
      </c>
      <c r="AD1700" s="25" t="s">
        <v>173</v>
      </c>
      <c r="AE1700" s="25" t="s">
        <v>173</v>
      </c>
      <c r="AQ1700" s="5" t="e">
        <f>VLOOKUP(AR1700,'End KS4 denominations'!A:G,7,0)</f>
        <v>#N/A</v>
      </c>
      <c r="AR1700" s="5" t="str">
        <f t="shared" si="26"/>
        <v>Boys.S7.Sponsored Academies.Total.Total</v>
      </c>
    </row>
    <row r="1701" spans="1:44" x14ac:dyDescent="0.25">
      <c r="A1701">
        <v>201819</v>
      </c>
      <c r="B1701" t="s">
        <v>19</v>
      </c>
      <c r="C1701" t="s">
        <v>110</v>
      </c>
      <c r="D1701" t="s">
        <v>20</v>
      </c>
      <c r="E1701" t="s">
        <v>21</v>
      </c>
      <c r="F1701" t="s">
        <v>22</v>
      </c>
      <c r="G1701" t="s">
        <v>113</v>
      </c>
      <c r="H1701" t="s">
        <v>125</v>
      </c>
      <c r="I1701" t="s">
        <v>88</v>
      </c>
      <c r="J1701" t="s">
        <v>161</v>
      </c>
      <c r="K1701" t="s">
        <v>161</v>
      </c>
      <c r="L1701" t="s">
        <v>66</v>
      </c>
      <c r="M1701" t="s">
        <v>26</v>
      </c>
      <c r="N1701">
        <v>9832</v>
      </c>
      <c r="O1701">
        <v>9724</v>
      </c>
      <c r="P1701">
        <v>8195</v>
      </c>
      <c r="Q1701">
        <v>6538</v>
      </c>
      <c r="R1701">
        <v>0</v>
      </c>
      <c r="S1701">
        <v>0</v>
      </c>
      <c r="T1701">
        <v>0</v>
      </c>
      <c r="U1701">
        <v>0</v>
      </c>
      <c r="V1701">
        <v>98</v>
      </c>
      <c r="W1701">
        <v>83</v>
      </c>
      <c r="X1701">
        <v>66</v>
      </c>
      <c r="Y1701" t="s">
        <v>173</v>
      </c>
      <c r="Z1701" t="s">
        <v>173</v>
      </c>
      <c r="AA1701" t="s">
        <v>173</v>
      </c>
      <c r="AB1701" t="s">
        <v>173</v>
      </c>
      <c r="AC1701" s="25" t="s">
        <v>173</v>
      </c>
      <c r="AD1701" s="25" t="s">
        <v>173</v>
      </c>
      <c r="AE1701" s="25" t="s">
        <v>173</v>
      </c>
      <c r="AQ1701" s="5" t="e">
        <f>VLOOKUP(AR1701,'End KS4 denominations'!A:G,7,0)</f>
        <v>#N/A</v>
      </c>
      <c r="AR1701" s="5" t="str">
        <f t="shared" si="26"/>
        <v>Girls.S7.Sponsored Academies.Total.Total</v>
      </c>
    </row>
    <row r="1702" spans="1:44" x14ac:dyDescent="0.25">
      <c r="A1702">
        <v>201819</v>
      </c>
      <c r="B1702" t="s">
        <v>19</v>
      </c>
      <c r="C1702" t="s">
        <v>110</v>
      </c>
      <c r="D1702" t="s">
        <v>20</v>
      </c>
      <c r="E1702" t="s">
        <v>21</v>
      </c>
      <c r="F1702" t="s">
        <v>22</v>
      </c>
      <c r="G1702" t="s">
        <v>161</v>
      </c>
      <c r="H1702" t="s">
        <v>125</v>
      </c>
      <c r="I1702" t="s">
        <v>88</v>
      </c>
      <c r="J1702" t="s">
        <v>161</v>
      </c>
      <c r="K1702" t="s">
        <v>161</v>
      </c>
      <c r="L1702" t="s">
        <v>66</v>
      </c>
      <c r="M1702" t="s">
        <v>26</v>
      </c>
      <c r="N1702">
        <v>20033</v>
      </c>
      <c r="O1702">
        <v>19804</v>
      </c>
      <c r="P1702">
        <v>16900</v>
      </c>
      <c r="Q1702">
        <v>13644</v>
      </c>
      <c r="R1702">
        <v>0</v>
      </c>
      <c r="S1702">
        <v>0</v>
      </c>
      <c r="T1702">
        <v>0</v>
      </c>
      <c r="U1702">
        <v>0</v>
      </c>
      <c r="V1702">
        <v>98</v>
      </c>
      <c r="W1702">
        <v>84</v>
      </c>
      <c r="X1702">
        <v>68</v>
      </c>
      <c r="Y1702" t="s">
        <v>173</v>
      </c>
      <c r="Z1702" t="s">
        <v>173</v>
      </c>
      <c r="AA1702" t="s">
        <v>173</v>
      </c>
      <c r="AB1702" t="s">
        <v>173</v>
      </c>
      <c r="AC1702" s="25" t="s">
        <v>173</v>
      </c>
      <c r="AD1702" s="25" t="s">
        <v>173</v>
      </c>
      <c r="AE1702" s="25" t="s">
        <v>173</v>
      </c>
      <c r="AQ1702" s="5" t="e">
        <f>VLOOKUP(AR1702,'End KS4 denominations'!A:G,7,0)</f>
        <v>#N/A</v>
      </c>
      <c r="AR1702" s="5" t="str">
        <f t="shared" si="26"/>
        <v>Total.S7.Sponsored Academies.Total.Total</v>
      </c>
    </row>
    <row r="1703" spans="1:44" x14ac:dyDescent="0.25">
      <c r="A1703">
        <v>201819</v>
      </c>
      <c r="B1703" t="s">
        <v>19</v>
      </c>
      <c r="C1703" t="s">
        <v>110</v>
      </c>
      <c r="D1703" t="s">
        <v>20</v>
      </c>
      <c r="E1703" t="s">
        <v>21</v>
      </c>
      <c r="F1703" t="s">
        <v>22</v>
      </c>
      <c r="G1703" t="s">
        <v>111</v>
      </c>
      <c r="H1703" t="s">
        <v>125</v>
      </c>
      <c r="I1703" t="s">
        <v>126</v>
      </c>
      <c r="J1703" t="s">
        <v>161</v>
      </c>
      <c r="K1703" t="s">
        <v>161</v>
      </c>
      <c r="L1703" t="s">
        <v>66</v>
      </c>
      <c r="M1703" t="s">
        <v>26</v>
      </c>
      <c r="N1703">
        <v>213</v>
      </c>
      <c r="O1703">
        <v>209</v>
      </c>
      <c r="P1703">
        <v>124</v>
      </c>
      <c r="Q1703">
        <v>93</v>
      </c>
      <c r="R1703">
        <v>0</v>
      </c>
      <c r="S1703">
        <v>0</v>
      </c>
      <c r="T1703">
        <v>0</v>
      </c>
      <c r="U1703">
        <v>0</v>
      </c>
      <c r="V1703">
        <v>98</v>
      </c>
      <c r="W1703">
        <v>58</v>
      </c>
      <c r="X1703">
        <v>43</v>
      </c>
      <c r="Y1703" t="s">
        <v>173</v>
      </c>
      <c r="Z1703" t="s">
        <v>173</v>
      </c>
      <c r="AA1703" t="s">
        <v>173</v>
      </c>
      <c r="AB1703" t="s">
        <v>173</v>
      </c>
      <c r="AC1703" s="25" t="s">
        <v>173</v>
      </c>
      <c r="AD1703" s="25" t="s">
        <v>173</v>
      </c>
      <c r="AE1703" s="25" t="s">
        <v>173</v>
      </c>
      <c r="AQ1703" s="5" t="e">
        <f>VLOOKUP(AR1703,'End KS4 denominations'!A:G,7,0)</f>
        <v>#N/A</v>
      </c>
      <c r="AR1703" s="5" t="str">
        <f t="shared" si="26"/>
        <v>Boys.S7.Studio Schools.Total.Total</v>
      </c>
    </row>
    <row r="1704" spans="1:44" x14ac:dyDescent="0.25">
      <c r="A1704">
        <v>201819</v>
      </c>
      <c r="B1704" t="s">
        <v>19</v>
      </c>
      <c r="C1704" t="s">
        <v>110</v>
      </c>
      <c r="D1704" t="s">
        <v>20</v>
      </c>
      <c r="E1704" t="s">
        <v>21</v>
      </c>
      <c r="F1704" t="s">
        <v>22</v>
      </c>
      <c r="G1704" t="s">
        <v>113</v>
      </c>
      <c r="H1704" t="s">
        <v>125</v>
      </c>
      <c r="I1704" t="s">
        <v>126</v>
      </c>
      <c r="J1704" t="s">
        <v>161</v>
      </c>
      <c r="K1704" t="s">
        <v>161</v>
      </c>
      <c r="L1704" t="s">
        <v>66</v>
      </c>
      <c r="M1704" t="s">
        <v>26</v>
      </c>
      <c r="N1704">
        <v>90</v>
      </c>
      <c r="O1704">
        <v>87</v>
      </c>
      <c r="P1704">
        <v>55</v>
      </c>
      <c r="Q1704">
        <v>32</v>
      </c>
      <c r="R1704">
        <v>0</v>
      </c>
      <c r="S1704">
        <v>0</v>
      </c>
      <c r="T1704">
        <v>0</v>
      </c>
      <c r="U1704">
        <v>0</v>
      </c>
      <c r="V1704">
        <v>96</v>
      </c>
      <c r="W1704">
        <v>61</v>
      </c>
      <c r="X1704">
        <v>35</v>
      </c>
      <c r="Y1704" t="s">
        <v>173</v>
      </c>
      <c r="Z1704" t="s">
        <v>173</v>
      </c>
      <c r="AA1704" t="s">
        <v>173</v>
      </c>
      <c r="AB1704" t="s">
        <v>173</v>
      </c>
      <c r="AC1704" s="25" t="s">
        <v>173</v>
      </c>
      <c r="AD1704" s="25" t="s">
        <v>173</v>
      </c>
      <c r="AE1704" s="25" t="s">
        <v>173</v>
      </c>
      <c r="AQ1704" s="5" t="e">
        <f>VLOOKUP(AR1704,'End KS4 denominations'!A:G,7,0)</f>
        <v>#N/A</v>
      </c>
      <c r="AR1704" s="5" t="str">
        <f t="shared" si="26"/>
        <v>Girls.S7.Studio Schools.Total.Total</v>
      </c>
    </row>
    <row r="1705" spans="1:44" x14ac:dyDescent="0.25">
      <c r="A1705">
        <v>201819</v>
      </c>
      <c r="B1705" t="s">
        <v>19</v>
      </c>
      <c r="C1705" t="s">
        <v>110</v>
      </c>
      <c r="D1705" t="s">
        <v>20</v>
      </c>
      <c r="E1705" t="s">
        <v>21</v>
      </c>
      <c r="F1705" t="s">
        <v>22</v>
      </c>
      <c r="G1705" t="s">
        <v>161</v>
      </c>
      <c r="H1705" t="s">
        <v>125</v>
      </c>
      <c r="I1705" t="s">
        <v>126</v>
      </c>
      <c r="J1705" t="s">
        <v>161</v>
      </c>
      <c r="K1705" t="s">
        <v>161</v>
      </c>
      <c r="L1705" t="s">
        <v>66</v>
      </c>
      <c r="M1705" t="s">
        <v>26</v>
      </c>
      <c r="N1705">
        <v>303</v>
      </c>
      <c r="O1705">
        <v>296</v>
      </c>
      <c r="P1705">
        <v>179</v>
      </c>
      <c r="Q1705">
        <v>125</v>
      </c>
      <c r="R1705">
        <v>0</v>
      </c>
      <c r="S1705">
        <v>0</v>
      </c>
      <c r="T1705">
        <v>0</v>
      </c>
      <c r="U1705">
        <v>0</v>
      </c>
      <c r="V1705">
        <v>97</v>
      </c>
      <c r="W1705">
        <v>59</v>
      </c>
      <c r="X1705">
        <v>41</v>
      </c>
      <c r="Y1705" t="s">
        <v>173</v>
      </c>
      <c r="Z1705" t="s">
        <v>173</v>
      </c>
      <c r="AA1705" t="s">
        <v>173</v>
      </c>
      <c r="AB1705" t="s">
        <v>173</v>
      </c>
      <c r="AC1705" s="25" t="s">
        <v>173</v>
      </c>
      <c r="AD1705" s="25" t="s">
        <v>173</v>
      </c>
      <c r="AE1705" s="25" t="s">
        <v>173</v>
      </c>
      <c r="AQ1705" s="5" t="e">
        <f>VLOOKUP(AR1705,'End KS4 denominations'!A:G,7,0)</f>
        <v>#N/A</v>
      </c>
      <c r="AR1705" s="5" t="str">
        <f t="shared" si="26"/>
        <v>Total.S7.Studio Schools.Total.Total</v>
      </c>
    </row>
    <row r="1706" spans="1:44" x14ac:dyDescent="0.25">
      <c r="A1706">
        <v>201819</v>
      </c>
      <c r="B1706" t="s">
        <v>19</v>
      </c>
      <c r="C1706" t="s">
        <v>110</v>
      </c>
      <c r="D1706" t="s">
        <v>20</v>
      </c>
      <c r="E1706" t="s">
        <v>21</v>
      </c>
      <c r="F1706" t="s">
        <v>22</v>
      </c>
      <c r="G1706" t="s">
        <v>111</v>
      </c>
      <c r="H1706" t="s">
        <v>125</v>
      </c>
      <c r="I1706" t="s">
        <v>163</v>
      </c>
      <c r="J1706" t="s">
        <v>161</v>
      </c>
      <c r="K1706" t="s">
        <v>161</v>
      </c>
      <c r="L1706" t="s">
        <v>66</v>
      </c>
      <c r="M1706" t="s">
        <v>26</v>
      </c>
      <c r="N1706">
        <v>1142</v>
      </c>
      <c r="O1706">
        <v>1123</v>
      </c>
      <c r="P1706">
        <v>794</v>
      </c>
      <c r="Q1706">
        <v>582</v>
      </c>
      <c r="R1706">
        <v>0</v>
      </c>
      <c r="S1706">
        <v>0</v>
      </c>
      <c r="T1706">
        <v>0</v>
      </c>
      <c r="U1706">
        <v>0</v>
      </c>
      <c r="V1706">
        <v>98</v>
      </c>
      <c r="W1706">
        <v>69</v>
      </c>
      <c r="X1706">
        <v>50</v>
      </c>
      <c r="Y1706" t="s">
        <v>173</v>
      </c>
      <c r="Z1706" t="s">
        <v>173</v>
      </c>
      <c r="AA1706" t="s">
        <v>173</v>
      </c>
      <c r="AB1706" t="s">
        <v>173</v>
      </c>
      <c r="AC1706" s="25" t="s">
        <v>173</v>
      </c>
      <c r="AD1706" s="25" t="s">
        <v>173</v>
      </c>
      <c r="AE1706" s="25" t="s">
        <v>173</v>
      </c>
      <c r="AQ1706" s="5" t="e">
        <f>VLOOKUP(AR1706,'End KS4 denominations'!A:G,7,0)</f>
        <v>#N/A</v>
      </c>
      <c r="AR1706" s="5" t="str">
        <f t="shared" si="26"/>
        <v>Boys.S7.University Technical Colleges (UTCs).Total.Total</v>
      </c>
    </row>
    <row r="1707" spans="1:44" x14ac:dyDescent="0.25">
      <c r="A1707">
        <v>201819</v>
      </c>
      <c r="B1707" t="s">
        <v>19</v>
      </c>
      <c r="C1707" t="s">
        <v>110</v>
      </c>
      <c r="D1707" t="s">
        <v>20</v>
      </c>
      <c r="E1707" t="s">
        <v>21</v>
      </c>
      <c r="F1707" t="s">
        <v>22</v>
      </c>
      <c r="G1707" t="s">
        <v>113</v>
      </c>
      <c r="H1707" t="s">
        <v>125</v>
      </c>
      <c r="I1707" t="s">
        <v>163</v>
      </c>
      <c r="J1707" t="s">
        <v>161</v>
      </c>
      <c r="K1707" t="s">
        <v>161</v>
      </c>
      <c r="L1707" t="s">
        <v>66</v>
      </c>
      <c r="M1707" t="s">
        <v>26</v>
      </c>
      <c r="N1707">
        <v>418</v>
      </c>
      <c r="O1707">
        <v>414</v>
      </c>
      <c r="P1707">
        <v>312</v>
      </c>
      <c r="Q1707">
        <v>214</v>
      </c>
      <c r="R1707">
        <v>0</v>
      </c>
      <c r="S1707">
        <v>0</v>
      </c>
      <c r="T1707">
        <v>0</v>
      </c>
      <c r="U1707">
        <v>0</v>
      </c>
      <c r="V1707">
        <v>99</v>
      </c>
      <c r="W1707">
        <v>74</v>
      </c>
      <c r="X1707">
        <v>51</v>
      </c>
      <c r="Y1707" t="s">
        <v>173</v>
      </c>
      <c r="Z1707" t="s">
        <v>173</v>
      </c>
      <c r="AA1707" t="s">
        <v>173</v>
      </c>
      <c r="AB1707" t="s">
        <v>173</v>
      </c>
      <c r="AC1707" s="25" t="s">
        <v>173</v>
      </c>
      <c r="AD1707" s="25" t="s">
        <v>173</v>
      </c>
      <c r="AE1707" s="25" t="s">
        <v>173</v>
      </c>
      <c r="AQ1707" s="5" t="e">
        <f>VLOOKUP(AR1707,'End KS4 denominations'!A:G,7,0)</f>
        <v>#N/A</v>
      </c>
      <c r="AR1707" s="5" t="str">
        <f t="shared" si="26"/>
        <v>Girls.S7.University Technical Colleges (UTCs).Total.Total</v>
      </c>
    </row>
    <row r="1708" spans="1:44" x14ac:dyDescent="0.25">
      <c r="A1708">
        <v>201819</v>
      </c>
      <c r="B1708" t="s">
        <v>19</v>
      </c>
      <c r="C1708" t="s">
        <v>110</v>
      </c>
      <c r="D1708" t="s">
        <v>20</v>
      </c>
      <c r="E1708" t="s">
        <v>21</v>
      </c>
      <c r="F1708" t="s">
        <v>22</v>
      </c>
      <c r="G1708" t="s">
        <v>161</v>
      </c>
      <c r="H1708" t="s">
        <v>125</v>
      </c>
      <c r="I1708" t="s">
        <v>163</v>
      </c>
      <c r="J1708" t="s">
        <v>161</v>
      </c>
      <c r="K1708" t="s">
        <v>161</v>
      </c>
      <c r="L1708" t="s">
        <v>66</v>
      </c>
      <c r="M1708" t="s">
        <v>26</v>
      </c>
      <c r="N1708">
        <v>1560</v>
      </c>
      <c r="O1708">
        <v>1537</v>
      </c>
      <c r="P1708">
        <v>1106</v>
      </c>
      <c r="Q1708">
        <v>796</v>
      </c>
      <c r="R1708">
        <v>0</v>
      </c>
      <c r="S1708">
        <v>0</v>
      </c>
      <c r="T1708">
        <v>0</v>
      </c>
      <c r="U1708">
        <v>0</v>
      </c>
      <c r="V1708">
        <v>98</v>
      </c>
      <c r="W1708">
        <v>70</v>
      </c>
      <c r="X1708">
        <v>51</v>
      </c>
      <c r="Y1708" t="s">
        <v>173</v>
      </c>
      <c r="Z1708" t="s">
        <v>173</v>
      </c>
      <c r="AA1708" t="s">
        <v>173</v>
      </c>
      <c r="AB1708" t="s">
        <v>173</v>
      </c>
      <c r="AC1708" s="25" t="s">
        <v>173</v>
      </c>
      <c r="AD1708" s="25" t="s">
        <v>173</v>
      </c>
      <c r="AE1708" s="25" t="s">
        <v>173</v>
      </c>
      <c r="AQ1708" s="5" t="e">
        <f>VLOOKUP(AR1708,'End KS4 denominations'!A:G,7,0)</f>
        <v>#N/A</v>
      </c>
      <c r="AR1708" s="5" t="str">
        <f t="shared" si="26"/>
        <v>Total.S7.University Technical Colleges (UTCs).Total.Total</v>
      </c>
    </row>
    <row r="1709" spans="1:44" x14ac:dyDescent="0.25">
      <c r="A1709">
        <v>201819</v>
      </c>
      <c r="B1709" t="s">
        <v>19</v>
      </c>
      <c r="C1709" t="s">
        <v>110</v>
      </c>
      <c r="D1709" t="s">
        <v>20</v>
      </c>
      <c r="E1709" t="s">
        <v>21</v>
      </c>
      <c r="F1709" t="s">
        <v>22</v>
      </c>
      <c r="G1709" t="s">
        <v>111</v>
      </c>
      <c r="H1709" t="s">
        <v>125</v>
      </c>
      <c r="I1709" t="s">
        <v>86</v>
      </c>
      <c r="J1709" t="s">
        <v>161</v>
      </c>
      <c r="K1709" t="s">
        <v>161</v>
      </c>
      <c r="L1709" t="s">
        <v>67</v>
      </c>
      <c r="M1709" t="s">
        <v>26</v>
      </c>
      <c r="N1709">
        <v>51555</v>
      </c>
      <c r="O1709">
        <v>50324</v>
      </c>
      <c r="P1709">
        <v>33977</v>
      </c>
      <c r="Q1709">
        <v>27406</v>
      </c>
      <c r="R1709">
        <v>0</v>
      </c>
      <c r="S1709">
        <v>0</v>
      </c>
      <c r="T1709">
        <v>0</v>
      </c>
      <c r="U1709">
        <v>0</v>
      </c>
      <c r="V1709">
        <v>97</v>
      </c>
      <c r="W1709">
        <v>65</v>
      </c>
      <c r="X1709">
        <v>53</v>
      </c>
      <c r="Y1709" t="s">
        <v>173</v>
      </c>
      <c r="Z1709" t="s">
        <v>173</v>
      </c>
      <c r="AA1709" t="s">
        <v>173</v>
      </c>
      <c r="AB1709" t="s">
        <v>173</v>
      </c>
      <c r="AC1709" s="25" t="s">
        <v>173</v>
      </c>
      <c r="AD1709" s="25" t="s">
        <v>173</v>
      </c>
      <c r="AE1709" s="25" t="s">
        <v>173</v>
      </c>
      <c r="AQ1709" s="5" t="e">
        <f>VLOOKUP(AR1709,'End KS4 denominations'!A:G,7,0)</f>
        <v>#N/A</v>
      </c>
      <c r="AR1709" s="5" t="str">
        <f t="shared" si="26"/>
        <v>Boys.S7.Converter Academies.Total.Total</v>
      </c>
    </row>
    <row r="1710" spans="1:44" x14ac:dyDescent="0.25">
      <c r="A1710">
        <v>201819</v>
      </c>
      <c r="B1710" t="s">
        <v>19</v>
      </c>
      <c r="C1710" t="s">
        <v>110</v>
      </c>
      <c r="D1710" t="s">
        <v>20</v>
      </c>
      <c r="E1710" t="s">
        <v>21</v>
      </c>
      <c r="F1710" t="s">
        <v>22</v>
      </c>
      <c r="G1710" t="s">
        <v>113</v>
      </c>
      <c r="H1710" t="s">
        <v>125</v>
      </c>
      <c r="I1710" t="s">
        <v>86</v>
      </c>
      <c r="J1710" t="s">
        <v>161</v>
      </c>
      <c r="K1710" t="s">
        <v>161</v>
      </c>
      <c r="L1710" t="s">
        <v>67</v>
      </c>
      <c r="M1710" t="s">
        <v>26</v>
      </c>
      <c r="N1710">
        <v>62306</v>
      </c>
      <c r="O1710">
        <v>61819</v>
      </c>
      <c r="P1710">
        <v>50390</v>
      </c>
      <c r="Q1710">
        <v>44075</v>
      </c>
      <c r="R1710">
        <v>0</v>
      </c>
      <c r="S1710">
        <v>0</v>
      </c>
      <c r="T1710">
        <v>0</v>
      </c>
      <c r="U1710">
        <v>0</v>
      </c>
      <c r="V1710">
        <v>99</v>
      </c>
      <c r="W1710">
        <v>80</v>
      </c>
      <c r="X1710">
        <v>70</v>
      </c>
      <c r="Y1710" t="s">
        <v>173</v>
      </c>
      <c r="Z1710" t="s">
        <v>173</v>
      </c>
      <c r="AA1710" t="s">
        <v>173</v>
      </c>
      <c r="AB1710" t="s">
        <v>173</v>
      </c>
      <c r="AC1710" s="25" t="s">
        <v>173</v>
      </c>
      <c r="AD1710" s="25" t="s">
        <v>173</v>
      </c>
      <c r="AE1710" s="25" t="s">
        <v>173</v>
      </c>
      <c r="AQ1710" s="5" t="e">
        <f>VLOOKUP(AR1710,'End KS4 denominations'!A:G,7,0)</f>
        <v>#N/A</v>
      </c>
      <c r="AR1710" s="5" t="str">
        <f t="shared" si="26"/>
        <v>Girls.S7.Converter Academies.Total.Total</v>
      </c>
    </row>
    <row r="1711" spans="1:44" x14ac:dyDescent="0.25">
      <c r="A1711">
        <v>201819</v>
      </c>
      <c r="B1711" t="s">
        <v>19</v>
      </c>
      <c r="C1711" t="s">
        <v>110</v>
      </c>
      <c r="D1711" t="s">
        <v>20</v>
      </c>
      <c r="E1711" t="s">
        <v>21</v>
      </c>
      <c r="F1711" t="s">
        <v>22</v>
      </c>
      <c r="G1711" t="s">
        <v>161</v>
      </c>
      <c r="H1711" t="s">
        <v>125</v>
      </c>
      <c r="I1711" t="s">
        <v>86</v>
      </c>
      <c r="J1711" t="s">
        <v>161</v>
      </c>
      <c r="K1711" t="s">
        <v>161</v>
      </c>
      <c r="L1711" t="s">
        <v>67</v>
      </c>
      <c r="M1711" t="s">
        <v>26</v>
      </c>
      <c r="N1711">
        <v>113861</v>
      </c>
      <c r="O1711">
        <v>112143</v>
      </c>
      <c r="P1711">
        <v>84367</v>
      </c>
      <c r="Q1711">
        <v>71481</v>
      </c>
      <c r="R1711">
        <v>0</v>
      </c>
      <c r="S1711">
        <v>0</v>
      </c>
      <c r="T1711">
        <v>0</v>
      </c>
      <c r="U1711">
        <v>0</v>
      </c>
      <c r="V1711">
        <v>98</v>
      </c>
      <c r="W1711">
        <v>74</v>
      </c>
      <c r="X1711">
        <v>62</v>
      </c>
      <c r="Y1711" t="s">
        <v>173</v>
      </c>
      <c r="Z1711" t="s">
        <v>173</v>
      </c>
      <c r="AA1711" t="s">
        <v>173</v>
      </c>
      <c r="AB1711" t="s">
        <v>173</v>
      </c>
      <c r="AC1711" s="25" t="s">
        <v>173</v>
      </c>
      <c r="AD1711" s="25" t="s">
        <v>173</v>
      </c>
      <c r="AE1711" s="25" t="s">
        <v>173</v>
      </c>
      <c r="AQ1711" s="5" t="e">
        <f>VLOOKUP(AR1711,'End KS4 denominations'!A:G,7,0)</f>
        <v>#N/A</v>
      </c>
      <c r="AR1711" s="5" t="str">
        <f t="shared" si="26"/>
        <v>Total.S7.Converter Academies.Total.Total</v>
      </c>
    </row>
    <row r="1712" spans="1:44" x14ac:dyDescent="0.25">
      <c r="A1712">
        <v>201819</v>
      </c>
      <c r="B1712" t="s">
        <v>19</v>
      </c>
      <c r="C1712" t="s">
        <v>110</v>
      </c>
      <c r="D1712" t="s">
        <v>20</v>
      </c>
      <c r="E1712" t="s">
        <v>21</v>
      </c>
      <c r="F1712" t="s">
        <v>22</v>
      </c>
      <c r="G1712" t="s">
        <v>111</v>
      </c>
      <c r="H1712" t="s">
        <v>125</v>
      </c>
      <c r="I1712" t="s">
        <v>164</v>
      </c>
      <c r="J1712" t="s">
        <v>161</v>
      </c>
      <c r="K1712" t="s">
        <v>161</v>
      </c>
      <c r="L1712" t="s">
        <v>67</v>
      </c>
      <c r="M1712" t="s">
        <v>26</v>
      </c>
      <c r="N1712">
        <v>2</v>
      </c>
      <c r="O1712">
        <v>2</v>
      </c>
      <c r="P1712">
        <v>0</v>
      </c>
      <c r="Q1712">
        <v>0</v>
      </c>
      <c r="R1712">
        <v>0</v>
      </c>
      <c r="S1712">
        <v>0</v>
      </c>
      <c r="T1712">
        <v>0</v>
      </c>
      <c r="U1712">
        <v>0</v>
      </c>
      <c r="V1712">
        <v>100</v>
      </c>
      <c r="W1712">
        <v>0</v>
      </c>
      <c r="X1712">
        <v>0</v>
      </c>
      <c r="Y1712" t="s">
        <v>173</v>
      </c>
      <c r="Z1712" t="s">
        <v>173</v>
      </c>
      <c r="AA1712" t="s">
        <v>173</v>
      </c>
      <c r="AB1712" t="s">
        <v>173</v>
      </c>
      <c r="AC1712" s="25" t="s">
        <v>173</v>
      </c>
      <c r="AD1712" s="25" t="s">
        <v>173</v>
      </c>
      <c r="AE1712" s="25" t="s">
        <v>173</v>
      </c>
      <c r="AQ1712" s="5" t="e">
        <f>VLOOKUP(AR1712,'End KS4 denominations'!A:G,7,0)</f>
        <v>#N/A</v>
      </c>
      <c r="AR1712" s="5" t="str">
        <f t="shared" si="26"/>
        <v>Boys.S7.FE14-16 Colleges.Total.Total</v>
      </c>
    </row>
    <row r="1713" spans="1:44" x14ac:dyDescent="0.25">
      <c r="A1713">
        <v>201819</v>
      </c>
      <c r="B1713" t="s">
        <v>19</v>
      </c>
      <c r="C1713" t="s">
        <v>110</v>
      </c>
      <c r="D1713" t="s">
        <v>20</v>
      </c>
      <c r="E1713" t="s">
        <v>21</v>
      </c>
      <c r="F1713" t="s">
        <v>22</v>
      </c>
      <c r="G1713" t="s">
        <v>113</v>
      </c>
      <c r="H1713" t="s">
        <v>125</v>
      </c>
      <c r="I1713" t="s">
        <v>164</v>
      </c>
      <c r="J1713" t="s">
        <v>161</v>
      </c>
      <c r="K1713" t="s">
        <v>161</v>
      </c>
      <c r="L1713" t="s">
        <v>67</v>
      </c>
      <c r="M1713" t="s">
        <v>26</v>
      </c>
      <c r="N1713">
        <v>4</v>
      </c>
      <c r="O1713">
        <v>3</v>
      </c>
      <c r="P1713">
        <v>1</v>
      </c>
      <c r="Q1713">
        <v>0</v>
      </c>
      <c r="R1713">
        <v>0</v>
      </c>
      <c r="S1713">
        <v>0</v>
      </c>
      <c r="T1713">
        <v>0</v>
      </c>
      <c r="U1713">
        <v>0</v>
      </c>
      <c r="V1713">
        <v>75</v>
      </c>
      <c r="W1713">
        <v>25</v>
      </c>
      <c r="X1713">
        <v>0</v>
      </c>
      <c r="Y1713" t="s">
        <v>173</v>
      </c>
      <c r="Z1713" t="s">
        <v>173</v>
      </c>
      <c r="AA1713" t="s">
        <v>173</v>
      </c>
      <c r="AB1713" t="s">
        <v>173</v>
      </c>
      <c r="AC1713" s="25" t="s">
        <v>173</v>
      </c>
      <c r="AD1713" s="25" t="s">
        <v>173</v>
      </c>
      <c r="AE1713" s="25" t="s">
        <v>173</v>
      </c>
      <c r="AQ1713" s="5" t="e">
        <f>VLOOKUP(AR1713,'End KS4 denominations'!A:G,7,0)</f>
        <v>#N/A</v>
      </c>
      <c r="AR1713" s="5" t="str">
        <f t="shared" si="26"/>
        <v>Girls.S7.FE14-16 Colleges.Total.Total</v>
      </c>
    </row>
    <row r="1714" spans="1:44" x14ac:dyDescent="0.25">
      <c r="A1714">
        <v>201819</v>
      </c>
      <c r="B1714" t="s">
        <v>19</v>
      </c>
      <c r="C1714" t="s">
        <v>110</v>
      </c>
      <c r="D1714" t="s">
        <v>20</v>
      </c>
      <c r="E1714" t="s">
        <v>21</v>
      </c>
      <c r="F1714" t="s">
        <v>22</v>
      </c>
      <c r="G1714" t="s">
        <v>161</v>
      </c>
      <c r="H1714" t="s">
        <v>125</v>
      </c>
      <c r="I1714" t="s">
        <v>164</v>
      </c>
      <c r="J1714" t="s">
        <v>161</v>
      </c>
      <c r="K1714" t="s">
        <v>161</v>
      </c>
      <c r="L1714" t="s">
        <v>67</v>
      </c>
      <c r="M1714" t="s">
        <v>26</v>
      </c>
      <c r="N1714">
        <v>6</v>
      </c>
      <c r="O1714">
        <v>5</v>
      </c>
      <c r="P1714">
        <v>1</v>
      </c>
      <c r="Q1714">
        <v>0</v>
      </c>
      <c r="R1714">
        <v>0</v>
      </c>
      <c r="S1714">
        <v>0</v>
      </c>
      <c r="T1714">
        <v>0</v>
      </c>
      <c r="U1714">
        <v>0</v>
      </c>
      <c r="V1714">
        <v>83</v>
      </c>
      <c r="W1714">
        <v>16</v>
      </c>
      <c r="X1714">
        <v>0</v>
      </c>
      <c r="Y1714" t="s">
        <v>173</v>
      </c>
      <c r="Z1714" t="s">
        <v>173</v>
      </c>
      <c r="AA1714" t="s">
        <v>173</v>
      </c>
      <c r="AB1714" t="s">
        <v>173</v>
      </c>
      <c r="AC1714" s="25" t="s">
        <v>173</v>
      </c>
      <c r="AD1714" s="25" t="s">
        <v>173</v>
      </c>
      <c r="AE1714" s="25" t="s">
        <v>173</v>
      </c>
      <c r="AQ1714" s="5" t="e">
        <f>VLOOKUP(AR1714,'End KS4 denominations'!A:G,7,0)</f>
        <v>#N/A</v>
      </c>
      <c r="AR1714" s="5" t="str">
        <f t="shared" si="26"/>
        <v>Total.S7.FE14-16 Colleges.Total.Total</v>
      </c>
    </row>
    <row r="1715" spans="1:44" x14ac:dyDescent="0.25">
      <c r="A1715">
        <v>201819</v>
      </c>
      <c r="B1715" t="s">
        <v>19</v>
      </c>
      <c r="C1715" t="s">
        <v>110</v>
      </c>
      <c r="D1715" t="s">
        <v>20</v>
      </c>
      <c r="E1715" t="s">
        <v>21</v>
      </c>
      <c r="F1715" t="s">
        <v>22</v>
      </c>
      <c r="G1715" t="s">
        <v>111</v>
      </c>
      <c r="H1715" t="s">
        <v>125</v>
      </c>
      <c r="I1715" t="s">
        <v>89</v>
      </c>
      <c r="J1715" t="s">
        <v>161</v>
      </c>
      <c r="K1715" t="s">
        <v>161</v>
      </c>
      <c r="L1715" t="s">
        <v>67</v>
      </c>
      <c r="M1715" t="s">
        <v>26</v>
      </c>
      <c r="N1715">
        <v>1790</v>
      </c>
      <c r="O1715">
        <v>1764</v>
      </c>
      <c r="P1715">
        <v>1361</v>
      </c>
      <c r="Q1715">
        <v>1182</v>
      </c>
      <c r="R1715">
        <v>0</v>
      </c>
      <c r="S1715">
        <v>0</v>
      </c>
      <c r="T1715">
        <v>0</v>
      </c>
      <c r="U1715">
        <v>0</v>
      </c>
      <c r="V1715">
        <v>98</v>
      </c>
      <c r="W1715">
        <v>76</v>
      </c>
      <c r="X1715">
        <v>66</v>
      </c>
      <c r="Y1715" t="s">
        <v>173</v>
      </c>
      <c r="Z1715" t="s">
        <v>173</v>
      </c>
      <c r="AA1715" t="s">
        <v>173</v>
      </c>
      <c r="AB1715" t="s">
        <v>173</v>
      </c>
      <c r="AC1715" s="25" t="s">
        <v>173</v>
      </c>
      <c r="AD1715" s="25" t="s">
        <v>173</v>
      </c>
      <c r="AE1715" s="25" t="s">
        <v>173</v>
      </c>
      <c r="AQ1715" s="5" t="e">
        <f>VLOOKUP(AR1715,'End KS4 denominations'!A:G,7,0)</f>
        <v>#N/A</v>
      </c>
      <c r="AR1715" s="5" t="str">
        <f t="shared" si="26"/>
        <v>Boys.S7.Free Schools.Total.Total</v>
      </c>
    </row>
    <row r="1716" spans="1:44" x14ac:dyDescent="0.25">
      <c r="A1716">
        <v>201819</v>
      </c>
      <c r="B1716" t="s">
        <v>19</v>
      </c>
      <c r="C1716" t="s">
        <v>110</v>
      </c>
      <c r="D1716" t="s">
        <v>20</v>
      </c>
      <c r="E1716" t="s">
        <v>21</v>
      </c>
      <c r="F1716" t="s">
        <v>22</v>
      </c>
      <c r="G1716" t="s">
        <v>113</v>
      </c>
      <c r="H1716" t="s">
        <v>125</v>
      </c>
      <c r="I1716" t="s">
        <v>89</v>
      </c>
      <c r="J1716" t="s">
        <v>161</v>
      </c>
      <c r="K1716" t="s">
        <v>161</v>
      </c>
      <c r="L1716" t="s">
        <v>67</v>
      </c>
      <c r="M1716" t="s">
        <v>26</v>
      </c>
      <c r="N1716">
        <v>1629</v>
      </c>
      <c r="O1716">
        <v>1620</v>
      </c>
      <c r="P1716">
        <v>1386</v>
      </c>
      <c r="Q1716">
        <v>1284</v>
      </c>
      <c r="R1716">
        <v>0</v>
      </c>
      <c r="S1716">
        <v>0</v>
      </c>
      <c r="T1716">
        <v>0</v>
      </c>
      <c r="U1716">
        <v>0</v>
      </c>
      <c r="V1716">
        <v>99</v>
      </c>
      <c r="W1716">
        <v>85</v>
      </c>
      <c r="X1716">
        <v>78</v>
      </c>
      <c r="Y1716" t="s">
        <v>173</v>
      </c>
      <c r="Z1716" t="s">
        <v>173</v>
      </c>
      <c r="AA1716" t="s">
        <v>173</v>
      </c>
      <c r="AB1716" t="s">
        <v>173</v>
      </c>
      <c r="AC1716" s="25" t="s">
        <v>173</v>
      </c>
      <c r="AD1716" s="25" t="s">
        <v>173</v>
      </c>
      <c r="AE1716" s="25" t="s">
        <v>173</v>
      </c>
      <c r="AQ1716" s="5" t="e">
        <f>VLOOKUP(AR1716,'End KS4 denominations'!A:G,7,0)</f>
        <v>#N/A</v>
      </c>
      <c r="AR1716" s="5" t="str">
        <f t="shared" si="26"/>
        <v>Girls.S7.Free Schools.Total.Total</v>
      </c>
    </row>
    <row r="1717" spans="1:44" x14ac:dyDescent="0.25">
      <c r="A1717">
        <v>201819</v>
      </c>
      <c r="B1717" t="s">
        <v>19</v>
      </c>
      <c r="C1717" t="s">
        <v>110</v>
      </c>
      <c r="D1717" t="s">
        <v>20</v>
      </c>
      <c r="E1717" t="s">
        <v>21</v>
      </c>
      <c r="F1717" t="s">
        <v>22</v>
      </c>
      <c r="G1717" t="s">
        <v>161</v>
      </c>
      <c r="H1717" t="s">
        <v>125</v>
      </c>
      <c r="I1717" t="s">
        <v>89</v>
      </c>
      <c r="J1717" t="s">
        <v>161</v>
      </c>
      <c r="K1717" t="s">
        <v>161</v>
      </c>
      <c r="L1717" t="s">
        <v>67</v>
      </c>
      <c r="M1717" t="s">
        <v>26</v>
      </c>
      <c r="N1717">
        <v>3419</v>
      </c>
      <c r="O1717">
        <v>3384</v>
      </c>
      <c r="P1717">
        <v>2747</v>
      </c>
      <c r="Q1717">
        <v>2466</v>
      </c>
      <c r="R1717">
        <v>0</v>
      </c>
      <c r="S1717">
        <v>0</v>
      </c>
      <c r="T1717">
        <v>0</v>
      </c>
      <c r="U1717">
        <v>0</v>
      </c>
      <c r="V1717">
        <v>98</v>
      </c>
      <c r="W1717">
        <v>80</v>
      </c>
      <c r="X1717">
        <v>72</v>
      </c>
      <c r="Y1717" t="s">
        <v>173</v>
      </c>
      <c r="Z1717" t="s">
        <v>173</v>
      </c>
      <c r="AA1717" t="s">
        <v>173</v>
      </c>
      <c r="AB1717" t="s">
        <v>173</v>
      </c>
      <c r="AC1717" s="25" t="s">
        <v>173</v>
      </c>
      <c r="AD1717" s="25" t="s">
        <v>173</v>
      </c>
      <c r="AE1717" s="25" t="s">
        <v>173</v>
      </c>
      <c r="AQ1717" s="5" t="e">
        <f>VLOOKUP(AR1717,'End KS4 denominations'!A:G,7,0)</f>
        <v>#N/A</v>
      </c>
      <c r="AR1717" s="5" t="str">
        <f t="shared" si="26"/>
        <v>Total.S7.Free Schools.Total.Total</v>
      </c>
    </row>
    <row r="1718" spans="1:44" x14ac:dyDescent="0.25">
      <c r="A1718">
        <v>201819</v>
      </c>
      <c r="B1718" t="s">
        <v>19</v>
      </c>
      <c r="C1718" t="s">
        <v>110</v>
      </c>
      <c r="D1718" t="s">
        <v>20</v>
      </c>
      <c r="E1718" t="s">
        <v>21</v>
      </c>
      <c r="F1718" t="s">
        <v>22</v>
      </c>
      <c r="G1718" t="s">
        <v>111</v>
      </c>
      <c r="H1718" t="s">
        <v>125</v>
      </c>
      <c r="I1718" t="s">
        <v>87</v>
      </c>
      <c r="J1718" t="s">
        <v>161</v>
      </c>
      <c r="K1718" t="s">
        <v>161</v>
      </c>
      <c r="L1718" t="s">
        <v>67</v>
      </c>
      <c r="M1718" t="s">
        <v>26</v>
      </c>
      <c r="N1718">
        <v>5958</v>
      </c>
      <c r="O1718">
        <v>5951</v>
      </c>
      <c r="P1718">
        <v>5526</v>
      </c>
      <c r="Q1718">
        <v>5127</v>
      </c>
      <c r="R1718">
        <v>0</v>
      </c>
      <c r="S1718">
        <v>0</v>
      </c>
      <c r="T1718">
        <v>0</v>
      </c>
      <c r="U1718">
        <v>0</v>
      </c>
      <c r="V1718">
        <v>99</v>
      </c>
      <c r="W1718">
        <v>92</v>
      </c>
      <c r="X1718">
        <v>86</v>
      </c>
      <c r="Y1718" t="s">
        <v>173</v>
      </c>
      <c r="Z1718" t="s">
        <v>173</v>
      </c>
      <c r="AA1718" t="s">
        <v>173</v>
      </c>
      <c r="AB1718" t="s">
        <v>173</v>
      </c>
      <c r="AC1718" s="25" t="s">
        <v>173</v>
      </c>
      <c r="AD1718" s="25" t="s">
        <v>173</v>
      </c>
      <c r="AE1718" s="25" t="s">
        <v>173</v>
      </c>
      <c r="AQ1718" s="5" t="e">
        <f>VLOOKUP(AR1718,'End KS4 denominations'!A:G,7,0)</f>
        <v>#N/A</v>
      </c>
      <c r="AR1718" s="5" t="str">
        <f t="shared" si="26"/>
        <v>Boys.S7.Independent Schools.Total.Total</v>
      </c>
    </row>
    <row r="1719" spans="1:44" x14ac:dyDescent="0.25">
      <c r="A1719">
        <v>201819</v>
      </c>
      <c r="B1719" t="s">
        <v>19</v>
      </c>
      <c r="C1719" t="s">
        <v>110</v>
      </c>
      <c r="D1719" t="s">
        <v>20</v>
      </c>
      <c r="E1719" t="s">
        <v>21</v>
      </c>
      <c r="F1719" t="s">
        <v>22</v>
      </c>
      <c r="G1719" t="s">
        <v>113</v>
      </c>
      <c r="H1719" t="s">
        <v>125</v>
      </c>
      <c r="I1719" t="s">
        <v>87</v>
      </c>
      <c r="J1719" t="s">
        <v>161</v>
      </c>
      <c r="K1719" t="s">
        <v>161</v>
      </c>
      <c r="L1719" t="s">
        <v>67</v>
      </c>
      <c r="M1719" t="s">
        <v>26</v>
      </c>
      <c r="N1719">
        <v>7608</v>
      </c>
      <c r="O1719">
        <v>7599</v>
      </c>
      <c r="P1719">
        <v>7354</v>
      </c>
      <c r="Q1719">
        <v>7028</v>
      </c>
      <c r="R1719">
        <v>0</v>
      </c>
      <c r="S1719">
        <v>0</v>
      </c>
      <c r="T1719">
        <v>0</v>
      </c>
      <c r="U1719">
        <v>0</v>
      </c>
      <c r="V1719">
        <v>99</v>
      </c>
      <c r="W1719">
        <v>96</v>
      </c>
      <c r="X1719">
        <v>92</v>
      </c>
      <c r="Y1719" t="s">
        <v>173</v>
      </c>
      <c r="Z1719" t="s">
        <v>173</v>
      </c>
      <c r="AA1719" t="s">
        <v>173</v>
      </c>
      <c r="AB1719" t="s">
        <v>173</v>
      </c>
      <c r="AC1719" s="25" t="s">
        <v>173</v>
      </c>
      <c r="AD1719" s="25" t="s">
        <v>173</v>
      </c>
      <c r="AE1719" s="25" t="s">
        <v>173</v>
      </c>
      <c r="AQ1719" s="5" t="e">
        <f>VLOOKUP(AR1719,'End KS4 denominations'!A:G,7,0)</f>
        <v>#N/A</v>
      </c>
      <c r="AR1719" s="5" t="str">
        <f t="shared" si="26"/>
        <v>Girls.S7.Independent Schools.Total.Total</v>
      </c>
    </row>
    <row r="1720" spans="1:44" x14ac:dyDescent="0.25">
      <c r="A1720">
        <v>201819</v>
      </c>
      <c r="B1720" t="s">
        <v>19</v>
      </c>
      <c r="C1720" t="s">
        <v>110</v>
      </c>
      <c r="D1720" t="s">
        <v>20</v>
      </c>
      <c r="E1720" t="s">
        <v>21</v>
      </c>
      <c r="F1720" t="s">
        <v>22</v>
      </c>
      <c r="G1720" t="s">
        <v>161</v>
      </c>
      <c r="H1720" t="s">
        <v>125</v>
      </c>
      <c r="I1720" t="s">
        <v>87</v>
      </c>
      <c r="J1720" t="s">
        <v>161</v>
      </c>
      <c r="K1720" t="s">
        <v>161</v>
      </c>
      <c r="L1720" t="s">
        <v>67</v>
      </c>
      <c r="M1720" t="s">
        <v>26</v>
      </c>
      <c r="N1720">
        <v>13566</v>
      </c>
      <c r="O1720">
        <v>13550</v>
      </c>
      <c r="P1720">
        <v>12880</v>
      </c>
      <c r="Q1720">
        <v>12155</v>
      </c>
      <c r="R1720">
        <v>0</v>
      </c>
      <c r="S1720">
        <v>0</v>
      </c>
      <c r="T1720">
        <v>0</v>
      </c>
      <c r="U1720">
        <v>0</v>
      </c>
      <c r="V1720">
        <v>99</v>
      </c>
      <c r="W1720">
        <v>94</v>
      </c>
      <c r="X1720">
        <v>89</v>
      </c>
      <c r="Y1720" t="s">
        <v>173</v>
      </c>
      <c r="Z1720" t="s">
        <v>173</v>
      </c>
      <c r="AA1720" t="s">
        <v>173</v>
      </c>
      <c r="AB1720" t="s">
        <v>173</v>
      </c>
      <c r="AC1720" s="25" t="s">
        <v>173</v>
      </c>
      <c r="AD1720" s="25" t="s">
        <v>173</v>
      </c>
      <c r="AE1720" s="25" t="s">
        <v>173</v>
      </c>
      <c r="AQ1720" s="5" t="e">
        <f>VLOOKUP(AR1720,'End KS4 denominations'!A:G,7,0)</f>
        <v>#N/A</v>
      </c>
      <c r="AR1720" s="5" t="str">
        <f t="shared" si="26"/>
        <v>Total.S7.Independent Schools.Total.Total</v>
      </c>
    </row>
    <row r="1721" spans="1:44" x14ac:dyDescent="0.25">
      <c r="A1721">
        <v>201819</v>
      </c>
      <c r="B1721" t="s">
        <v>19</v>
      </c>
      <c r="C1721" t="s">
        <v>110</v>
      </c>
      <c r="D1721" t="s">
        <v>20</v>
      </c>
      <c r="E1721" t="s">
        <v>21</v>
      </c>
      <c r="F1721" t="s">
        <v>22</v>
      </c>
      <c r="G1721" t="s">
        <v>111</v>
      </c>
      <c r="H1721" t="s">
        <v>125</v>
      </c>
      <c r="I1721" t="s">
        <v>162</v>
      </c>
      <c r="J1721" t="s">
        <v>161</v>
      </c>
      <c r="K1721" t="s">
        <v>161</v>
      </c>
      <c r="L1721" t="s">
        <v>67</v>
      </c>
      <c r="M1721" t="s">
        <v>26</v>
      </c>
      <c r="N1721">
        <v>24</v>
      </c>
      <c r="O1721">
        <v>23</v>
      </c>
      <c r="P1721">
        <v>6</v>
      </c>
      <c r="Q1721">
        <v>4</v>
      </c>
      <c r="R1721">
        <v>0</v>
      </c>
      <c r="S1721">
        <v>0</v>
      </c>
      <c r="T1721">
        <v>0</v>
      </c>
      <c r="U1721">
        <v>0</v>
      </c>
      <c r="V1721">
        <v>95</v>
      </c>
      <c r="W1721">
        <v>25</v>
      </c>
      <c r="X1721">
        <v>16</v>
      </c>
      <c r="Y1721" t="s">
        <v>173</v>
      </c>
      <c r="Z1721" t="s">
        <v>173</v>
      </c>
      <c r="AA1721" t="s">
        <v>173</v>
      </c>
      <c r="AB1721" t="s">
        <v>173</v>
      </c>
      <c r="AC1721" s="25" t="s">
        <v>173</v>
      </c>
      <c r="AD1721" s="25" t="s">
        <v>173</v>
      </c>
      <c r="AE1721" s="25" t="s">
        <v>173</v>
      </c>
      <c r="AQ1721" s="5" t="e">
        <f>VLOOKUP(AR1721,'End KS4 denominations'!A:G,7,0)</f>
        <v>#N/A</v>
      </c>
      <c r="AR1721" s="5" t="str">
        <f t="shared" si="26"/>
        <v>Boys.S7.Independent Special Schools.Total.Total</v>
      </c>
    </row>
    <row r="1722" spans="1:44" x14ac:dyDescent="0.25">
      <c r="A1722">
        <v>201819</v>
      </c>
      <c r="B1722" t="s">
        <v>19</v>
      </c>
      <c r="C1722" t="s">
        <v>110</v>
      </c>
      <c r="D1722" t="s">
        <v>20</v>
      </c>
      <c r="E1722" t="s">
        <v>21</v>
      </c>
      <c r="F1722" t="s">
        <v>22</v>
      </c>
      <c r="G1722" t="s">
        <v>113</v>
      </c>
      <c r="H1722" t="s">
        <v>125</v>
      </c>
      <c r="I1722" t="s">
        <v>162</v>
      </c>
      <c r="J1722" t="s">
        <v>161</v>
      </c>
      <c r="K1722" t="s">
        <v>161</v>
      </c>
      <c r="L1722" t="s">
        <v>67</v>
      </c>
      <c r="M1722" t="s">
        <v>26</v>
      </c>
      <c r="N1722">
        <v>7</v>
      </c>
      <c r="O1722">
        <v>7</v>
      </c>
      <c r="P1722">
        <v>0</v>
      </c>
      <c r="Q1722">
        <v>0</v>
      </c>
      <c r="R1722">
        <v>0</v>
      </c>
      <c r="S1722">
        <v>0</v>
      </c>
      <c r="T1722">
        <v>0</v>
      </c>
      <c r="U1722">
        <v>0</v>
      </c>
      <c r="V1722">
        <v>100</v>
      </c>
      <c r="W1722">
        <v>0</v>
      </c>
      <c r="X1722">
        <v>0</v>
      </c>
      <c r="Y1722" t="s">
        <v>173</v>
      </c>
      <c r="Z1722" t="s">
        <v>173</v>
      </c>
      <c r="AA1722" t="s">
        <v>173</v>
      </c>
      <c r="AB1722" t="s">
        <v>173</v>
      </c>
      <c r="AC1722" s="25" t="s">
        <v>173</v>
      </c>
      <c r="AD1722" s="25" t="s">
        <v>173</v>
      </c>
      <c r="AE1722" s="25" t="s">
        <v>173</v>
      </c>
      <c r="AQ1722" s="5" t="e">
        <f>VLOOKUP(AR1722,'End KS4 denominations'!A:G,7,0)</f>
        <v>#N/A</v>
      </c>
      <c r="AR1722" s="5" t="str">
        <f t="shared" si="26"/>
        <v>Girls.S7.Independent Special Schools.Total.Total</v>
      </c>
    </row>
    <row r="1723" spans="1:44" x14ac:dyDescent="0.25">
      <c r="A1723">
        <v>201819</v>
      </c>
      <c r="B1723" t="s">
        <v>19</v>
      </c>
      <c r="C1723" t="s">
        <v>110</v>
      </c>
      <c r="D1723" t="s">
        <v>20</v>
      </c>
      <c r="E1723" t="s">
        <v>21</v>
      </c>
      <c r="F1723" t="s">
        <v>22</v>
      </c>
      <c r="G1723" t="s">
        <v>161</v>
      </c>
      <c r="H1723" t="s">
        <v>125</v>
      </c>
      <c r="I1723" t="s">
        <v>162</v>
      </c>
      <c r="J1723" t="s">
        <v>161</v>
      </c>
      <c r="K1723" t="s">
        <v>161</v>
      </c>
      <c r="L1723" t="s">
        <v>67</v>
      </c>
      <c r="M1723" t="s">
        <v>26</v>
      </c>
      <c r="N1723">
        <v>31</v>
      </c>
      <c r="O1723">
        <v>30</v>
      </c>
      <c r="P1723">
        <v>6</v>
      </c>
      <c r="Q1723">
        <v>4</v>
      </c>
      <c r="R1723">
        <v>0</v>
      </c>
      <c r="S1723">
        <v>0</v>
      </c>
      <c r="T1723">
        <v>0</v>
      </c>
      <c r="U1723">
        <v>0</v>
      </c>
      <c r="V1723">
        <v>96</v>
      </c>
      <c r="W1723">
        <v>19</v>
      </c>
      <c r="X1723">
        <v>12</v>
      </c>
      <c r="Y1723" t="s">
        <v>173</v>
      </c>
      <c r="Z1723" t="s">
        <v>173</v>
      </c>
      <c r="AA1723" t="s">
        <v>173</v>
      </c>
      <c r="AB1723" t="s">
        <v>173</v>
      </c>
      <c r="AC1723" s="25" t="s">
        <v>173</v>
      </c>
      <c r="AD1723" s="25" t="s">
        <v>173</v>
      </c>
      <c r="AE1723" s="25" t="s">
        <v>173</v>
      </c>
      <c r="AQ1723" s="5" t="e">
        <f>VLOOKUP(AR1723,'End KS4 denominations'!A:G,7,0)</f>
        <v>#N/A</v>
      </c>
      <c r="AR1723" s="5" t="str">
        <f t="shared" si="26"/>
        <v>Total.S7.Independent Special Schools.Total.Total</v>
      </c>
    </row>
    <row r="1724" spans="1:44" x14ac:dyDescent="0.25">
      <c r="A1724">
        <v>201819</v>
      </c>
      <c r="B1724" t="s">
        <v>19</v>
      </c>
      <c r="C1724" t="s">
        <v>110</v>
      </c>
      <c r="D1724" t="s">
        <v>20</v>
      </c>
      <c r="E1724" t="s">
        <v>21</v>
      </c>
      <c r="F1724" t="s">
        <v>22</v>
      </c>
      <c r="G1724" t="s">
        <v>111</v>
      </c>
      <c r="H1724" t="s">
        <v>125</v>
      </c>
      <c r="I1724" t="s">
        <v>127</v>
      </c>
      <c r="J1724" t="s">
        <v>161</v>
      </c>
      <c r="K1724" t="s">
        <v>161</v>
      </c>
      <c r="L1724" t="s">
        <v>67</v>
      </c>
      <c r="M1724" t="s">
        <v>26</v>
      </c>
      <c r="N1724">
        <v>5</v>
      </c>
      <c r="O1724">
        <v>4</v>
      </c>
      <c r="P1724">
        <v>1</v>
      </c>
      <c r="Q1724">
        <v>1</v>
      </c>
      <c r="R1724">
        <v>0</v>
      </c>
      <c r="S1724">
        <v>0</v>
      </c>
      <c r="T1724">
        <v>0</v>
      </c>
      <c r="U1724">
        <v>0</v>
      </c>
      <c r="V1724">
        <v>80</v>
      </c>
      <c r="W1724">
        <v>20</v>
      </c>
      <c r="X1724">
        <v>20</v>
      </c>
      <c r="Y1724" t="s">
        <v>173</v>
      </c>
      <c r="Z1724" t="s">
        <v>173</v>
      </c>
      <c r="AA1724" t="s">
        <v>173</v>
      </c>
      <c r="AB1724" t="s">
        <v>173</v>
      </c>
      <c r="AC1724" s="25" t="s">
        <v>173</v>
      </c>
      <c r="AD1724" s="25" t="s">
        <v>173</v>
      </c>
      <c r="AE1724" s="25" t="s">
        <v>173</v>
      </c>
      <c r="AQ1724" s="5" t="e">
        <f>VLOOKUP(AR1724,'End KS4 denominations'!A:G,7,0)</f>
        <v>#N/A</v>
      </c>
      <c r="AR1724" s="5" t="str">
        <f t="shared" si="26"/>
        <v>Boys.S7.Non-Maintained Special Schools.Total.Total</v>
      </c>
    </row>
    <row r="1725" spans="1:44" x14ac:dyDescent="0.25">
      <c r="A1725">
        <v>201819</v>
      </c>
      <c r="B1725" t="s">
        <v>19</v>
      </c>
      <c r="C1725" t="s">
        <v>110</v>
      </c>
      <c r="D1725" t="s">
        <v>20</v>
      </c>
      <c r="E1725" t="s">
        <v>21</v>
      </c>
      <c r="F1725" t="s">
        <v>22</v>
      </c>
      <c r="G1725" t="s">
        <v>161</v>
      </c>
      <c r="H1725" t="s">
        <v>125</v>
      </c>
      <c r="I1725" t="s">
        <v>127</v>
      </c>
      <c r="J1725" t="s">
        <v>161</v>
      </c>
      <c r="K1725" t="s">
        <v>161</v>
      </c>
      <c r="L1725" t="s">
        <v>67</v>
      </c>
      <c r="M1725" t="s">
        <v>26</v>
      </c>
      <c r="N1725">
        <v>5</v>
      </c>
      <c r="O1725">
        <v>4</v>
      </c>
      <c r="P1725">
        <v>1</v>
      </c>
      <c r="Q1725">
        <v>1</v>
      </c>
      <c r="R1725">
        <v>0</v>
      </c>
      <c r="S1725">
        <v>0</v>
      </c>
      <c r="T1725">
        <v>0</v>
      </c>
      <c r="U1725">
        <v>0</v>
      </c>
      <c r="V1725">
        <v>80</v>
      </c>
      <c r="W1725">
        <v>20</v>
      </c>
      <c r="X1725">
        <v>20</v>
      </c>
      <c r="Y1725" t="s">
        <v>173</v>
      </c>
      <c r="Z1725" t="s">
        <v>173</v>
      </c>
      <c r="AA1725" t="s">
        <v>173</v>
      </c>
      <c r="AB1725" t="s">
        <v>173</v>
      </c>
      <c r="AC1725" s="25" t="s">
        <v>173</v>
      </c>
      <c r="AD1725" s="25" t="s">
        <v>173</v>
      </c>
      <c r="AE1725" s="25" t="s">
        <v>173</v>
      </c>
      <c r="AQ1725" s="5" t="e">
        <f>VLOOKUP(AR1725,'End KS4 denominations'!A:G,7,0)</f>
        <v>#N/A</v>
      </c>
      <c r="AR1725" s="5" t="str">
        <f t="shared" si="26"/>
        <v>Total.S7.Non-Maintained Special Schools.Total.Total</v>
      </c>
    </row>
    <row r="1726" spans="1:44" x14ac:dyDescent="0.25">
      <c r="A1726">
        <v>201819</v>
      </c>
      <c r="B1726" t="s">
        <v>19</v>
      </c>
      <c r="C1726" t="s">
        <v>110</v>
      </c>
      <c r="D1726" t="s">
        <v>20</v>
      </c>
      <c r="E1726" t="s">
        <v>21</v>
      </c>
      <c r="F1726" t="s">
        <v>22</v>
      </c>
      <c r="G1726" t="s">
        <v>111</v>
      </c>
      <c r="H1726" t="s">
        <v>125</v>
      </c>
      <c r="I1726" t="s">
        <v>88</v>
      </c>
      <c r="J1726" t="s">
        <v>161</v>
      </c>
      <c r="K1726" t="s">
        <v>161</v>
      </c>
      <c r="L1726" t="s">
        <v>67</v>
      </c>
      <c r="M1726" t="s">
        <v>26</v>
      </c>
      <c r="N1726">
        <v>11824</v>
      </c>
      <c r="O1726">
        <v>11299</v>
      </c>
      <c r="P1726">
        <v>6390</v>
      </c>
      <c r="Q1726">
        <v>4870</v>
      </c>
      <c r="R1726">
        <v>0</v>
      </c>
      <c r="S1726">
        <v>0</v>
      </c>
      <c r="T1726">
        <v>0</v>
      </c>
      <c r="U1726">
        <v>0</v>
      </c>
      <c r="V1726">
        <v>95</v>
      </c>
      <c r="W1726">
        <v>54</v>
      </c>
      <c r="X1726">
        <v>41</v>
      </c>
      <c r="Y1726" t="s">
        <v>173</v>
      </c>
      <c r="Z1726" t="s">
        <v>173</v>
      </c>
      <c r="AA1726" t="s">
        <v>173</v>
      </c>
      <c r="AB1726" t="s">
        <v>173</v>
      </c>
      <c r="AC1726" s="25" t="s">
        <v>173</v>
      </c>
      <c r="AD1726" s="25" t="s">
        <v>173</v>
      </c>
      <c r="AE1726" s="25" t="s">
        <v>173</v>
      </c>
      <c r="AQ1726" s="5" t="e">
        <f>VLOOKUP(AR1726,'End KS4 denominations'!A:G,7,0)</f>
        <v>#N/A</v>
      </c>
      <c r="AR1726" s="5" t="str">
        <f t="shared" si="26"/>
        <v>Boys.S7.Sponsored Academies.Total.Total</v>
      </c>
    </row>
    <row r="1727" spans="1:44" x14ac:dyDescent="0.25">
      <c r="A1727">
        <v>201819</v>
      </c>
      <c r="B1727" t="s">
        <v>19</v>
      </c>
      <c r="C1727" t="s">
        <v>110</v>
      </c>
      <c r="D1727" t="s">
        <v>20</v>
      </c>
      <c r="E1727" t="s">
        <v>21</v>
      </c>
      <c r="F1727" t="s">
        <v>22</v>
      </c>
      <c r="G1727" t="s">
        <v>113</v>
      </c>
      <c r="H1727" t="s">
        <v>125</v>
      </c>
      <c r="I1727" t="s">
        <v>88</v>
      </c>
      <c r="J1727" t="s">
        <v>161</v>
      </c>
      <c r="K1727" t="s">
        <v>161</v>
      </c>
      <c r="L1727" t="s">
        <v>67</v>
      </c>
      <c r="M1727" t="s">
        <v>26</v>
      </c>
      <c r="N1727">
        <v>13069</v>
      </c>
      <c r="O1727">
        <v>12854</v>
      </c>
      <c r="P1727">
        <v>9180</v>
      </c>
      <c r="Q1727">
        <v>7566</v>
      </c>
      <c r="R1727">
        <v>0</v>
      </c>
      <c r="S1727">
        <v>0</v>
      </c>
      <c r="T1727">
        <v>0</v>
      </c>
      <c r="U1727">
        <v>0</v>
      </c>
      <c r="V1727">
        <v>98</v>
      </c>
      <c r="W1727">
        <v>70</v>
      </c>
      <c r="X1727">
        <v>57</v>
      </c>
      <c r="Y1727" t="s">
        <v>173</v>
      </c>
      <c r="Z1727" t="s">
        <v>173</v>
      </c>
      <c r="AA1727" t="s">
        <v>173</v>
      </c>
      <c r="AB1727" t="s">
        <v>173</v>
      </c>
      <c r="AC1727" s="25" t="s">
        <v>173</v>
      </c>
      <c r="AD1727" s="25" t="s">
        <v>173</v>
      </c>
      <c r="AE1727" s="25" t="s">
        <v>173</v>
      </c>
      <c r="AQ1727" s="5" t="e">
        <f>VLOOKUP(AR1727,'End KS4 denominations'!A:G,7,0)</f>
        <v>#N/A</v>
      </c>
      <c r="AR1727" s="5" t="str">
        <f t="shared" si="26"/>
        <v>Girls.S7.Sponsored Academies.Total.Total</v>
      </c>
    </row>
    <row r="1728" spans="1:44" x14ac:dyDescent="0.25">
      <c r="A1728">
        <v>201819</v>
      </c>
      <c r="B1728" t="s">
        <v>19</v>
      </c>
      <c r="C1728" t="s">
        <v>110</v>
      </c>
      <c r="D1728" t="s">
        <v>20</v>
      </c>
      <c r="E1728" t="s">
        <v>21</v>
      </c>
      <c r="F1728" t="s">
        <v>22</v>
      </c>
      <c r="G1728" t="s">
        <v>161</v>
      </c>
      <c r="H1728" t="s">
        <v>125</v>
      </c>
      <c r="I1728" t="s">
        <v>88</v>
      </c>
      <c r="J1728" t="s">
        <v>161</v>
      </c>
      <c r="K1728" t="s">
        <v>161</v>
      </c>
      <c r="L1728" t="s">
        <v>67</v>
      </c>
      <c r="M1728" t="s">
        <v>26</v>
      </c>
      <c r="N1728">
        <v>24893</v>
      </c>
      <c r="O1728">
        <v>24153</v>
      </c>
      <c r="P1728">
        <v>15570</v>
      </c>
      <c r="Q1728">
        <v>12436</v>
      </c>
      <c r="R1728">
        <v>0</v>
      </c>
      <c r="S1728">
        <v>0</v>
      </c>
      <c r="T1728">
        <v>0</v>
      </c>
      <c r="U1728">
        <v>0</v>
      </c>
      <c r="V1728">
        <v>97</v>
      </c>
      <c r="W1728">
        <v>62</v>
      </c>
      <c r="X1728">
        <v>49</v>
      </c>
      <c r="Y1728" t="s">
        <v>173</v>
      </c>
      <c r="Z1728" t="s">
        <v>173</v>
      </c>
      <c r="AA1728" t="s">
        <v>173</v>
      </c>
      <c r="AB1728" t="s">
        <v>173</v>
      </c>
      <c r="AC1728" s="25" t="s">
        <v>173</v>
      </c>
      <c r="AD1728" s="25" t="s">
        <v>173</v>
      </c>
      <c r="AE1728" s="25" t="s">
        <v>173</v>
      </c>
      <c r="AQ1728" s="5" t="e">
        <f>VLOOKUP(AR1728,'End KS4 denominations'!A:G,7,0)</f>
        <v>#N/A</v>
      </c>
      <c r="AR1728" s="5" t="str">
        <f t="shared" ref="AR1728:AR1791" si="27">CONCATENATE(G1728,".",H1728,".",I1728,".",J1728,".",K1728)</f>
        <v>Total.S7.Sponsored Academies.Total.Total</v>
      </c>
    </row>
    <row r="1729" spans="1:44" x14ac:dyDescent="0.25">
      <c r="A1729">
        <v>201819</v>
      </c>
      <c r="B1729" t="s">
        <v>19</v>
      </c>
      <c r="C1729" t="s">
        <v>110</v>
      </c>
      <c r="D1729" t="s">
        <v>20</v>
      </c>
      <c r="E1729" t="s">
        <v>21</v>
      </c>
      <c r="F1729" t="s">
        <v>22</v>
      </c>
      <c r="G1729" t="s">
        <v>111</v>
      </c>
      <c r="H1729" t="s">
        <v>125</v>
      </c>
      <c r="I1729" t="s">
        <v>126</v>
      </c>
      <c r="J1729" t="s">
        <v>161</v>
      </c>
      <c r="K1729" t="s">
        <v>161</v>
      </c>
      <c r="L1729" t="s">
        <v>67</v>
      </c>
      <c r="M1729" t="s">
        <v>26</v>
      </c>
      <c r="N1729">
        <v>17</v>
      </c>
      <c r="O1729">
        <v>17</v>
      </c>
      <c r="P1729">
        <v>9</v>
      </c>
      <c r="Q1729">
        <v>6</v>
      </c>
      <c r="R1729">
        <v>0</v>
      </c>
      <c r="S1729">
        <v>0</v>
      </c>
      <c r="T1729">
        <v>0</v>
      </c>
      <c r="U1729">
        <v>0</v>
      </c>
      <c r="V1729">
        <v>100</v>
      </c>
      <c r="W1729">
        <v>52</v>
      </c>
      <c r="X1729">
        <v>35</v>
      </c>
      <c r="Y1729" t="s">
        <v>173</v>
      </c>
      <c r="Z1729" t="s">
        <v>173</v>
      </c>
      <c r="AA1729" t="s">
        <v>173</v>
      </c>
      <c r="AB1729" t="s">
        <v>173</v>
      </c>
      <c r="AC1729" s="25" t="s">
        <v>173</v>
      </c>
      <c r="AD1729" s="25" t="s">
        <v>173</v>
      </c>
      <c r="AE1729" s="25" t="s">
        <v>173</v>
      </c>
      <c r="AQ1729" s="5" t="e">
        <f>VLOOKUP(AR1729,'End KS4 denominations'!A:G,7,0)</f>
        <v>#N/A</v>
      </c>
      <c r="AR1729" s="5" t="str">
        <f t="shared" si="27"/>
        <v>Boys.S7.Studio Schools.Total.Total</v>
      </c>
    </row>
    <row r="1730" spans="1:44" x14ac:dyDescent="0.25">
      <c r="A1730">
        <v>201819</v>
      </c>
      <c r="B1730" t="s">
        <v>19</v>
      </c>
      <c r="C1730" t="s">
        <v>110</v>
      </c>
      <c r="D1730" t="s">
        <v>20</v>
      </c>
      <c r="E1730" t="s">
        <v>21</v>
      </c>
      <c r="F1730" t="s">
        <v>22</v>
      </c>
      <c r="G1730" t="s">
        <v>113</v>
      </c>
      <c r="H1730" t="s">
        <v>125</v>
      </c>
      <c r="I1730" t="s">
        <v>126</v>
      </c>
      <c r="J1730" t="s">
        <v>161</v>
      </c>
      <c r="K1730" t="s">
        <v>161</v>
      </c>
      <c r="L1730" t="s">
        <v>67</v>
      </c>
      <c r="M1730" t="s">
        <v>26</v>
      </c>
      <c r="N1730">
        <v>27</v>
      </c>
      <c r="O1730">
        <v>26</v>
      </c>
      <c r="P1730">
        <v>19</v>
      </c>
      <c r="Q1730">
        <v>14</v>
      </c>
      <c r="R1730">
        <v>0</v>
      </c>
      <c r="S1730">
        <v>0</v>
      </c>
      <c r="T1730">
        <v>0</v>
      </c>
      <c r="U1730">
        <v>0</v>
      </c>
      <c r="V1730">
        <v>96</v>
      </c>
      <c r="W1730">
        <v>70</v>
      </c>
      <c r="X1730">
        <v>51</v>
      </c>
      <c r="Y1730" t="s">
        <v>173</v>
      </c>
      <c r="Z1730" t="s">
        <v>173</v>
      </c>
      <c r="AA1730" t="s">
        <v>173</v>
      </c>
      <c r="AB1730" t="s">
        <v>173</v>
      </c>
      <c r="AC1730" s="25" t="s">
        <v>173</v>
      </c>
      <c r="AD1730" s="25" t="s">
        <v>173</v>
      </c>
      <c r="AE1730" s="25" t="s">
        <v>173</v>
      </c>
      <c r="AQ1730" s="5" t="e">
        <f>VLOOKUP(AR1730,'End KS4 denominations'!A:G,7,0)</f>
        <v>#N/A</v>
      </c>
      <c r="AR1730" s="5" t="str">
        <f t="shared" si="27"/>
        <v>Girls.S7.Studio Schools.Total.Total</v>
      </c>
    </row>
    <row r="1731" spans="1:44" x14ac:dyDescent="0.25">
      <c r="A1731">
        <v>201819</v>
      </c>
      <c r="B1731" t="s">
        <v>19</v>
      </c>
      <c r="C1731" t="s">
        <v>110</v>
      </c>
      <c r="D1731" t="s">
        <v>20</v>
      </c>
      <c r="E1731" t="s">
        <v>21</v>
      </c>
      <c r="F1731" t="s">
        <v>22</v>
      </c>
      <c r="G1731" t="s">
        <v>161</v>
      </c>
      <c r="H1731" t="s">
        <v>125</v>
      </c>
      <c r="I1731" t="s">
        <v>126</v>
      </c>
      <c r="J1731" t="s">
        <v>161</v>
      </c>
      <c r="K1731" t="s">
        <v>161</v>
      </c>
      <c r="L1731" t="s">
        <v>67</v>
      </c>
      <c r="M1731" t="s">
        <v>26</v>
      </c>
      <c r="N1731">
        <v>44</v>
      </c>
      <c r="O1731">
        <v>43</v>
      </c>
      <c r="P1731">
        <v>28</v>
      </c>
      <c r="Q1731">
        <v>20</v>
      </c>
      <c r="R1731">
        <v>0</v>
      </c>
      <c r="S1731">
        <v>0</v>
      </c>
      <c r="T1731">
        <v>0</v>
      </c>
      <c r="U1731">
        <v>0</v>
      </c>
      <c r="V1731">
        <v>97</v>
      </c>
      <c r="W1731">
        <v>63</v>
      </c>
      <c r="X1731">
        <v>45</v>
      </c>
      <c r="Y1731" t="s">
        <v>173</v>
      </c>
      <c r="Z1731" t="s">
        <v>173</v>
      </c>
      <c r="AA1731" t="s">
        <v>173</v>
      </c>
      <c r="AB1731" t="s">
        <v>173</v>
      </c>
      <c r="AC1731" s="25" t="s">
        <v>173</v>
      </c>
      <c r="AD1731" s="25" t="s">
        <v>173</v>
      </c>
      <c r="AE1731" s="25" t="s">
        <v>173</v>
      </c>
      <c r="AQ1731" s="5" t="e">
        <f>VLOOKUP(AR1731,'End KS4 denominations'!A:G,7,0)</f>
        <v>#N/A</v>
      </c>
      <c r="AR1731" s="5" t="str">
        <f t="shared" si="27"/>
        <v>Total.S7.Studio Schools.Total.Total</v>
      </c>
    </row>
    <row r="1732" spans="1:44" x14ac:dyDescent="0.25">
      <c r="A1732">
        <v>201819</v>
      </c>
      <c r="B1732" t="s">
        <v>19</v>
      </c>
      <c r="C1732" t="s">
        <v>110</v>
      </c>
      <c r="D1732" t="s">
        <v>20</v>
      </c>
      <c r="E1732" t="s">
        <v>21</v>
      </c>
      <c r="F1732" t="s">
        <v>22</v>
      </c>
      <c r="G1732" t="s">
        <v>111</v>
      </c>
      <c r="H1732" t="s">
        <v>125</v>
      </c>
      <c r="I1732" t="s">
        <v>163</v>
      </c>
      <c r="J1732" t="s">
        <v>161</v>
      </c>
      <c r="K1732" t="s">
        <v>161</v>
      </c>
      <c r="L1732" t="s">
        <v>67</v>
      </c>
      <c r="M1732" t="s">
        <v>26</v>
      </c>
      <c r="N1732">
        <v>15</v>
      </c>
      <c r="O1732">
        <v>15</v>
      </c>
      <c r="P1732">
        <v>8</v>
      </c>
      <c r="Q1732">
        <v>6</v>
      </c>
      <c r="R1732">
        <v>0</v>
      </c>
      <c r="S1732">
        <v>0</v>
      </c>
      <c r="T1732">
        <v>0</v>
      </c>
      <c r="U1732">
        <v>0</v>
      </c>
      <c r="V1732">
        <v>100</v>
      </c>
      <c r="W1732">
        <v>53</v>
      </c>
      <c r="X1732">
        <v>40</v>
      </c>
      <c r="Y1732" t="s">
        <v>173</v>
      </c>
      <c r="Z1732" t="s">
        <v>173</v>
      </c>
      <c r="AA1732" t="s">
        <v>173</v>
      </c>
      <c r="AB1732" t="s">
        <v>173</v>
      </c>
      <c r="AC1732" s="25" t="s">
        <v>173</v>
      </c>
      <c r="AD1732" s="25" t="s">
        <v>173</v>
      </c>
      <c r="AE1732" s="25" t="s">
        <v>173</v>
      </c>
      <c r="AQ1732" s="5" t="e">
        <f>VLOOKUP(AR1732,'End KS4 denominations'!A:G,7,0)</f>
        <v>#N/A</v>
      </c>
      <c r="AR1732" s="5" t="str">
        <f t="shared" si="27"/>
        <v>Boys.S7.University Technical Colleges (UTCs).Total.Total</v>
      </c>
    </row>
    <row r="1733" spans="1:44" x14ac:dyDescent="0.25">
      <c r="A1733">
        <v>201819</v>
      </c>
      <c r="B1733" t="s">
        <v>19</v>
      </c>
      <c r="C1733" t="s">
        <v>110</v>
      </c>
      <c r="D1733" t="s">
        <v>20</v>
      </c>
      <c r="E1733" t="s">
        <v>21</v>
      </c>
      <c r="F1733" t="s">
        <v>22</v>
      </c>
      <c r="G1733" t="s">
        <v>113</v>
      </c>
      <c r="H1733" t="s">
        <v>125</v>
      </c>
      <c r="I1733" t="s">
        <v>163</v>
      </c>
      <c r="J1733" t="s">
        <v>161</v>
      </c>
      <c r="K1733" t="s">
        <v>161</v>
      </c>
      <c r="L1733" t="s">
        <v>67</v>
      </c>
      <c r="M1733" t="s">
        <v>26</v>
      </c>
      <c r="N1733">
        <v>38</v>
      </c>
      <c r="O1733">
        <v>38</v>
      </c>
      <c r="P1733">
        <v>27</v>
      </c>
      <c r="Q1733">
        <v>22</v>
      </c>
      <c r="R1733">
        <v>0</v>
      </c>
      <c r="S1733">
        <v>0</v>
      </c>
      <c r="T1733">
        <v>0</v>
      </c>
      <c r="U1733">
        <v>0</v>
      </c>
      <c r="V1733">
        <v>100</v>
      </c>
      <c r="W1733">
        <v>71</v>
      </c>
      <c r="X1733">
        <v>57</v>
      </c>
      <c r="Y1733" t="s">
        <v>173</v>
      </c>
      <c r="Z1733" t="s">
        <v>173</v>
      </c>
      <c r="AA1733" t="s">
        <v>173</v>
      </c>
      <c r="AB1733" t="s">
        <v>173</v>
      </c>
      <c r="AC1733" s="25" t="s">
        <v>173</v>
      </c>
      <c r="AD1733" s="25" t="s">
        <v>173</v>
      </c>
      <c r="AE1733" s="25" t="s">
        <v>173</v>
      </c>
      <c r="AQ1733" s="5" t="e">
        <f>VLOOKUP(AR1733,'End KS4 denominations'!A:G,7,0)</f>
        <v>#N/A</v>
      </c>
      <c r="AR1733" s="5" t="str">
        <f t="shared" si="27"/>
        <v>Girls.S7.University Technical Colleges (UTCs).Total.Total</v>
      </c>
    </row>
    <row r="1734" spans="1:44" x14ac:dyDescent="0.25">
      <c r="A1734">
        <v>201819</v>
      </c>
      <c r="B1734" t="s">
        <v>19</v>
      </c>
      <c r="C1734" t="s">
        <v>110</v>
      </c>
      <c r="D1734" t="s">
        <v>20</v>
      </c>
      <c r="E1734" t="s">
        <v>21</v>
      </c>
      <c r="F1734" t="s">
        <v>22</v>
      </c>
      <c r="G1734" t="s">
        <v>161</v>
      </c>
      <c r="H1734" t="s">
        <v>125</v>
      </c>
      <c r="I1734" t="s">
        <v>163</v>
      </c>
      <c r="J1734" t="s">
        <v>161</v>
      </c>
      <c r="K1734" t="s">
        <v>161</v>
      </c>
      <c r="L1734" t="s">
        <v>67</v>
      </c>
      <c r="M1734" t="s">
        <v>26</v>
      </c>
      <c r="N1734">
        <v>53</v>
      </c>
      <c r="O1734">
        <v>53</v>
      </c>
      <c r="P1734">
        <v>35</v>
      </c>
      <c r="Q1734">
        <v>28</v>
      </c>
      <c r="R1734">
        <v>0</v>
      </c>
      <c r="S1734">
        <v>0</v>
      </c>
      <c r="T1734">
        <v>0</v>
      </c>
      <c r="U1734">
        <v>0</v>
      </c>
      <c r="V1734">
        <v>100</v>
      </c>
      <c r="W1734">
        <v>66</v>
      </c>
      <c r="X1734">
        <v>52</v>
      </c>
      <c r="Y1734" t="s">
        <v>173</v>
      </c>
      <c r="Z1734" t="s">
        <v>173</v>
      </c>
      <c r="AA1734" t="s">
        <v>173</v>
      </c>
      <c r="AB1734" t="s">
        <v>173</v>
      </c>
      <c r="AC1734" s="25" t="s">
        <v>173</v>
      </c>
      <c r="AD1734" s="25" t="s">
        <v>173</v>
      </c>
      <c r="AE1734" s="25" t="s">
        <v>173</v>
      </c>
      <c r="AQ1734" s="5" t="e">
        <f>VLOOKUP(AR1734,'End KS4 denominations'!A:G,7,0)</f>
        <v>#N/A</v>
      </c>
      <c r="AR1734" s="5" t="str">
        <f t="shared" si="27"/>
        <v>Total.S7.University Technical Colleges (UTCs).Total.Total</v>
      </c>
    </row>
    <row r="1735" spans="1:44" x14ac:dyDescent="0.25">
      <c r="A1735">
        <v>201819</v>
      </c>
      <c r="B1735" t="s">
        <v>19</v>
      </c>
      <c r="C1735" t="s">
        <v>110</v>
      </c>
      <c r="D1735" t="s">
        <v>20</v>
      </c>
      <c r="E1735" t="s">
        <v>21</v>
      </c>
      <c r="F1735" t="s">
        <v>22</v>
      </c>
      <c r="G1735" t="s">
        <v>111</v>
      </c>
      <c r="H1735" t="s">
        <v>125</v>
      </c>
      <c r="I1735" t="s">
        <v>86</v>
      </c>
      <c r="J1735" t="s">
        <v>161</v>
      </c>
      <c r="K1735" t="s">
        <v>161</v>
      </c>
      <c r="L1735" t="s">
        <v>68</v>
      </c>
      <c r="M1735" t="s">
        <v>26</v>
      </c>
      <c r="N1735">
        <v>4905</v>
      </c>
      <c r="O1735">
        <v>4759</v>
      </c>
      <c r="P1735">
        <v>2819</v>
      </c>
      <c r="Q1735">
        <v>2015</v>
      </c>
      <c r="R1735">
        <v>0</v>
      </c>
      <c r="S1735">
        <v>0</v>
      </c>
      <c r="T1735">
        <v>0</v>
      </c>
      <c r="U1735">
        <v>0</v>
      </c>
      <c r="V1735">
        <v>97</v>
      </c>
      <c r="W1735">
        <v>57</v>
      </c>
      <c r="X1735">
        <v>41</v>
      </c>
      <c r="Y1735" t="s">
        <v>173</v>
      </c>
      <c r="Z1735" t="s">
        <v>173</v>
      </c>
      <c r="AA1735" t="s">
        <v>173</v>
      </c>
      <c r="AB1735" t="s">
        <v>173</v>
      </c>
      <c r="AC1735" s="25" t="s">
        <v>173</v>
      </c>
      <c r="AD1735" s="25" t="s">
        <v>173</v>
      </c>
      <c r="AE1735" s="25" t="s">
        <v>173</v>
      </c>
      <c r="AQ1735" s="5" t="e">
        <f>VLOOKUP(AR1735,'End KS4 denominations'!A:G,7,0)</f>
        <v>#N/A</v>
      </c>
      <c r="AR1735" s="5" t="str">
        <f t="shared" si="27"/>
        <v>Boys.S7.Converter Academies.Total.Total</v>
      </c>
    </row>
    <row r="1736" spans="1:44" x14ac:dyDescent="0.25">
      <c r="A1736">
        <v>201819</v>
      </c>
      <c r="B1736" t="s">
        <v>19</v>
      </c>
      <c r="C1736" t="s">
        <v>110</v>
      </c>
      <c r="D1736" t="s">
        <v>20</v>
      </c>
      <c r="E1736" t="s">
        <v>21</v>
      </c>
      <c r="F1736" t="s">
        <v>22</v>
      </c>
      <c r="G1736" t="s">
        <v>113</v>
      </c>
      <c r="H1736" t="s">
        <v>125</v>
      </c>
      <c r="I1736" t="s">
        <v>86</v>
      </c>
      <c r="J1736" t="s">
        <v>161</v>
      </c>
      <c r="K1736" t="s">
        <v>161</v>
      </c>
      <c r="L1736" t="s">
        <v>68</v>
      </c>
      <c r="M1736" t="s">
        <v>26</v>
      </c>
      <c r="N1736">
        <v>12093</v>
      </c>
      <c r="O1736">
        <v>11961</v>
      </c>
      <c r="P1736">
        <v>8704</v>
      </c>
      <c r="Q1736">
        <v>7057</v>
      </c>
      <c r="R1736">
        <v>0</v>
      </c>
      <c r="S1736">
        <v>0</v>
      </c>
      <c r="T1736">
        <v>0</v>
      </c>
      <c r="U1736">
        <v>0</v>
      </c>
      <c r="V1736">
        <v>98</v>
      </c>
      <c r="W1736">
        <v>71</v>
      </c>
      <c r="X1736">
        <v>58</v>
      </c>
      <c r="Y1736" t="s">
        <v>173</v>
      </c>
      <c r="Z1736" t="s">
        <v>173</v>
      </c>
      <c r="AA1736" t="s">
        <v>173</v>
      </c>
      <c r="AB1736" t="s">
        <v>173</v>
      </c>
      <c r="AC1736" s="25" t="s">
        <v>173</v>
      </c>
      <c r="AD1736" s="25" t="s">
        <v>173</v>
      </c>
      <c r="AE1736" s="25" t="s">
        <v>173</v>
      </c>
      <c r="AQ1736" s="5" t="e">
        <f>VLOOKUP(AR1736,'End KS4 denominations'!A:G,7,0)</f>
        <v>#N/A</v>
      </c>
      <c r="AR1736" s="5" t="str">
        <f t="shared" si="27"/>
        <v>Girls.S7.Converter Academies.Total.Total</v>
      </c>
    </row>
    <row r="1737" spans="1:44" x14ac:dyDescent="0.25">
      <c r="A1737">
        <v>201819</v>
      </c>
      <c r="B1737" t="s">
        <v>19</v>
      </c>
      <c r="C1737" t="s">
        <v>110</v>
      </c>
      <c r="D1737" t="s">
        <v>20</v>
      </c>
      <c r="E1737" t="s">
        <v>21</v>
      </c>
      <c r="F1737" t="s">
        <v>22</v>
      </c>
      <c r="G1737" t="s">
        <v>161</v>
      </c>
      <c r="H1737" t="s">
        <v>125</v>
      </c>
      <c r="I1737" t="s">
        <v>86</v>
      </c>
      <c r="J1737" t="s">
        <v>161</v>
      </c>
      <c r="K1737" t="s">
        <v>161</v>
      </c>
      <c r="L1737" t="s">
        <v>68</v>
      </c>
      <c r="M1737" t="s">
        <v>26</v>
      </c>
      <c r="N1737">
        <v>16998</v>
      </c>
      <c r="O1737">
        <v>16720</v>
      </c>
      <c r="P1737">
        <v>11523</v>
      </c>
      <c r="Q1737">
        <v>9072</v>
      </c>
      <c r="R1737">
        <v>0</v>
      </c>
      <c r="S1737">
        <v>0</v>
      </c>
      <c r="T1737">
        <v>0</v>
      </c>
      <c r="U1737">
        <v>0</v>
      </c>
      <c r="V1737">
        <v>98</v>
      </c>
      <c r="W1737">
        <v>67</v>
      </c>
      <c r="X1737">
        <v>53</v>
      </c>
      <c r="Y1737" t="s">
        <v>173</v>
      </c>
      <c r="Z1737" t="s">
        <v>173</v>
      </c>
      <c r="AA1737" t="s">
        <v>173</v>
      </c>
      <c r="AB1737" t="s">
        <v>173</v>
      </c>
      <c r="AC1737" s="25" t="s">
        <v>173</v>
      </c>
      <c r="AD1737" s="25" t="s">
        <v>173</v>
      </c>
      <c r="AE1737" s="25" t="s">
        <v>173</v>
      </c>
      <c r="AQ1737" s="5" t="e">
        <f>VLOOKUP(AR1737,'End KS4 denominations'!A:G,7,0)</f>
        <v>#N/A</v>
      </c>
      <c r="AR1737" s="5" t="str">
        <f t="shared" si="27"/>
        <v>Total.S7.Converter Academies.Total.Total</v>
      </c>
    </row>
    <row r="1738" spans="1:44" x14ac:dyDescent="0.25">
      <c r="A1738">
        <v>201819</v>
      </c>
      <c r="B1738" t="s">
        <v>19</v>
      </c>
      <c r="C1738" t="s">
        <v>110</v>
      </c>
      <c r="D1738" t="s">
        <v>20</v>
      </c>
      <c r="E1738" t="s">
        <v>21</v>
      </c>
      <c r="F1738" t="s">
        <v>22</v>
      </c>
      <c r="G1738" t="s">
        <v>111</v>
      </c>
      <c r="H1738" t="s">
        <v>125</v>
      </c>
      <c r="I1738" t="s">
        <v>164</v>
      </c>
      <c r="J1738" t="s">
        <v>161</v>
      </c>
      <c r="K1738" t="s">
        <v>161</v>
      </c>
      <c r="L1738" t="s">
        <v>68</v>
      </c>
      <c r="M1738" t="s">
        <v>26</v>
      </c>
      <c r="N1738">
        <v>13</v>
      </c>
      <c r="O1738">
        <v>13</v>
      </c>
      <c r="P1738">
        <v>6</v>
      </c>
      <c r="Q1738">
        <v>2</v>
      </c>
      <c r="R1738">
        <v>0</v>
      </c>
      <c r="S1738">
        <v>0</v>
      </c>
      <c r="T1738">
        <v>0</v>
      </c>
      <c r="U1738">
        <v>0</v>
      </c>
      <c r="V1738">
        <v>100</v>
      </c>
      <c r="W1738">
        <v>46</v>
      </c>
      <c r="X1738">
        <v>15</v>
      </c>
      <c r="Y1738" t="s">
        <v>173</v>
      </c>
      <c r="Z1738" t="s">
        <v>173</v>
      </c>
      <c r="AA1738" t="s">
        <v>173</v>
      </c>
      <c r="AB1738" t="s">
        <v>173</v>
      </c>
      <c r="AC1738" s="25" t="s">
        <v>173</v>
      </c>
      <c r="AD1738" s="25" t="s">
        <v>173</v>
      </c>
      <c r="AE1738" s="25" t="s">
        <v>173</v>
      </c>
      <c r="AQ1738" s="5" t="e">
        <f>VLOOKUP(AR1738,'End KS4 denominations'!A:G,7,0)</f>
        <v>#N/A</v>
      </c>
      <c r="AR1738" s="5" t="str">
        <f t="shared" si="27"/>
        <v>Boys.S7.FE14-16 Colleges.Total.Total</v>
      </c>
    </row>
    <row r="1739" spans="1:44" x14ac:dyDescent="0.25">
      <c r="A1739">
        <v>201819</v>
      </c>
      <c r="B1739" t="s">
        <v>19</v>
      </c>
      <c r="C1739" t="s">
        <v>110</v>
      </c>
      <c r="D1739" t="s">
        <v>20</v>
      </c>
      <c r="E1739" t="s">
        <v>21</v>
      </c>
      <c r="F1739" t="s">
        <v>22</v>
      </c>
      <c r="G1739" t="s">
        <v>113</v>
      </c>
      <c r="H1739" t="s">
        <v>125</v>
      </c>
      <c r="I1739" t="s">
        <v>164</v>
      </c>
      <c r="J1739" t="s">
        <v>161</v>
      </c>
      <c r="K1739" t="s">
        <v>161</v>
      </c>
      <c r="L1739" t="s">
        <v>68</v>
      </c>
      <c r="M1739" t="s">
        <v>26</v>
      </c>
      <c r="N1739">
        <v>45</v>
      </c>
      <c r="O1739">
        <v>44</v>
      </c>
      <c r="P1739">
        <v>13</v>
      </c>
      <c r="Q1739">
        <v>11</v>
      </c>
      <c r="R1739">
        <v>0</v>
      </c>
      <c r="S1739">
        <v>0</v>
      </c>
      <c r="T1739">
        <v>0</v>
      </c>
      <c r="U1739">
        <v>0</v>
      </c>
      <c r="V1739">
        <v>97</v>
      </c>
      <c r="W1739">
        <v>28</v>
      </c>
      <c r="X1739">
        <v>24</v>
      </c>
      <c r="Y1739" t="s">
        <v>173</v>
      </c>
      <c r="Z1739" t="s">
        <v>173</v>
      </c>
      <c r="AA1739" t="s">
        <v>173</v>
      </c>
      <c r="AB1739" t="s">
        <v>173</v>
      </c>
      <c r="AC1739" s="25" t="s">
        <v>173</v>
      </c>
      <c r="AD1739" s="25" t="s">
        <v>173</v>
      </c>
      <c r="AE1739" s="25" t="s">
        <v>173</v>
      </c>
      <c r="AQ1739" s="5" t="e">
        <f>VLOOKUP(AR1739,'End KS4 denominations'!A:G,7,0)</f>
        <v>#N/A</v>
      </c>
      <c r="AR1739" s="5" t="str">
        <f t="shared" si="27"/>
        <v>Girls.S7.FE14-16 Colleges.Total.Total</v>
      </c>
    </row>
    <row r="1740" spans="1:44" x14ac:dyDescent="0.25">
      <c r="A1740">
        <v>201819</v>
      </c>
      <c r="B1740" t="s">
        <v>19</v>
      </c>
      <c r="C1740" t="s">
        <v>110</v>
      </c>
      <c r="D1740" t="s">
        <v>20</v>
      </c>
      <c r="E1740" t="s">
        <v>21</v>
      </c>
      <c r="F1740" t="s">
        <v>22</v>
      </c>
      <c r="G1740" t="s">
        <v>161</v>
      </c>
      <c r="H1740" t="s">
        <v>125</v>
      </c>
      <c r="I1740" t="s">
        <v>164</v>
      </c>
      <c r="J1740" t="s">
        <v>161</v>
      </c>
      <c r="K1740" t="s">
        <v>161</v>
      </c>
      <c r="L1740" t="s">
        <v>68</v>
      </c>
      <c r="M1740" t="s">
        <v>26</v>
      </c>
      <c r="N1740">
        <v>58</v>
      </c>
      <c r="O1740">
        <v>57</v>
      </c>
      <c r="P1740">
        <v>19</v>
      </c>
      <c r="Q1740">
        <v>13</v>
      </c>
      <c r="R1740">
        <v>0</v>
      </c>
      <c r="S1740">
        <v>0</v>
      </c>
      <c r="T1740">
        <v>0</v>
      </c>
      <c r="U1740">
        <v>0</v>
      </c>
      <c r="V1740">
        <v>98</v>
      </c>
      <c r="W1740">
        <v>32</v>
      </c>
      <c r="X1740">
        <v>22</v>
      </c>
      <c r="Y1740" t="s">
        <v>173</v>
      </c>
      <c r="Z1740" t="s">
        <v>173</v>
      </c>
      <c r="AA1740" t="s">
        <v>173</v>
      </c>
      <c r="AB1740" t="s">
        <v>173</v>
      </c>
      <c r="AC1740" s="25" t="s">
        <v>173</v>
      </c>
      <c r="AD1740" s="25" t="s">
        <v>173</v>
      </c>
      <c r="AE1740" s="25" t="s">
        <v>173</v>
      </c>
      <c r="AQ1740" s="5" t="e">
        <f>VLOOKUP(AR1740,'End KS4 denominations'!A:G,7,0)</f>
        <v>#N/A</v>
      </c>
      <c r="AR1740" s="5" t="str">
        <f t="shared" si="27"/>
        <v>Total.S7.FE14-16 Colleges.Total.Total</v>
      </c>
    </row>
    <row r="1741" spans="1:44" x14ac:dyDescent="0.25">
      <c r="A1741">
        <v>201819</v>
      </c>
      <c r="B1741" t="s">
        <v>19</v>
      </c>
      <c r="C1741" t="s">
        <v>110</v>
      </c>
      <c r="D1741" t="s">
        <v>20</v>
      </c>
      <c r="E1741" t="s">
        <v>21</v>
      </c>
      <c r="F1741" t="s">
        <v>22</v>
      </c>
      <c r="G1741" t="s">
        <v>111</v>
      </c>
      <c r="H1741" t="s">
        <v>125</v>
      </c>
      <c r="I1741" t="s">
        <v>89</v>
      </c>
      <c r="J1741" t="s">
        <v>161</v>
      </c>
      <c r="K1741" t="s">
        <v>161</v>
      </c>
      <c r="L1741" t="s">
        <v>68</v>
      </c>
      <c r="M1741" t="s">
        <v>26</v>
      </c>
      <c r="N1741">
        <v>70</v>
      </c>
      <c r="O1741">
        <v>68</v>
      </c>
      <c r="P1741">
        <v>29</v>
      </c>
      <c r="Q1741">
        <v>22</v>
      </c>
      <c r="R1741">
        <v>0</v>
      </c>
      <c r="S1741">
        <v>0</v>
      </c>
      <c r="T1741">
        <v>0</v>
      </c>
      <c r="U1741">
        <v>0</v>
      </c>
      <c r="V1741">
        <v>97</v>
      </c>
      <c r="W1741">
        <v>41</v>
      </c>
      <c r="X1741">
        <v>31</v>
      </c>
      <c r="Y1741" t="s">
        <v>173</v>
      </c>
      <c r="Z1741" t="s">
        <v>173</v>
      </c>
      <c r="AA1741" t="s">
        <v>173</v>
      </c>
      <c r="AB1741" t="s">
        <v>173</v>
      </c>
      <c r="AC1741" s="25" t="s">
        <v>173</v>
      </c>
      <c r="AD1741" s="25" t="s">
        <v>173</v>
      </c>
      <c r="AE1741" s="25" t="s">
        <v>173</v>
      </c>
      <c r="AQ1741" s="5" t="e">
        <f>VLOOKUP(AR1741,'End KS4 denominations'!A:G,7,0)</f>
        <v>#N/A</v>
      </c>
      <c r="AR1741" s="5" t="str">
        <f t="shared" si="27"/>
        <v>Boys.S7.Free Schools.Total.Total</v>
      </c>
    </row>
    <row r="1742" spans="1:44" x14ac:dyDescent="0.25">
      <c r="A1742">
        <v>201819</v>
      </c>
      <c r="B1742" t="s">
        <v>19</v>
      </c>
      <c r="C1742" t="s">
        <v>110</v>
      </c>
      <c r="D1742" t="s">
        <v>20</v>
      </c>
      <c r="E1742" t="s">
        <v>21</v>
      </c>
      <c r="F1742" t="s">
        <v>22</v>
      </c>
      <c r="G1742" t="s">
        <v>113</v>
      </c>
      <c r="H1742" t="s">
        <v>125</v>
      </c>
      <c r="I1742" t="s">
        <v>89</v>
      </c>
      <c r="J1742" t="s">
        <v>161</v>
      </c>
      <c r="K1742" t="s">
        <v>161</v>
      </c>
      <c r="L1742" t="s">
        <v>68</v>
      </c>
      <c r="M1742" t="s">
        <v>26</v>
      </c>
      <c r="N1742">
        <v>204</v>
      </c>
      <c r="O1742">
        <v>204</v>
      </c>
      <c r="P1742">
        <v>147</v>
      </c>
      <c r="Q1742">
        <v>107</v>
      </c>
      <c r="R1742">
        <v>0</v>
      </c>
      <c r="S1742">
        <v>0</v>
      </c>
      <c r="T1742">
        <v>0</v>
      </c>
      <c r="U1742">
        <v>0</v>
      </c>
      <c r="V1742">
        <v>100</v>
      </c>
      <c r="W1742">
        <v>72</v>
      </c>
      <c r="X1742">
        <v>52</v>
      </c>
      <c r="Y1742" t="s">
        <v>173</v>
      </c>
      <c r="Z1742" t="s">
        <v>173</v>
      </c>
      <c r="AA1742" t="s">
        <v>173</v>
      </c>
      <c r="AB1742" t="s">
        <v>173</v>
      </c>
      <c r="AC1742" s="25" t="s">
        <v>173</v>
      </c>
      <c r="AD1742" s="25" t="s">
        <v>173</v>
      </c>
      <c r="AE1742" s="25" t="s">
        <v>173</v>
      </c>
      <c r="AQ1742" s="5" t="e">
        <f>VLOOKUP(AR1742,'End KS4 denominations'!A:G,7,0)</f>
        <v>#N/A</v>
      </c>
      <c r="AR1742" s="5" t="str">
        <f t="shared" si="27"/>
        <v>Girls.S7.Free Schools.Total.Total</v>
      </c>
    </row>
    <row r="1743" spans="1:44" x14ac:dyDescent="0.25">
      <c r="A1743">
        <v>201819</v>
      </c>
      <c r="B1743" t="s">
        <v>19</v>
      </c>
      <c r="C1743" t="s">
        <v>110</v>
      </c>
      <c r="D1743" t="s">
        <v>20</v>
      </c>
      <c r="E1743" t="s">
        <v>21</v>
      </c>
      <c r="F1743" t="s">
        <v>22</v>
      </c>
      <c r="G1743" t="s">
        <v>161</v>
      </c>
      <c r="H1743" t="s">
        <v>125</v>
      </c>
      <c r="I1743" t="s">
        <v>89</v>
      </c>
      <c r="J1743" t="s">
        <v>161</v>
      </c>
      <c r="K1743" t="s">
        <v>161</v>
      </c>
      <c r="L1743" t="s">
        <v>68</v>
      </c>
      <c r="M1743" t="s">
        <v>26</v>
      </c>
      <c r="N1743">
        <v>274</v>
      </c>
      <c r="O1743">
        <v>272</v>
      </c>
      <c r="P1743">
        <v>176</v>
      </c>
      <c r="Q1743">
        <v>129</v>
      </c>
      <c r="R1743">
        <v>0</v>
      </c>
      <c r="S1743">
        <v>0</v>
      </c>
      <c r="T1743">
        <v>0</v>
      </c>
      <c r="U1743">
        <v>0</v>
      </c>
      <c r="V1743">
        <v>99</v>
      </c>
      <c r="W1743">
        <v>64</v>
      </c>
      <c r="X1743">
        <v>47</v>
      </c>
      <c r="Y1743" t="s">
        <v>173</v>
      </c>
      <c r="Z1743" t="s">
        <v>173</v>
      </c>
      <c r="AA1743" t="s">
        <v>173</v>
      </c>
      <c r="AB1743" t="s">
        <v>173</v>
      </c>
      <c r="AC1743" s="25" t="s">
        <v>173</v>
      </c>
      <c r="AD1743" s="25" t="s">
        <v>173</v>
      </c>
      <c r="AE1743" s="25" t="s">
        <v>173</v>
      </c>
      <c r="AQ1743" s="5" t="e">
        <f>VLOOKUP(AR1743,'End KS4 denominations'!A:G,7,0)</f>
        <v>#N/A</v>
      </c>
      <c r="AR1743" s="5" t="str">
        <f t="shared" si="27"/>
        <v>Total.S7.Free Schools.Total.Total</v>
      </c>
    </row>
    <row r="1744" spans="1:44" x14ac:dyDescent="0.25">
      <c r="A1744">
        <v>201819</v>
      </c>
      <c r="B1744" t="s">
        <v>19</v>
      </c>
      <c r="C1744" t="s">
        <v>110</v>
      </c>
      <c r="D1744" t="s">
        <v>20</v>
      </c>
      <c r="E1744" t="s">
        <v>21</v>
      </c>
      <c r="F1744" t="s">
        <v>22</v>
      </c>
      <c r="G1744" t="s">
        <v>111</v>
      </c>
      <c r="H1744" t="s">
        <v>125</v>
      </c>
      <c r="I1744" t="s">
        <v>87</v>
      </c>
      <c r="J1744" t="s">
        <v>161</v>
      </c>
      <c r="K1744" t="s">
        <v>161</v>
      </c>
      <c r="L1744" t="s">
        <v>68</v>
      </c>
      <c r="M1744" t="s">
        <v>26</v>
      </c>
      <c r="N1744">
        <v>164</v>
      </c>
      <c r="O1744">
        <v>162</v>
      </c>
      <c r="P1744">
        <v>116</v>
      </c>
      <c r="Q1744">
        <v>81</v>
      </c>
      <c r="R1744">
        <v>0</v>
      </c>
      <c r="S1744">
        <v>0</v>
      </c>
      <c r="T1744">
        <v>0</v>
      </c>
      <c r="U1744">
        <v>0</v>
      </c>
      <c r="V1744">
        <v>98</v>
      </c>
      <c r="W1744">
        <v>70</v>
      </c>
      <c r="X1744">
        <v>49</v>
      </c>
      <c r="Y1744" t="s">
        <v>173</v>
      </c>
      <c r="Z1744" t="s">
        <v>173</v>
      </c>
      <c r="AA1744" t="s">
        <v>173</v>
      </c>
      <c r="AB1744" t="s">
        <v>173</v>
      </c>
      <c r="AC1744" s="25" t="s">
        <v>173</v>
      </c>
      <c r="AD1744" s="25" t="s">
        <v>173</v>
      </c>
      <c r="AE1744" s="25" t="s">
        <v>173</v>
      </c>
      <c r="AQ1744" s="5" t="e">
        <f>VLOOKUP(AR1744,'End KS4 denominations'!A:G,7,0)</f>
        <v>#N/A</v>
      </c>
      <c r="AR1744" s="5" t="str">
        <f t="shared" si="27"/>
        <v>Boys.S7.Independent Schools.Total.Total</v>
      </c>
    </row>
    <row r="1745" spans="1:44" x14ac:dyDescent="0.25">
      <c r="A1745">
        <v>201819</v>
      </c>
      <c r="B1745" t="s">
        <v>19</v>
      </c>
      <c r="C1745" t="s">
        <v>110</v>
      </c>
      <c r="D1745" t="s">
        <v>20</v>
      </c>
      <c r="E1745" t="s">
        <v>21</v>
      </c>
      <c r="F1745" t="s">
        <v>22</v>
      </c>
      <c r="G1745" t="s">
        <v>113</v>
      </c>
      <c r="H1745" t="s">
        <v>125</v>
      </c>
      <c r="I1745" t="s">
        <v>87</v>
      </c>
      <c r="J1745" t="s">
        <v>161</v>
      </c>
      <c r="K1745" t="s">
        <v>161</v>
      </c>
      <c r="L1745" t="s">
        <v>68</v>
      </c>
      <c r="M1745" t="s">
        <v>26</v>
      </c>
      <c r="N1745">
        <v>297</v>
      </c>
      <c r="O1745">
        <v>291</v>
      </c>
      <c r="P1745">
        <v>231</v>
      </c>
      <c r="Q1745">
        <v>194</v>
      </c>
      <c r="R1745">
        <v>0</v>
      </c>
      <c r="S1745">
        <v>0</v>
      </c>
      <c r="T1745">
        <v>0</v>
      </c>
      <c r="U1745">
        <v>0</v>
      </c>
      <c r="V1745">
        <v>97</v>
      </c>
      <c r="W1745">
        <v>77</v>
      </c>
      <c r="X1745">
        <v>65</v>
      </c>
      <c r="Y1745" t="s">
        <v>173</v>
      </c>
      <c r="Z1745" t="s">
        <v>173</v>
      </c>
      <c r="AA1745" t="s">
        <v>173</v>
      </c>
      <c r="AB1745" t="s">
        <v>173</v>
      </c>
      <c r="AC1745" s="25" t="s">
        <v>173</v>
      </c>
      <c r="AD1745" s="25" t="s">
        <v>173</v>
      </c>
      <c r="AE1745" s="25" t="s">
        <v>173</v>
      </c>
      <c r="AQ1745" s="5" t="e">
        <f>VLOOKUP(AR1745,'End KS4 denominations'!A:G,7,0)</f>
        <v>#N/A</v>
      </c>
      <c r="AR1745" s="5" t="str">
        <f t="shared" si="27"/>
        <v>Girls.S7.Independent Schools.Total.Total</v>
      </c>
    </row>
    <row r="1746" spans="1:44" x14ac:dyDescent="0.25">
      <c r="A1746">
        <v>201819</v>
      </c>
      <c r="B1746" t="s">
        <v>19</v>
      </c>
      <c r="C1746" t="s">
        <v>110</v>
      </c>
      <c r="D1746" t="s">
        <v>20</v>
      </c>
      <c r="E1746" t="s">
        <v>21</v>
      </c>
      <c r="F1746" t="s">
        <v>22</v>
      </c>
      <c r="G1746" t="s">
        <v>161</v>
      </c>
      <c r="H1746" t="s">
        <v>125</v>
      </c>
      <c r="I1746" t="s">
        <v>87</v>
      </c>
      <c r="J1746" t="s">
        <v>161</v>
      </c>
      <c r="K1746" t="s">
        <v>161</v>
      </c>
      <c r="L1746" t="s">
        <v>68</v>
      </c>
      <c r="M1746" t="s">
        <v>26</v>
      </c>
      <c r="N1746">
        <v>461</v>
      </c>
      <c r="O1746">
        <v>453</v>
      </c>
      <c r="P1746">
        <v>347</v>
      </c>
      <c r="Q1746">
        <v>275</v>
      </c>
      <c r="R1746">
        <v>0</v>
      </c>
      <c r="S1746">
        <v>0</v>
      </c>
      <c r="T1746">
        <v>0</v>
      </c>
      <c r="U1746">
        <v>0</v>
      </c>
      <c r="V1746">
        <v>98</v>
      </c>
      <c r="W1746">
        <v>75</v>
      </c>
      <c r="X1746">
        <v>59</v>
      </c>
      <c r="Y1746" t="s">
        <v>173</v>
      </c>
      <c r="Z1746" t="s">
        <v>173</v>
      </c>
      <c r="AA1746" t="s">
        <v>173</v>
      </c>
      <c r="AB1746" t="s">
        <v>173</v>
      </c>
      <c r="AC1746" s="25" t="s">
        <v>173</v>
      </c>
      <c r="AD1746" s="25" t="s">
        <v>173</v>
      </c>
      <c r="AE1746" s="25" t="s">
        <v>173</v>
      </c>
      <c r="AQ1746" s="5" t="e">
        <f>VLOOKUP(AR1746,'End KS4 denominations'!A:G,7,0)</f>
        <v>#N/A</v>
      </c>
      <c r="AR1746" s="5" t="str">
        <f t="shared" si="27"/>
        <v>Total.S7.Independent Schools.Total.Total</v>
      </c>
    </row>
    <row r="1747" spans="1:44" x14ac:dyDescent="0.25">
      <c r="A1747">
        <v>201819</v>
      </c>
      <c r="B1747" t="s">
        <v>19</v>
      </c>
      <c r="C1747" t="s">
        <v>110</v>
      </c>
      <c r="D1747" t="s">
        <v>20</v>
      </c>
      <c r="E1747" t="s">
        <v>21</v>
      </c>
      <c r="F1747" t="s">
        <v>22</v>
      </c>
      <c r="G1747" t="s">
        <v>111</v>
      </c>
      <c r="H1747" t="s">
        <v>125</v>
      </c>
      <c r="I1747" t="s">
        <v>162</v>
      </c>
      <c r="J1747" t="s">
        <v>161</v>
      </c>
      <c r="K1747" t="s">
        <v>161</v>
      </c>
      <c r="L1747" t="s">
        <v>68</v>
      </c>
      <c r="M1747" t="s">
        <v>26</v>
      </c>
      <c r="N1747">
        <v>17</v>
      </c>
      <c r="O1747">
        <v>16</v>
      </c>
      <c r="P1747">
        <v>9</v>
      </c>
      <c r="Q1747">
        <v>2</v>
      </c>
      <c r="R1747">
        <v>0</v>
      </c>
      <c r="S1747">
        <v>0</v>
      </c>
      <c r="T1747">
        <v>0</v>
      </c>
      <c r="U1747">
        <v>0</v>
      </c>
      <c r="V1747">
        <v>94</v>
      </c>
      <c r="W1747">
        <v>52</v>
      </c>
      <c r="X1747">
        <v>11</v>
      </c>
      <c r="Y1747" t="s">
        <v>173</v>
      </c>
      <c r="Z1747" t="s">
        <v>173</v>
      </c>
      <c r="AA1747" t="s">
        <v>173</v>
      </c>
      <c r="AB1747" t="s">
        <v>173</v>
      </c>
      <c r="AC1747" s="25" t="s">
        <v>173</v>
      </c>
      <c r="AD1747" s="25" t="s">
        <v>173</v>
      </c>
      <c r="AE1747" s="25" t="s">
        <v>173</v>
      </c>
      <c r="AQ1747" s="5" t="e">
        <f>VLOOKUP(AR1747,'End KS4 denominations'!A:G,7,0)</f>
        <v>#N/A</v>
      </c>
      <c r="AR1747" s="5" t="str">
        <f t="shared" si="27"/>
        <v>Boys.S7.Independent Special Schools.Total.Total</v>
      </c>
    </row>
    <row r="1748" spans="1:44" x14ac:dyDescent="0.25">
      <c r="A1748">
        <v>201819</v>
      </c>
      <c r="B1748" t="s">
        <v>19</v>
      </c>
      <c r="C1748" t="s">
        <v>110</v>
      </c>
      <c r="D1748" t="s">
        <v>20</v>
      </c>
      <c r="E1748" t="s">
        <v>21</v>
      </c>
      <c r="F1748" t="s">
        <v>22</v>
      </c>
      <c r="G1748" t="s">
        <v>113</v>
      </c>
      <c r="H1748" t="s">
        <v>125</v>
      </c>
      <c r="I1748" t="s">
        <v>162</v>
      </c>
      <c r="J1748" t="s">
        <v>161</v>
      </c>
      <c r="K1748" t="s">
        <v>161</v>
      </c>
      <c r="L1748" t="s">
        <v>68</v>
      </c>
      <c r="M1748" t="s">
        <v>26</v>
      </c>
      <c r="N1748">
        <v>16</v>
      </c>
      <c r="O1748">
        <v>12</v>
      </c>
      <c r="P1748">
        <v>2</v>
      </c>
      <c r="Q1748">
        <v>0</v>
      </c>
      <c r="R1748">
        <v>0</v>
      </c>
      <c r="S1748">
        <v>0</v>
      </c>
      <c r="T1748">
        <v>0</v>
      </c>
      <c r="U1748">
        <v>0</v>
      </c>
      <c r="V1748">
        <v>75</v>
      </c>
      <c r="W1748">
        <v>12</v>
      </c>
      <c r="X1748">
        <v>0</v>
      </c>
      <c r="Y1748" t="s">
        <v>173</v>
      </c>
      <c r="Z1748" t="s">
        <v>173</v>
      </c>
      <c r="AA1748" t="s">
        <v>173</v>
      </c>
      <c r="AB1748" t="s">
        <v>173</v>
      </c>
      <c r="AC1748" s="25" t="s">
        <v>173</v>
      </c>
      <c r="AD1748" s="25" t="s">
        <v>173</v>
      </c>
      <c r="AE1748" s="25" t="s">
        <v>173</v>
      </c>
      <c r="AQ1748" s="5" t="e">
        <f>VLOOKUP(AR1748,'End KS4 denominations'!A:G,7,0)</f>
        <v>#N/A</v>
      </c>
      <c r="AR1748" s="5" t="str">
        <f t="shared" si="27"/>
        <v>Girls.S7.Independent Special Schools.Total.Total</v>
      </c>
    </row>
    <row r="1749" spans="1:44" x14ac:dyDescent="0.25">
      <c r="A1749">
        <v>201819</v>
      </c>
      <c r="B1749" t="s">
        <v>19</v>
      </c>
      <c r="C1749" t="s">
        <v>110</v>
      </c>
      <c r="D1749" t="s">
        <v>20</v>
      </c>
      <c r="E1749" t="s">
        <v>21</v>
      </c>
      <c r="F1749" t="s">
        <v>22</v>
      </c>
      <c r="G1749" t="s">
        <v>161</v>
      </c>
      <c r="H1749" t="s">
        <v>125</v>
      </c>
      <c r="I1749" t="s">
        <v>162</v>
      </c>
      <c r="J1749" t="s">
        <v>161</v>
      </c>
      <c r="K1749" t="s">
        <v>161</v>
      </c>
      <c r="L1749" t="s">
        <v>68</v>
      </c>
      <c r="M1749" t="s">
        <v>26</v>
      </c>
      <c r="N1749">
        <v>33</v>
      </c>
      <c r="O1749">
        <v>28</v>
      </c>
      <c r="P1749">
        <v>11</v>
      </c>
      <c r="Q1749">
        <v>2</v>
      </c>
      <c r="R1749">
        <v>0</v>
      </c>
      <c r="S1749">
        <v>0</v>
      </c>
      <c r="T1749">
        <v>0</v>
      </c>
      <c r="U1749">
        <v>0</v>
      </c>
      <c r="V1749">
        <v>84</v>
      </c>
      <c r="W1749">
        <v>33</v>
      </c>
      <c r="X1749">
        <v>6</v>
      </c>
      <c r="Y1749" t="s">
        <v>173</v>
      </c>
      <c r="Z1749" t="s">
        <v>173</v>
      </c>
      <c r="AA1749" t="s">
        <v>173</v>
      </c>
      <c r="AB1749" t="s">
        <v>173</v>
      </c>
      <c r="AC1749" s="25" t="s">
        <v>173</v>
      </c>
      <c r="AD1749" s="25" t="s">
        <v>173</v>
      </c>
      <c r="AE1749" s="25" t="s">
        <v>173</v>
      </c>
      <c r="AQ1749" s="5" t="e">
        <f>VLOOKUP(AR1749,'End KS4 denominations'!A:G,7,0)</f>
        <v>#N/A</v>
      </c>
      <c r="AR1749" s="5" t="str">
        <f t="shared" si="27"/>
        <v>Total.S7.Independent Special Schools.Total.Total</v>
      </c>
    </row>
    <row r="1750" spans="1:44" x14ac:dyDescent="0.25">
      <c r="A1750">
        <v>201819</v>
      </c>
      <c r="B1750" t="s">
        <v>19</v>
      </c>
      <c r="C1750" t="s">
        <v>110</v>
      </c>
      <c r="D1750" t="s">
        <v>20</v>
      </c>
      <c r="E1750" t="s">
        <v>21</v>
      </c>
      <c r="F1750" t="s">
        <v>22</v>
      </c>
      <c r="G1750" t="s">
        <v>111</v>
      </c>
      <c r="H1750" t="s">
        <v>125</v>
      </c>
      <c r="I1750" t="s">
        <v>88</v>
      </c>
      <c r="J1750" t="s">
        <v>161</v>
      </c>
      <c r="K1750" t="s">
        <v>161</v>
      </c>
      <c r="L1750" t="s">
        <v>68</v>
      </c>
      <c r="M1750" t="s">
        <v>26</v>
      </c>
      <c r="N1750">
        <v>1829</v>
      </c>
      <c r="O1750">
        <v>1721</v>
      </c>
      <c r="P1750">
        <v>908</v>
      </c>
      <c r="Q1750">
        <v>623</v>
      </c>
      <c r="R1750">
        <v>0</v>
      </c>
      <c r="S1750">
        <v>0</v>
      </c>
      <c r="T1750">
        <v>0</v>
      </c>
      <c r="U1750">
        <v>0</v>
      </c>
      <c r="V1750">
        <v>94</v>
      </c>
      <c r="W1750">
        <v>49</v>
      </c>
      <c r="X1750">
        <v>34</v>
      </c>
      <c r="Y1750" t="s">
        <v>173</v>
      </c>
      <c r="Z1750" t="s">
        <v>173</v>
      </c>
      <c r="AA1750" t="s">
        <v>173</v>
      </c>
      <c r="AB1750" t="s">
        <v>173</v>
      </c>
      <c r="AC1750" s="25" t="s">
        <v>173</v>
      </c>
      <c r="AD1750" s="25" t="s">
        <v>173</v>
      </c>
      <c r="AE1750" s="25" t="s">
        <v>173</v>
      </c>
      <c r="AQ1750" s="5" t="e">
        <f>VLOOKUP(AR1750,'End KS4 denominations'!A:G,7,0)</f>
        <v>#N/A</v>
      </c>
      <c r="AR1750" s="5" t="str">
        <f t="shared" si="27"/>
        <v>Boys.S7.Sponsored Academies.Total.Total</v>
      </c>
    </row>
    <row r="1751" spans="1:44" x14ac:dyDescent="0.25">
      <c r="A1751">
        <v>201819</v>
      </c>
      <c r="B1751" t="s">
        <v>19</v>
      </c>
      <c r="C1751" t="s">
        <v>110</v>
      </c>
      <c r="D1751" t="s">
        <v>20</v>
      </c>
      <c r="E1751" t="s">
        <v>21</v>
      </c>
      <c r="F1751" t="s">
        <v>22</v>
      </c>
      <c r="G1751" t="s">
        <v>113</v>
      </c>
      <c r="H1751" t="s">
        <v>125</v>
      </c>
      <c r="I1751" t="s">
        <v>88</v>
      </c>
      <c r="J1751" t="s">
        <v>161</v>
      </c>
      <c r="K1751" t="s">
        <v>161</v>
      </c>
      <c r="L1751" t="s">
        <v>68</v>
      </c>
      <c r="M1751" t="s">
        <v>26</v>
      </c>
      <c r="N1751">
        <v>4238</v>
      </c>
      <c r="O1751">
        <v>4127</v>
      </c>
      <c r="P1751">
        <v>2577</v>
      </c>
      <c r="Q1751">
        <v>1942</v>
      </c>
      <c r="R1751">
        <v>0</v>
      </c>
      <c r="S1751">
        <v>0</v>
      </c>
      <c r="T1751">
        <v>0</v>
      </c>
      <c r="U1751">
        <v>0</v>
      </c>
      <c r="V1751">
        <v>97</v>
      </c>
      <c r="W1751">
        <v>60</v>
      </c>
      <c r="X1751">
        <v>45</v>
      </c>
      <c r="Y1751" t="s">
        <v>173</v>
      </c>
      <c r="Z1751" t="s">
        <v>173</v>
      </c>
      <c r="AA1751" t="s">
        <v>173</v>
      </c>
      <c r="AB1751" t="s">
        <v>173</v>
      </c>
      <c r="AC1751" s="25" t="s">
        <v>173</v>
      </c>
      <c r="AD1751" s="25" t="s">
        <v>173</v>
      </c>
      <c r="AE1751" s="25" t="s">
        <v>173</v>
      </c>
      <c r="AQ1751" s="5" t="e">
        <f>VLOOKUP(AR1751,'End KS4 denominations'!A:G,7,0)</f>
        <v>#N/A</v>
      </c>
      <c r="AR1751" s="5" t="str">
        <f t="shared" si="27"/>
        <v>Girls.S7.Sponsored Academies.Total.Total</v>
      </c>
    </row>
    <row r="1752" spans="1:44" x14ac:dyDescent="0.25">
      <c r="A1752">
        <v>201819</v>
      </c>
      <c r="B1752" t="s">
        <v>19</v>
      </c>
      <c r="C1752" t="s">
        <v>110</v>
      </c>
      <c r="D1752" t="s">
        <v>20</v>
      </c>
      <c r="E1752" t="s">
        <v>21</v>
      </c>
      <c r="F1752" t="s">
        <v>22</v>
      </c>
      <c r="G1752" t="s">
        <v>161</v>
      </c>
      <c r="H1752" t="s">
        <v>125</v>
      </c>
      <c r="I1752" t="s">
        <v>88</v>
      </c>
      <c r="J1752" t="s">
        <v>161</v>
      </c>
      <c r="K1752" t="s">
        <v>161</v>
      </c>
      <c r="L1752" t="s">
        <v>68</v>
      </c>
      <c r="M1752" t="s">
        <v>26</v>
      </c>
      <c r="N1752">
        <v>6067</v>
      </c>
      <c r="O1752">
        <v>5848</v>
      </c>
      <c r="P1752">
        <v>3485</v>
      </c>
      <c r="Q1752">
        <v>2565</v>
      </c>
      <c r="R1752">
        <v>0</v>
      </c>
      <c r="S1752">
        <v>0</v>
      </c>
      <c r="T1752">
        <v>0</v>
      </c>
      <c r="U1752">
        <v>0</v>
      </c>
      <c r="V1752">
        <v>96</v>
      </c>
      <c r="W1752">
        <v>57</v>
      </c>
      <c r="X1752">
        <v>42</v>
      </c>
      <c r="Y1752" t="s">
        <v>173</v>
      </c>
      <c r="Z1752" t="s">
        <v>173</v>
      </c>
      <c r="AA1752" t="s">
        <v>173</v>
      </c>
      <c r="AB1752" t="s">
        <v>173</v>
      </c>
      <c r="AC1752" s="25" t="s">
        <v>173</v>
      </c>
      <c r="AD1752" s="25" t="s">
        <v>173</v>
      </c>
      <c r="AE1752" s="25" t="s">
        <v>173</v>
      </c>
      <c r="AQ1752" s="5" t="e">
        <f>VLOOKUP(AR1752,'End KS4 denominations'!A:G,7,0)</f>
        <v>#N/A</v>
      </c>
      <c r="AR1752" s="5" t="str">
        <f t="shared" si="27"/>
        <v>Total.S7.Sponsored Academies.Total.Total</v>
      </c>
    </row>
    <row r="1753" spans="1:44" x14ac:dyDescent="0.25">
      <c r="A1753">
        <v>201819</v>
      </c>
      <c r="B1753" t="s">
        <v>19</v>
      </c>
      <c r="C1753" t="s">
        <v>110</v>
      </c>
      <c r="D1753" t="s">
        <v>20</v>
      </c>
      <c r="E1753" t="s">
        <v>21</v>
      </c>
      <c r="F1753" t="s">
        <v>22</v>
      </c>
      <c r="G1753" t="s">
        <v>111</v>
      </c>
      <c r="H1753" t="s">
        <v>125</v>
      </c>
      <c r="I1753" t="s">
        <v>126</v>
      </c>
      <c r="J1753" t="s">
        <v>161</v>
      </c>
      <c r="K1753" t="s">
        <v>161</v>
      </c>
      <c r="L1753" t="s">
        <v>68</v>
      </c>
      <c r="M1753" t="s">
        <v>26</v>
      </c>
      <c r="N1753">
        <v>5</v>
      </c>
      <c r="O1753">
        <v>5</v>
      </c>
      <c r="P1753">
        <v>4</v>
      </c>
      <c r="Q1753">
        <v>3</v>
      </c>
      <c r="R1753">
        <v>0</v>
      </c>
      <c r="S1753">
        <v>0</v>
      </c>
      <c r="T1753">
        <v>0</v>
      </c>
      <c r="U1753">
        <v>0</v>
      </c>
      <c r="V1753">
        <v>100</v>
      </c>
      <c r="W1753">
        <v>80</v>
      </c>
      <c r="X1753">
        <v>60</v>
      </c>
      <c r="Y1753" t="s">
        <v>173</v>
      </c>
      <c r="Z1753" t="s">
        <v>173</v>
      </c>
      <c r="AA1753" t="s">
        <v>173</v>
      </c>
      <c r="AB1753" t="s">
        <v>173</v>
      </c>
      <c r="AC1753" s="25" t="s">
        <v>173</v>
      </c>
      <c r="AD1753" s="25" t="s">
        <v>173</v>
      </c>
      <c r="AE1753" s="25" t="s">
        <v>173</v>
      </c>
      <c r="AQ1753" s="5" t="e">
        <f>VLOOKUP(AR1753,'End KS4 denominations'!A:G,7,0)</f>
        <v>#N/A</v>
      </c>
      <c r="AR1753" s="5" t="str">
        <f t="shared" si="27"/>
        <v>Boys.S7.Studio Schools.Total.Total</v>
      </c>
    </row>
    <row r="1754" spans="1:44" x14ac:dyDescent="0.25">
      <c r="A1754">
        <v>201819</v>
      </c>
      <c r="B1754" t="s">
        <v>19</v>
      </c>
      <c r="C1754" t="s">
        <v>110</v>
      </c>
      <c r="D1754" t="s">
        <v>20</v>
      </c>
      <c r="E1754" t="s">
        <v>21</v>
      </c>
      <c r="F1754" t="s">
        <v>22</v>
      </c>
      <c r="G1754" t="s">
        <v>113</v>
      </c>
      <c r="H1754" t="s">
        <v>125</v>
      </c>
      <c r="I1754" t="s">
        <v>126</v>
      </c>
      <c r="J1754" t="s">
        <v>161</v>
      </c>
      <c r="K1754" t="s">
        <v>161</v>
      </c>
      <c r="L1754" t="s">
        <v>68</v>
      </c>
      <c r="M1754" t="s">
        <v>26</v>
      </c>
      <c r="N1754">
        <v>12</v>
      </c>
      <c r="O1754">
        <v>12</v>
      </c>
      <c r="P1754">
        <v>7</v>
      </c>
      <c r="Q1754">
        <v>4</v>
      </c>
      <c r="R1754">
        <v>0</v>
      </c>
      <c r="S1754">
        <v>0</v>
      </c>
      <c r="T1754">
        <v>0</v>
      </c>
      <c r="U1754">
        <v>0</v>
      </c>
      <c r="V1754">
        <v>100</v>
      </c>
      <c r="W1754">
        <v>58</v>
      </c>
      <c r="X1754">
        <v>33</v>
      </c>
      <c r="Y1754" t="s">
        <v>173</v>
      </c>
      <c r="Z1754" t="s">
        <v>173</v>
      </c>
      <c r="AA1754" t="s">
        <v>173</v>
      </c>
      <c r="AB1754" t="s">
        <v>173</v>
      </c>
      <c r="AC1754" s="25" t="s">
        <v>173</v>
      </c>
      <c r="AD1754" s="25" t="s">
        <v>173</v>
      </c>
      <c r="AE1754" s="25" t="s">
        <v>173</v>
      </c>
      <c r="AQ1754" s="5" t="e">
        <f>VLOOKUP(AR1754,'End KS4 denominations'!A:G,7,0)</f>
        <v>#N/A</v>
      </c>
      <c r="AR1754" s="5" t="str">
        <f t="shared" si="27"/>
        <v>Girls.S7.Studio Schools.Total.Total</v>
      </c>
    </row>
    <row r="1755" spans="1:44" x14ac:dyDescent="0.25">
      <c r="A1755">
        <v>201819</v>
      </c>
      <c r="B1755" t="s">
        <v>19</v>
      </c>
      <c r="C1755" t="s">
        <v>110</v>
      </c>
      <c r="D1755" t="s">
        <v>20</v>
      </c>
      <c r="E1755" t="s">
        <v>21</v>
      </c>
      <c r="F1755" t="s">
        <v>22</v>
      </c>
      <c r="G1755" t="s">
        <v>161</v>
      </c>
      <c r="H1755" t="s">
        <v>125</v>
      </c>
      <c r="I1755" t="s">
        <v>126</v>
      </c>
      <c r="J1755" t="s">
        <v>161</v>
      </c>
      <c r="K1755" t="s">
        <v>161</v>
      </c>
      <c r="L1755" t="s">
        <v>68</v>
      </c>
      <c r="M1755" t="s">
        <v>26</v>
      </c>
      <c r="N1755">
        <v>17</v>
      </c>
      <c r="O1755">
        <v>17</v>
      </c>
      <c r="P1755">
        <v>11</v>
      </c>
      <c r="Q1755">
        <v>7</v>
      </c>
      <c r="R1755">
        <v>0</v>
      </c>
      <c r="S1755">
        <v>0</v>
      </c>
      <c r="T1755">
        <v>0</v>
      </c>
      <c r="U1755">
        <v>0</v>
      </c>
      <c r="V1755">
        <v>100</v>
      </c>
      <c r="W1755">
        <v>64</v>
      </c>
      <c r="X1755">
        <v>41</v>
      </c>
      <c r="Y1755" t="s">
        <v>173</v>
      </c>
      <c r="Z1755" t="s">
        <v>173</v>
      </c>
      <c r="AA1755" t="s">
        <v>173</v>
      </c>
      <c r="AB1755" t="s">
        <v>173</v>
      </c>
      <c r="AC1755" s="25" t="s">
        <v>173</v>
      </c>
      <c r="AD1755" s="25" t="s">
        <v>173</v>
      </c>
      <c r="AE1755" s="25" t="s">
        <v>173</v>
      </c>
      <c r="AQ1755" s="5" t="e">
        <f>VLOOKUP(AR1755,'End KS4 denominations'!A:G,7,0)</f>
        <v>#N/A</v>
      </c>
      <c r="AR1755" s="5" t="str">
        <f t="shared" si="27"/>
        <v>Total.S7.Studio Schools.Total.Total</v>
      </c>
    </row>
    <row r="1756" spans="1:44" x14ac:dyDescent="0.25">
      <c r="A1756">
        <v>201819</v>
      </c>
      <c r="B1756" t="s">
        <v>19</v>
      </c>
      <c r="C1756" t="s">
        <v>110</v>
      </c>
      <c r="D1756" t="s">
        <v>20</v>
      </c>
      <c r="E1756" t="s">
        <v>21</v>
      </c>
      <c r="F1756" t="s">
        <v>22</v>
      </c>
      <c r="G1756" t="s">
        <v>111</v>
      </c>
      <c r="H1756" t="s">
        <v>125</v>
      </c>
      <c r="I1756" t="s">
        <v>163</v>
      </c>
      <c r="J1756" t="s">
        <v>161</v>
      </c>
      <c r="K1756" t="s">
        <v>161</v>
      </c>
      <c r="L1756" t="s">
        <v>68</v>
      </c>
      <c r="M1756" t="s">
        <v>26</v>
      </c>
      <c r="N1756">
        <v>64</v>
      </c>
      <c r="O1756">
        <v>62</v>
      </c>
      <c r="P1756">
        <v>35</v>
      </c>
      <c r="Q1756">
        <v>21</v>
      </c>
      <c r="R1756">
        <v>0</v>
      </c>
      <c r="S1756">
        <v>0</v>
      </c>
      <c r="T1756">
        <v>0</v>
      </c>
      <c r="U1756">
        <v>0</v>
      </c>
      <c r="V1756">
        <v>96</v>
      </c>
      <c r="W1756">
        <v>54</v>
      </c>
      <c r="X1756">
        <v>32</v>
      </c>
      <c r="Y1756" t="s">
        <v>173</v>
      </c>
      <c r="Z1756" t="s">
        <v>173</v>
      </c>
      <c r="AA1756" t="s">
        <v>173</v>
      </c>
      <c r="AB1756" t="s">
        <v>173</v>
      </c>
      <c r="AC1756" s="25" t="s">
        <v>173</v>
      </c>
      <c r="AD1756" s="25" t="s">
        <v>173</v>
      </c>
      <c r="AE1756" s="25" t="s">
        <v>173</v>
      </c>
      <c r="AQ1756" s="5" t="e">
        <f>VLOOKUP(AR1756,'End KS4 denominations'!A:G,7,0)</f>
        <v>#N/A</v>
      </c>
      <c r="AR1756" s="5" t="str">
        <f t="shared" si="27"/>
        <v>Boys.S7.University Technical Colleges (UTCs).Total.Total</v>
      </c>
    </row>
    <row r="1757" spans="1:44" x14ac:dyDescent="0.25">
      <c r="A1757">
        <v>201819</v>
      </c>
      <c r="B1757" t="s">
        <v>19</v>
      </c>
      <c r="C1757" t="s">
        <v>110</v>
      </c>
      <c r="D1757" t="s">
        <v>20</v>
      </c>
      <c r="E1757" t="s">
        <v>21</v>
      </c>
      <c r="F1757" t="s">
        <v>22</v>
      </c>
      <c r="G1757" t="s">
        <v>113</v>
      </c>
      <c r="H1757" t="s">
        <v>125</v>
      </c>
      <c r="I1757" t="s">
        <v>163</v>
      </c>
      <c r="J1757" t="s">
        <v>161</v>
      </c>
      <c r="K1757" t="s">
        <v>161</v>
      </c>
      <c r="L1757" t="s">
        <v>68</v>
      </c>
      <c r="M1757" t="s">
        <v>26</v>
      </c>
      <c r="N1757">
        <v>155</v>
      </c>
      <c r="O1757">
        <v>149</v>
      </c>
      <c r="P1757">
        <v>84</v>
      </c>
      <c r="Q1757">
        <v>62</v>
      </c>
      <c r="R1757">
        <v>0</v>
      </c>
      <c r="S1757">
        <v>0</v>
      </c>
      <c r="T1757">
        <v>0</v>
      </c>
      <c r="U1757">
        <v>0</v>
      </c>
      <c r="V1757">
        <v>96</v>
      </c>
      <c r="W1757">
        <v>54</v>
      </c>
      <c r="X1757">
        <v>40</v>
      </c>
      <c r="Y1757" t="s">
        <v>173</v>
      </c>
      <c r="Z1757" t="s">
        <v>173</v>
      </c>
      <c r="AA1757" t="s">
        <v>173</v>
      </c>
      <c r="AB1757" t="s">
        <v>173</v>
      </c>
      <c r="AC1757" s="25" t="s">
        <v>173</v>
      </c>
      <c r="AD1757" s="25" t="s">
        <v>173</v>
      </c>
      <c r="AE1757" s="25" t="s">
        <v>173</v>
      </c>
      <c r="AQ1757" s="5" t="e">
        <f>VLOOKUP(AR1757,'End KS4 denominations'!A:G,7,0)</f>
        <v>#N/A</v>
      </c>
      <c r="AR1757" s="5" t="str">
        <f t="shared" si="27"/>
        <v>Girls.S7.University Technical Colleges (UTCs).Total.Total</v>
      </c>
    </row>
    <row r="1758" spans="1:44" x14ac:dyDescent="0.25">
      <c r="A1758">
        <v>201819</v>
      </c>
      <c r="B1758" t="s">
        <v>19</v>
      </c>
      <c r="C1758" t="s">
        <v>110</v>
      </c>
      <c r="D1758" t="s">
        <v>20</v>
      </c>
      <c r="E1758" t="s">
        <v>21</v>
      </c>
      <c r="F1758" t="s">
        <v>22</v>
      </c>
      <c r="G1758" t="s">
        <v>161</v>
      </c>
      <c r="H1758" t="s">
        <v>125</v>
      </c>
      <c r="I1758" t="s">
        <v>163</v>
      </c>
      <c r="J1758" t="s">
        <v>161</v>
      </c>
      <c r="K1758" t="s">
        <v>161</v>
      </c>
      <c r="L1758" t="s">
        <v>68</v>
      </c>
      <c r="M1758" t="s">
        <v>26</v>
      </c>
      <c r="N1758">
        <v>219</v>
      </c>
      <c r="O1758">
        <v>211</v>
      </c>
      <c r="P1758">
        <v>119</v>
      </c>
      <c r="Q1758">
        <v>83</v>
      </c>
      <c r="R1758">
        <v>0</v>
      </c>
      <c r="S1758">
        <v>0</v>
      </c>
      <c r="T1758">
        <v>0</v>
      </c>
      <c r="U1758">
        <v>0</v>
      </c>
      <c r="V1758">
        <v>96</v>
      </c>
      <c r="W1758">
        <v>54</v>
      </c>
      <c r="X1758">
        <v>37</v>
      </c>
      <c r="Y1758" t="s">
        <v>173</v>
      </c>
      <c r="Z1758" t="s">
        <v>173</v>
      </c>
      <c r="AA1758" t="s">
        <v>173</v>
      </c>
      <c r="AB1758" t="s">
        <v>173</v>
      </c>
      <c r="AC1758" s="25" t="s">
        <v>173</v>
      </c>
      <c r="AD1758" s="25" t="s">
        <v>173</v>
      </c>
      <c r="AE1758" s="25" t="s">
        <v>173</v>
      </c>
      <c r="AQ1758" s="5" t="e">
        <f>VLOOKUP(AR1758,'End KS4 denominations'!A:G,7,0)</f>
        <v>#N/A</v>
      </c>
      <c r="AR1758" s="5" t="str">
        <f t="shared" si="27"/>
        <v>Total.S7.University Technical Colleges (UTCs).Total.Total</v>
      </c>
    </row>
    <row r="1759" spans="1:44" x14ac:dyDescent="0.25">
      <c r="A1759">
        <v>201819</v>
      </c>
      <c r="B1759" t="s">
        <v>19</v>
      </c>
      <c r="C1759" t="s">
        <v>110</v>
      </c>
      <c r="D1759" t="s">
        <v>20</v>
      </c>
      <c r="E1759" t="s">
        <v>21</v>
      </c>
      <c r="F1759" t="s">
        <v>22</v>
      </c>
      <c r="G1759" t="s">
        <v>111</v>
      </c>
      <c r="H1759" t="s">
        <v>125</v>
      </c>
      <c r="I1759" t="s">
        <v>86</v>
      </c>
      <c r="J1759" t="s">
        <v>161</v>
      </c>
      <c r="K1759" t="s">
        <v>161</v>
      </c>
      <c r="L1759" t="s">
        <v>69</v>
      </c>
      <c r="M1759" t="s">
        <v>26</v>
      </c>
      <c r="N1759">
        <v>20070</v>
      </c>
      <c r="O1759">
        <v>19666</v>
      </c>
      <c r="P1759">
        <v>13268</v>
      </c>
      <c r="Q1759">
        <v>10029</v>
      </c>
      <c r="R1759">
        <v>0</v>
      </c>
      <c r="S1759">
        <v>0</v>
      </c>
      <c r="T1759">
        <v>0</v>
      </c>
      <c r="U1759">
        <v>0</v>
      </c>
      <c r="V1759">
        <v>97</v>
      </c>
      <c r="W1759">
        <v>66</v>
      </c>
      <c r="X1759">
        <v>49</v>
      </c>
      <c r="Y1759" t="s">
        <v>173</v>
      </c>
      <c r="Z1759" t="s">
        <v>173</v>
      </c>
      <c r="AA1759" t="s">
        <v>173</v>
      </c>
      <c r="AB1759" t="s">
        <v>173</v>
      </c>
      <c r="AC1759" s="25" t="s">
        <v>173</v>
      </c>
      <c r="AD1759" s="25" t="s">
        <v>173</v>
      </c>
      <c r="AE1759" s="25" t="s">
        <v>173</v>
      </c>
      <c r="AQ1759" s="5" t="e">
        <f>VLOOKUP(AR1759,'End KS4 denominations'!A:G,7,0)</f>
        <v>#N/A</v>
      </c>
      <c r="AR1759" s="5" t="str">
        <f t="shared" si="27"/>
        <v>Boys.S7.Converter Academies.Total.Total</v>
      </c>
    </row>
    <row r="1760" spans="1:44" x14ac:dyDescent="0.25">
      <c r="A1760">
        <v>201819</v>
      </c>
      <c r="B1760" t="s">
        <v>19</v>
      </c>
      <c r="C1760" t="s">
        <v>110</v>
      </c>
      <c r="D1760" t="s">
        <v>20</v>
      </c>
      <c r="E1760" t="s">
        <v>21</v>
      </c>
      <c r="F1760" t="s">
        <v>22</v>
      </c>
      <c r="G1760" t="s">
        <v>113</v>
      </c>
      <c r="H1760" t="s">
        <v>125</v>
      </c>
      <c r="I1760" t="s">
        <v>86</v>
      </c>
      <c r="J1760" t="s">
        <v>161</v>
      </c>
      <c r="K1760" t="s">
        <v>161</v>
      </c>
      <c r="L1760" t="s">
        <v>69</v>
      </c>
      <c r="M1760" t="s">
        <v>26</v>
      </c>
      <c r="N1760">
        <v>27840</v>
      </c>
      <c r="O1760">
        <v>27401</v>
      </c>
      <c r="P1760">
        <v>21182</v>
      </c>
      <c r="Q1760">
        <v>16976</v>
      </c>
      <c r="R1760">
        <v>0</v>
      </c>
      <c r="S1760">
        <v>0</v>
      </c>
      <c r="T1760">
        <v>0</v>
      </c>
      <c r="U1760">
        <v>0</v>
      </c>
      <c r="V1760">
        <v>98</v>
      </c>
      <c r="W1760">
        <v>76</v>
      </c>
      <c r="X1760">
        <v>60</v>
      </c>
      <c r="Y1760" t="s">
        <v>173</v>
      </c>
      <c r="Z1760" t="s">
        <v>173</v>
      </c>
      <c r="AA1760" t="s">
        <v>173</v>
      </c>
      <c r="AB1760" t="s">
        <v>173</v>
      </c>
      <c r="AC1760" s="25" t="s">
        <v>173</v>
      </c>
      <c r="AD1760" s="25" t="s">
        <v>173</v>
      </c>
      <c r="AE1760" s="25" t="s">
        <v>173</v>
      </c>
      <c r="AQ1760" s="5" t="e">
        <f>VLOOKUP(AR1760,'End KS4 denominations'!A:G,7,0)</f>
        <v>#N/A</v>
      </c>
      <c r="AR1760" s="5" t="str">
        <f t="shared" si="27"/>
        <v>Girls.S7.Converter Academies.Total.Total</v>
      </c>
    </row>
    <row r="1761" spans="1:44" x14ac:dyDescent="0.25">
      <c r="A1761">
        <v>201819</v>
      </c>
      <c r="B1761" t="s">
        <v>19</v>
      </c>
      <c r="C1761" t="s">
        <v>110</v>
      </c>
      <c r="D1761" t="s">
        <v>20</v>
      </c>
      <c r="E1761" t="s">
        <v>21</v>
      </c>
      <c r="F1761" t="s">
        <v>22</v>
      </c>
      <c r="G1761" t="s">
        <v>161</v>
      </c>
      <c r="H1761" t="s">
        <v>125</v>
      </c>
      <c r="I1761" t="s">
        <v>86</v>
      </c>
      <c r="J1761" t="s">
        <v>161</v>
      </c>
      <c r="K1761" t="s">
        <v>161</v>
      </c>
      <c r="L1761" t="s">
        <v>69</v>
      </c>
      <c r="M1761" t="s">
        <v>26</v>
      </c>
      <c r="N1761">
        <v>47910</v>
      </c>
      <c r="O1761">
        <v>47067</v>
      </c>
      <c r="P1761">
        <v>34450</v>
      </c>
      <c r="Q1761">
        <v>27005</v>
      </c>
      <c r="R1761">
        <v>0</v>
      </c>
      <c r="S1761">
        <v>0</v>
      </c>
      <c r="T1761">
        <v>0</v>
      </c>
      <c r="U1761">
        <v>0</v>
      </c>
      <c r="V1761">
        <v>98</v>
      </c>
      <c r="W1761">
        <v>71</v>
      </c>
      <c r="X1761">
        <v>56</v>
      </c>
      <c r="Y1761" t="s">
        <v>173</v>
      </c>
      <c r="Z1761" t="s">
        <v>173</v>
      </c>
      <c r="AA1761" t="s">
        <v>173</v>
      </c>
      <c r="AB1761" t="s">
        <v>173</v>
      </c>
      <c r="AC1761" s="25" t="s">
        <v>173</v>
      </c>
      <c r="AD1761" s="25" t="s">
        <v>173</v>
      </c>
      <c r="AE1761" s="25" t="s">
        <v>173</v>
      </c>
      <c r="AQ1761" s="5" t="e">
        <f>VLOOKUP(AR1761,'End KS4 denominations'!A:G,7,0)</f>
        <v>#N/A</v>
      </c>
      <c r="AR1761" s="5" t="str">
        <f t="shared" si="27"/>
        <v>Total.S7.Converter Academies.Total.Total</v>
      </c>
    </row>
    <row r="1762" spans="1:44" x14ac:dyDescent="0.25">
      <c r="A1762">
        <v>201819</v>
      </c>
      <c r="B1762" t="s">
        <v>19</v>
      </c>
      <c r="C1762" t="s">
        <v>110</v>
      </c>
      <c r="D1762" t="s">
        <v>20</v>
      </c>
      <c r="E1762" t="s">
        <v>21</v>
      </c>
      <c r="F1762" t="s">
        <v>22</v>
      </c>
      <c r="G1762" t="s">
        <v>111</v>
      </c>
      <c r="H1762" t="s">
        <v>125</v>
      </c>
      <c r="I1762" t="s">
        <v>164</v>
      </c>
      <c r="J1762" t="s">
        <v>161</v>
      </c>
      <c r="K1762" t="s">
        <v>161</v>
      </c>
      <c r="L1762" t="s">
        <v>69</v>
      </c>
      <c r="M1762" t="s">
        <v>26</v>
      </c>
      <c r="N1762">
        <v>3</v>
      </c>
      <c r="O1762">
        <v>3</v>
      </c>
      <c r="P1762">
        <v>1</v>
      </c>
      <c r="Q1762">
        <v>1</v>
      </c>
      <c r="R1762">
        <v>0</v>
      </c>
      <c r="S1762">
        <v>0</v>
      </c>
      <c r="T1762">
        <v>0</v>
      </c>
      <c r="U1762">
        <v>0</v>
      </c>
      <c r="V1762">
        <v>100</v>
      </c>
      <c r="W1762">
        <v>33</v>
      </c>
      <c r="X1762">
        <v>33</v>
      </c>
      <c r="Y1762" t="s">
        <v>173</v>
      </c>
      <c r="Z1762" t="s">
        <v>173</v>
      </c>
      <c r="AA1762" t="s">
        <v>173</v>
      </c>
      <c r="AB1762" t="s">
        <v>173</v>
      </c>
      <c r="AC1762" s="25" t="s">
        <v>173</v>
      </c>
      <c r="AD1762" s="25" t="s">
        <v>173</v>
      </c>
      <c r="AE1762" s="25" t="s">
        <v>173</v>
      </c>
      <c r="AQ1762" s="5" t="e">
        <f>VLOOKUP(AR1762,'End KS4 denominations'!A:G,7,0)</f>
        <v>#N/A</v>
      </c>
      <c r="AR1762" s="5" t="str">
        <f t="shared" si="27"/>
        <v>Boys.S7.FE14-16 Colleges.Total.Total</v>
      </c>
    </row>
    <row r="1763" spans="1:44" x14ac:dyDescent="0.25">
      <c r="A1763">
        <v>201819</v>
      </c>
      <c r="B1763" t="s">
        <v>19</v>
      </c>
      <c r="C1763" t="s">
        <v>110</v>
      </c>
      <c r="D1763" t="s">
        <v>20</v>
      </c>
      <c r="E1763" t="s">
        <v>21</v>
      </c>
      <c r="F1763" t="s">
        <v>22</v>
      </c>
      <c r="G1763" t="s">
        <v>113</v>
      </c>
      <c r="H1763" t="s">
        <v>125</v>
      </c>
      <c r="I1763" t="s">
        <v>164</v>
      </c>
      <c r="J1763" t="s">
        <v>161</v>
      </c>
      <c r="K1763" t="s">
        <v>161</v>
      </c>
      <c r="L1763" t="s">
        <v>69</v>
      </c>
      <c r="M1763" t="s">
        <v>26</v>
      </c>
      <c r="N1763">
        <v>2</v>
      </c>
      <c r="O1763">
        <v>2</v>
      </c>
      <c r="P1763">
        <v>1</v>
      </c>
      <c r="Q1763">
        <v>1</v>
      </c>
      <c r="R1763">
        <v>0</v>
      </c>
      <c r="S1763">
        <v>0</v>
      </c>
      <c r="T1763">
        <v>0</v>
      </c>
      <c r="U1763">
        <v>0</v>
      </c>
      <c r="V1763">
        <v>100</v>
      </c>
      <c r="W1763">
        <v>50</v>
      </c>
      <c r="X1763">
        <v>50</v>
      </c>
      <c r="Y1763" t="s">
        <v>173</v>
      </c>
      <c r="Z1763" t="s">
        <v>173</v>
      </c>
      <c r="AA1763" t="s">
        <v>173</v>
      </c>
      <c r="AB1763" t="s">
        <v>173</v>
      </c>
      <c r="AC1763" s="25" t="s">
        <v>173</v>
      </c>
      <c r="AD1763" s="25" t="s">
        <v>173</v>
      </c>
      <c r="AE1763" s="25" t="s">
        <v>173</v>
      </c>
      <c r="AQ1763" s="5" t="e">
        <f>VLOOKUP(AR1763,'End KS4 denominations'!A:G,7,0)</f>
        <v>#N/A</v>
      </c>
      <c r="AR1763" s="5" t="str">
        <f t="shared" si="27"/>
        <v>Girls.S7.FE14-16 Colleges.Total.Total</v>
      </c>
    </row>
    <row r="1764" spans="1:44" x14ac:dyDescent="0.25">
      <c r="A1764">
        <v>201819</v>
      </c>
      <c r="B1764" t="s">
        <v>19</v>
      </c>
      <c r="C1764" t="s">
        <v>110</v>
      </c>
      <c r="D1764" t="s">
        <v>20</v>
      </c>
      <c r="E1764" t="s">
        <v>21</v>
      </c>
      <c r="F1764" t="s">
        <v>22</v>
      </c>
      <c r="G1764" t="s">
        <v>161</v>
      </c>
      <c r="H1764" t="s">
        <v>125</v>
      </c>
      <c r="I1764" t="s">
        <v>164</v>
      </c>
      <c r="J1764" t="s">
        <v>161</v>
      </c>
      <c r="K1764" t="s">
        <v>161</v>
      </c>
      <c r="L1764" t="s">
        <v>69</v>
      </c>
      <c r="M1764" t="s">
        <v>26</v>
      </c>
      <c r="N1764">
        <v>5</v>
      </c>
      <c r="O1764">
        <v>5</v>
      </c>
      <c r="P1764">
        <v>2</v>
      </c>
      <c r="Q1764">
        <v>2</v>
      </c>
      <c r="R1764">
        <v>0</v>
      </c>
      <c r="S1764">
        <v>0</v>
      </c>
      <c r="T1764">
        <v>0</v>
      </c>
      <c r="U1764">
        <v>0</v>
      </c>
      <c r="V1764">
        <v>100</v>
      </c>
      <c r="W1764">
        <v>40</v>
      </c>
      <c r="X1764">
        <v>40</v>
      </c>
      <c r="Y1764" t="s">
        <v>173</v>
      </c>
      <c r="Z1764" t="s">
        <v>173</v>
      </c>
      <c r="AA1764" t="s">
        <v>173</v>
      </c>
      <c r="AB1764" t="s">
        <v>173</v>
      </c>
      <c r="AC1764" s="25" t="s">
        <v>173</v>
      </c>
      <c r="AD1764" s="25" t="s">
        <v>173</v>
      </c>
      <c r="AE1764" s="25" t="s">
        <v>173</v>
      </c>
      <c r="AQ1764" s="5" t="e">
        <f>VLOOKUP(AR1764,'End KS4 denominations'!A:G,7,0)</f>
        <v>#N/A</v>
      </c>
      <c r="AR1764" s="5" t="str">
        <f t="shared" si="27"/>
        <v>Total.S7.FE14-16 Colleges.Total.Total</v>
      </c>
    </row>
    <row r="1765" spans="1:44" x14ac:dyDescent="0.25">
      <c r="A1765">
        <v>201819</v>
      </c>
      <c r="B1765" t="s">
        <v>19</v>
      </c>
      <c r="C1765" t="s">
        <v>110</v>
      </c>
      <c r="D1765" t="s">
        <v>20</v>
      </c>
      <c r="E1765" t="s">
        <v>21</v>
      </c>
      <c r="F1765" t="s">
        <v>22</v>
      </c>
      <c r="G1765" t="s">
        <v>111</v>
      </c>
      <c r="H1765" t="s">
        <v>125</v>
      </c>
      <c r="I1765" t="s">
        <v>89</v>
      </c>
      <c r="J1765" t="s">
        <v>161</v>
      </c>
      <c r="K1765" t="s">
        <v>161</v>
      </c>
      <c r="L1765" t="s">
        <v>69</v>
      </c>
      <c r="M1765" t="s">
        <v>26</v>
      </c>
      <c r="N1765">
        <v>1300</v>
      </c>
      <c r="O1765">
        <v>1252</v>
      </c>
      <c r="P1765">
        <v>796</v>
      </c>
      <c r="Q1765">
        <v>612</v>
      </c>
      <c r="R1765">
        <v>0</v>
      </c>
      <c r="S1765">
        <v>0</v>
      </c>
      <c r="T1765">
        <v>0</v>
      </c>
      <c r="U1765">
        <v>0</v>
      </c>
      <c r="V1765">
        <v>96</v>
      </c>
      <c r="W1765">
        <v>61</v>
      </c>
      <c r="X1765">
        <v>47</v>
      </c>
      <c r="Y1765" t="s">
        <v>173</v>
      </c>
      <c r="Z1765" t="s">
        <v>173</v>
      </c>
      <c r="AA1765" t="s">
        <v>173</v>
      </c>
      <c r="AB1765" t="s">
        <v>173</v>
      </c>
      <c r="AC1765" s="25" t="s">
        <v>173</v>
      </c>
      <c r="AD1765" s="25" t="s">
        <v>173</v>
      </c>
      <c r="AE1765" s="25" t="s">
        <v>173</v>
      </c>
      <c r="AQ1765" s="5" t="e">
        <f>VLOOKUP(AR1765,'End KS4 denominations'!A:G,7,0)</f>
        <v>#N/A</v>
      </c>
      <c r="AR1765" s="5" t="str">
        <f t="shared" si="27"/>
        <v>Boys.S7.Free Schools.Total.Total</v>
      </c>
    </row>
    <row r="1766" spans="1:44" x14ac:dyDescent="0.25">
      <c r="A1766">
        <v>201819</v>
      </c>
      <c r="B1766" t="s">
        <v>19</v>
      </c>
      <c r="C1766" t="s">
        <v>110</v>
      </c>
      <c r="D1766" t="s">
        <v>20</v>
      </c>
      <c r="E1766" t="s">
        <v>21</v>
      </c>
      <c r="F1766" t="s">
        <v>22</v>
      </c>
      <c r="G1766" t="s">
        <v>113</v>
      </c>
      <c r="H1766" t="s">
        <v>125</v>
      </c>
      <c r="I1766" t="s">
        <v>89</v>
      </c>
      <c r="J1766" t="s">
        <v>161</v>
      </c>
      <c r="K1766" t="s">
        <v>161</v>
      </c>
      <c r="L1766" t="s">
        <v>69</v>
      </c>
      <c r="M1766" t="s">
        <v>26</v>
      </c>
      <c r="N1766">
        <v>1262</v>
      </c>
      <c r="O1766">
        <v>1235</v>
      </c>
      <c r="P1766">
        <v>914</v>
      </c>
      <c r="Q1766">
        <v>744</v>
      </c>
      <c r="R1766">
        <v>0</v>
      </c>
      <c r="S1766">
        <v>0</v>
      </c>
      <c r="T1766">
        <v>0</v>
      </c>
      <c r="U1766">
        <v>0</v>
      </c>
      <c r="V1766">
        <v>97</v>
      </c>
      <c r="W1766">
        <v>72</v>
      </c>
      <c r="X1766">
        <v>58</v>
      </c>
      <c r="Y1766" t="s">
        <v>173</v>
      </c>
      <c r="Z1766" t="s">
        <v>173</v>
      </c>
      <c r="AA1766" t="s">
        <v>173</v>
      </c>
      <c r="AB1766" t="s">
        <v>173</v>
      </c>
      <c r="AC1766" s="25" t="s">
        <v>173</v>
      </c>
      <c r="AD1766" s="25" t="s">
        <v>173</v>
      </c>
      <c r="AE1766" s="25" t="s">
        <v>173</v>
      </c>
      <c r="AQ1766" s="5" t="e">
        <f>VLOOKUP(AR1766,'End KS4 denominations'!A:G,7,0)</f>
        <v>#N/A</v>
      </c>
      <c r="AR1766" s="5" t="str">
        <f t="shared" si="27"/>
        <v>Girls.S7.Free Schools.Total.Total</v>
      </c>
    </row>
    <row r="1767" spans="1:44" x14ac:dyDescent="0.25">
      <c r="A1767">
        <v>201819</v>
      </c>
      <c r="B1767" t="s">
        <v>19</v>
      </c>
      <c r="C1767" t="s">
        <v>110</v>
      </c>
      <c r="D1767" t="s">
        <v>20</v>
      </c>
      <c r="E1767" t="s">
        <v>21</v>
      </c>
      <c r="F1767" t="s">
        <v>22</v>
      </c>
      <c r="G1767" t="s">
        <v>161</v>
      </c>
      <c r="H1767" t="s">
        <v>125</v>
      </c>
      <c r="I1767" t="s">
        <v>89</v>
      </c>
      <c r="J1767" t="s">
        <v>161</v>
      </c>
      <c r="K1767" t="s">
        <v>161</v>
      </c>
      <c r="L1767" t="s">
        <v>69</v>
      </c>
      <c r="M1767" t="s">
        <v>26</v>
      </c>
      <c r="N1767">
        <v>2562</v>
      </c>
      <c r="O1767">
        <v>2487</v>
      </c>
      <c r="P1767">
        <v>1710</v>
      </c>
      <c r="Q1767">
        <v>1356</v>
      </c>
      <c r="R1767">
        <v>0</v>
      </c>
      <c r="S1767">
        <v>0</v>
      </c>
      <c r="T1767">
        <v>0</v>
      </c>
      <c r="U1767">
        <v>0</v>
      </c>
      <c r="V1767">
        <v>97</v>
      </c>
      <c r="W1767">
        <v>66</v>
      </c>
      <c r="X1767">
        <v>52</v>
      </c>
      <c r="Y1767" t="s">
        <v>173</v>
      </c>
      <c r="Z1767" t="s">
        <v>173</v>
      </c>
      <c r="AA1767" t="s">
        <v>173</v>
      </c>
      <c r="AB1767" t="s">
        <v>173</v>
      </c>
      <c r="AC1767" s="25" t="s">
        <v>173</v>
      </c>
      <c r="AD1767" s="25" t="s">
        <v>173</v>
      </c>
      <c r="AE1767" s="25" t="s">
        <v>173</v>
      </c>
      <c r="AQ1767" s="5" t="e">
        <f>VLOOKUP(AR1767,'End KS4 denominations'!A:G,7,0)</f>
        <v>#N/A</v>
      </c>
      <c r="AR1767" s="5" t="str">
        <f t="shared" si="27"/>
        <v>Total.S7.Free Schools.Total.Total</v>
      </c>
    </row>
    <row r="1768" spans="1:44" x14ac:dyDescent="0.25">
      <c r="A1768">
        <v>201819</v>
      </c>
      <c r="B1768" t="s">
        <v>19</v>
      </c>
      <c r="C1768" t="s">
        <v>110</v>
      </c>
      <c r="D1768" t="s">
        <v>20</v>
      </c>
      <c r="E1768" t="s">
        <v>21</v>
      </c>
      <c r="F1768" t="s">
        <v>22</v>
      </c>
      <c r="G1768" t="s">
        <v>111</v>
      </c>
      <c r="H1768" t="s">
        <v>125</v>
      </c>
      <c r="I1768" t="s">
        <v>87</v>
      </c>
      <c r="J1768" t="s">
        <v>161</v>
      </c>
      <c r="K1768" t="s">
        <v>161</v>
      </c>
      <c r="L1768" t="s">
        <v>69</v>
      </c>
      <c r="M1768" t="s">
        <v>26</v>
      </c>
      <c r="N1768">
        <v>2872</v>
      </c>
      <c r="O1768">
        <v>2806</v>
      </c>
      <c r="P1768">
        <v>2445</v>
      </c>
      <c r="Q1768">
        <v>2092</v>
      </c>
      <c r="R1768">
        <v>0</v>
      </c>
      <c r="S1768">
        <v>0</v>
      </c>
      <c r="T1768">
        <v>0</v>
      </c>
      <c r="U1768">
        <v>0</v>
      </c>
      <c r="V1768">
        <v>97</v>
      </c>
      <c r="W1768">
        <v>85</v>
      </c>
      <c r="X1768">
        <v>72</v>
      </c>
      <c r="Y1768" t="s">
        <v>173</v>
      </c>
      <c r="Z1768" t="s">
        <v>173</v>
      </c>
      <c r="AA1768" t="s">
        <v>173</v>
      </c>
      <c r="AB1768" t="s">
        <v>173</v>
      </c>
      <c r="AC1768" s="25" t="s">
        <v>173</v>
      </c>
      <c r="AD1768" s="25" t="s">
        <v>173</v>
      </c>
      <c r="AE1768" s="25" t="s">
        <v>173</v>
      </c>
      <c r="AQ1768" s="5" t="e">
        <f>VLOOKUP(AR1768,'End KS4 denominations'!A:G,7,0)</f>
        <v>#N/A</v>
      </c>
      <c r="AR1768" s="5" t="str">
        <f t="shared" si="27"/>
        <v>Boys.S7.Independent Schools.Total.Total</v>
      </c>
    </row>
    <row r="1769" spans="1:44" x14ac:dyDescent="0.25">
      <c r="A1769">
        <v>201819</v>
      </c>
      <c r="B1769" t="s">
        <v>19</v>
      </c>
      <c r="C1769" t="s">
        <v>110</v>
      </c>
      <c r="D1769" t="s">
        <v>20</v>
      </c>
      <c r="E1769" t="s">
        <v>21</v>
      </c>
      <c r="F1769" t="s">
        <v>22</v>
      </c>
      <c r="G1769" t="s">
        <v>113</v>
      </c>
      <c r="H1769" t="s">
        <v>125</v>
      </c>
      <c r="I1769" t="s">
        <v>87</v>
      </c>
      <c r="J1769" t="s">
        <v>161</v>
      </c>
      <c r="K1769" t="s">
        <v>161</v>
      </c>
      <c r="L1769" t="s">
        <v>69</v>
      </c>
      <c r="M1769" t="s">
        <v>26</v>
      </c>
      <c r="N1769">
        <v>3843</v>
      </c>
      <c r="O1769">
        <v>3813</v>
      </c>
      <c r="P1769">
        <v>3597</v>
      </c>
      <c r="Q1769">
        <v>3248</v>
      </c>
      <c r="R1769">
        <v>0</v>
      </c>
      <c r="S1769">
        <v>0</v>
      </c>
      <c r="T1769">
        <v>0</v>
      </c>
      <c r="U1769">
        <v>0</v>
      </c>
      <c r="V1769">
        <v>99</v>
      </c>
      <c r="W1769">
        <v>93</v>
      </c>
      <c r="X1769">
        <v>84</v>
      </c>
      <c r="Y1769" t="s">
        <v>173</v>
      </c>
      <c r="Z1769" t="s">
        <v>173</v>
      </c>
      <c r="AA1769" t="s">
        <v>173</v>
      </c>
      <c r="AB1769" t="s">
        <v>173</v>
      </c>
      <c r="AC1769" s="25" t="s">
        <v>173</v>
      </c>
      <c r="AD1769" s="25" t="s">
        <v>173</v>
      </c>
      <c r="AE1769" s="25" t="s">
        <v>173</v>
      </c>
      <c r="AQ1769" s="5" t="e">
        <f>VLOOKUP(AR1769,'End KS4 denominations'!A:G,7,0)</f>
        <v>#N/A</v>
      </c>
      <c r="AR1769" s="5" t="str">
        <f t="shared" si="27"/>
        <v>Girls.S7.Independent Schools.Total.Total</v>
      </c>
    </row>
    <row r="1770" spans="1:44" x14ac:dyDescent="0.25">
      <c r="A1770">
        <v>201819</v>
      </c>
      <c r="B1770" t="s">
        <v>19</v>
      </c>
      <c r="C1770" t="s">
        <v>110</v>
      </c>
      <c r="D1770" t="s">
        <v>20</v>
      </c>
      <c r="E1770" t="s">
        <v>21</v>
      </c>
      <c r="F1770" t="s">
        <v>22</v>
      </c>
      <c r="G1770" t="s">
        <v>161</v>
      </c>
      <c r="H1770" t="s">
        <v>125</v>
      </c>
      <c r="I1770" t="s">
        <v>87</v>
      </c>
      <c r="J1770" t="s">
        <v>161</v>
      </c>
      <c r="K1770" t="s">
        <v>161</v>
      </c>
      <c r="L1770" t="s">
        <v>69</v>
      </c>
      <c r="M1770" t="s">
        <v>26</v>
      </c>
      <c r="N1770">
        <v>6715</v>
      </c>
      <c r="O1770">
        <v>6619</v>
      </c>
      <c r="P1770">
        <v>6042</v>
      </c>
      <c r="Q1770">
        <v>5340</v>
      </c>
      <c r="R1770">
        <v>0</v>
      </c>
      <c r="S1770">
        <v>0</v>
      </c>
      <c r="T1770">
        <v>0</v>
      </c>
      <c r="U1770">
        <v>0</v>
      </c>
      <c r="V1770">
        <v>98</v>
      </c>
      <c r="W1770">
        <v>89</v>
      </c>
      <c r="X1770">
        <v>79</v>
      </c>
      <c r="Y1770" t="s">
        <v>173</v>
      </c>
      <c r="Z1770" t="s">
        <v>173</v>
      </c>
      <c r="AA1770" t="s">
        <v>173</v>
      </c>
      <c r="AB1770" t="s">
        <v>173</v>
      </c>
      <c r="AC1770" s="25" t="s">
        <v>173</v>
      </c>
      <c r="AD1770" s="25" t="s">
        <v>173</v>
      </c>
      <c r="AE1770" s="25" t="s">
        <v>173</v>
      </c>
      <c r="AQ1770" s="5" t="e">
        <f>VLOOKUP(AR1770,'End KS4 denominations'!A:G,7,0)</f>
        <v>#N/A</v>
      </c>
      <c r="AR1770" s="5" t="str">
        <f t="shared" si="27"/>
        <v>Total.S7.Independent Schools.Total.Total</v>
      </c>
    </row>
    <row r="1771" spans="1:44" x14ac:dyDescent="0.25">
      <c r="A1771">
        <v>201819</v>
      </c>
      <c r="B1771" t="s">
        <v>19</v>
      </c>
      <c r="C1771" t="s">
        <v>110</v>
      </c>
      <c r="D1771" t="s">
        <v>20</v>
      </c>
      <c r="E1771" t="s">
        <v>21</v>
      </c>
      <c r="F1771" t="s">
        <v>22</v>
      </c>
      <c r="G1771" t="s">
        <v>111</v>
      </c>
      <c r="H1771" t="s">
        <v>125</v>
      </c>
      <c r="I1771" t="s">
        <v>162</v>
      </c>
      <c r="J1771" t="s">
        <v>161</v>
      </c>
      <c r="K1771" t="s">
        <v>161</v>
      </c>
      <c r="L1771" t="s">
        <v>69</v>
      </c>
      <c r="M1771" t="s">
        <v>26</v>
      </c>
      <c r="N1771">
        <v>4</v>
      </c>
      <c r="O1771">
        <v>4</v>
      </c>
      <c r="P1771">
        <v>1</v>
      </c>
      <c r="Q1771">
        <v>1</v>
      </c>
      <c r="R1771">
        <v>0</v>
      </c>
      <c r="S1771">
        <v>0</v>
      </c>
      <c r="T1771">
        <v>0</v>
      </c>
      <c r="U1771">
        <v>0</v>
      </c>
      <c r="V1771">
        <v>100</v>
      </c>
      <c r="W1771">
        <v>25</v>
      </c>
      <c r="X1771">
        <v>25</v>
      </c>
      <c r="Y1771" t="s">
        <v>173</v>
      </c>
      <c r="Z1771" t="s">
        <v>173</v>
      </c>
      <c r="AA1771" t="s">
        <v>173</v>
      </c>
      <c r="AB1771" t="s">
        <v>173</v>
      </c>
      <c r="AC1771" s="25" t="s">
        <v>173</v>
      </c>
      <c r="AD1771" s="25" t="s">
        <v>173</v>
      </c>
      <c r="AE1771" s="25" t="s">
        <v>173</v>
      </c>
      <c r="AQ1771" s="5" t="e">
        <f>VLOOKUP(AR1771,'End KS4 denominations'!A:G,7,0)</f>
        <v>#N/A</v>
      </c>
      <c r="AR1771" s="5" t="str">
        <f t="shared" si="27"/>
        <v>Boys.S7.Independent Special Schools.Total.Total</v>
      </c>
    </row>
    <row r="1772" spans="1:44" x14ac:dyDescent="0.25">
      <c r="A1772">
        <v>201819</v>
      </c>
      <c r="B1772" t="s">
        <v>19</v>
      </c>
      <c r="C1772" t="s">
        <v>110</v>
      </c>
      <c r="D1772" t="s">
        <v>20</v>
      </c>
      <c r="E1772" t="s">
        <v>21</v>
      </c>
      <c r="F1772" t="s">
        <v>22</v>
      </c>
      <c r="G1772" t="s">
        <v>113</v>
      </c>
      <c r="H1772" t="s">
        <v>125</v>
      </c>
      <c r="I1772" t="s">
        <v>162</v>
      </c>
      <c r="J1772" t="s">
        <v>161</v>
      </c>
      <c r="K1772" t="s">
        <v>161</v>
      </c>
      <c r="L1772" t="s">
        <v>69</v>
      </c>
      <c r="M1772" t="s">
        <v>26</v>
      </c>
      <c r="N1772">
        <v>2</v>
      </c>
      <c r="O1772">
        <v>2</v>
      </c>
      <c r="P1772">
        <v>2</v>
      </c>
      <c r="Q1772">
        <v>2</v>
      </c>
      <c r="R1772">
        <v>0</v>
      </c>
      <c r="S1772">
        <v>0</v>
      </c>
      <c r="T1772">
        <v>0</v>
      </c>
      <c r="U1772">
        <v>0</v>
      </c>
      <c r="V1772">
        <v>100</v>
      </c>
      <c r="W1772">
        <v>100</v>
      </c>
      <c r="X1772">
        <v>100</v>
      </c>
      <c r="Y1772" t="s">
        <v>173</v>
      </c>
      <c r="Z1772" t="s">
        <v>173</v>
      </c>
      <c r="AA1772" t="s">
        <v>173</v>
      </c>
      <c r="AB1772" t="s">
        <v>173</v>
      </c>
      <c r="AC1772" s="25" t="s">
        <v>173</v>
      </c>
      <c r="AD1772" s="25" t="s">
        <v>173</v>
      </c>
      <c r="AE1772" s="25" t="s">
        <v>173</v>
      </c>
      <c r="AQ1772" s="5" t="e">
        <f>VLOOKUP(AR1772,'End KS4 denominations'!A:G,7,0)</f>
        <v>#N/A</v>
      </c>
      <c r="AR1772" s="5" t="str">
        <f t="shared" si="27"/>
        <v>Girls.S7.Independent Special Schools.Total.Total</v>
      </c>
    </row>
    <row r="1773" spans="1:44" x14ac:dyDescent="0.25">
      <c r="A1773">
        <v>201819</v>
      </c>
      <c r="B1773" t="s">
        <v>19</v>
      </c>
      <c r="C1773" t="s">
        <v>110</v>
      </c>
      <c r="D1773" t="s">
        <v>20</v>
      </c>
      <c r="E1773" t="s">
        <v>21</v>
      </c>
      <c r="F1773" t="s">
        <v>22</v>
      </c>
      <c r="G1773" t="s">
        <v>161</v>
      </c>
      <c r="H1773" t="s">
        <v>125</v>
      </c>
      <c r="I1773" t="s">
        <v>162</v>
      </c>
      <c r="J1773" t="s">
        <v>161</v>
      </c>
      <c r="K1773" t="s">
        <v>161</v>
      </c>
      <c r="L1773" t="s">
        <v>69</v>
      </c>
      <c r="M1773" t="s">
        <v>26</v>
      </c>
      <c r="N1773">
        <v>6</v>
      </c>
      <c r="O1773">
        <v>6</v>
      </c>
      <c r="P1773">
        <v>3</v>
      </c>
      <c r="Q1773">
        <v>3</v>
      </c>
      <c r="R1773">
        <v>0</v>
      </c>
      <c r="S1773">
        <v>0</v>
      </c>
      <c r="T1773">
        <v>0</v>
      </c>
      <c r="U1773">
        <v>0</v>
      </c>
      <c r="V1773">
        <v>100</v>
      </c>
      <c r="W1773">
        <v>50</v>
      </c>
      <c r="X1773">
        <v>50</v>
      </c>
      <c r="Y1773" t="s">
        <v>173</v>
      </c>
      <c r="Z1773" t="s">
        <v>173</v>
      </c>
      <c r="AA1773" t="s">
        <v>173</v>
      </c>
      <c r="AB1773" t="s">
        <v>173</v>
      </c>
      <c r="AC1773" s="25" t="s">
        <v>173</v>
      </c>
      <c r="AD1773" s="25" t="s">
        <v>173</v>
      </c>
      <c r="AE1773" s="25" t="s">
        <v>173</v>
      </c>
      <c r="AQ1773" s="5" t="e">
        <f>VLOOKUP(AR1773,'End KS4 denominations'!A:G,7,0)</f>
        <v>#N/A</v>
      </c>
      <c r="AR1773" s="5" t="str">
        <f t="shared" si="27"/>
        <v>Total.S7.Independent Special Schools.Total.Total</v>
      </c>
    </row>
    <row r="1774" spans="1:44" x14ac:dyDescent="0.25">
      <c r="A1774">
        <v>201819</v>
      </c>
      <c r="B1774" t="s">
        <v>19</v>
      </c>
      <c r="C1774" t="s">
        <v>110</v>
      </c>
      <c r="D1774" t="s">
        <v>20</v>
      </c>
      <c r="E1774" t="s">
        <v>21</v>
      </c>
      <c r="F1774" t="s">
        <v>22</v>
      </c>
      <c r="G1774" t="s">
        <v>111</v>
      </c>
      <c r="H1774" t="s">
        <v>125</v>
      </c>
      <c r="I1774" t="s">
        <v>88</v>
      </c>
      <c r="J1774" t="s">
        <v>161</v>
      </c>
      <c r="K1774" t="s">
        <v>161</v>
      </c>
      <c r="L1774" t="s">
        <v>69</v>
      </c>
      <c r="M1774" t="s">
        <v>26</v>
      </c>
      <c r="N1774">
        <v>7447</v>
      </c>
      <c r="O1774">
        <v>7217</v>
      </c>
      <c r="P1774">
        <v>3835</v>
      </c>
      <c r="Q1774">
        <v>2753</v>
      </c>
      <c r="R1774">
        <v>0</v>
      </c>
      <c r="S1774">
        <v>0</v>
      </c>
      <c r="T1774">
        <v>0</v>
      </c>
      <c r="U1774">
        <v>0</v>
      </c>
      <c r="V1774">
        <v>96</v>
      </c>
      <c r="W1774">
        <v>51</v>
      </c>
      <c r="X1774">
        <v>36</v>
      </c>
      <c r="Y1774" t="s">
        <v>173</v>
      </c>
      <c r="Z1774" t="s">
        <v>173</v>
      </c>
      <c r="AA1774" t="s">
        <v>173</v>
      </c>
      <c r="AB1774" t="s">
        <v>173</v>
      </c>
      <c r="AC1774" s="25" t="s">
        <v>173</v>
      </c>
      <c r="AD1774" s="25" t="s">
        <v>173</v>
      </c>
      <c r="AE1774" s="25" t="s">
        <v>173</v>
      </c>
      <c r="AQ1774" s="5" t="e">
        <f>VLOOKUP(AR1774,'End KS4 denominations'!A:G,7,0)</f>
        <v>#N/A</v>
      </c>
      <c r="AR1774" s="5" t="str">
        <f t="shared" si="27"/>
        <v>Boys.S7.Sponsored Academies.Total.Total</v>
      </c>
    </row>
    <row r="1775" spans="1:44" x14ac:dyDescent="0.25">
      <c r="A1775">
        <v>201819</v>
      </c>
      <c r="B1775" t="s">
        <v>19</v>
      </c>
      <c r="C1775" t="s">
        <v>110</v>
      </c>
      <c r="D1775" t="s">
        <v>20</v>
      </c>
      <c r="E1775" t="s">
        <v>21</v>
      </c>
      <c r="F1775" t="s">
        <v>22</v>
      </c>
      <c r="G1775" t="s">
        <v>113</v>
      </c>
      <c r="H1775" t="s">
        <v>125</v>
      </c>
      <c r="I1775" t="s">
        <v>88</v>
      </c>
      <c r="J1775" t="s">
        <v>161</v>
      </c>
      <c r="K1775" t="s">
        <v>161</v>
      </c>
      <c r="L1775" t="s">
        <v>69</v>
      </c>
      <c r="M1775" t="s">
        <v>26</v>
      </c>
      <c r="N1775">
        <v>9549</v>
      </c>
      <c r="O1775">
        <v>9304</v>
      </c>
      <c r="P1775">
        <v>6065</v>
      </c>
      <c r="Q1775">
        <v>4557</v>
      </c>
      <c r="R1775">
        <v>0</v>
      </c>
      <c r="S1775">
        <v>0</v>
      </c>
      <c r="T1775">
        <v>0</v>
      </c>
      <c r="U1775">
        <v>0</v>
      </c>
      <c r="V1775">
        <v>97</v>
      </c>
      <c r="W1775">
        <v>63</v>
      </c>
      <c r="X1775">
        <v>47</v>
      </c>
      <c r="Y1775" t="s">
        <v>173</v>
      </c>
      <c r="Z1775" t="s">
        <v>173</v>
      </c>
      <c r="AA1775" t="s">
        <v>173</v>
      </c>
      <c r="AB1775" t="s">
        <v>173</v>
      </c>
      <c r="AC1775" s="25" t="s">
        <v>173</v>
      </c>
      <c r="AD1775" s="25" t="s">
        <v>173</v>
      </c>
      <c r="AE1775" s="25" t="s">
        <v>173</v>
      </c>
      <c r="AQ1775" s="5" t="e">
        <f>VLOOKUP(AR1775,'End KS4 denominations'!A:G,7,0)</f>
        <v>#N/A</v>
      </c>
      <c r="AR1775" s="5" t="str">
        <f t="shared" si="27"/>
        <v>Girls.S7.Sponsored Academies.Total.Total</v>
      </c>
    </row>
    <row r="1776" spans="1:44" x14ac:dyDescent="0.25">
      <c r="A1776">
        <v>201819</v>
      </c>
      <c r="B1776" t="s">
        <v>19</v>
      </c>
      <c r="C1776" t="s">
        <v>110</v>
      </c>
      <c r="D1776" t="s">
        <v>20</v>
      </c>
      <c r="E1776" t="s">
        <v>21</v>
      </c>
      <c r="F1776" t="s">
        <v>22</v>
      </c>
      <c r="G1776" t="s">
        <v>161</v>
      </c>
      <c r="H1776" t="s">
        <v>125</v>
      </c>
      <c r="I1776" t="s">
        <v>88</v>
      </c>
      <c r="J1776" t="s">
        <v>161</v>
      </c>
      <c r="K1776" t="s">
        <v>161</v>
      </c>
      <c r="L1776" t="s">
        <v>69</v>
      </c>
      <c r="M1776" t="s">
        <v>26</v>
      </c>
      <c r="N1776">
        <v>16996</v>
      </c>
      <c r="O1776">
        <v>16521</v>
      </c>
      <c r="P1776">
        <v>9900</v>
      </c>
      <c r="Q1776">
        <v>7310</v>
      </c>
      <c r="R1776">
        <v>0</v>
      </c>
      <c r="S1776">
        <v>0</v>
      </c>
      <c r="T1776">
        <v>0</v>
      </c>
      <c r="U1776">
        <v>0</v>
      </c>
      <c r="V1776">
        <v>97</v>
      </c>
      <c r="W1776">
        <v>58</v>
      </c>
      <c r="X1776">
        <v>43</v>
      </c>
      <c r="Y1776" t="s">
        <v>173</v>
      </c>
      <c r="Z1776" t="s">
        <v>173</v>
      </c>
      <c r="AA1776" t="s">
        <v>173</v>
      </c>
      <c r="AB1776" t="s">
        <v>173</v>
      </c>
      <c r="AC1776" s="25" t="s">
        <v>173</v>
      </c>
      <c r="AD1776" s="25" t="s">
        <v>173</v>
      </c>
      <c r="AE1776" s="25" t="s">
        <v>173</v>
      </c>
      <c r="AQ1776" s="5" t="e">
        <f>VLOOKUP(AR1776,'End KS4 denominations'!A:G,7,0)</f>
        <v>#N/A</v>
      </c>
      <c r="AR1776" s="5" t="str">
        <f t="shared" si="27"/>
        <v>Total.S7.Sponsored Academies.Total.Total</v>
      </c>
    </row>
    <row r="1777" spans="1:44" x14ac:dyDescent="0.25">
      <c r="A1777">
        <v>201819</v>
      </c>
      <c r="B1777" t="s">
        <v>19</v>
      </c>
      <c r="C1777" t="s">
        <v>110</v>
      </c>
      <c r="D1777" t="s">
        <v>20</v>
      </c>
      <c r="E1777" t="s">
        <v>21</v>
      </c>
      <c r="F1777" t="s">
        <v>22</v>
      </c>
      <c r="G1777" t="s">
        <v>111</v>
      </c>
      <c r="H1777" t="s">
        <v>125</v>
      </c>
      <c r="I1777" t="s">
        <v>126</v>
      </c>
      <c r="J1777" t="s">
        <v>161</v>
      </c>
      <c r="K1777" t="s">
        <v>161</v>
      </c>
      <c r="L1777" t="s">
        <v>69</v>
      </c>
      <c r="M1777" t="s">
        <v>26</v>
      </c>
      <c r="N1777">
        <v>45</v>
      </c>
      <c r="O1777">
        <v>45</v>
      </c>
      <c r="P1777">
        <v>20</v>
      </c>
      <c r="Q1777">
        <v>15</v>
      </c>
      <c r="R1777">
        <v>0</v>
      </c>
      <c r="S1777">
        <v>0</v>
      </c>
      <c r="T1777">
        <v>0</v>
      </c>
      <c r="U1777">
        <v>0</v>
      </c>
      <c r="V1777">
        <v>100</v>
      </c>
      <c r="W1777">
        <v>44</v>
      </c>
      <c r="X1777">
        <v>33</v>
      </c>
      <c r="Y1777" t="s">
        <v>173</v>
      </c>
      <c r="Z1777" t="s">
        <v>173</v>
      </c>
      <c r="AA1777" t="s">
        <v>173</v>
      </c>
      <c r="AB1777" t="s">
        <v>173</v>
      </c>
      <c r="AC1777" s="25" t="s">
        <v>173</v>
      </c>
      <c r="AD1777" s="25" t="s">
        <v>173</v>
      </c>
      <c r="AE1777" s="25" t="s">
        <v>173</v>
      </c>
      <c r="AQ1777" s="5" t="e">
        <f>VLOOKUP(AR1777,'End KS4 denominations'!A:G,7,0)</f>
        <v>#N/A</v>
      </c>
      <c r="AR1777" s="5" t="str">
        <f t="shared" si="27"/>
        <v>Boys.S7.Studio Schools.Total.Total</v>
      </c>
    </row>
    <row r="1778" spans="1:44" x14ac:dyDescent="0.25">
      <c r="A1778">
        <v>201819</v>
      </c>
      <c r="B1778" t="s">
        <v>19</v>
      </c>
      <c r="C1778" t="s">
        <v>110</v>
      </c>
      <c r="D1778" t="s">
        <v>20</v>
      </c>
      <c r="E1778" t="s">
        <v>21</v>
      </c>
      <c r="F1778" t="s">
        <v>22</v>
      </c>
      <c r="G1778" t="s">
        <v>113</v>
      </c>
      <c r="H1778" t="s">
        <v>125</v>
      </c>
      <c r="I1778" t="s">
        <v>126</v>
      </c>
      <c r="J1778" t="s">
        <v>161</v>
      </c>
      <c r="K1778" t="s">
        <v>161</v>
      </c>
      <c r="L1778" t="s">
        <v>69</v>
      </c>
      <c r="M1778" t="s">
        <v>26</v>
      </c>
      <c r="N1778">
        <v>44</v>
      </c>
      <c r="O1778">
        <v>44</v>
      </c>
      <c r="P1778">
        <v>24</v>
      </c>
      <c r="Q1778">
        <v>15</v>
      </c>
      <c r="R1778">
        <v>0</v>
      </c>
      <c r="S1778">
        <v>0</v>
      </c>
      <c r="T1778">
        <v>0</v>
      </c>
      <c r="U1778">
        <v>0</v>
      </c>
      <c r="V1778">
        <v>100</v>
      </c>
      <c r="W1778">
        <v>54</v>
      </c>
      <c r="X1778">
        <v>34</v>
      </c>
      <c r="Y1778" t="s">
        <v>173</v>
      </c>
      <c r="Z1778" t="s">
        <v>173</v>
      </c>
      <c r="AA1778" t="s">
        <v>173</v>
      </c>
      <c r="AB1778" t="s">
        <v>173</v>
      </c>
      <c r="AC1778" s="25" t="s">
        <v>173</v>
      </c>
      <c r="AD1778" s="25" t="s">
        <v>173</v>
      </c>
      <c r="AE1778" s="25" t="s">
        <v>173</v>
      </c>
      <c r="AQ1778" s="5" t="e">
        <f>VLOOKUP(AR1778,'End KS4 denominations'!A:G,7,0)</f>
        <v>#N/A</v>
      </c>
      <c r="AR1778" s="5" t="str">
        <f t="shared" si="27"/>
        <v>Girls.S7.Studio Schools.Total.Total</v>
      </c>
    </row>
    <row r="1779" spans="1:44" x14ac:dyDescent="0.25">
      <c r="A1779">
        <v>201819</v>
      </c>
      <c r="B1779" t="s">
        <v>19</v>
      </c>
      <c r="C1779" t="s">
        <v>110</v>
      </c>
      <c r="D1779" t="s">
        <v>20</v>
      </c>
      <c r="E1779" t="s">
        <v>21</v>
      </c>
      <c r="F1779" t="s">
        <v>22</v>
      </c>
      <c r="G1779" t="s">
        <v>161</v>
      </c>
      <c r="H1779" t="s">
        <v>125</v>
      </c>
      <c r="I1779" t="s">
        <v>126</v>
      </c>
      <c r="J1779" t="s">
        <v>161</v>
      </c>
      <c r="K1779" t="s">
        <v>161</v>
      </c>
      <c r="L1779" t="s">
        <v>69</v>
      </c>
      <c r="M1779" t="s">
        <v>26</v>
      </c>
      <c r="N1779">
        <v>89</v>
      </c>
      <c r="O1779">
        <v>89</v>
      </c>
      <c r="P1779">
        <v>44</v>
      </c>
      <c r="Q1779">
        <v>30</v>
      </c>
      <c r="R1779">
        <v>0</v>
      </c>
      <c r="S1779">
        <v>0</v>
      </c>
      <c r="T1779">
        <v>0</v>
      </c>
      <c r="U1779">
        <v>0</v>
      </c>
      <c r="V1779">
        <v>100</v>
      </c>
      <c r="W1779">
        <v>49</v>
      </c>
      <c r="X1779">
        <v>33</v>
      </c>
      <c r="Y1779" t="s">
        <v>173</v>
      </c>
      <c r="Z1779" t="s">
        <v>173</v>
      </c>
      <c r="AA1779" t="s">
        <v>173</v>
      </c>
      <c r="AB1779" t="s">
        <v>173</v>
      </c>
      <c r="AC1779" s="25" t="s">
        <v>173</v>
      </c>
      <c r="AD1779" s="25" t="s">
        <v>173</v>
      </c>
      <c r="AE1779" s="25" t="s">
        <v>173</v>
      </c>
      <c r="AQ1779" s="5" t="e">
        <f>VLOOKUP(AR1779,'End KS4 denominations'!A:G,7,0)</f>
        <v>#N/A</v>
      </c>
      <c r="AR1779" s="5" t="str">
        <f t="shared" si="27"/>
        <v>Total.S7.Studio Schools.Total.Total</v>
      </c>
    </row>
    <row r="1780" spans="1:44" x14ac:dyDescent="0.25">
      <c r="A1780">
        <v>201819</v>
      </c>
      <c r="B1780" t="s">
        <v>19</v>
      </c>
      <c r="C1780" t="s">
        <v>110</v>
      </c>
      <c r="D1780" t="s">
        <v>20</v>
      </c>
      <c r="E1780" t="s">
        <v>21</v>
      </c>
      <c r="F1780" t="s">
        <v>22</v>
      </c>
      <c r="G1780" t="s">
        <v>111</v>
      </c>
      <c r="H1780" t="s">
        <v>125</v>
      </c>
      <c r="I1780" t="s">
        <v>163</v>
      </c>
      <c r="J1780" t="s">
        <v>161</v>
      </c>
      <c r="K1780" t="s">
        <v>161</v>
      </c>
      <c r="L1780" t="s">
        <v>69</v>
      </c>
      <c r="M1780" t="s">
        <v>26</v>
      </c>
      <c r="N1780">
        <v>62</v>
      </c>
      <c r="O1780">
        <v>59</v>
      </c>
      <c r="P1780">
        <v>33</v>
      </c>
      <c r="Q1780">
        <v>26</v>
      </c>
      <c r="R1780">
        <v>0</v>
      </c>
      <c r="S1780">
        <v>0</v>
      </c>
      <c r="T1780">
        <v>0</v>
      </c>
      <c r="U1780">
        <v>0</v>
      </c>
      <c r="V1780">
        <v>95</v>
      </c>
      <c r="W1780">
        <v>53</v>
      </c>
      <c r="X1780">
        <v>41</v>
      </c>
      <c r="Y1780" t="s">
        <v>173</v>
      </c>
      <c r="Z1780" t="s">
        <v>173</v>
      </c>
      <c r="AA1780" t="s">
        <v>173</v>
      </c>
      <c r="AB1780" t="s">
        <v>173</v>
      </c>
      <c r="AC1780" s="25" t="s">
        <v>173</v>
      </c>
      <c r="AD1780" s="25" t="s">
        <v>173</v>
      </c>
      <c r="AE1780" s="25" t="s">
        <v>173</v>
      </c>
      <c r="AQ1780" s="5" t="e">
        <f>VLOOKUP(AR1780,'End KS4 denominations'!A:G,7,0)</f>
        <v>#N/A</v>
      </c>
      <c r="AR1780" s="5" t="str">
        <f t="shared" si="27"/>
        <v>Boys.S7.University Technical Colleges (UTCs).Total.Total</v>
      </c>
    </row>
    <row r="1781" spans="1:44" x14ac:dyDescent="0.25">
      <c r="A1781">
        <v>201819</v>
      </c>
      <c r="B1781" t="s">
        <v>19</v>
      </c>
      <c r="C1781" t="s">
        <v>110</v>
      </c>
      <c r="D1781" t="s">
        <v>20</v>
      </c>
      <c r="E1781" t="s">
        <v>21</v>
      </c>
      <c r="F1781" t="s">
        <v>22</v>
      </c>
      <c r="G1781" t="s">
        <v>113</v>
      </c>
      <c r="H1781" t="s">
        <v>125</v>
      </c>
      <c r="I1781" t="s">
        <v>163</v>
      </c>
      <c r="J1781" t="s">
        <v>161</v>
      </c>
      <c r="K1781" t="s">
        <v>161</v>
      </c>
      <c r="L1781" t="s">
        <v>69</v>
      </c>
      <c r="M1781" t="s">
        <v>26</v>
      </c>
      <c r="N1781">
        <v>79</v>
      </c>
      <c r="O1781">
        <v>74</v>
      </c>
      <c r="P1781">
        <v>35</v>
      </c>
      <c r="Q1781">
        <v>28</v>
      </c>
      <c r="R1781">
        <v>0</v>
      </c>
      <c r="S1781">
        <v>0</v>
      </c>
      <c r="T1781">
        <v>0</v>
      </c>
      <c r="U1781">
        <v>0</v>
      </c>
      <c r="V1781">
        <v>93</v>
      </c>
      <c r="W1781">
        <v>44</v>
      </c>
      <c r="X1781">
        <v>35</v>
      </c>
      <c r="Y1781" t="s">
        <v>173</v>
      </c>
      <c r="Z1781" t="s">
        <v>173</v>
      </c>
      <c r="AA1781" t="s">
        <v>173</v>
      </c>
      <c r="AB1781" t="s">
        <v>173</v>
      </c>
      <c r="AC1781" s="25" t="s">
        <v>173</v>
      </c>
      <c r="AD1781" s="25" t="s">
        <v>173</v>
      </c>
      <c r="AE1781" s="25" t="s">
        <v>173</v>
      </c>
      <c r="AQ1781" s="5" t="e">
        <f>VLOOKUP(AR1781,'End KS4 denominations'!A:G,7,0)</f>
        <v>#N/A</v>
      </c>
      <c r="AR1781" s="5" t="str">
        <f t="shared" si="27"/>
        <v>Girls.S7.University Technical Colleges (UTCs).Total.Total</v>
      </c>
    </row>
    <row r="1782" spans="1:44" x14ac:dyDescent="0.25">
      <c r="A1782">
        <v>201819</v>
      </c>
      <c r="B1782" t="s">
        <v>19</v>
      </c>
      <c r="C1782" t="s">
        <v>110</v>
      </c>
      <c r="D1782" t="s">
        <v>20</v>
      </c>
      <c r="E1782" t="s">
        <v>21</v>
      </c>
      <c r="F1782" t="s">
        <v>22</v>
      </c>
      <c r="G1782" t="s">
        <v>161</v>
      </c>
      <c r="H1782" t="s">
        <v>125</v>
      </c>
      <c r="I1782" t="s">
        <v>163</v>
      </c>
      <c r="J1782" t="s">
        <v>161</v>
      </c>
      <c r="K1782" t="s">
        <v>161</v>
      </c>
      <c r="L1782" t="s">
        <v>69</v>
      </c>
      <c r="M1782" t="s">
        <v>26</v>
      </c>
      <c r="N1782">
        <v>141</v>
      </c>
      <c r="O1782">
        <v>133</v>
      </c>
      <c r="P1782">
        <v>68</v>
      </c>
      <c r="Q1782">
        <v>54</v>
      </c>
      <c r="R1782">
        <v>0</v>
      </c>
      <c r="S1782">
        <v>0</v>
      </c>
      <c r="T1782">
        <v>0</v>
      </c>
      <c r="U1782">
        <v>0</v>
      </c>
      <c r="V1782">
        <v>94</v>
      </c>
      <c r="W1782">
        <v>48</v>
      </c>
      <c r="X1782">
        <v>38</v>
      </c>
      <c r="Y1782" t="s">
        <v>173</v>
      </c>
      <c r="Z1782" t="s">
        <v>173</v>
      </c>
      <c r="AA1782" t="s">
        <v>173</v>
      </c>
      <c r="AB1782" t="s">
        <v>173</v>
      </c>
      <c r="AC1782" s="25" t="s">
        <v>173</v>
      </c>
      <c r="AD1782" s="25" t="s">
        <v>173</v>
      </c>
      <c r="AE1782" s="25" t="s">
        <v>173</v>
      </c>
      <c r="AQ1782" s="5" t="e">
        <f>VLOOKUP(AR1782,'End KS4 denominations'!A:G,7,0)</f>
        <v>#N/A</v>
      </c>
      <c r="AR1782" s="5" t="str">
        <f t="shared" si="27"/>
        <v>Total.S7.University Technical Colleges (UTCs).Total.Total</v>
      </c>
    </row>
    <row r="1783" spans="1:44" x14ac:dyDescent="0.25">
      <c r="A1783">
        <v>201819</v>
      </c>
      <c r="B1783" t="s">
        <v>19</v>
      </c>
      <c r="C1783" t="s">
        <v>110</v>
      </c>
      <c r="D1783" t="s">
        <v>20</v>
      </c>
      <c r="E1783" t="s">
        <v>21</v>
      </c>
      <c r="F1783" t="s">
        <v>22</v>
      </c>
      <c r="G1783" t="s">
        <v>111</v>
      </c>
      <c r="H1783" t="s">
        <v>125</v>
      </c>
      <c r="I1783" t="s">
        <v>86</v>
      </c>
      <c r="J1783" t="s">
        <v>161</v>
      </c>
      <c r="K1783" t="s">
        <v>161</v>
      </c>
      <c r="L1783" t="s">
        <v>146</v>
      </c>
      <c r="M1783" t="s">
        <v>26</v>
      </c>
      <c r="N1783">
        <v>3812</v>
      </c>
      <c r="O1783">
        <v>3713</v>
      </c>
      <c r="P1783">
        <v>2872</v>
      </c>
      <c r="Q1783">
        <v>2244</v>
      </c>
      <c r="R1783">
        <v>0</v>
      </c>
      <c r="S1783">
        <v>0</v>
      </c>
      <c r="T1783">
        <v>0</v>
      </c>
      <c r="U1783">
        <v>0</v>
      </c>
      <c r="V1783">
        <v>97</v>
      </c>
      <c r="W1783">
        <v>75</v>
      </c>
      <c r="X1783">
        <v>58</v>
      </c>
      <c r="Y1783" t="s">
        <v>173</v>
      </c>
      <c r="Z1783" t="s">
        <v>173</v>
      </c>
      <c r="AA1783" t="s">
        <v>173</v>
      </c>
      <c r="AB1783" t="s">
        <v>173</v>
      </c>
      <c r="AC1783" s="25" t="s">
        <v>173</v>
      </c>
      <c r="AD1783" s="25" t="s">
        <v>173</v>
      </c>
      <c r="AE1783" s="25" t="s">
        <v>173</v>
      </c>
      <c r="AQ1783" s="5" t="e">
        <f>VLOOKUP(AR1783,'End KS4 denominations'!A:G,7,0)</f>
        <v>#N/A</v>
      </c>
      <c r="AR1783" s="5" t="str">
        <f t="shared" si="27"/>
        <v>Boys.S7.Converter Academies.Total.Total</v>
      </c>
    </row>
    <row r="1784" spans="1:44" x14ac:dyDescent="0.25">
      <c r="A1784">
        <v>201819</v>
      </c>
      <c r="B1784" t="s">
        <v>19</v>
      </c>
      <c r="C1784" t="s">
        <v>110</v>
      </c>
      <c r="D1784" t="s">
        <v>20</v>
      </c>
      <c r="E1784" t="s">
        <v>21</v>
      </c>
      <c r="F1784" t="s">
        <v>22</v>
      </c>
      <c r="G1784" t="s">
        <v>113</v>
      </c>
      <c r="H1784" t="s">
        <v>125</v>
      </c>
      <c r="I1784" t="s">
        <v>86</v>
      </c>
      <c r="J1784" t="s">
        <v>161</v>
      </c>
      <c r="K1784" t="s">
        <v>161</v>
      </c>
      <c r="L1784" t="s">
        <v>146</v>
      </c>
      <c r="M1784" t="s">
        <v>26</v>
      </c>
      <c r="N1784">
        <v>2593</v>
      </c>
      <c r="O1784">
        <v>2562</v>
      </c>
      <c r="P1784">
        <v>1943</v>
      </c>
      <c r="Q1784">
        <v>1433</v>
      </c>
      <c r="R1784">
        <v>0</v>
      </c>
      <c r="S1784">
        <v>0</v>
      </c>
      <c r="T1784">
        <v>0</v>
      </c>
      <c r="U1784">
        <v>0</v>
      </c>
      <c r="V1784">
        <v>98</v>
      </c>
      <c r="W1784">
        <v>74</v>
      </c>
      <c r="X1784">
        <v>55</v>
      </c>
      <c r="Y1784" t="s">
        <v>173</v>
      </c>
      <c r="Z1784" t="s">
        <v>173</v>
      </c>
      <c r="AA1784" t="s">
        <v>173</v>
      </c>
      <c r="AB1784" t="s">
        <v>173</v>
      </c>
      <c r="AC1784" s="25" t="s">
        <v>173</v>
      </c>
      <c r="AD1784" s="25" t="s">
        <v>173</v>
      </c>
      <c r="AE1784" s="25" t="s">
        <v>173</v>
      </c>
      <c r="AQ1784" s="5" t="e">
        <f>VLOOKUP(AR1784,'End KS4 denominations'!A:G,7,0)</f>
        <v>#N/A</v>
      </c>
      <c r="AR1784" s="5" t="str">
        <f t="shared" si="27"/>
        <v>Girls.S7.Converter Academies.Total.Total</v>
      </c>
    </row>
    <row r="1785" spans="1:44" x14ac:dyDescent="0.25">
      <c r="A1785">
        <v>201819</v>
      </c>
      <c r="B1785" t="s">
        <v>19</v>
      </c>
      <c r="C1785" t="s">
        <v>110</v>
      </c>
      <c r="D1785" t="s">
        <v>20</v>
      </c>
      <c r="E1785" t="s">
        <v>21</v>
      </c>
      <c r="F1785" t="s">
        <v>22</v>
      </c>
      <c r="G1785" t="s">
        <v>161</v>
      </c>
      <c r="H1785" t="s">
        <v>125</v>
      </c>
      <c r="I1785" t="s">
        <v>86</v>
      </c>
      <c r="J1785" t="s">
        <v>161</v>
      </c>
      <c r="K1785" t="s">
        <v>161</v>
      </c>
      <c r="L1785" t="s">
        <v>146</v>
      </c>
      <c r="M1785" t="s">
        <v>26</v>
      </c>
      <c r="N1785">
        <v>6405</v>
      </c>
      <c r="O1785">
        <v>6275</v>
      </c>
      <c r="P1785">
        <v>4815</v>
      </c>
      <c r="Q1785">
        <v>3677</v>
      </c>
      <c r="R1785">
        <v>0</v>
      </c>
      <c r="S1785">
        <v>0</v>
      </c>
      <c r="T1785">
        <v>0</v>
      </c>
      <c r="U1785">
        <v>0</v>
      </c>
      <c r="V1785">
        <v>97</v>
      </c>
      <c r="W1785">
        <v>75</v>
      </c>
      <c r="X1785">
        <v>57</v>
      </c>
      <c r="Y1785" t="s">
        <v>173</v>
      </c>
      <c r="Z1785" t="s">
        <v>173</v>
      </c>
      <c r="AA1785" t="s">
        <v>173</v>
      </c>
      <c r="AB1785" t="s">
        <v>173</v>
      </c>
      <c r="AC1785" s="25" t="s">
        <v>173</v>
      </c>
      <c r="AD1785" s="25" t="s">
        <v>173</v>
      </c>
      <c r="AE1785" s="25" t="s">
        <v>173</v>
      </c>
      <c r="AQ1785" s="5" t="e">
        <f>VLOOKUP(AR1785,'End KS4 denominations'!A:G,7,0)</f>
        <v>#N/A</v>
      </c>
      <c r="AR1785" s="5" t="str">
        <f t="shared" si="27"/>
        <v>Total.S7.Converter Academies.Total.Total</v>
      </c>
    </row>
    <row r="1786" spans="1:44" x14ac:dyDescent="0.25">
      <c r="A1786">
        <v>201819</v>
      </c>
      <c r="B1786" t="s">
        <v>19</v>
      </c>
      <c r="C1786" t="s">
        <v>110</v>
      </c>
      <c r="D1786" t="s">
        <v>20</v>
      </c>
      <c r="E1786" t="s">
        <v>21</v>
      </c>
      <c r="F1786" t="s">
        <v>22</v>
      </c>
      <c r="G1786" t="s">
        <v>111</v>
      </c>
      <c r="H1786" t="s">
        <v>125</v>
      </c>
      <c r="I1786" t="s">
        <v>164</v>
      </c>
      <c r="J1786" t="s">
        <v>161</v>
      </c>
      <c r="K1786" t="s">
        <v>161</v>
      </c>
      <c r="L1786" t="s">
        <v>146</v>
      </c>
      <c r="M1786" t="s">
        <v>26</v>
      </c>
      <c r="N1786">
        <v>6</v>
      </c>
      <c r="O1786">
        <v>6</v>
      </c>
      <c r="P1786">
        <v>2</v>
      </c>
      <c r="Q1786">
        <v>0</v>
      </c>
      <c r="R1786">
        <v>0</v>
      </c>
      <c r="S1786">
        <v>0</v>
      </c>
      <c r="T1786">
        <v>0</v>
      </c>
      <c r="U1786">
        <v>0</v>
      </c>
      <c r="V1786">
        <v>100</v>
      </c>
      <c r="W1786">
        <v>33</v>
      </c>
      <c r="X1786">
        <v>0</v>
      </c>
      <c r="Y1786" t="s">
        <v>173</v>
      </c>
      <c r="Z1786" t="s">
        <v>173</v>
      </c>
      <c r="AA1786" t="s">
        <v>173</v>
      </c>
      <c r="AB1786" t="s">
        <v>173</v>
      </c>
      <c r="AC1786" s="25" t="s">
        <v>173</v>
      </c>
      <c r="AD1786" s="25" t="s">
        <v>173</v>
      </c>
      <c r="AE1786" s="25" t="s">
        <v>173</v>
      </c>
      <c r="AQ1786" s="5" t="e">
        <f>VLOOKUP(AR1786,'End KS4 denominations'!A:G,7,0)</f>
        <v>#N/A</v>
      </c>
      <c r="AR1786" s="5" t="str">
        <f t="shared" si="27"/>
        <v>Boys.S7.FE14-16 Colleges.Total.Total</v>
      </c>
    </row>
    <row r="1787" spans="1:44" x14ac:dyDescent="0.25">
      <c r="A1787">
        <v>201819</v>
      </c>
      <c r="B1787" t="s">
        <v>19</v>
      </c>
      <c r="C1787" t="s">
        <v>110</v>
      </c>
      <c r="D1787" t="s">
        <v>20</v>
      </c>
      <c r="E1787" t="s">
        <v>21</v>
      </c>
      <c r="F1787" t="s">
        <v>22</v>
      </c>
      <c r="G1787" t="s">
        <v>113</v>
      </c>
      <c r="H1787" t="s">
        <v>125</v>
      </c>
      <c r="I1787" t="s">
        <v>164</v>
      </c>
      <c r="J1787" t="s">
        <v>161</v>
      </c>
      <c r="K1787" t="s">
        <v>161</v>
      </c>
      <c r="L1787" t="s">
        <v>146</v>
      </c>
      <c r="M1787" t="s">
        <v>26</v>
      </c>
      <c r="N1787">
        <v>26</v>
      </c>
      <c r="O1787">
        <v>26</v>
      </c>
      <c r="P1787">
        <v>17</v>
      </c>
      <c r="Q1787">
        <v>6</v>
      </c>
      <c r="R1787">
        <v>0</v>
      </c>
      <c r="S1787">
        <v>0</v>
      </c>
      <c r="T1787">
        <v>0</v>
      </c>
      <c r="U1787">
        <v>0</v>
      </c>
      <c r="V1787">
        <v>100</v>
      </c>
      <c r="W1787">
        <v>65</v>
      </c>
      <c r="X1787">
        <v>23</v>
      </c>
      <c r="Y1787" t="s">
        <v>173</v>
      </c>
      <c r="Z1787" t="s">
        <v>173</v>
      </c>
      <c r="AA1787" t="s">
        <v>173</v>
      </c>
      <c r="AB1787" t="s">
        <v>173</v>
      </c>
      <c r="AC1787" s="25" t="s">
        <v>173</v>
      </c>
      <c r="AD1787" s="25" t="s">
        <v>173</v>
      </c>
      <c r="AE1787" s="25" t="s">
        <v>173</v>
      </c>
      <c r="AQ1787" s="5" t="e">
        <f>VLOOKUP(AR1787,'End KS4 denominations'!A:G,7,0)</f>
        <v>#N/A</v>
      </c>
      <c r="AR1787" s="5" t="str">
        <f t="shared" si="27"/>
        <v>Girls.S7.FE14-16 Colleges.Total.Total</v>
      </c>
    </row>
    <row r="1788" spans="1:44" x14ac:dyDescent="0.25">
      <c r="A1788">
        <v>201819</v>
      </c>
      <c r="B1788" t="s">
        <v>19</v>
      </c>
      <c r="C1788" t="s">
        <v>110</v>
      </c>
      <c r="D1788" t="s">
        <v>20</v>
      </c>
      <c r="E1788" t="s">
        <v>21</v>
      </c>
      <c r="F1788" t="s">
        <v>22</v>
      </c>
      <c r="G1788" t="s">
        <v>161</v>
      </c>
      <c r="H1788" t="s">
        <v>125</v>
      </c>
      <c r="I1788" t="s">
        <v>164</v>
      </c>
      <c r="J1788" t="s">
        <v>161</v>
      </c>
      <c r="K1788" t="s">
        <v>161</v>
      </c>
      <c r="L1788" t="s">
        <v>146</v>
      </c>
      <c r="M1788" t="s">
        <v>26</v>
      </c>
      <c r="N1788">
        <v>32</v>
      </c>
      <c r="O1788">
        <v>32</v>
      </c>
      <c r="P1788">
        <v>19</v>
      </c>
      <c r="Q1788">
        <v>6</v>
      </c>
      <c r="R1788">
        <v>0</v>
      </c>
      <c r="S1788">
        <v>0</v>
      </c>
      <c r="T1788">
        <v>0</v>
      </c>
      <c r="U1788">
        <v>0</v>
      </c>
      <c r="V1788">
        <v>100</v>
      </c>
      <c r="W1788">
        <v>59</v>
      </c>
      <c r="X1788">
        <v>18</v>
      </c>
      <c r="Y1788" t="s">
        <v>173</v>
      </c>
      <c r="Z1788" t="s">
        <v>173</v>
      </c>
      <c r="AA1788" t="s">
        <v>173</v>
      </c>
      <c r="AB1788" t="s">
        <v>173</v>
      </c>
      <c r="AC1788" s="25" t="s">
        <v>173</v>
      </c>
      <c r="AD1788" s="25" t="s">
        <v>173</v>
      </c>
      <c r="AE1788" s="25" t="s">
        <v>173</v>
      </c>
      <c r="AQ1788" s="5" t="e">
        <f>VLOOKUP(AR1788,'End KS4 denominations'!A:G,7,0)</f>
        <v>#N/A</v>
      </c>
      <c r="AR1788" s="5" t="str">
        <f t="shared" si="27"/>
        <v>Total.S7.FE14-16 Colleges.Total.Total</v>
      </c>
    </row>
    <row r="1789" spans="1:44" x14ac:dyDescent="0.25">
      <c r="A1789">
        <v>201819</v>
      </c>
      <c r="B1789" t="s">
        <v>19</v>
      </c>
      <c r="C1789" t="s">
        <v>110</v>
      </c>
      <c r="D1789" t="s">
        <v>20</v>
      </c>
      <c r="E1789" t="s">
        <v>21</v>
      </c>
      <c r="F1789" t="s">
        <v>22</v>
      </c>
      <c r="G1789" t="s">
        <v>111</v>
      </c>
      <c r="H1789" t="s">
        <v>125</v>
      </c>
      <c r="I1789" t="s">
        <v>89</v>
      </c>
      <c r="J1789" t="s">
        <v>161</v>
      </c>
      <c r="K1789" t="s">
        <v>161</v>
      </c>
      <c r="L1789" t="s">
        <v>146</v>
      </c>
      <c r="M1789" t="s">
        <v>26</v>
      </c>
      <c r="N1789">
        <v>193</v>
      </c>
      <c r="O1789">
        <v>190</v>
      </c>
      <c r="P1789">
        <v>161</v>
      </c>
      <c r="Q1789">
        <v>124</v>
      </c>
      <c r="R1789">
        <v>0</v>
      </c>
      <c r="S1789">
        <v>0</v>
      </c>
      <c r="T1789">
        <v>0</v>
      </c>
      <c r="U1789">
        <v>0</v>
      </c>
      <c r="V1789">
        <v>98</v>
      </c>
      <c r="W1789">
        <v>83</v>
      </c>
      <c r="X1789">
        <v>64</v>
      </c>
      <c r="Y1789" t="s">
        <v>173</v>
      </c>
      <c r="Z1789" t="s">
        <v>173</v>
      </c>
      <c r="AA1789" t="s">
        <v>173</v>
      </c>
      <c r="AB1789" t="s">
        <v>173</v>
      </c>
      <c r="AC1789" s="25" t="s">
        <v>173</v>
      </c>
      <c r="AD1789" s="25" t="s">
        <v>173</v>
      </c>
      <c r="AE1789" s="25" t="s">
        <v>173</v>
      </c>
      <c r="AQ1789" s="5" t="e">
        <f>VLOOKUP(AR1789,'End KS4 denominations'!A:G,7,0)</f>
        <v>#N/A</v>
      </c>
      <c r="AR1789" s="5" t="str">
        <f t="shared" si="27"/>
        <v>Boys.S7.Free Schools.Total.Total</v>
      </c>
    </row>
    <row r="1790" spans="1:44" x14ac:dyDescent="0.25">
      <c r="A1790">
        <v>201819</v>
      </c>
      <c r="B1790" t="s">
        <v>19</v>
      </c>
      <c r="C1790" t="s">
        <v>110</v>
      </c>
      <c r="D1790" t="s">
        <v>20</v>
      </c>
      <c r="E1790" t="s">
        <v>21</v>
      </c>
      <c r="F1790" t="s">
        <v>22</v>
      </c>
      <c r="G1790" t="s">
        <v>113</v>
      </c>
      <c r="H1790" t="s">
        <v>125</v>
      </c>
      <c r="I1790" t="s">
        <v>89</v>
      </c>
      <c r="J1790" t="s">
        <v>161</v>
      </c>
      <c r="K1790" t="s">
        <v>161</v>
      </c>
      <c r="L1790" t="s">
        <v>146</v>
      </c>
      <c r="M1790" t="s">
        <v>26</v>
      </c>
      <c r="N1790">
        <v>123</v>
      </c>
      <c r="O1790">
        <v>121</v>
      </c>
      <c r="P1790">
        <v>101</v>
      </c>
      <c r="Q1790">
        <v>80</v>
      </c>
      <c r="R1790">
        <v>0</v>
      </c>
      <c r="S1790">
        <v>0</v>
      </c>
      <c r="T1790">
        <v>0</v>
      </c>
      <c r="U1790">
        <v>0</v>
      </c>
      <c r="V1790">
        <v>98</v>
      </c>
      <c r="W1790">
        <v>82</v>
      </c>
      <c r="X1790">
        <v>65</v>
      </c>
      <c r="Y1790" t="s">
        <v>173</v>
      </c>
      <c r="Z1790" t="s">
        <v>173</v>
      </c>
      <c r="AA1790" t="s">
        <v>173</v>
      </c>
      <c r="AB1790" t="s">
        <v>173</v>
      </c>
      <c r="AC1790" s="25" t="s">
        <v>173</v>
      </c>
      <c r="AD1790" s="25" t="s">
        <v>173</v>
      </c>
      <c r="AE1790" s="25" t="s">
        <v>173</v>
      </c>
      <c r="AQ1790" s="5" t="e">
        <f>VLOOKUP(AR1790,'End KS4 denominations'!A:G,7,0)</f>
        <v>#N/A</v>
      </c>
      <c r="AR1790" s="5" t="str">
        <f t="shared" si="27"/>
        <v>Girls.S7.Free Schools.Total.Total</v>
      </c>
    </row>
    <row r="1791" spans="1:44" x14ac:dyDescent="0.25">
      <c r="A1791">
        <v>201819</v>
      </c>
      <c r="B1791" t="s">
        <v>19</v>
      </c>
      <c r="C1791" t="s">
        <v>110</v>
      </c>
      <c r="D1791" t="s">
        <v>20</v>
      </c>
      <c r="E1791" t="s">
        <v>21</v>
      </c>
      <c r="F1791" t="s">
        <v>22</v>
      </c>
      <c r="G1791" t="s">
        <v>161</v>
      </c>
      <c r="H1791" t="s">
        <v>125</v>
      </c>
      <c r="I1791" t="s">
        <v>89</v>
      </c>
      <c r="J1791" t="s">
        <v>161</v>
      </c>
      <c r="K1791" t="s">
        <v>161</v>
      </c>
      <c r="L1791" t="s">
        <v>146</v>
      </c>
      <c r="M1791" t="s">
        <v>26</v>
      </c>
      <c r="N1791">
        <v>316</v>
      </c>
      <c r="O1791">
        <v>311</v>
      </c>
      <c r="P1791">
        <v>262</v>
      </c>
      <c r="Q1791">
        <v>204</v>
      </c>
      <c r="R1791">
        <v>0</v>
      </c>
      <c r="S1791">
        <v>0</v>
      </c>
      <c r="T1791">
        <v>0</v>
      </c>
      <c r="U1791">
        <v>0</v>
      </c>
      <c r="V1791">
        <v>98</v>
      </c>
      <c r="W1791">
        <v>82</v>
      </c>
      <c r="X1791">
        <v>64</v>
      </c>
      <c r="Y1791" t="s">
        <v>173</v>
      </c>
      <c r="Z1791" t="s">
        <v>173</v>
      </c>
      <c r="AA1791" t="s">
        <v>173</v>
      </c>
      <c r="AB1791" t="s">
        <v>173</v>
      </c>
      <c r="AC1791" s="25" t="s">
        <v>173</v>
      </c>
      <c r="AD1791" s="25" t="s">
        <v>173</v>
      </c>
      <c r="AE1791" s="25" t="s">
        <v>173</v>
      </c>
      <c r="AQ1791" s="5" t="e">
        <f>VLOOKUP(AR1791,'End KS4 denominations'!A:G,7,0)</f>
        <v>#N/A</v>
      </c>
      <c r="AR1791" s="5" t="str">
        <f t="shared" si="27"/>
        <v>Total.S7.Free Schools.Total.Total</v>
      </c>
    </row>
    <row r="1792" spans="1:44" x14ac:dyDescent="0.25">
      <c r="A1792">
        <v>201819</v>
      </c>
      <c r="B1792" t="s">
        <v>19</v>
      </c>
      <c r="C1792" t="s">
        <v>110</v>
      </c>
      <c r="D1792" t="s">
        <v>20</v>
      </c>
      <c r="E1792" t="s">
        <v>21</v>
      </c>
      <c r="F1792" t="s">
        <v>22</v>
      </c>
      <c r="G1792" t="s">
        <v>111</v>
      </c>
      <c r="H1792" t="s">
        <v>125</v>
      </c>
      <c r="I1792" t="s">
        <v>87</v>
      </c>
      <c r="J1792" t="s">
        <v>161</v>
      </c>
      <c r="K1792" t="s">
        <v>161</v>
      </c>
      <c r="L1792" t="s">
        <v>146</v>
      </c>
      <c r="M1792" t="s">
        <v>26</v>
      </c>
      <c r="N1792">
        <v>280</v>
      </c>
      <c r="O1792">
        <v>275</v>
      </c>
      <c r="P1792">
        <v>252</v>
      </c>
      <c r="Q1792">
        <v>225</v>
      </c>
      <c r="R1792">
        <v>0</v>
      </c>
      <c r="S1792">
        <v>0</v>
      </c>
      <c r="T1792">
        <v>0</v>
      </c>
      <c r="U1792">
        <v>0</v>
      </c>
      <c r="V1792">
        <v>98</v>
      </c>
      <c r="W1792">
        <v>90</v>
      </c>
      <c r="X1792">
        <v>80</v>
      </c>
      <c r="Y1792" t="s">
        <v>173</v>
      </c>
      <c r="Z1792" t="s">
        <v>173</v>
      </c>
      <c r="AA1792" t="s">
        <v>173</v>
      </c>
      <c r="AB1792" t="s">
        <v>173</v>
      </c>
      <c r="AC1792" s="25" t="s">
        <v>173</v>
      </c>
      <c r="AD1792" s="25" t="s">
        <v>173</v>
      </c>
      <c r="AE1792" s="25" t="s">
        <v>173</v>
      </c>
      <c r="AQ1792" s="5" t="e">
        <f>VLOOKUP(AR1792,'End KS4 denominations'!A:G,7,0)</f>
        <v>#N/A</v>
      </c>
      <c r="AR1792" s="5" t="str">
        <f t="shared" ref="AR1792:AR1855" si="28">CONCATENATE(G1792,".",H1792,".",I1792,".",J1792,".",K1792)</f>
        <v>Boys.S7.Independent Schools.Total.Total</v>
      </c>
    </row>
    <row r="1793" spans="1:44" x14ac:dyDescent="0.25">
      <c r="A1793">
        <v>201819</v>
      </c>
      <c r="B1793" t="s">
        <v>19</v>
      </c>
      <c r="C1793" t="s">
        <v>110</v>
      </c>
      <c r="D1793" t="s">
        <v>20</v>
      </c>
      <c r="E1793" t="s">
        <v>21</v>
      </c>
      <c r="F1793" t="s">
        <v>22</v>
      </c>
      <c r="G1793" t="s">
        <v>113</v>
      </c>
      <c r="H1793" t="s">
        <v>125</v>
      </c>
      <c r="I1793" t="s">
        <v>87</v>
      </c>
      <c r="J1793" t="s">
        <v>161</v>
      </c>
      <c r="K1793" t="s">
        <v>161</v>
      </c>
      <c r="L1793" t="s">
        <v>146</v>
      </c>
      <c r="M1793" t="s">
        <v>26</v>
      </c>
      <c r="N1793">
        <v>160</v>
      </c>
      <c r="O1793">
        <v>157</v>
      </c>
      <c r="P1793">
        <v>151</v>
      </c>
      <c r="Q1793">
        <v>136</v>
      </c>
      <c r="R1793">
        <v>0</v>
      </c>
      <c r="S1793">
        <v>0</v>
      </c>
      <c r="T1793">
        <v>0</v>
      </c>
      <c r="U1793">
        <v>0</v>
      </c>
      <c r="V1793">
        <v>98</v>
      </c>
      <c r="W1793">
        <v>94</v>
      </c>
      <c r="X1793">
        <v>85</v>
      </c>
      <c r="Y1793" t="s">
        <v>173</v>
      </c>
      <c r="Z1793" t="s">
        <v>173</v>
      </c>
      <c r="AA1793" t="s">
        <v>173</v>
      </c>
      <c r="AB1793" t="s">
        <v>173</v>
      </c>
      <c r="AC1793" s="25" t="s">
        <v>173</v>
      </c>
      <c r="AD1793" s="25" t="s">
        <v>173</v>
      </c>
      <c r="AE1793" s="25" t="s">
        <v>173</v>
      </c>
      <c r="AQ1793" s="5" t="e">
        <f>VLOOKUP(AR1793,'End KS4 denominations'!A:G,7,0)</f>
        <v>#N/A</v>
      </c>
      <c r="AR1793" s="5" t="str">
        <f t="shared" si="28"/>
        <v>Girls.S7.Independent Schools.Total.Total</v>
      </c>
    </row>
    <row r="1794" spans="1:44" x14ac:dyDescent="0.25">
      <c r="A1794">
        <v>201819</v>
      </c>
      <c r="B1794" t="s">
        <v>19</v>
      </c>
      <c r="C1794" t="s">
        <v>110</v>
      </c>
      <c r="D1794" t="s">
        <v>20</v>
      </c>
      <c r="E1794" t="s">
        <v>21</v>
      </c>
      <c r="F1794" t="s">
        <v>22</v>
      </c>
      <c r="G1794" t="s">
        <v>161</v>
      </c>
      <c r="H1794" t="s">
        <v>125</v>
      </c>
      <c r="I1794" t="s">
        <v>87</v>
      </c>
      <c r="J1794" t="s">
        <v>161</v>
      </c>
      <c r="K1794" t="s">
        <v>161</v>
      </c>
      <c r="L1794" t="s">
        <v>146</v>
      </c>
      <c r="M1794" t="s">
        <v>26</v>
      </c>
      <c r="N1794">
        <v>440</v>
      </c>
      <c r="O1794">
        <v>432</v>
      </c>
      <c r="P1794">
        <v>403</v>
      </c>
      <c r="Q1794">
        <v>361</v>
      </c>
      <c r="R1794">
        <v>0</v>
      </c>
      <c r="S1794">
        <v>0</v>
      </c>
      <c r="T1794">
        <v>0</v>
      </c>
      <c r="U1794">
        <v>0</v>
      </c>
      <c r="V1794">
        <v>98</v>
      </c>
      <c r="W1794">
        <v>91</v>
      </c>
      <c r="X1794">
        <v>82</v>
      </c>
      <c r="Y1794" t="s">
        <v>173</v>
      </c>
      <c r="Z1794" t="s">
        <v>173</v>
      </c>
      <c r="AA1794" t="s">
        <v>173</v>
      </c>
      <c r="AB1794" t="s">
        <v>173</v>
      </c>
      <c r="AC1794" s="25" t="s">
        <v>173</v>
      </c>
      <c r="AD1794" s="25" t="s">
        <v>173</v>
      </c>
      <c r="AE1794" s="25" t="s">
        <v>173</v>
      </c>
      <c r="AQ1794" s="5" t="e">
        <f>VLOOKUP(AR1794,'End KS4 denominations'!A:G,7,0)</f>
        <v>#N/A</v>
      </c>
      <c r="AR1794" s="5" t="str">
        <f t="shared" si="28"/>
        <v>Total.S7.Independent Schools.Total.Total</v>
      </c>
    </row>
    <row r="1795" spans="1:44" x14ac:dyDescent="0.25">
      <c r="A1795">
        <v>201819</v>
      </c>
      <c r="B1795" t="s">
        <v>19</v>
      </c>
      <c r="C1795" t="s">
        <v>110</v>
      </c>
      <c r="D1795" t="s">
        <v>20</v>
      </c>
      <c r="E1795" t="s">
        <v>21</v>
      </c>
      <c r="F1795" t="s">
        <v>22</v>
      </c>
      <c r="G1795" t="s">
        <v>111</v>
      </c>
      <c r="H1795" t="s">
        <v>125</v>
      </c>
      <c r="I1795" t="s">
        <v>162</v>
      </c>
      <c r="J1795" t="s">
        <v>161</v>
      </c>
      <c r="K1795" t="s">
        <v>161</v>
      </c>
      <c r="L1795" t="s">
        <v>146</v>
      </c>
      <c r="M1795" t="s">
        <v>26</v>
      </c>
      <c r="N1795">
        <v>37</v>
      </c>
      <c r="O1795">
        <v>31</v>
      </c>
      <c r="P1795">
        <v>17</v>
      </c>
      <c r="Q1795">
        <v>15</v>
      </c>
      <c r="R1795">
        <v>0</v>
      </c>
      <c r="S1795">
        <v>0</v>
      </c>
      <c r="T1795">
        <v>0</v>
      </c>
      <c r="U1795">
        <v>0</v>
      </c>
      <c r="V1795">
        <v>83</v>
      </c>
      <c r="W1795">
        <v>45</v>
      </c>
      <c r="X1795">
        <v>40</v>
      </c>
      <c r="Y1795" t="s">
        <v>173</v>
      </c>
      <c r="Z1795" t="s">
        <v>173</v>
      </c>
      <c r="AA1795" t="s">
        <v>173</v>
      </c>
      <c r="AB1795" t="s">
        <v>173</v>
      </c>
      <c r="AC1795" s="25" t="s">
        <v>173</v>
      </c>
      <c r="AD1795" s="25" t="s">
        <v>173</v>
      </c>
      <c r="AE1795" s="25" t="s">
        <v>173</v>
      </c>
      <c r="AQ1795" s="5" t="e">
        <f>VLOOKUP(AR1795,'End KS4 denominations'!A:G,7,0)</f>
        <v>#N/A</v>
      </c>
      <c r="AR1795" s="5" t="str">
        <f t="shared" si="28"/>
        <v>Boys.S7.Independent Special Schools.Total.Total</v>
      </c>
    </row>
    <row r="1796" spans="1:44" x14ac:dyDescent="0.25">
      <c r="A1796">
        <v>201819</v>
      </c>
      <c r="B1796" t="s">
        <v>19</v>
      </c>
      <c r="C1796" t="s">
        <v>110</v>
      </c>
      <c r="D1796" t="s">
        <v>20</v>
      </c>
      <c r="E1796" t="s">
        <v>21</v>
      </c>
      <c r="F1796" t="s">
        <v>22</v>
      </c>
      <c r="G1796" t="s">
        <v>113</v>
      </c>
      <c r="H1796" t="s">
        <v>125</v>
      </c>
      <c r="I1796" t="s">
        <v>162</v>
      </c>
      <c r="J1796" t="s">
        <v>161</v>
      </c>
      <c r="K1796" t="s">
        <v>161</v>
      </c>
      <c r="L1796" t="s">
        <v>146</v>
      </c>
      <c r="M1796" t="s">
        <v>26</v>
      </c>
      <c r="N1796">
        <v>4</v>
      </c>
      <c r="O1796">
        <v>3</v>
      </c>
      <c r="P1796">
        <v>1</v>
      </c>
      <c r="Q1796">
        <v>0</v>
      </c>
      <c r="R1796">
        <v>0</v>
      </c>
      <c r="S1796">
        <v>0</v>
      </c>
      <c r="T1796">
        <v>0</v>
      </c>
      <c r="U1796">
        <v>0</v>
      </c>
      <c r="V1796">
        <v>75</v>
      </c>
      <c r="W1796">
        <v>25</v>
      </c>
      <c r="X1796">
        <v>0</v>
      </c>
      <c r="Y1796" t="s">
        <v>173</v>
      </c>
      <c r="Z1796" t="s">
        <v>173</v>
      </c>
      <c r="AA1796" t="s">
        <v>173</v>
      </c>
      <c r="AB1796" t="s">
        <v>173</v>
      </c>
      <c r="AC1796" s="25" t="s">
        <v>173</v>
      </c>
      <c r="AD1796" s="25" t="s">
        <v>173</v>
      </c>
      <c r="AE1796" s="25" t="s">
        <v>173</v>
      </c>
      <c r="AQ1796" s="5" t="e">
        <f>VLOOKUP(AR1796,'End KS4 denominations'!A:G,7,0)</f>
        <v>#N/A</v>
      </c>
      <c r="AR1796" s="5" t="str">
        <f t="shared" si="28"/>
        <v>Girls.S7.Independent Special Schools.Total.Total</v>
      </c>
    </row>
    <row r="1797" spans="1:44" x14ac:dyDescent="0.25">
      <c r="A1797">
        <v>201819</v>
      </c>
      <c r="B1797" t="s">
        <v>19</v>
      </c>
      <c r="C1797" t="s">
        <v>110</v>
      </c>
      <c r="D1797" t="s">
        <v>20</v>
      </c>
      <c r="E1797" t="s">
        <v>21</v>
      </c>
      <c r="F1797" t="s">
        <v>22</v>
      </c>
      <c r="G1797" t="s">
        <v>161</v>
      </c>
      <c r="H1797" t="s">
        <v>125</v>
      </c>
      <c r="I1797" t="s">
        <v>162</v>
      </c>
      <c r="J1797" t="s">
        <v>161</v>
      </c>
      <c r="K1797" t="s">
        <v>161</v>
      </c>
      <c r="L1797" t="s">
        <v>146</v>
      </c>
      <c r="M1797" t="s">
        <v>26</v>
      </c>
      <c r="N1797">
        <v>41</v>
      </c>
      <c r="O1797">
        <v>34</v>
      </c>
      <c r="P1797">
        <v>18</v>
      </c>
      <c r="Q1797">
        <v>15</v>
      </c>
      <c r="R1797">
        <v>0</v>
      </c>
      <c r="S1797">
        <v>0</v>
      </c>
      <c r="T1797">
        <v>0</v>
      </c>
      <c r="U1797">
        <v>0</v>
      </c>
      <c r="V1797">
        <v>82</v>
      </c>
      <c r="W1797">
        <v>43</v>
      </c>
      <c r="X1797">
        <v>36</v>
      </c>
      <c r="Y1797" t="s">
        <v>173</v>
      </c>
      <c r="Z1797" t="s">
        <v>173</v>
      </c>
      <c r="AA1797" t="s">
        <v>173</v>
      </c>
      <c r="AB1797" t="s">
        <v>173</v>
      </c>
      <c r="AC1797" s="25" t="s">
        <v>173</v>
      </c>
      <c r="AD1797" s="25" t="s">
        <v>173</v>
      </c>
      <c r="AE1797" s="25" t="s">
        <v>173</v>
      </c>
      <c r="AQ1797" s="5" t="e">
        <f>VLOOKUP(AR1797,'End KS4 denominations'!A:G,7,0)</f>
        <v>#N/A</v>
      </c>
      <c r="AR1797" s="5" t="str">
        <f t="shared" si="28"/>
        <v>Total.S7.Independent Special Schools.Total.Total</v>
      </c>
    </row>
    <row r="1798" spans="1:44" x14ac:dyDescent="0.25">
      <c r="A1798">
        <v>201819</v>
      </c>
      <c r="B1798" t="s">
        <v>19</v>
      </c>
      <c r="C1798" t="s">
        <v>110</v>
      </c>
      <c r="D1798" t="s">
        <v>20</v>
      </c>
      <c r="E1798" t="s">
        <v>21</v>
      </c>
      <c r="F1798" t="s">
        <v>22</v>
      </c>
      <c r="G1798" t="s">
        <v>111</v>
      </c>
      <c r="H1798" t="s">
        <v>125</v>
      </c>
      <c r="I1798" t="s">
        <v>88</v>
      </c>
      <c r="J1798" t="s">
        <v>161</v>
      </c>
      <c r="K1798" t="s">
        <v>161</v>
      </c>
      <c r="L1798" t="s">
        <v>146</v>
      </c>
      <c r="M1798" t="s">
        <v>26</v>
      </c>
      <c r="N1798">
        <v>1700</v>
      </c>
      <c r="O1798">
        <v>1617</v>
      </c>
      <c r="P1798">
        <v>1050</v>
      </c>
      <c r="Q1798">
        <v>705</v>
      </c>
      <c r="R1798">
        <v>0</v>
      </c>
      <c r="S1798">
        <v>0</v>
      </c>
      <c r="T1798">
        <v>0</v>
      </c>
      <c r="U1798">
        <v>0</v>
      </c>
      <c r="V1798">
        <v>95</v>
      </c>
      <c r="W1798">
        <v>61</v>
      </c>
      <c r="X1798">
        <v>41</v>
      </c>
      <c r="Y1798" t="s">
        <v>173</v>
      </c>
      <c r="Z1798" t="s">
        <v>173</v>
      </c>
      <c r="AA1798" t="s">
        <v>173</v>
      </c>
      <c r="AB1798" t="s">
        <v>173</v>
      </c>
      <c r="AC1798" s="25" t="s">
        <v>173</v>
      </c>
      <c r="AD1798" s="25" t="s">
        <v>173</v>
      </c>
      <c r="AE1798" s="25" t="s">
        <v>173</v>
      </c>
      <c r="AQ1798" s="5" t="e">
        <f>VLOOKUP(AR1798,'End KS4 denominations'!A:G,7,0)</f>
        <v>#N/A</v>
      </c>
      <c r="AR1798" s="5" t="str">
        <f t="shared" si="28"/>
        <v>Boys.S7.Sponsored Academies.Total.Total</v>
      </c>
    </row>
    <row r="1799" spans="1:44" x14ac:dyDescent="0.25">
      <c r="A1799">
        <v>201819</v>
      </c>
      <c r="B1799" t="s">
        <v>19</v>
      </c>
      <c r="C1799" t="s">
        <v>110</v>
      </c>
      <c r="D1799" t="s">
        <v>20</v>
      </c>
      <c r="E1799" t="s">
        <v>21</v>
      </c>
      <c r="F1799" t="s">
        <v>22</v>
      </c>
      <c r="G1799" t="s">
        <v>113</v>
      </c>
      <c r="H1799" t="s">
        <v>125</v>
      </c>
      <c r="I1799" t="s">
        <v>88</v>
      </c>
      <c r="J1799" t="s">
        <v>161</v>
      </c>
      <c r="K1799" t="s">
        <v>161</v>
      </c>
      <c r="L1799" t="s">
        <v>146</v>
      </c>
      <c r="M1799" t="s">
        <v>26</v>
      </c>
      <c r="N1799">
        <v>1199</v>
      </c>
      <c r="O1799">
        <v>1160</v>
      </c>
      <c r="P1799">
        <v>745</v>
      </c>
      <c r="Q1799">
        <v>461</v>
      </c>
      <c r="R1799">
        <v>0</v>
      </c>
      <c r="S1799">
        <v>0</v>
      </c>
      <c r="T1799">
        <v>0</v>
      </c>
      <c r="U1799">
        <v>0</v>
      </c>
      <c r="V1799">
        <v>96</v>
      </c>
      <c r="W1799">
        <v>62</v>
      </c>
      <c r="X1799">
        <v>38</v>
      </c>
      <c r="Y1799" t="s">
        <v>173</v>
      </c>
      <c r="Z1799" t="s">
        <v>173</v>
      </c>
      <c r="AA1799" t="s">
        <v>173</v>
      </c>
      <c r="AB1799" t="s">
        <v>173</v>
      </c>
      <c r="AC1799" s="25" t="s">
        <v>173</v>
      </c>
      <c r="AD1799" s="25" t="s">
        <v>173</v>
      </c>
      <c r="AE1799" s="25" t="s">
        <v>173</v>
      </c>
      <c r="AQ1799" s="5" t="e">
        <f>VLOOKUP(AR1799,'End KS4 denominations'!A:G,7,0)</f>
        <v>#N/A</v>
      </c>
      <c r="AR1799" s="5" t="str">
        <f t="shared" si="28"/>
        <v>Girls.S7.Sponsored Academies.Total.Total</v>
      </c>
    </row>
    <row r="1800" spans="1:44" x14ac:dyDescent="0.25">
      <c r="A1800">
        <v>201819</v>
      </c>
      <c r="B1800" t="s">
        <v>19</v>
      </c>
      <c r="C1800" t="s">
        <v>110</v>
      </c>
      <c r="D1800" t="s">
        <v>20</v>
      </c>
      <c r="E1800" t="s">
        <v>21</v>
      </c>
      <c r="F1800" t="s">
        <v>22</v>
      </c>
      <c r="G1800" t="s">
        <v>161</v>
      </c>
      <c r="H1800" t="s">
        <v>125</v>
      </c>
      <c r="I1800" t="s">
        <v>88</v>
      </c>
      <c r="J1800" t="s">
        <v>161</v>
      </c>
      <c r="K1800" t="s">
        <v>161</v>
      </c>
      <c r="L1800" t="s">
        <v>146</v>
      </c>
      <c r="M1800" t="s">
        <v>26</v>
      </c>
      <c r="N1800">
        <v>2899</v>
      </c>
      <c r="O1800">
        <v>2777</v>
      </c>
      <c r="P1800">
        <v>1795</v>
      </c>
      <c r="Q1800">
        <v>1166</v>
      </c>
      <c r="R1800">
        <v>0</v>
      </c>
      <c r="S1800">
        <v>0</v>
      </c>
      <c r="T1800">
        <v>0</v>
      </c>
      <c r="U1800">
        <v>0</v>
      </c>
      <c r="V1800">
        <v>95</v>
      </c>
      <c r="W1800">
        <v>61</v>
      </c>
      <c r="X1800">
        <v>40</v>
      </c>
      <c r="Y1800" t="s">
        <v>173</v>
      </c>
      <c r="Z1800" t="s">
        <v>173</v>
      </c>
      <c r="AA1800" t="s">
        <v>173</v>
      </c>
      <c r="AB1800" t="s">
        <v>173</v>
      </c>
      <c r="AC1800" s="25" t="s">
        <v>173</v>
      </c>
      <c r="AD1800" s="25" t="s">
        <v>173</v>
      </c>
      <c r="AE1800" s="25" t="s">
        <v>173</v>
      </c>
      <c r="AQ1800" s="5" t="e">
        <f>VLOOKUP(AR1800,'End KS4 denominations'!A:G,7,0)</f>
        <v>#N/A</v>
      </c>
      <c r="AR1800" s="5" t="str">
        <f t="shared" si="28"/>
        <v>Total.S7.Sponsored Academies.Total.Total</v>
      </c>
    </row>
    <row r="1801" spans="1:44" x14ac:dyDescent="0.25">
      <c r="A1801">
        <v>201819</v>
      </c>
      <c r="B1801" t="s">
        <v>19</v>
      </c>
      <c r="C1801" t="s">
        <v>110</v>
      </c>
      <c r="D1801" t="s">
        <v>20</v>
      </c>
      <c r="E1801" t="s">
        <v>21</v>
      </c>
      <c r="F1801" t="s">
        <v>22</v>
      </c>
      <c r="G1801" t="s">
        <v>111</v>
      </c>
      <c r="H1801" t="s">
        <v>125</v>
      </c>
      <c r="I1801" t="s">
        <v>126</v>
      </c>
      <c r="J1801" t="s">
        <v>161</v>
      </c>
      <c r="K1801" t="s">
        <v>161</v>
      </c>
      <c r="L1801" t="s">
        <v>146</v>
      </c>
      <c r="M1801" t="s">
        <v>26</v>
      </c>
      <c r="N1801">
        <v>32</v>
      </c>
      <c r="O1801">
        <v>31</v>
      </c>
      <c r="P1801">
        <v>28</v>
      </c>
      <c r="Q1801">
        <v>19</v>
      </c>
      <c r="R1801">
        <v>0</v>
      </c>
      <c r="S1801">
        <v>0</v>
      </c>
      <c r="T1801">
        <v>0</v>
      </c>
      <c r="U1801">
        <v>0</v>
      </c>
      <c r="V1801">
        <v>96</v>
      </c>
      <c r="W1801">
        <v>87</v>
      </c>
      <c r="X1801">
        <v>59</v>
      </c>
      <c r="Y1801" t="s">
        <v>173</v>
      </c>
      <c r="Z1801" t="s">
        <v>173</v>
      </c>
      <c r="AA1801" t="s">
        <v>173</v>
      </c>
      <c r="AB1801" t="s">
        <v>173</v>
      </c>
      <c r="AC1801" s="25" t="s">
        <v>173</v>
      </c>
      <c r="AD1801" s="25" t="s">
        <v>173</v>
      </c>
      <c r="AE1801" s="25" t="s">
        <v>173</v>
      </c>
      <c r="AQ1801" s="5" t="e">
        <f>VLOOKUP(AR1801,'End KS4 denominations'!A:G,7,0)</f>
        <v>#N/A</v>
      </c>
      <c r="AR1801" s="5" t="str">
        <f t="shared" si="28"/>
        <v>Boys.S7.Studio Schools.Total.Total</v>
      </c>
    </row>
    <row r="1802" spans="1:44" x14ac:dyDescent="0.25">
      <c r="A1802">
        <v>201819</v>
      </c>
      <c r="B1802" t="s">
        <v>19</v>
      </c>
      <c r="C1802" t="s">
        <v>110</v>
      </c>
      <c r="D1802" t="s">
        <v>20</v>
      </c>
      <c r="E1802" t="s">
        <v>21</v>
      </c>
      <c r="F1802" t="s">
        <v>22</v>
      </c>
      <c r="G1802" t="s">
        <v>113</v>
      </c>
      <c r="H1802" t="s">
        <v>125</v>
      </c>
      <c r="I1802" t="s">
        <v>126</v>
      </c>
      <c r="J1802" t="s">
        <v>161</v>
      </c>
      <c r="K1802" t="s">
        <v>161</v>
      </c>
      <c r="L1802" t="s">
        <v>146</v>
      </c>
      <c r="M1802" t="s">
        <v>26</v>
      </c>
      <c r="N1802">
        <v>4</v>
      </c>
      <c r="O1802">
        <v>4</v>
      </c>
      <c r="P1802">
        <v>2</v>
      </c>
      <c r="Q1802">
        <v>2</v>
      </c>
      <c r="R1802">
        <v>0</v>
      </c>
      <c r="S1802">
        <v>0</v>
      </c>
      <c r="T1802">
        <v>0</v>
      </c>
      <c r="U1802">
        <v>0</v>
      </c>
      <c r="V1802">
        <v>100</v>
      </c>
      <c r="W1802">
        <v>50</v>
      </c>
      <c r="X1802">
        <v>50</v>
      </c>
      <c r="Y1802" t="s">
        <v>173</v>
      </c>
      <c r="Z1802" t="s">
        <v>173</v>
      </c>
      <c r="AA1802" t="s">
        <v>173</v>
      </c>
      <c r="AB1802" t="s">
        <v>173</v>
      </c>
      <c r="AC1802" s="25" t="s">
        <v>173</v>
      </c>
      <c r="AD1802" s="25" t="s">
        <v>173</v>
      </c>
      <c r="AE1802" s="25" t="s">
        <v>173</v>
      </c>
      <c r="AQ1802" s="5" t="e">
        <f>VLOOKUP(AR1802,'End KS4 denominations'!A:G,7,0)</f>
        <v>#N/A</v>
      </c>
      <c r="AR1802" s="5" t="str">
        <f t="shared" si="28"/>
        <v>Girls.S7.Studio Schools.Total.Total</v>
      </c>
    </row>
    <row r="1803" spans="1:44" x14ac:dyDescent="0.25">
      <c r="A1803">
        <v>201819</v>
      </c>
      <c r="B1803" t="s">
        <v>19</v>
      </c>
      <c r="C1803" t="s">
        <v>110</v>
      </c>
      <c r="D1803" t="s">
        <v>20</v>
      </c>
      <c r="E1803" t="s">
        <v>21</v>
      </c>
      <c r="F1803" t="s">
        <v>22</v>
      </c>
      <c r="G1803" t="s">
        <v>161</v>
      </c>
      <c r="H1803" t="s">
        <v>125</v>
      </c>
      <c r="I1803" t="s">
        <v>126</v>
      </c>
      <c r="J1803" t="s">
        <v>161</v>
      </c>
      <c r="K1803" t="s">
        <v>161</v>
      </c>
      <c r="L1803" t="s">
        <v>146</v>
      </c>
      <c r="M1803" t="s">
        <v>26</v>
      </c>
      <c r="N1803">
        <v>36</v>
      </c>
      <c r="O1803">
        <v>35</v>
      </c>
      <c r="P1803">
        <v>30</v>
      </c>
      <c r="Q1803">
        <v>21</v>
      </c>
      <c r="R1803">
        <v>0</v>
      </c>
      <c r="S1803">
        <v>0</v>
      </c>
      <c r="T1803">
        <v>0</v>
      </c>
      <c r="U1803">
        <v>0</v>
      </c>
      <c r="V1803">
        <v>97</v>
      </c>
      <c r="W1803">
        <v>83</v>
      </c>
      <c r="X1803">
        <v>58</v>
      </c>
      <c r="Y1803" t="s">
        <v>173</v>
      </c>
      <c r="Z1803" t="s">
        <v>173</v>
      </c>
      <c r="AA1803" t="s">
        <v>173</v>
      </c>
      <c r="AB1803" t="s">
        <v>173</v>
      </c>
      <c r="AC1803" s="25" t="s">
        <v>173</v>
      </c>
      <c r="AD1803" s="25" t="s">
        <v>173</v>
      </c>
      <c r="AE1803" s="25" t="s">
        <v>173</v>
      </c>
      <c r="AQ1803" s="5" t="e">
        <f>VLOOKUP(AR1803,'End KS4 denominations'!A:G,7,0)</f>
        <v>#N/A</v>
      </c>
      <c r="AR1803" s="5" t="str">
        <f t="shared" si="28"/>
        <v>Total.S7.Studio Schools.Total.Total</v>
      </c>
    </row>
    <row r="1804" spans="1:44" x14ac:dyDescent="0.25">
      <c r="A1804">
        <v>201819</v>
      </c>
      <c r="B1804" t="s">
        <v>19</v>
      </c>
      <c r="C1804" t="s">
        <v>110</v>
      </c>
      <c r="D1804" t="s">
        <v>20</v>
      </c>
      <c r="E1804" t="s">
        <v>21</v>
      </c>
      <c r="F1804" t="s">
        <v>22</v>
      </c>
      <c r="G1804" t="s">
        <v>111</v>
      </c>
      <c r="H1804" t="s">
        <v>125</v>
      </c>
      <c r="I1804" t="s">
        <v>163</v>
      </c>
      <c r="J1804" t="s">
        <v>161</v>
      </c>
      <c r="K1804" t="s">
        <v>161</v>
      </c>
      <c r="L1804" t="s">
        <v>146</v>
      </c>
      <c r="M1804" t="s">
        <v>26</v>
      </c>
      <c r="N1804">
        <v>48</v>
      </c>
      <c r="O1804">
        <v>41</v>
      </c>
      <c r="P1804">
        <v>29</v>
      </c>
      <c r="Q1804">
        <v>20</v>
      </c>
      <c r="R1804">
        <v>0</v>
      </c>
      <c r="S1804">
        <v>0</v>
      </c>
      <c r="T1804">
        <v>0</v>
      </c>
      <c r="U1804">
        <v>0</v>
      </c>
      <c r="V1804">
        <v>85</v>
      </c>
      <c r="W1804">
        <v>60</v>
      </c>
      <c r="X1804">
        <v>41</v>
      </c>
      <c r="Y1804" t="s">
        <v>173</v>
      </c>
      <c r="Z1804" t="s">
        <v>173</v>
      </c>
      <c r="AA1804" t="s">
        <v>173</v>
      </c>
      <c r="AB1804" t="s">
        <v>173</v>
      </c>
      <c r="AC1804" s="25" t="s">
        <v>173</v>
      </c>
      <c r="AD1804" s="25" t="s">
        <v>173</v>
      </c>
      <c r="AE1804" s="25" t="s">
        <v>173</v>
      </c>
      <c r="AQ1804" s="5" t="e">
        <f>VLOOKUP(AR1804,'End KS4 denominations'!A:G,7,0)</f>
        <v>#N/A</v>
      </c>
      <c r="AR1804" s="5" t="str">
        <f t="shared" si="28"/>
        <v>Boys.S7.University Technical Colleges (UTCs).Total.Total</v>
      </c>
    </row>
    <row r="1805" spans="1:44" x14ac:dyDescent="0.25">
      <c r="A1805">
        <v>201819</v>
      </c>
      <c r="B1805" t="s">
        <v>19</v>
      </c>
      <c r="C1805" t="s">
        <v>110</v>
      </c>
      <c r="D1805" t="s">
        <v>20</v>
      </c>
      <c r="E1805" t="s">
        <v>21</v>
      </c>
      <c r="F1805" t="s">
        <v>22</v>
      </c>
      <c r="G1805" t="s">
        <v>113</v>
      </c>
      <c r="H1805" t="s">
        <v>125</v>
      </c>
      <c r="I1805" t="s">
        <v>163</v>
      </c>
      <c r="J1805" t="s">
        <v>161</v>
      </c>
      <c r="K1805" t="s">
        <v>161</v>
      </c>
      <c r="L1805" t="s">
        <v>146</v>
      </c>
      <c r="M1805" t="s">
        <v>26</v>
      </c>
      <c r="N1805">
        <v>30</v>
      </c>
      <c r="O1805">
        <v>28</v>
      </c>
      <c r="P1805">
        <v>22</v>
      </c>
      <c r="Q1805">
        <v>19</v>
      </c>
      <c r="R1805">
        <v>0</v>
      </c>
      <c r="S1805">
        <v>0</v>
      </c>
      <c r="T1805">
        <v>0</v>
      </c>
      <c r="U1805">
        <v>0</v>
      </c>
      <c r="V1805">
        <v>93</v>
      </c>
      <c r="W1805">
        <v>73</v>
      </c>
      <c r="X1805">
        <v>63</v>
      </c>
      <c r="Y1805" t="s">
        <v>173</v>
      </c>
      <c r="Z1805" t="s">
        <v>173</v>
      </c>
      <c r="AA1805" t="s">
        <v>173</v>
      </c>
      <c r="AB1805" t="s">
        <v>173</v>
      </c>
      <c r="AC1805" s="25" t="s">
        <v>173</v>
      </c>
      <c r="AD1805" s="25" t="s">
        <v>173</v>
      </c>
      <c r="AE1805" s="25" t="s">
        <v>173</v>
      </c>
      <c r="AQ1805" s="5" t="e">
        <f>VLOOKUP(AR1805,'End KS4 denominations'!A:G,7,0)</f>
        <v>#N/A</v>
      </c>
      <c r="AR1805" s="5" t="str">
        <f t="shared" si="28"/>
        <v>Girls.S7.University Technical Colleges (UTCs).Total.Total</v>
      </c>
    </row>
    <row r="1806" spans="1:44" x14ac:dyDescent="0.25">
      <c r="A1806">
        <v>201819</v>
      </c>
      <c r="B1806" t="s">
        <v>19</v>
      </c>
      <c r="C1806" t="s">
        <v>110</v>
      </c>
      <c r="D1806" t="s">
        <v>20</v>
      </c>
      <c r="E1806" t="s">
        <v>21</v>
      </c>
      <c r="F1806" t="s">
        <v>22</v>
      </c>
      <c r="G1806" t="s">
        <v>161</v>
      </c>
      <c r="H1806" t="s">
        <v>125</v>
      </c>
      <c r="I1806" t="s">
        <v>163</v>
      </c>
      <c r="J1806" t="s">
        <v>161</v>
      </c>
      <c r="K1806" t="s">
        <v>161</v>
      </c>
      <c r="L1806" t="s">
        <v>146</v>
      </c>
      <c r="M1806" t="s">
        <v>26</v>
      </c>
      <c r="N1806">
        <v>78</v>
      </c>
      <c r="O1806">
        <v>69</v>
      </c>
      <c r="P1806">
        <v>51</v>
      </c>
      <c r="Q1806">
        <v>39</v>
      </c>
      <c r="R1806">
        <v>0</v>
      </c>
      <c r="S1806">
        <v>0</v>
      </c>
      <c r="T1806">
        <v>0</v>
      </c>
      <c r="U1806">
        <v>0</v>
      </c>
      <c r="V1806">
        <v>88</v>
      </c>
      <c r="W1806">
        <v>65</v>
      </c>
      <c r="X1806">
        <v>50</v>
      </c>
      <c r="Y1806" t="s">
        <v>173</v>
      </c>
      <c r="Z1806" t="s">
        <v>173</v>
      </c>
      <c r="AA1806" t="s">
        <v>173</v>
      </c>
      <c r="AB1806" t="s">
        <v>173</v>
      </c>
      <c r="AC1806" s="25" t="s">
        <v>173</v>
      </c>
      <c r="AD1806" s="25" t="s">
        <v>173</v>
      </c>
      <c r="AE1806" s="25" t="s">
        <v>173</v>
      </c>
      <c r="AQ1806" s="5" t="e">
        <f>VLOOKUP(AR1806,'End KS4 denominations'!A:G,7,0)</f>
        <v>#N/A</v>
      </c>
      <c r="AR1806" s="5" t="str">
        <f t="shared" si="28"/>
        <v>Total.S7.University Technical Colleges (UTCs).Total.Total</v>
      </c>
    </row>
    <row r="1807" spans="1:44" x14ac:dyDescent="0.25">
      <c r="A1807">
        <v>201819</v>
      </c>
      <c r="B1807" t="s">
        <v>19</v>
      </c>
      <c r="C1807" t="s">
        <v>110</v>
      </c>
      <c r="D1807" t="s">
        <v>20</v>
      </c>
      <c r="E1807" t="s">
        <v>21</v>
      </c>
      <c r="F1807" t="s">
        <v>22</v>
      </c>
      <c r="G1807" t="s">
        <v>111</v>
      </c>
      <c r="H1807" t="s">
        <v>125</v>
      </c>
      <c r="I1807" t="s">
        <v>24</v>
      </c>
      <c r="J1807" t="s">
        <v>161</v>
      </c>
      <c r="K1807" t="s">
        <v>161</v>
      </c>
      <c r="L1807" t="s">
        <v>70</v>
      </c>
      <c r="M1807" t="s">
        <v>26</v>
      </c>
      <c r="N1807">
        <v>459</v>
      </c>
      <c r="O1807">
        <v>408</v>
      </c>
      <c r="P1807">
        <v>314</v>
      </c>
      <c r="Q1807">
        <v>275</v>
      </c>
      <c r="R1807">
        <v>0</v>
      </c>
      <c r="S1807">
        <v>0</v>
      </c>
      <c r="T1807">
        <v>0</v>
      </c>
      <c r="U1807">
        <v>0</v>
      </c>
      <c r="V1807">
        <v>88</v>
      </c>
      <c r="W1807">
        <v>68</v>
      </c>
      <c r="X1807">
        <v>59</v>
      </c>
      <c r="Y1807" t="s">
        <v>173</v>
      </c>
      <c r="Z1807" t="s">
        <v>173</v>
      </c>
      <c r="AA1807" t="s">
        <v>173</v>
      </c>
      <c r="AB1807" t="s">
        <v>173</v>
      </c>
      <c r="AC1807" s="25" t="s">
        <v>173</v>
      </c>
      <c r="AD1807" s="25" t="s">
        <v>173</v>
      </c>
      <c r="AE1807" s="25" t="s">
        <v>173</v>
      </c>
      <c r="AQ1807" s="5" t="e">
        <f>VLOOKUP(AR1807,'End KS4 denominations'!A:G,7,0)</f>
        <v>#N/A</v>
      </c>
      <c r="AR1807" s="5" t="str">
        <f t="shared" si="28"/>
        <v>Boys.S7.All schools.Total.Total</v>
      </c>
    </row>
    <row r="1808" spans="1:44" x14ac:dyDescent="0.25">
      <c r="A1808">
        <v>201819</v>
      </c>
      <c r="B1808" t="s">
        <v>19</v>
      </c>
      <c r="C1808" t="s">
        <v>110</v>
      </c>
      <c r="D1808" t="s">
        <v>20</v>
      </c>
      <c r="E1808" t="s">
        <v>21</v>
      </c>
      <c r="F1808" t="s">
        <v>22</v>
      </c>
      <c r="G1808" t="s">
        <v>113</v>
      </c>
      <c r="H1808" t="s">
        <v>125</v>
      </c>
      <c r="I1808" t="s">
        <v>24</v>
      </c>
      <c r="J1808" t="s">
        <v>161</v>
      </c>
      <c r="K1808" t="s">
        <v>161</v>
      </c>
      <c r="L1808" t="s">
        <v>70</v>
      </c>
      <c r="M1808" t="s">
        <v>26</v>
      </c>
      <c r="N1808">
        <v>359</v>
      </c>
      <c r="O1808">
        <v>338</v>
      </c>
      <c r="P1808">
        <v>250</v>
      </c>
      <c r="Q1808">
        <v>218</v>
      </c>
      <c r="R1808">
        <v>0</v>
      </c>
      <c r="S1808">
        <v>0</v>
      </c>
      <c r="T1808">
        <v>0</v>
      </c>
      <c r="U1808">
        <v>0</v>
      </c>
      <c r="V1808">
        <v>94</v>
      </c>
      <c r="W1808">
        <v>69</v>
      </c>
      <c r="X1808">
        <v>60</v>
      </c>
      <c r="Y1808" t="s">
        <v>173</v>
      </c>
      <c r="Z1808" t="s">
        <v>173</v>
      </c>
      <c r="AA1808" t="s">
        <v>173</v>
      </c>
      <c r="AB1808" t="s">
        <v>173</v>
      </c>
      <c r="AC1808" s="25" t="s">
        <v>173</v>
      </c>
      <c r="AD1808" s="25" t="s">
        <v>173</v>
      </c>
      <c r="AE1808" s="25" t="s">
        <v>173</v>
      </c>
      <c r="AQ1808" s="5" t="e">
        <f>VLOOKUP(AR1808,'End KS4 denominations'!A:G,7,0)</f>
        <v>#N/A</v>
      </c>
      <c r="AR1808" s="5" t="str">
        <f t="shared" si="28"/>
        <v>Girls.S7.All schools.Total.Total</v>
      </c>
    </row>
    <row r="1809" spans="1:44" x14ac:dyDescent="0.25">
      <c r="A1809">
        <v>201819</v>
      </c>
      <c r="B1809" t="s">
        <v>19</v>
      </c>
      <c r="C1809" t="s">
        <v>110</v>
      </c>
      <c r="D1809" t="s">
        <v>20</v>
      </c>
      <c r="E1809" t="s">
        <v>21</v>
      </c>
      <c r="F1809" t="s">
        <v>22</v>
      </c>
      <c r="G1809" t="s">
        <v>161</v>
      </c>
      <c r="H1809" t="s">
        <v>125</v>
      </c>
      <c r="I1809" t="s">
        <v>24</v>
      </c>
      <c r="J1809" t="s">
        <v>161</v>
      </c>
      <c r="K1809" t="s">
        <v>161</v>
      </c>
      <c r="L1809" t="s">
        <v>70</v>
      </c>
      <c r="M1809" t="s">
        <v>26</v>
      </c>
      <c r="N1809">
        <v>818</v>
      </c>
      <c r="O1809">
        <v>746</v>
      </c>
      <c r="P1809">
        <v>564</v>
      </c>
      <c r="Q1809">
        <v>493</v>
      </c>
      <c r="R1809">
        <v>0</v>
      </c>
      <c r="S1809">
        <v>0</v>
      </c>
      <c r="T1809">
        <v>0</v>
      </c>
      <c r="U1809">
        <v>0</v>
      </c>
      <c r="V1809">
        <v>91</v>
      </c>
      <c r="W1809">
        <v>68</v>
      </c>
      <c r="X1809">
        <v>60</v>
      </c>
      <c r="Y1809" t="s">
        <v>173</v>
      </c>
      <c r="Z1809" t="s">
        <v>173</v>
      </c>
      <c r="AA1809" t="s">
        <v>173</v>
      </c>
      <c r="AB1809" t="s">
        <v>173</v>
      </c>
      <c r="AC1809" s="25" t="s">
        <v>173</v>
      </c>
      <c r="AD1809" s="25" t="s">
        <v>173</v>
      </c>
      <c r="AE1809" s="25" t="s">
        <v>173</v>
      </c>
      <c r="AQ1809" s="5" t="e">
        <f>VLOOKUP(AR1809,'End KS4 denominations'!A:G,7,0)</f>
        <v>#N/A</v>
      </c>
      <c r="AR1809" s="5" t="str">
        <f t="shared" si="28"/>
        <v>Total.S7.All schools.Total.Total</v>
      </c>
    </row>
    <row r="1810" spans="1:44" x14ac:dyDescent="0.25">
      <c r="A1810">
        <v>201819</v>
      </c>
      <c r="B1810" t="s">
        <v>19</v>
      </c>
      <c r="C1810" t="s">
        <v>110</v>
      </c>
      <c r="D1810" t="s">
        <v>20</v>
      </c>
      <c r="E1810" t="s">
        <v>21</v>
      </c>
      <c r="F1810" t="s">
        <v>22</v>
      </c>
      <c r="G1810" t="s">
        <v>111</v>
      </c>
      <c r="H1810" t="s">
        <v>125</v>
      </c>
      <c r="I1810" t="s">
        <v>24</v>
      </c>
      <c r="J1810" t="s">
        <v>161</v>
      </c>
      <c r="K1810" t="s">
        <v>161</v>
      </c>
      <c r="L1810" t="s">
        <v>25</v>
      </c>
      <c r="M1810" t="s">
        <v>26</v>
      </c>
      <c r="N1810">
        <v>6120</v>
      </c>
      <c r="O1810">
        <v>6071</v>
      </c>
      <c r="P1810">
        <v>5540</v>
      </c>
      <c r="Q1810">
        <v>5048</v>
      </c>
      <c r="R1810">
        <v>0</v>
      </c>
      <c r="S1810">
        <v>0</v>
      </c>
      <c r="T1810">
        <v>0</v>
      </c>
      <c r="U1810">
        <v>0</v>
      </c>
      <c r="V1810">
        <v>99</v>
      </c>
      <c r="W1810">
        <v>90</v>
      </c>
      <c r="X1810">
        <v>82</v>
      </c>
      <c r="Y1810" t="s">
        <v>173</v>
      </c>
      <c r="Z1810" t="s">
        <v>173</v>
      </c>
      <c r="AA1810" t="s">
        <v>173</v>
      </c>
      <c r="AB1810" t="s">
        <v>173</v>
      </c>
      <c r="AC1810" s="25" t="s">
        <v>173</v>
      </c>
      <c r="AD1810" s="25" t="s">
        <v>173</v>
      </c>
      <c r="AE1810" s="25" t="s">
        <v>173</v>
      </c>
      <c r="AQ1810" s="5" t="e">
        <f>VLOOKUP(AR1810,'End KS4 denominations'!A:G,7,0)</f>
        <v>#N/A</v>
      </c>
      <c r="AR1810" s="5" t="str">
        <f t="shared" si="28"/>
        <v>Boys.S7.All schools.Total.Total</v>
      </c>
    </row>
    <row r="1811" spans="1:44" x14ac:dyDescent="0.25">
      <c r="A1811">
        <v>201819</v>
      </c>
      <c r="B1811" t="s">
        <v>19</v>
      </c>
      <c r="C1811" t="s">
        <v>110</v>
      </c>
      <c r="D1811" t="s">
        <v>20</v>
      </c>
      <c r="E1811" t="s">
        <v>21</v>
      </c>
      <c r="F1811" t="s">
        <v>22</v>
      </c>
      <c r="G1811" t="s">
        <v>113</v>
      </c>
      <c r="H1811" t="s">
        <v>125</v>
      </c>
      <c r="I1811" t="s">
        <v>24</v>
      </c>
      <c r="J1811" t="s">
        <v>161</v>
      </c>
      <c r="K1811" t="s">
        <v>161</v>
      </c>
      <c r="L1811" t="s">
        <v>25</v>
      </c>
      <c r="M1811" t="s">
        <v>26</v>
      </c>
      <c r="N1811">
        <v>6962</v>
      </c>
      <c r="O1811">
        <v>6912</v>
      </c>
      <c r="P1811">
        <v>6455</v>
      </c>
      <c r="Q1811">
        <v>5756</v>
      </c>
      <c r="R1811">
        <v>0</v>
      </c>
      <c r="S1811">
        <v>0</v>
      </c>
      <c r="T1811">
        <v>0</v>
      </c>
      <c r="U1811">
        <v>0</v>
      </c>
      <c r="V1811">
        <v>99</v>
      </c>
      <c r="W1811">
        <v>92</v>
      </c>
      <c r="X1811">
        <v>82</v>
      </c>
      <c r="Y1811" t="s">
        <v>173</v>
      </c>
      <c r="Z1811" t="s">
        <v>173</v>
      </c>
      <c r="AA1811" t="s">
        <v>173</v>
      </c>
      <c r="AB1811" t="s">
        <v>173</v>
      </c>
      <c r="AC1811" s="25" t="s">
        <v>173</v>
      </c>
      <c r="AD1811" s="25" t="s">
        <v>173</v>
      </c>
      <c r="AE1811" s="25" t="s">
        <v>173</v>
      </c>
      <c r="AQ1811" s="5" t="e">
        <f>VLOOKUP(AR1811,'End KS4 denominations'!A:G,7,0)</f>
        <v>#N/A</v>
      </c>
      <c r="AR1811" s="5" t="str">
        <f t="shared" si="28"/>
        <v>Girls.S7.All schools.Total.Total</v>
      </c>
    </row>
    <row r="1812" spans="1:44" x14ac:dyDescent="0.25">
      <c r="A1812">
        <v>201819</v>
      </c>
      <c r="B1812" t="s">
        <v>19</v>
      </c>
      <c r="C1812" t="s">
        <v>110</v>
      </c>
      <c r="D1812" t="s">
        <v>20</v>
      </c>
      <c r="E1812" t="s">
        <v>21</v>
      </c>
      <c r="F1812" t="s">
        <v>22</v>
      </c>
      <c r="G1812" t="s">
        <v>161</v>
      </c>
      <c r="H1812" t="s">
        <v>125</v>
      </c>
      <c r="I1812" t="s">
        <v>24</v>
      </c>
      <c r="J1812" t="s">
        <v>161</v>
      </c>
      <c r="K1812" t="s">
        <v>161</v>
      </c>
      <c r="L1812" t="s">
        <v>25</v>
      </c>
      <c r="M1812" t="s">
        <v>26</v>
      </c>
      <c r="N1812">
        <v>13082</v>
      </c>
      <c r="O1812">
        <v>12983</v>
      </c>
      <c r="P1812">
        <v>11995</v>
      </c>
      <c r="Q1812">
        <v>10804</v>
      </c>
      <c r="R1812">
        <v>0</v>
      </c>
      <c r="S1812">
        <v>0</v>
      </c>
      <c r="T1812">
        <v>0</v>
      </c>
      <c r="U1812">
        <v>0</v>
      </c>
      <c r="V1812">
        <v>99</v>
      </c>
      <c r="W1812">
        <v>91</v>
      </c>
      <c r="X1812">
        <v>82</v>
      </c>
      <c r="Y1812" t="s">
        <v>173</v>
      </c>
      <c r="Z1812" t="s">
        <v>173</v>
      </c>
      <c r="AA1812" t="s">
        <v>173</v>
      </c>
      <c r="AB1812" t="s">
        <v>173</v>
      </c>
      <c r="AC1812" s="25" t="s">
        <v>173</v>
      </c>
      <c r="AD1812" s="25" t="s">
        <v>173</v>
      </c>
      <c r="AE1812" s="25" t="s">
        <v>173</v>
      </c>
      <c r="AQ1812" s="5" t="e">
        <f>VLOOKUP(AR1812,'End KS4 denominations'!A:G,7,0)</f>
        <v>#N/A</v>
      </c>
      <c r="AR1812" s="5" t="str">
        <f t="shared" si="28"/>
        <v>Total.S7.All schools.Total.Total</v>
      </c>
    </row>
    <row r="1813" spans="1:44" x14ac:dyDescent="0.25">
      <c r="A1813">
        <v>201819</v>
      </c>
      <c r="B1813" t="s">
        <v>19</v>
      </c>
      <c r="C1813" t="s">
        <v>110</v>
      </c>
      <c r="D1813" t="s">
        <v>20</v>
      </c>
      <c r="E1813" t="s">
        <v>21</v>
      </c>
      <c r="F1813" t="s">
        <v>22</v>
      </c>
      <c r="G1813" t="s">
        <v>111</v>
      </c>
      <c r="H1813" t="s">
        <v>125</v>
      </c>
      <c r="I1813" t="s">
        <v>24</v>
      </c>
      <c r="J1813" t="s">
        <v>161</v>
      </c>
      <c r="K1813" t="s">
        <v>161</v>
      </c>
      <c r="L1813" t="s">
        <v>28</v>
      </c>
      <c r="M1813" t="s">
        <v>26</v>
      </c>
      <c r="N1813">
        <v>61791</v>
      </c>
      <c r="O1813">
        <v>60553</v>
      </c>
      <c r="P1813">
        <v>36082</v>
      </c>
      <c r="Q1813">
        <v>26450</v>
      </c>
      <c r="R1813">
        <v>0</v>
      </c>
      <c r="S1813">
        <v>0</v>
      </c>
      <c r="T1813">
        <v>0</v>
      </c>
      <c r="U1813">
        <v>0</v>
      </c>
      <c r="V1813">
        <v>97</v>
      </c>
      <c r="W1813">
        <v>58</v>
      </c>
      <c r="X1813">
        <v>42</v>
      </c>
      <c r="Y1813" t="s">
        <v>173</v>
      </c>
      <c r="Z1813" t="s">
        <v>173</v>
      </c>
      <c r="AA1813" t="s">
        <v>173</v>
      </c>
      <c r="AB1813" t="s">
        <v>173</v>
      </c>
      <c r="AC1813" s="25" t="s">
        <v>173</v>
      </c>
      <c r="AD1813" s="25" t="s">
        <v>173</v>
      </c>
      <c r="AE1813" s="25" t="s">
        <v>173</v>
      </c>
      <c r="AQ1813" s="5" t="e">
        <f>VLOOKUP(AR1813,'End KS4 denominations'!A:G,7,0)</f>
        <v>#N/A</v>
      </c>
      <c r="AR1813" s="5" t="str">
        <f t="shared" si="28"/>
        <v>Boys.S7.All schools.Total.Total</v>
      </c>
    </row>
    <row r="1814" spans="1:44" x14ac:dyDescent="0.25">
      <c r="A1814">
        <v>201819</v>
      </c>
      <c r="B1814" t="s">
        <v>19</v>
      </c>
      <c r="C1814" t="s">
        <v>110</v>
      </c>
      <c r="D1814" t="s">
        <v>20</v>
      </c>
      <c r="E1814" t="s">
        <v>21</v>
      </c>
      <c r="F1814" t="s">
        <v>22</v>
      </c>
      <c r="G1814" t="s">
        <v>113</v>
      </c>
      <c r="H1814" t="s">
        <v>125</v>
      </c>
      <c r="I1814" t="s">
        <v>24</v>
      </c>
      <c r="J1814" t="s">
        <v>161</v>
      </c>
      <c r="K1814" t="s">
        <v>161</v>
      </c>
      <c r="L1814" t="s">
        <v>28</v>
      </c>
      <c r="M1814" t="s">
        <v>26</v>
      </c>
      <c r="N1814">
        <v>26561</v>
      </c>
      <c r="O1814">
        <v>26319</v>
      </c>
      <c r="P1814">
        <v>19810</v>
      </c>
      <c r="Q1814">
        <v>16365</v>
      </c>
      <c r="R1814">
        <v>0</v>
      </c>
      <c r="S1814">
        <v>0</v>
      </c>
      <c r="T1814">
        <v>0</v>
      </c>
      <c r="U1814">
        <v>0</v>
      </c>
      <c r="V1814">
        <v>99</v>
      </c>
      <c r="W1814">
        <v>74</v>
      </c>
      <c r="X1814">
        <v>61</v>
      </c>
      <c r="Y1814" t="s">
        <v>173</v>
      </c>
      <c r="Z1814" t="s">
        <v>173</v>
      </c>
      <c r="AA1814" t="s">
        <v>173</v>
      </c>
      <c r="AB1814" t="s">
        <v>173</v>
      </c>
      <c r="AC1814" s="25" t="s">
        <v>173</v>
      </c>
      <c r="AD1814" s="25" t="s">
        <v>173</v>
      </c>
      <c r="AE1814" s="25" t="s">
        <v>173</v>
      </c>
      <c r="AQ1814" s="5" t="e">
        <f>VLOOKUP(AR1814,'End KS4 denominations'!A:G,7,0)</f>
        <v>#N/A</v>
      </c>
      <c r="AR1814" s="5" t="str">
        <f t="shared" si="28"/>
        <v>Girls.S7.All schools.Total.Total</v>
      </c>
    </row>
    <row r="1815" spans="1:44" x14ac:dyDescent="0.25">
      <c r="A1815">
        <v>201819</v>
      </c>
      <c r="B1815" t="s">
        <v>19</v>
      </c>
      <c r="C1815" t="s">
        <v>110</v>
      </c>
      <c r="D1815" t="s">
        <v>20</v>
      </c>
      <c r="E1815" t="s">
        <v>21</v>
      </c>
      <c r="F1815" t="s">
        <v>22</v>
      </c>
      <c r="G1815" t="s">
        <v>161</v>
      </c>
      <c r="H1815" t="s">
        <v>125</v>
      </c>
      <c r="I1815" t="s">
        <v>24</v>
      </c>
      <c r="J1815" t="s">
        <v>161</v>
      </c>
      <c r="K1815" t="s">
        <v>161</v>
      </c>
      <c r="L1815" t="s">
        <v>28</v>
      </c>
      <c r="M1815" t="s">
        <v>26</v>
      </c>
      <c r="N1815">
        <v>88352</v>
      </c>
      <c r="O1815">
        <v>86872</v>
      </c>
      <c r="P1815">
        <v>55892</v>
      </c>
      <c r="Q1815">
        <v>42815</v>
      </c>
      <c r="R1815">
        <v>0</v>
      </c>
      <c r="S1815">
        <v>0</v>
      </c>
      <c r="T1815">
        <v>0</v>
      </c>
      <c r="U1815">
        <v>0</v>
      </c>
      <c r="V1815">
        <v>98</v>
      </c>
      <c r="W1815">
        <v>63</v>
      </c>
      <c r="X1815">
        <v>48</v>
      </c>
      <c r="Y1815" t="s">
        <v>173</v>
      </c>
      <c r="Z1815" t="s">
        <v>173</v>
      </c>
      <c r="AA1815" t="s">
        <v>173</v>
      </c>
      <c r="AB1815" t="s">
        <v>173</v>
      </c>
      <c r="AC1815" s="25" t="s">
        <v>173</v>
      </c>
      <c r="AD1815" s="25" t="s">
        <v>173</v>
      </c>
      <c r="AE1815" s="25" t="s">
        <v>173</v>
      </c>
      <c r="AQ1815" s="5" t="e">
        <f>VLOOKUP(AR1815,'End KS4 denominations'!A:G,7,0)</f>
        <v>#N/A</v>
      </c>
      <c r="AR1815" s="5" t="str">
        <f t="shared" si="28"/>
        <v>Total.S7.All schools.Total.Total</v>
      </c>
    </row>
    <row r="1816" spans="1:44" x14ac:dyDescent="0.25">
      <c r="A1816">
        <v>201819</v>
      </c>
      <c r="B1816" t="s">
        <v>19</v>
      </c>
      <c r="C1816" t="s">
        <v>110</v>
      </c>
      <c r="D1816" t="s">
        <v>20</v>
      </c>
      <c r="E1816" t="s">
        <v>21</v>
      </c>
      <c r="F1816" t="s">
        <v>22</v>
      </c>
      <c r="G1816" t="s">
        <v>111</v>
      </c>
      <c r="H1816" t="s">
        <v>125</v>
      </c>
      <c r="I1816" t="s">
        <v>24</v>
      </c>
      <c r="J1816" t="s">
        <v>161</v>
      </c>
      <c r="K1816" t="s">
        <v>161</v>
      </c>
      <c r="L1816" t="s">
        <v>29</v>
      </c>
      <c r="M1816" t="s">
        <v>26</v>
      </c>
      <c r="N1816">
        <v>283083</v>
      </c>
      <c r="O1816">
        <v>278150</v>
      </c>
      <c r="P1816">
        <v>200904</v>
      </c>
      <c r="Q1816">
        <v>152661</v>
      </c>
      <c r="R1816">
        <v>0</v>
      </c>
      <c r="S1816">
        <v>0</v>
      </c>
      <c r="T1816">
        <v>0</v>
      </c>
      <c r="U1816">
        <v>0</v>
      </c>
      <c r="V1816">
        <v>98</v>
      </c>
      <c r="W1816">
        <v>70</v>
      </c>
      <c r="X1816">
        <v>53</v>
      </c>
      <c r="Y1816" t="s">
        <v>173</v>
      </c>
      <c r="Z1816" t="s">
        <v>173</v>
      </c>
      <c r="AA1816" t="s">
        <v>173</v>
      </c>
      <c r="AB1816" t="s">
        <v>173</v>
      </c>
      <c r="AC1816" s="25" t="s">
        <v>173</v>
      </c>
      <c r="AD1816" s="25" t="s">
        <v>173</v>
      </c>
      <c r="AE1816" s="25" t="s">
        <v>173</v>
      </c>
      <c r="AQ1816" s="5" t="e">
        <f>VLOOKUP(AR1816,'End KS4 denominations'!A:G,7,0)</f>
        <v>#N/A</v>
      </c>
      <c r="AR1816" s="5" t="str">
        <f t="shared" si="28"/>
        <v>Boys.S7.All schools.Total.Total</v>
      </c>
    </row>
    <row r="1817" spans="1:44" x14ac:dyDescent="0.25">
      <c r="A1817">
        <v>201819</v>
      </c>
      <c r="B1817" t="s">
        <v>19</v>
      </c>
      <c r="C1817" t="s">
        <v>110</v>
      </c>
      <c r="D1817" t="s">
        <v>20</v>
      </c>
      <c r="E1817" t="s">
        <v>21</v>
      </c>
      <c r="F1817" t="s">
        <v>22</v>
      </c>
      <c r="G1817" t="s">
        <v>113</v>
      </c>
      <c r="H1817" t="s">
        <v>125</v>
      </c>
      <c r="I1817" t="s">
        <v>24</v>
      </c>
      <c r="J1817" t="s">
        <v>161</v>
      </c>
      <c r="K1817" t="s">
        <v>161</v>
      </c>
      <c r="L1817" t="s">
        <v>29</v>
      </c>
      <c r="M1817" t="s">
        <v>26</v>
      </c>
      <c r="N1817">
        <v>276561</v>
      </c>
      <c r="O1817">
        <v>274614</v>
      </c>
      <c r="P1817">
        <v>233522</v>
      </c>
      <c r="Q1817">
        <v>196214</v>
      </c>
      <c r="R1817">
        <v>0</v>
      </c>
      <c r="S1817">
        <v>0</v>
      </c>
      <c r="T1817">
        <v>0</v>
      </c>
      <c r="U1817">
        <v>0</v>
      </c>
      <c r="V1817">
        <v>99</v>
      </c>
      <c r="W1817">
        <v>84</v>
      </c>
      <c r="X1817">
        <v>70</v>
      </c>
      <c r="Y1817" t="s">
        <v>173</v>
      </c>
      <c r="Z1817" t="s">
        <v>173</v>
      </c>
      <c r="AA1817" t="s">
        <v>173</v>
      </c>
      <c r="AB1817" t="s">
        <v>173</v>
      </c>
      <c r="AC1817" s="25" t="s">
        <v>173</v>
      </c>
      <c r="AD1817" s="25" t="s">
        <v>173</v>
      </c>
      <c r="AE1817" s="25" t="s">
        <v>173</v>
      </c>
      <c r="AQ1817" s="5" t="e">
        <f>VLOOKUP(AR1817,'End KS4 denominations'!A:G,7,0)</f>
        <v>#N/A</v>
      </c>
      <c r="AR1817" s="5" t="str">
        <f t="shared" si="28"/>
        <v>Girls.S7.All schools.Total.Total</v>
      </c>
    </row>
    <row r="1818" spans="1:44" x14ac:dyDescent="0.25">
      <c r="A1818">
        <v>201819</v>
      </c>
      <c r="B1818" t="s">
        <v>19</v>
      </c>
      <c r="C1818" t="s">
        <v>110</v>
      </c>
      <c r="D1818" t="s">
        <v>20</v>
      </c>
      <c r="E1818" t="s">
        <v>21</v>
      </c>
      <c r="F1818" t="s">
        <v>22</v>
      </c>
      <c r="G1818" t="s">
        <v>161</v>
      </c>
      <c r="H1818" t="s">
        <v>125</v>
      </c>
      <c r="I1818" t="s">
        <v>24</v>
      </c>
      <c r="J1818" t="s">
        <v>161</v>
      </c>
      <c r="K1818" t="s">
        <v>161</v>
      </c>
      <c r="L1818" t="s">
        <v>29</v>
      </c>
      <c r="M1818" t="s">
        <v>26</v>
      </c>
      <c r="N1818">
        <v>559644</v>
      </c>
      <c r="O1818">
        <v>552764</v>
      </c>
      <c r="P1818">
        <v>434426</v>
      </c>
      <c r="Q1818">
        <v>348875</v>
      </c>
      <c r="R1818">
        <v>0</v>
      </c>
      <c r="S1818">
        <v>0</v>
      </c>
      <c r="T1818">
        <v>0</v>
      </c>
      <c r="U1818">
        <v>0</v>
      </c>
      <c r="V1818">
        <v>98</v>
      </c>
      <c r="W1818">
        <v>77</v>
      </c>
      <c r="X1818">
        <v>62</v>
      </c>
      <c r="Y1818" t="s">
        <v>173</v>
      </c>
      <c r="Z1818" t="s">
        <v>173</v>
      </c>
      <c r="AA1818" t="s">
        <v>173</v>
      </c>
      <c r="AB1818" t="s">
        <v>173</v>
      </c>
      <c r="AC1818" s="25" t="s">
        <v>173</v>
      </c>
      <c r="AD1818" s="25" t="s">
        <v>173</v>
      </c>
      <c r="AE1818" s="25" t="s">
        <v>173</v>
      </c>
      <c r="AQ1818" s="5" t="e">
        <f>VLOOKUP(AR1818,'End KS4 denominations'!A:G,7,0)</f>
        <v>#N/A</v>
      </c>
      <c r="AR1818" s="5" t="str">
        <f t="shared" si="28"/>
        <v>Total.S7.All schools.Total.Total</v>
      </c>
    </row>
    <row r="1819" spans="1:44" x14ac:dyDescent="0.25">
      <c r="A1819">
        <v>201819</v>
      </c>
      <c r="B1819" t="s">
        <v>19</v>
      </c>
      <c r="C1819" t="s">
        <v>110</v>
      </c>
      <c r="D1819" t="s">
        <v>20</v>
      </c>
      <c r="E1819" t="s">
        <v>21</v>
      </c>
      <c r="F1819" t="s">
        <v>22</v>
      </c>
      <c r="G1819" t="s">
        <v>111</v>
      </c>
      <c r="H1819" t="s">
        <v>125</v>
      </c>
      <c r="I1819" t="s">
        <v>24</v>
      </c>
      <c r="J1819" t="s">
        <v>161</v>
      </c>
      <c r="K1819" t="s">
        <v>161</v>
      </c>
      <c r="L1819" t="s">
        <v>30</v>
      </c>
      <c r="M1819" t="s">
        <v>26</v>
      </c>
      <c r="N1819">
        <v>280910</v>
      </c>
      <c r="O1819">
        <v>273799</v>
      </c>
      <c r="P1819">
        <v>198691</v>
      </c>
      <c r="Q1819">
        <v>139817</v>
      </c>
      <c r="R1819">
        <v>0</v>
      </c>
      <c r="S1819">
        <v>0</v>
      </c>
      <c r="T1819">
        <v>0</v>
      </c>
      <c r="U1819">
        <v>0</v>
      </c>
      <c r="V1819">
        <v>97</v>
      </c>
      <c r="W1819">
        <v>70</v>
      </c>
      <c r="X1819">
        <v>49</v>
      </c>
      <c r="Y1819" t="s">
        <v>173</v>
      </c>
      <c r="Z1819" t="s">
        <v>173</v>
      </c>
      <c r="AA1819" t="s">
        <v>173</v>
      </c>
      <c r="AB1819" t="s">
        <v>173</v>
      </c>
      <c r="AC1819" s="25" t="s">
        <v>173</v>
      </c>
      <c r="AD1819" s="25" t="s">
        <v>173</v>
      </c>
      <c r="AE1819" s="25" t="s">
        <v>173</v>
      </c>
      <c r="AQ1819" s="5" t="e">
        <f>VLOOKUP(AR1819,'End KS4 denominations'!A:G,7,0)</f>
        <v>#N/A</v>
      </c>
      <c r="AR1819" s="5" t="str">
        <f t="shared" si="28"/>
        <v>Boys.S7.All schools.Total.Total</v>
      </c>
    </row>
    <row r="1820" spans="1:44" x14ac:dyDescent="0.25">
      <c r="A1820">
        <v>201819</v>
      </c>
      <c r="B1820" t="s">
        <v>19</v>
      </c>
      <c r="C1820" t="s">
        <v>110</v>
      </c>
      <c r="D1820" t="s">
        <v>20</v>
      </c>
      <c r="E1820" t="s">
        <v>21</v>
      </c>
      <c r="F1820" t="s">
        <v>22</v>
      </c>
      <c r="G1820" t="s">
        <v>113</v>
      </c>
      <c r="H1820" t="s">
        <v>125</v>
      </c>
      <c r="I1820" t="s">
        <v>24</v>
      </c>
      <c r="J1820" t="s">
        <v>161</v>
      </c>
      <c r="K1820" t="s">
        <v>161</v>
      </c>
      <c r="L1820" t="s">
        <v>30</v>
      </c>
      <c r="M1820" t="s">
        <v>26</v>
      </c>
      <c r="N1820">
        <v>272158</v>
      </c>
      <c r="O1820">
        <v>266774</v>
      </c>
      <c r="P1820">
        <v>195692</v>
      </c>
      <c r="Q1820">
        <v>137384</v>
      </c>
      <c r="R1820">
        <v>0</v>
      </c>
      <c r="S1820">
        <v>0</v>
      </c>
      <c r="T1820">
        <v>0</v>
      </c>
      <c r="U1820">
        <v>0</v>
      </c>
      <c r="V1820">
        <v>98</v>
      </c>
      <c r="W1820">
        <v>71</v>
      </c>
      <c r="X1820">
        <v>50</v>
      </c>
      <c r="Y1820" t="s">
        <v>173</v>
      </c>
      <c r="Z1820" t="s">
        <v>173</v>
      </c>
      <c r="AA1820" t="s">
        <v>173</v>
      </c>
      <c r="AB1820" t="s">
        <v>173</v>
      </c>
      <c r="AC1820" s="25" t="s">
        <v>173</v>
      </c>
      <c r="AD1820" s="25" t="s">
        <v>173</v>
      </c>
      <c r="AE1820" s="25" t="s">
        <v>173</v>
      </c>
      <c r="AQ1820" s="5" t="e">
        <f>VLOOKUP(AR1820,'End KS4 denominations'!A:G,7,0)</f>
        <v>#N/A</v>
      </c>
      <c r="AR1820" s="5" t="str">
        <f t="shared" si="28"/>
        <v>Girls.S7.All schools.Total.Total</v>
      </c>
    </row>
    <row r="1821" spans="1:44" x14ac:dyDescent="0.25">
      <c r="A1821">
        <v>201819</v>
      </c>
      <c r="B1821" t="s">
        <v>19</v>
      </c>
      <c r="C1821" t="s">
        <v>110</v>
      </c>
      <c r="D1821" t="s">
        <v>20</v>
      </c>
      <c r="E1821" t="s">
        <v>21</v>
      </c>
      <c r="F1821" t="s">
        <v>22</v>
      </c>
      <c r="G1821" t="s">
        <v>161</v>
      </c>
      <c r="H1821" t="s">
        <v>125</v>
      </c>
      <c r="I1821" t="s">
        <v>24</v>
      </c>
      <c r="J1821" t="s">
        <v>161</v>
      </c>
      <c r="K1821" t="s">
        <v>161</v>
      </c>
      <c r="L1821" t="s">
        <v>30</v>
      </c>
      <c r="M1821" t="s">
        <v>26</v>
      </c>
      <c r="N1821">
        <v>553068</v>
      </c>
      <c r="O1821">
        <v>540573</v>
      </c>
      <c r="P1821">
        <v>394383</v>
      </c>
      <c r="Q1821">
        <v>277201</v>
      </c>
      <c r="R1821">
        <v>0</v>
      </c>
      <c r="S1821">
        <v>0</v>
      </c>
      <c r="T1821">
        <v>0</v>
      </c>
      <c r="U1821">
        <v>0</v>
      </c>
      <c r="V1821">
        <v>97</v>
      </c>
      <c r="W1821">
        <v>71</v>
      </c>
      <c r="X1821">
        <v>50</v>
      </c>
      <c r="Y1821" t="s">
        <v>173</v>
      </c>
      <c r="Z1821" t="s">
        <v>173</v>
      </c>
      <c r="AA1821" t="s">
        <v>173</v>
      </c>
      <c r="AB1821" t="s">
        <v>173</v>
      </c>
      <c r="AC1821" s="25" t="s">
        <v>173</v>
      </c>
      <c r="AD1821" s="25" t="s">
        <v>173</v>
      </c>
      <c r="AE1821" s="25" t="s">
        <v>173</v>
      </c>
      <c r="AQ1821" s="5" t="e">
        <f>VLOOKUP(AR1821,'End KS4 denominations'!A:G,7,0)</f>
        <v>#N/A</v>
      </c>
      <c r="AR1821" s="5" t="str">
        <f t="shared" si="28"/>
        <v>Total.S7.All schools.Total.Total</v>
      </c>
    </row>
    <row r="1822" spans="1:44" x14ac:dyDescent="0.25">
      <c r="A1822">
        <v>201819</v>
      </c>
      <c r="B1822" t="s">
        <v>19</v>
      </c>
      <c r="C1822" t="s">
        <v>110</v>
      </c>
      <c r="D1822" t="s">
        <v>20</v>
      </c>
      <c r="E1822" t="s">
        <v>21</v>
      </c>
      <c r="F1822" t="s">
        <v>22</v>
      </c>
      <c r="G1822" t="s">
        <v>111</v>
      </c>
      <c r="H1822" t="s">
        <v>125</v>
      </c>
      <c r="I1822" t="s">
        <v>24</v>
      </c>
      <c r="J1822" t="s">
        <v>161</v>
      </c>
      <c r="K1822" t="s">
        <v>161</v>
      </c>
      <c r="L1822" t="s">
        <v>31</v>
      </c>
      <c r="M1822" t="s">
        <v>26</v>
      </c>
      <c r="N1822">
        <v>117606</v>
      </c>
      <c r="O1822">
        <v>115103</v>
      </c>
      <c r="P1822">
        <v>77014</v>
      </c>
      <c r="Q1822">
        <v>57130</v>
      </c>
      <c r="R1822">
        <v>0</v>
      </c>
      <c r="S1822">
        <v>0</v>
      </c>
      <c r="T1822">
        <v>0</v>
      </c>
      <c r="U1822">
        <v>0</v>
      </c>
      <c r="V1822">
        <v>97</v>
      </c>
      <c r="W1822">
        <v>65</v>
      </c>
      <c r="X1822">
        <v>48</v>
      </c>
      <c r="Y1822" t="s">
        <v>173</v>
      </c>
      <c r="Z1822" t="s">
        <v>173</v>
      </c>
      <c r="AA1822" t="s">
        <v>173</v>
      </c>
      <c r="AB1822" t="s">
        <v>173</v>
      </c>
      <c r="AC1822" s="25" t="s">
        <v>173</v>
      </c>
      <c r="AD1822" s="25" t="s">
        <v>173</v>
      </c>
      <c r="AE1822" s="25" t="s">
        <v>173</v>
      </c>
      <c r="AQ1822" s="5" t="e">
        <f>VLOOKUP(AR1822,'End KS4 denominations'!A:G,7,0)</f>
        <v>#N/A</v>
      </c>
      <c r="AR1822" s="5" t="str">
        <f t="shared" si="28"/>
        <v>Boys.S7.All schools.Total.Total</v>
      </c>
    </row>
    <row r="1823" spans="1:44" x14ac:dyDescent="0.25">
      <c r="A1823">
        <v>201819</v>
      </c>
      <c r="B1823" t="s">
        <v>19</v>
      </c>
      <c r="C1823" t="s">
        <v>110</v>
      </c>
      <c r="D1823" t="s">
        <v>20</v>
      </c>
      <c r="E1823" t="s">
        <v>21</v>
      </c>
      <c r="F1823" t="s">
        <v>22</v>
      </c>
      <c r="G1823" t="s">
        <v>113</v>
      </c>
      <c r="H1823" t="s">
        <v>125</v>
      </c>
      <c r="I1823" t="s">
        <v>24</v>
      </c>
      <c r="J1823" t="s">
        <v>161</v>
      </c>
      <c r="K1823" t="s">
        <v>161</v>
      </c>
      <c r="L1823" t="s">
        <v>31</v>
      </c>
      <c r="M1823" t="s">
        <v>26</v>
      </c>
      <c r="N1823">
        <v>151485</v>
      </c>
      <c r="O1823">
        <v>149143</v>
      </c>
      <c r="P1823">
        <v>114068</v>
      </c>
      <c r="Q1823">
        <v>89693</v>
      </c>
      <c r="R1823">
        <v>0</v>
      </c>
      <c r="S1823">
        <v>0</v>
      </c>
      <c r="T1823">
        <v>0</v>
      </c>
      <c r="U1823">
        <v>0</v>
      </c>
      <c r="V1823">
        <v>98</v>
      </c>
      <c r="W1823">
        <v>75</v>
      </c>
      <c r="X1823">
        <v>59</v>
      </c>
      <c r="Y1823" t="s">
        <v>173</v>
      </c>
      <c r="Z1823" t="s">
        <v>173</v>
      </c>
      <c r="AA1823" t="s">
        <v>173</v>
      </c>
      <c r="AB1823" t="s">
        <v>173</v>
      </c>
      <c r="AC1823" s="25" t="s">
        <v>173</v>
      </c>
      <c r="AD1823" s="25" t="s">
        <v>173</v>
      </c>
      <c r="AE1823" s="25" t="s">
        <v>173</v>
      </c>
      <c r="AQ1823" s="5" t="e">
        <f>VLOOKUP(AR1823,'End KS4 denominations'!A:G,7,0)</f>
        <v>#N/A</v>
      </c>
      <c r="AR1823" s="5" t="str">
        <f t="shared" si="28"/>
        <v>Girls.S7.All schools.Total.Total</v>
      </c>
    </row>
    <row r="1824" spans="1:44" x14ac:dyDescent="0.25">
      <c r="A1824">
        <v>201819</v>
      </c>
      <c r="B1824" t="s">
        <v>19</v>
      </c>
      <c r="C1824" t="s">
        <v>110</v>
      </c>
      <c r="D1824" t="s">
        <v>20</v>
      </c>
      <c r="E1824" t="s">
        <v>21</v>
      </c>
      <c r="F1824" t="s">
        <v>22</v>
      </c>
      <c r="G1824" t="s">
        <v>161</v>
      </c>
      <c r="H1824" t="s">
        <v>125</v>
      </c>
      <c r="I1824" t="s">
        <v>24</v>
      </c>
      <c r="J1824" t="s">
        <v>161</v>
      </c>
      <c r="K1824" t="s">
        <v>161</v>
      </c>
      <c r="L1824" t="s">
        <v>31</v>
      </c>
      <c r="M1824" t="s">
        <v>26</v>
      </c>
      <c r="N1824">
        <v>269091</v>
      </c>
      <c r="O1824">
        <v>264246</v>
      </c>
      <c r="P1824">
        <v>191082</v>
      </c>
      <c r="Q1824">
        <v>146823</v>
      </c>
      <c r="R1824">
        <v>0</v>
      </c>
      <c r="S1824">
        <v>0</v>
      </c>
      <c r="T1824">
        <v>0</v>
      </c>
      <c r="U1824">
        <v>0</v>
      </c>
      <c r="V1824">
        <v>98</v>
      </c>
      <c r="W1824">
        <v>71</v>
      </c>
      <c r="X1824">
        <v>54</v>
      </c>
      <c r="Y1824" t="s">
        <v>173</v>
      </c>
      <c r="Z1824" t="s">
        <v>173</v>
      </c>
      <c r="AA1824" t="s">
        <v>173</v>
      </c>
      <c r="AB1824" t="s">
        <v>173</v>
      </c>
      <c r="AC1824" s="25" t="s">
        <v>173</v>
      </c>
      <c r="AD1824" s="25" t="s">
        <v>173</v>
      </c>
      <c r="AE1824" s="25" t="s">
        <v>173</v>
      </c>
      <c r="AQ1824" s="5" t="e">
        <f>VLOOKUP(AR1824,'End KS4 denominations'!A:G,7,0)</f>
        <v>#N/A</v>
      </c>
      <c r="AR1824" s="5" t="str">
        <f t="shared" si="28"/>
        <v>Total.S7.All schools.Total.Total</v>
      </c>
    </row>
    <row r="1825" spans="1:44" x14ac:dyDescent="0.25">
      <c r="A1825">
        <v>201819</v>
      </c>
      <c r="B1825" t="s">
        <v>19</v>
      </c>
      <c r="C1825" t="s">
        <v>110</v>
      </c>
      <c r="D1825" t="s">
        <v>20</v>
      </c>
      <c r="E1825" t="s">
        <v>21</v>
      </c>
      <c r="F1825" t="s">
        <v>22</v>
      </c>
      <c r="G1825" t="s">
        <v>111</v>
      </c>
      <c r="H1825" t="s">
        <v>125</v>
      </c>
      <c r="I1825" t="s">
        <v>24</v>
      </c>
      <c r="J1825" t="s">
        <v>161</v>
      </c>
      <c r="K1825" t="s">
        <v>161</v>
      </c>
      <c r="L1825" t="s">
        <v>32</v>
      </c>
      <c r="M1825" t="s">
        <v>26</v>
      </c>
      <c r="N1825">
        <v>8479</v>
      </c>
      <c r="O1825">
        <v>7969</v>
      </c>
      <c r="P1825">
        <v>4872</v>
      </c>
      <c r="Q1825">
        <v>3525</v>
      </c>
      <c r="R1825">
        <v>0</v>
      </c>
      <c r="S1825">
        <v>0</v>
      </c>
      <c r="T1825">
        <v>0</v>
      </c>
      <c r="U1825">
        <v>0</v>
      </c>
      <c r="V1825">
        <v>93</v>
      </c>
      <c r="W1825">
        <v>57</v>
      </c>
      <c r="X1825">
        <v>41</v>
      </c>
      <c r="Y1825" t="s">
        <v>173</v>
      </c>
      <c r="Z1825" t="s">
        <v>173</v>
      </c>
      <c r="AA1825" t="s">
        <v>173</v>
      </c>
      <c r="AB1825" t="s">
        <v>173</v>
      </c>
      <c r="AC1825" s="25" t="s">
        <v>173</v>
      </c>
      <c r="AD1825" s="25" t="s">
        <v>173</v>
      </c>
      <c r="AE1825" s="25" t="s">
        <v>173</v>
      </c>
      <c r="AQ1825" s="5" t="e">
        <f>VLOOKUP(AR1825,'End KS4 denominations'!A:G,7,0)</f>
        <v>#N/A</v>
      </c>
      <c r="AR1825" s="5" t="str">
        <f t="shared" si="28"/>
        <v>Boys.S7.All schools.Total.Total</v>
      </c>
    </row>
    <row r="1826" spans="1:44" x14ac:dyDescent="0.25">
      <c r="A1826">
        <v>201819</v>
      </c>
      <c r="B1826" t="s">
        <v>19</v>
      </c>
      <c r="C1826" t="s">
        <v>110</v>
      </c>
      <c r="D1826" t="s">
        <v>20</v>
      </c>
      <c r="E1826" t="s">
        <v>21</v>
      </c>
      <c r="F1826" t="s">
        <v>22</v>
      </c>
      <c r="G1826" t="s">
        <v>113</v>
      </c>
      <c r="H1826" t="s">
        <v>125</v>
      </c>
      <c r="I1826" t="s">
        <v>24</v>
      </c>
      <c r="J1826" t="s">
        <v>161</v>
      </c>
      <c r="K1826" t="s">
        <v>161</v>
      </c>
      <c r="L1826" t="s">
        <v>32</v>
      </c>
      <c r="M1826" t="s">
        <v>26</v>
      </c>
      <c r="N1826">
        <v>10097</v>
      </c>
      <c r="O1826">
        <v>9811</v>
      </c>
      <c r="P1826">
        <v>7090</v>
      </c>
      <c r="Q1826">
        <v>5564</v>
      </c>
      <c r="R1826">
        <v>0</v>
      </c>
      <c r="S1826">
        <v>0</v>
      </c>
      <c r="T1826">
        <v>0</v>
      </c>
      <c r="U1826">
        <v>0</v>
      </c>
      <c r="V1826">
        <v>97</v>
      </c>
      <c r="W1826">
        <v>70</v>
      </c>
      <c r="X1826">
        <v>55</v>
      </c>
      <c r="Y1826" t="s">
        <v>173</v>
      </c>
      <c r="Z1826" t="s">
        <v>173</v>
      </c>
      <c r="AA1826" t="s">
        <v>173</v>
      </c>
      <c r="AB1826" t="s">
        <v>173</v>
      </c>
      <c r="AC1826" s="25" t="s">
        <v>173</v>
      </c>
      <c r="AD1826" s="25" t="s">
        <v>173</v>
      </c>
      <c r="AE1826" s="25" t="s">
        <v>173</v>
      </c>
      <c r="AQ1826" s="5" t="e">
        <f>VLOOKUP(AR1826,'End KS4 denominations'!A:G,7,0)</f>
        <v>#N/A</v>
      </c>
      <c r="AR1826" s="5" t="str">
        <f t="shared" si="28"/>
        <v>Girls.S7.All schools.Total.Total</v>
      </c>
    </row>
    <row r="1827" spans="1:44" x14ac:dyDescent="0.25">
      <c r="A1827">
        <v>201819</v>
      </c>
      <c r="B1827" t="s">
        <v>19</v>
      </c>
      <c r="C1827" t="s">
        <v>110</v>
      </c>
      <c r="D1827" t="s">
        <v>20</v>
      </c>
      <c r="E1827" t="s">
        <v>21</v>
      </c>
      <c r="F1827" t="s">
        <v>22</v>
      </c>
      <c r="G1827" t="s">
        <v>161</v>
      </c>
      <c r="H1827" t="s">
        <v>125</v>
      </c>
      <c r="I1827" t="s">
        <v>24</v>
      </c>
      <c r="J1827" t="s">
        <v>161</v>
      </c>
      <c r="K1827" t="s">
        <v>161</v>
      </c>
      <c r="L1827" t="s">
        <v>32</v>
      </c>
      <c r="M1827" t="s">
        <v>26</v>
      </c>
      <c r="N1827">
        <v>18576</v>
      </c>
      <c r="O1827">
        <v>17780</v>
      </c>
      <c r="P1827">
        <v>11962</v>
      </c>
      <c r="Q1827">
        <v>9089</v>
      </c>
      <c r="R1827">
        <v>0</v>
      </c>
      <c r="S1827">
        <v>0</v>
      </c>
      <c r="T1827">
        <v>0</v>
      </c>
      <c r="U1827">
        <v>0</v>
      </c>
      <c r="V1827">
        <v>95</v>
      </c>
      <c r="W1827">
        <v>64</v>
      </c>
      <c r="X1827">
        <v>48</v>
      </c>
      <c r="Y1827" t="s">
        <v>173</v>
      </c>
      <c r="Z1827" t="s">
        <v>173</v>
      </c>
      <c r="AA1827" t="s">
        <v>173</v>
      </c>
      <c r="AB1827" t="s">
        <v>173</v>
      </c>
      <c r="AC1827" s="25" t="s">
        <v>173</v>
      </c>
      <c r="AD1827" s="25" t="s">
        <v>173</v>
      </c>
      <c r="AE1827" s="25" t="s">
        <v>173</v>
      </c>
      <c r="AQ1827" s="5" t="e">
        <f>VLOOKUP(AR1827,'End KS4 denominations'!A:G,7,0)</f>
        <v>#N/A</v>
      </c>
      <c r="AR1827" s="5" t="str">
        <f t="shared" si="28"/>
        <v>Total.S7.All schools.Total.Total</v>
      </c>
    </row>
    <row r="1828" spans="1:44" x14ac:dyDescent="0.25">
      <c r="A1828">
        <v>201819</v>
      </c>
      <c r="B1828" t="s">
        <v>19</v>
      </c>
      <c r="C1828" t="s">
        <v>110</v>
      </c>
      <c r="D1828" t="s">
        <v>20</v>
      </c>
      <c r="E1828" t="s">
        <v>21</v>
      </c>
      <c r="F1828" t="s">
        <v>22</v>
      </c>
      <c r="G1828" t="s">
        <v>111</v>
      </c>
      <c r="H1828" t="s">
        <v>125</v>
      </c>
      <c r="I1828" t="s">
        <v>24</v>
      </c>
      <c r="J1828" t="s">
        <v>161</v>
      </c>
      <c r="K1828" t="s">
        <v>161</v>
      </c>
      <c r="L1828" t="s">
        <v>33</v>
      </c>
      <c r="M1828" t="s">
        <v>26</v>
      </c>
      <c r="N1828">
        <v>279476</v>
      </c>
      <c r="O1828">
        <v>273990</v>
      </c>
      <c r="P1828">
        <v>180321</v>
      </c>
      <c r="Q1828">
        <v>133089</v>
      </c>
      <c r="R1828">
        <v>0</v>
      </c>
      <c r="S1828">
        <v>0</v>
      </c>
      <c r="T1828">
        <v>0</v>
      </c>
      <c r="U1828">
        <v>0</v>
      </c>
      <c r="V1828">
        <v>98</v>
      </c>
      <c r="W1828">
        <v>64</v>
      </c>
      <c r="X1828">
        <v>47</v>
      </c>
      <c r="Y1828" t="s">
        <v>173</v>
      </c>
      <c r="Z1828" t="s">
        <v>173</v>
      </c>
      <c r="AA1828" t="s">
        <v>173</v>
      </c>
      <c r="AB1828" t="s">
        <v>173</v>
      </c>
      <c r="AC1828" s="25" t="s">
        <v>173</v>
      </c>
      <c r="AD1828" s="25" t="s">
        <v>173</v>
      </c>
      <c r="AE1828" s="25" t="s">
        <v>173</v>
      </c>
      <c r="AQ1828" s="5" t="e">
        <f>VLOOKUP(AR1828,'End KS4 denominations'!A:G,7,0)</f>
        <v>#N/A</v>
      </c>
      <c r="AR1828" s="5" t="str">
        <f t="shared" si="28"/>
        <v>Boys.S7.All schools.Total.Total</v>
      </c>
    </row>
    <row r="1829" spans="1:44" x14ac:dyDescent="0.25">
      <c r="A1829">
        <v>201819</v>
      </c>
      <c r="B1829" t="s">
        <v>19</v>
      </c>
      <c r="C1829" t="s">
        <v>110</v>
      </c>
      <c r="D1829" t="s">
        <v>20</v>
      </c>
      <c r="E1829" t="s">
        <v>21</v>
      </c>
      <c r="F1829" t="s">
        <v>22</v>
      </c>
      <c r="G1829" t="s">
        <v>113</v>
      </c>
      <c r="H1829" t="s">
        <v>125</v>
      </c>
      <c r="I1829" t="s">
        <v>24</v>
      </c>
      <c r="J1829" t="s">
        <v>161</v>
      </c>
      <c r="K1829" t="s">
        <v>161</v>
      </c>
      <c r="L1829" t="s">
        <v>33</v>
      </c>
      <c r="M1829" t="s">
        <v>26</v>
      </c>
      <c r="N1829">
        <v>273617</v>
      </c>
      <c r="O1829">
        <v>269436</v>
      </c>
      <c r="P1829">
        <v>186695</v>
      </c>
      <c r="Q1829">
        <v>139871</v>
      </c>
      <c r="R1829">
        <v>0</v>
      </c>
      <c r="S1829">
        <v>0</v>
      </c>
      <c r="T1829">
        <v>0</v>
      </c>
      <c r="U1829">
        <v>0</v>
      </c>
      <c r="V1829">
        <v>98</v>
      </c>
      <c r="W1829">
        <v>68</v>
      </c>
      <c r="X1829">
        <v>51</v>
      </c>
      <c r="Y1829" t="s">
        <v>173</v>
      </c>
      <c r="Z1829" t="s">
        <v>173</v>
      </c>
      <c r="AA1829" t="s">
        <v>173</v>
      </c>
      <c r="AB1829" t="s">
        <v>173</v>
      </c>
      <c r="AC1829" s="25" t="s">
        <v>173</v>
      </c>
      <c r="AD1829" s="25" t="s">
        <v>173</v>
      </c>
      <c r="AE1829" s="25" t="s">
        <v>173</v>
      </c>
      <c r="AQ1829" s="5" t="e">
        <f>VLOOKUP(AR1829,'End KS4 denominations'!A:G,7,0)</f>
        <v>#N/A</v>
      </c>
      <c r="AR1829" s="5" t="str">
        <f t="shared" si="28"/>
        <v>Girls.S7.All schools.Total.Total</v>
      </c>
    </row>
    <row r="1830" spans="1:44" x14ac:dyDescent="0.25">
      <c r="A1830">
        <v>201819</v>
      </c>
      <c r="B1830" t="s">
        <v>19</v>
      </c>
      <c r="C1830" t="s">
        <v>110</v>
      </c>
      <c r="D1830" t="s">
        <v>20</v>
      </c>
      <c r="E1830" t="s">
        <v>21</v>
      </c>
      <c r="F1830" t="s">
        <v>22</v>
      </c>
      <c r="G1830" t="s">
        <v>161</v>
      </c>
      <c r="H1830" t="s">
        <v>125</v>
      </c>
      <c r="I1830" t="s">
        <v>24</v>
      </c>
      <c r="J1830" t="s">
        <v>161</v>
      </c>
      <c r="K1830" t="s">
        <v>161</v>
      </c>
      <c r="L1830" t="s">
        <v>33</v>
      </c>
      <c r="M1830" t="s">
        <v>26</v>
      </c>
      <c r="N1830">
        <v>553093</v>
      </c>
      <c r="O1830">
        <v>543426</v>
      </c>
      <c r="P1830">
        <v>367016</v>
      </c>
      <c r="Q1830">
        <v>272960</v>
      </c>
      <c r="R1830">
        <v>0</v>
      </c>
      <c r="S1830">
        <v>0</v>
      </c>
      <c r="T1830">
        <v>0</v>
      </c>
      <c r="U1830">
        <v>0</v>
      </c>
      <c r="V1830">
        <v>98</v>
      </c>
      <c r="W1830">
        <v>66</v>
      </c>
      <c r="X1830">
        <v>49</v>
      </c>
      <c r="Y1830" t="s">
        <v>173</v>
      </c>
      <c r="Z1830" t="s">
        <v>173</v>
      </c>
      <c r="AA1830" t="s">
        <v>173</v>
      </c>
      <c r="AB1830" t="s">
        <v>173</v>
      </c>
      <c r="AC1830" s="25" t="s">
        <v>173</v>
      </c>
      <c r="AD1830" s="25" t="s">
        <v>173</v>
      </c>
      <c r="AE1830" s="25" t="s">
        <v>173</v>
      </c>
      <c r="AQ1830" s="5" t="e">
        <f>VLOOKUP(AR1830,'End KS4 denominations'!A:G,7,0)</f>
        <v>#N/A</v>
      </c>
      <c r="AR1830" s="5" t="str">
        <f t="shared" si="28"/>
        <v>Total.S7.All schools.Total.Total</v>
      </c>
    </row>
    <row r="1831" spans="1:44" x14ac:dyDescent="0.25">
      <c r="A1831">
        <v>201819</v>
      </c>
      <c r="B1831" t="s">
        <v>19</v>
      </c>
      <c r="C1831" t="s">
        <v>110</v>
      </c>
      <c r="D1831" t="s">
        <v>20</v>
      </c>
      <c r="E1831" t="s">
        <v>21</v>
      </c>
      <c r="F1831" t="s">
        <v>22</v>
      </c>
      <c r="G1831" t="s">
        <v>111</v>
      </c>
      <c r="H1831" t="s">
        <v>125</v>
      </c>
      <c r="I1831" t="s">
        <v>24</v>
      </c>
      <c r="J1831" t="s">
        <v>161</v>
      </c>
      <c r="K1831" t="s">
        <v>161</v>
      </c>
      <c r="L1831" t="s">
        <v>34</v>
      </c>
      <c r="M1831" t="s">
        <v>26</v>
      </c>
      <c r="N1831">
        <v>296873</v>
      </c>
      <c r="O1831">
        <v>294295</v>
      </c>
      <c r="P1831">
        <v>247030</v>
      </c>
      <c r="Q1831">
        <v>206253</v>
      </c>
      <c r="R1831">
        <v>0</v>
      </c>
      <c r="S1831">
        <v>0</v>
      </c>
      <c r="T1831">
        <v>0</v>
      </c>
      <c r="U1831">
        <v>0</v>
      </c>
      <c r="V1831">
        <v>99</v>
      </c>
      <c r="W1831">
        <v>83</v>
      </c>
      <c r="X1831">
        <v>69</v>
      </c>
      <c r="Y1831" t="s">
        <v>173</v>
      </c>
      <c r="Z1831" t="s">
        <v>173</v>
      </c>
      <c r="AA1831" t="s">
        <v>173</v>
      </c>
      <c r="AB1831" t="s">
        <v>173</v>
      </c>
      <c r="AC1831" s="25" t="s">
        <v>173</v>
      </c>
      <c r="AD1831" s="25" t="s">
        <v>173</v>
      </c>
      <c r="AE1831" s="25" t="s">
        <v>173</v>
      </c>
      <c r="AQ1831" s="5" t="e">
        <f>VLOOKUP(AR1831,'End KS4 denominations'!A:G,7,0)</f>
        <v>#N/A</v>
      </c>
      <c r="AR1831" s="5" t="str">
        <f t="shared" si="28"/>
        <v>Boys.S7.All schools.Total.Total</v>
      </c>
    </row>
    <row r="1832" spans="1:44" x14ac:dyDescent="0.25">
      <c r="A1832">
        <v>201819</v>
      </c>
      <c r="B1832" t="s">
        <v>19</v>
      </c>
      <c r="C1832" t="s">
        <v>110</v>
      </c>
      <c r="D1832" t="s">
        <v>20</v>
      </c>
      <c r="E1832" t="s">
        <v>21</v>
      </c>
      <c r="F1832" t="s">
        <v>22</v>
      </c>
      <c r="G1832" t="s">
        <v>113</v>
      </c>
      <c r="H1832" t="s">
        <v>125</v>
      </c>
      <c r="I1832" t="s">
        <v>24</v>
      </c>
      <c r="J1832" t="s">
        <v>161</v>
      </c>
      <c r="K1832" t="s">
        <v>161</v>
      </c>
      <c r="L1832" t="s">
        <v>34</v>
      </c>
      <c r="M1832" t="s">
        <v>26</v>
      </c>
      <c r="N1832">
        <v>286921</v>
      </c>
      <c r="O1832">
        <v>285599</v>
      </c>
      <c r="P1832">
        <v>259750</v>
      </c>
      <c r="Q1832">
        <v>232721</v>
      </c>
      <c r="R1832">
        <v>0</v>
      </c>
      <c r="S1832">
        <v>0</v>
      </c>
      <c r="T1832">
        <v>0</v>
      </c>
      <c r="U1832">
        <v>0</v>
      </c>
      <c r="V1832">
        <v>99</v>
      </c>
      <c r="W1832">
        <v>90</v>
      </c>
      <c r="X1832">
        <v>81</v>
      </c>
      <c r="Y1832" t="s">
        <v>173</v>
      </c>
      <c r="Z1832" t="s">
        <v>173</v>
      </c>
      <c r="AA1832" t="s">
        <v>173</v>
      </c>
      <c r="AB1832" t="s">
        <v>173</v>
      </c>
      <c r="AC1832" s="25" t="s">
        <v>173</v>
      </c>
      <c r="AD1832" s="25" t="s">
        <v>173</v>
      </c>
      <c r="AE1832" s="25" t="s">
        <v>173</v>
      </c>
      <c r="AQ1832" s="5" t="e">
        <f>VLOOKUP(AR1832,'End KS4 denominations'!A:G,7,0)</f>
        <v>#N/A</v>
      </c>
      <c r="AR1832" s="5" t="str">
        <f t="shared" si="28"/>
        <v>Girls.S7.All schools.Total.Total</v>
      </c>
    </row>
    <row r="1833" spans="1:44" x14ac:dyDescent="0.25">
      <c r="A1833">
        <v>201819</v>
      </c>
      <c r="B1833" t="s">
        <v>19</v>
      </c>
      <c r="C1833" t="s">
        <v>110</v>
      </c>
      <c r="D1833" t="s">
        <v>20</v>
      </c>
      <c r="E1833" t="s">
        <v>21</v>
      </c>
      <c r="F1833" t="s">
        <v>22</v>
      </c>
      <c r="G1833" t="s">
        <v>161</v>
      </c>
      <c r="H1833" t="s">
        <v>125</v>
      </c>
      <c r="I1833" t="s">
        <v>24</v>
      </c>
      <c r="J1833" t="s">
        <v>161</v>
      </c>
      <c r="K1833" t="s">
        <v>161</v>
      </c>
      <c r="L1833" t="s">
        <v>34</v>
      </c>
      <c r="M1833" t="s">
        <v>26</v>
      </c>
      <c r="N1833">
        <v>583794</v>
      </c>
      <c r="O1833">
        <v>579894</v>
      </c>
      <c r="P1833">
        <v>506780</v>
      </c>
      <c r="Q1833">
        <v>438974</v>
      </c>
      <c r="R1833">
        <v>0</v>
      </c>
      <c r="S1833">
        <v>0</v>
      </c>
      <c r="T1833">
        <v>0</v>
      </c>
      <c r="U1833">
        <v>0</v>
      </c>
      <c r="V1833">
        <v>99</v>
      </c>
      <c r="W1833">
        <v>86</v>
      </c>
      <c r="X1833">
        <v>75</v>
      </c>
      <c r="Y1833" t="s">
        <v>173</v>
      </c>
      <c r="Z1833" t="s">
        <v>173</v>
      </c>
      <c r="AA1833" t="s">
        <v>173</v>
      </c>
      <c r="AB1833" t="s">
        <v>173</v>
      </c>
      <c r="AC1833" s="25" t="s">
        <v>173</v>
      </c>
      <c r="AD1833" s="25" t="s">
        <v>173</v>
      </c>
      <c r="AE1833" s="25" t="s">
        <v>173</v>
      </c>
      <c r="AQ1833" s="5" t="e">
        <f>VLOOKUP(AR1833,'End KS4 denominations'!A:G,7,0)</f>
        <v>#N/A</v>
      </c>
      <c r="AR1833" s="5" t="str">
        <f t="shared" si="28"/>
        <v>Total.S7.All schools.Total.Total</v>
      </c>
    </row>
    <row r="1834" spans="1:44" x14ac:dyDescent="0.25">
      <c r="A1834">
        <v>201819</v>
      </c>
      <c r="B1834" t="s">
        <v>19</v>
      </c>
      <c r="C1834" t="s">
        <v>110</v>
      </c>
      <c r="D1834" t="s">
        <v>20</v>
      </c>
      <c r="E1834" t="s">
        <v>21</v>
      </c>
      <c r="F1834" t="s">
        <v>22</v>
      </c>
      <c r="G1834" t="s">
        <v>111</v>
      </c>
      <c r="H1834" t="s">
        <v>125</v>
      </c>
      <c r="I1834" t="s">
        <v>24</v>
      </c>
      <c r="J1834" t="s">
        <v>161</v>
      </c>
      <c r="K1834" t="s">
        <v>161</v>
      </c>
      <c r="L1834" t="s">
        <v>35</v>
      </c>
      <c r="M1834" t="s">
        <v>26</v>
      </c>
      <c r="N1834">
        <v>57545</v>
      </c>
      <c r="O1834">
        <v>56911</v>
      </c>
      <c r="P1834">
        <v>35718</v>
      </c>
      <c r="Q1834">
        <v>24271</v>
      </c>
      <c r="R1834">
        <v>0</v>
      </c>
      <c r="S1834">
        <v>0</v>
      </c>
      <c r="T1834">
        <v>0</v>
      </c>
      <c r="U1834">
        <v>0</v>
      </c>
      <c r="V1834">
        <v>98</v>
      </c>
      <c r="W1834">
        <v>62</v>
      </c>
      <c r="X1834">
        <v>42</v>
      </c>
      <c r="Y1834" t="s">
        <v>173</v>
      </c>
      <c r="Z1834" t="s">
        <v>173</v>
      </c>
      <c r="AA1834" t="s">
        <v>173</v>
      </c>
      <c r="AB1834" t="s">
        <v>173</v>
      </c>
      <c r="AC1834" s="25" t="s">
        <v>173</v>
      </c>
      <c r="AD1834" s="25" t="s">
        <v>173</v>
      </c>
      <c r="AE1834" s="25" t="s">
        <v>173</v>
      </c>
      <c r="AQ1834" s="5" t="e">
        <f>VLOOKUP(AR1834,'End KS4 denominations'!A:G,7,0)</f>
        <v>#N/A</v>
      </c>
      <c r="AR1834" s="5" t="str">
        <f t="shared" si="28"/>
        <v>Boys.S7.All schools.Total.Total</v>
      </c>
    </row>
    <row r="1835" spans="1:44" x14ac:dyDescent="0.25">
      <c r="A1835">
        <v>201819</v>
      </c>
      <c r="B1835" t="s">
        <v>19</v>
      </c>
      <c r="C1835" t="s">
        <v>110</v>
      </c>
      <c r="D1835" t="s">
        <v>20</v>
      </c>
      <c r="E1835" t="s">
        <v>21</v>
      </c>
      <c r="F1835" t="s">
        <v>22</v>
      </c>
      <c r="G1835" t="s">
        <v>113</v>
      </c>
      <c r="H1835" t="s">
        <v>125</v>
      </c>
      <c r="I1835" t="s">
        <v>24</v>
      </c>
      <c r="J1835" t="s">
        <v>161</v>
      </c>
      <c r="K1835" t="s">
        <v>161</v>
      </c>
      <c r="L1835" t="s">
        <v>35</v>
      </c>
      <c r="M1835" t="s">
        <v>26</v>
      </c>
      <c r="N1835">
        <v>113006</v>
      </c>
      <c r="O1835">
        <v>112541</v>
      </c>
      <c r="P1835">
        <v>92880</v>
      </c>
      <c r="Q1835">
        <v>75728</v>
      </c>
      <c r="R1835">
        <v>0</v>
      </c>
      <c r="S1835">
        <v>0</v>
      </c>
      <c r="T1835">
        <v>0</v>
      </c>
      <c r="U1835">
        <v>0</v>
      </c>
      <c r="V1835">
        <v>99</v>
      </c>
      <c r="W1835">
        <v>82</v>
      </c>
      <c r="X1835">
        <v>67</v>
      </c>
      <c r="Y1835" t="s">
        <v>173</v>
      </c>
      <c r="Z1835" t="s">
        <v>173</v>
      </c>
      <c r="AA1835" t="s">
        <v>173</v>
      </c>
      <c r="AB1835" t="s">
        <v>173</v>
      </c>
      <c r="AC1835" s="25" t="s">
        <v>173</v>
      </c>
      <c r="AD1835" s="25" t="s">
        <v>173</v>
      </c>
      <c r="AE1835" s="25" t="s">
        <v>173</v>
      </c>
      <c r="AQ1835" s="5" t="e">
        <f>VLOOKUP(AR1835,'End KS4 denominations'!A:G,7,0)</f>
        <v>#N/A</v>
      </c>
      <c r="AR1835" s="5" t="str">
        <f t="shared" si="28"/>
        <v>Girls.S7.All schools.Total.Total</v>
      </c>
    </row>
    <row r="1836" spans="1:44" x14ac:dyDescent="0.25">
      <c r="A1836">
        <v>201819</v>
      </c>
      <c r="B1836" t="s">
        <v>19</v>
      </c>
      <c r="C1836" t="s">
        <v>110</v>
      </c>
      <c r="D1836" t="s">
        <v>20</v>
      </c>
      <c r="E1836" t="s">
        <v>21</v>
      </c>
      <c r="F1836" t="s">
        <v>22</v>
      </c>
      <c r="G1836" t="s">
        <v>161</v>
      </c>
      <c r="H1836" t="s">
        <v>125</v>
      </c>
      <c r="I1836" t="s">
        <v>24</v>
      </c>
      <c r="J1836" t="s">
        <v>161</v>
      </c>
      <c r="K1836" t="s">
        <v>161</v>
      </c>
      <c r="L1836" t="s">
        <v>35</v>
      </c>
      <c r="M1836" t="s">
        <v>26</v>
      </c>
      <c r="N1836">
        <v>170551</v>
      </c>
      <c r="O1836">
        <v>169452</v>
      </c>
      <c r="P1836">
        <v>128598</v>
      </c>
      <c r="Q1836">
        <v>99999</v>
      </c>
      <c r="R1836">
        <v>0</v>
      </c>
      <c r="S1836">
        <v>0</v>
      </c>
      <c r="T1836">
        <v>0</v>
      </c>
      <c r="U1836">
        <v>0</v>
      </c>
      <c r="V1836">
        <v>99</v>
      </c>
      <c r="W1836">
        <v>75</v>
      </c>
      <c r="X1836">
        <v>58</v>
      </c>
      <c r="Y1836" t="s">
        <v>173</v>
      </c>
      <c r="Z1836" t="s">
        <v>173</v>
      </c>
      <c r="AA1836" t="s">
        <v>173</v>
      </c>
      <c r="AB1836" t="s">
        <v>173</v>
      </c>
      <c r="AC1836" s="25" t="s">
        <v>173</v>
      </c>
      <c r="AD1836" s="25" t="s">
        <v>173</v>
      </c>
      <c r="AE1836" s="25" t="s">
        <v>173</v>
      </c>
      <c r="AQ1836" s="5" t="e">
        <f>VLOOKUP(AR1836,'End KS4 denominations'!A:G,7,0)</f>
        <v>#N/A</v>
      </c>
      <c r="AR1836" s="5" t="str">
        <f t="shared" si="28"/>
        <v>Total.S7.All schools.Total.Total</v>
      </c>
    </row>
    <row r="1837" spans="1:44" x14ac:dyDescent="0.25">
      <c r="A1837">
        <v>201819</v>
      </c>
      <c r="B1837" t="s">
        <v>19</v>
      </c>
      <c r="C1837" t="s">
        <v>110</v>
      </c>
      <c r="D1837" t="s">
        <v>20</v>
      </c>
      <c r="E1837" t="s">
        <v>21</v>
      </c>
      <c r="F1837" t="s">
        <v>22</v>
      </c>
      <c r="G1837" t="s">
        <v>111</v>
      </c>
      <c r="H1837" t="s">
        <v>125</v>
      </c>
      <c r="I1837" t="s">
        <v>24</v>
      </c>
      <c r="J1837" t="s">
        <v>161</v>
      </c>
      <c r="K1837" t="s">
        <v>161</v>
      </c>
      <c r="L1837" t="s">
        <v>36</v>
      </c>
      <c r="M1837" t="s">
        <v>26</v>
      </c>
      <c r="N1837">
        <v>81657</v>
      </c>
      <c r="O1837">
        <v>80868</v>
      </c>
      <c r="P1837">
        <v>72861</v>
      </c>
      <c r="Q1837">
        <v>64744</v>
      </c>
      <c r="R1837">
        <v>0</v>
      </c>
      <c r="S1837">
        <v>0</v>
      </c>
      <c r="T1837">
        <v>0</v>
      </c>
      <c r="U1837">
        <v>0</v>
      </c>
      <c r="V1837">
        <v>99</v>
      </c>
      <c r="W1837">
        <v>89</v>
      </c>
      <c r="X1837">
        <v>79</v>
      </c>
      <c r="Y1837" t="s">
        <v>173</v>
      </c>
      <c r="Z1837" t="s">
        <v>173</v>
      </c>
      <c r="AA1837" t="s">
        <v>173</v>
      </c>
      <c r="AB1837" t="s">
        <v>173</v>
      </c>
      <c r="AC1837" s="25" t="s">
        <v>173</v>
      </c>
      <c r="AD1837" s="25" t="s">
        <v>173</v>
      </c>
      <c r="AE1837" s="25" t="s">
        <v>173</v>
      </c>
      <c r="AQ1837" s="5" t="e">
        <f>VLOOKUP(AR1837,'End KS4 denominations'!A:G,7,0)</f>
        <v>#N/A</v>
      </c>
      <c r="AR1837" s="5" t="str">
        <f t="shared" si="28"/>
        <v>Boys.S7.All schools.Total.Total</v>
      </c>
    </row>
    <row r="1838" spans="1:44" x14ac:dyDescent="0.25">
      <c r="A1838">
        <v>201819</v>
      </c>
      <c r="B1838" t="s">
        <v>19</v>
      </c>
      <c r="C1838" t="s">
        <v>110</v>
      </c>
      <c r="D1838" t="s">
        <v>20</v>
      </c>
      <c r="E1838" t="s">
        <v>21</v>
      </c>
      <c r="F1838" t="s">
        <v>22</v>
      </c>
      <c r="G1838" t="s">
        <v>113</v>
      </c>
      <c r="H1838" t="s">
        <v>125</v>
      </c>
      <c r="I1838" t="s">
        <v>24</v>
      </c>
      <c r="J1838" t="s">
        <v>161</v>
      </c>
      <c r="K1838" t="s">
        <v>161</v>
      </c>
      <c r="L1838" t="s">
        <v>36</v>
      </c>
      <c r="M1838" t="s">
        <v>26</v>
      </c>
      <c r="N1838">
        <v>79534</v>
      </c>
      <c r="O1838">
        <v>78992</v>
      </c>
      <c r="P1838">
        <v>72753</v>
      </c>
      <c r="Q1838">
        <v>65581</v>
      </c>
      <c r="R1838">
        <v>0</v>
      </c>
      <c r="S1838">
        <v>0</v>
      </c>
      <c r="T1838">
        <v>0</v>
      </c>
      <c r="U1838">
        <v>0</v>
      </c>
      <c r="V1838">
        <v>99</v>
      </c>
      <c r="W1838">
        <v>91</v>
      </c>
      <c r="X1838">
        <v>82</v>
      </c>
      <c r="Y1838" t="s">
        <v>173</v>
      </c>
      <c r="Z1838" t="s">
        <v>173</v>
      </c>
      <c r="AA1838" t="s">
        <v>173</v>
      </c>
      <c r="AB1838" t="s">
        <v>173</v>
      </c>
      <c r="AC1838" s="25" t="s">
        <v>173</v>
      </c>
      <c r="AD1838" s="25" t="s">
        <v>173</v>
      </c>
      <c r="AE1838" s="25" t="s">
        <v>173</v>
      </c>
      <c r="AQ1838" s="5" t="e">
        <f>VLOOKUP(AR1838,'End KS4 denominations'!A:G,7,0)</f>
        <v>#N/A</v>
      </c>
      <c r="AR1838" s="5" t="str">
        <f t="shared" si="28"/>
        <v>Girls.S7.All schools.Total.Total</v>
      </c>
    </row>
    <row r="1839" spans="1:44" x14ac:dyDescent="0.25">
      <c r="A1839">
        <v>201819</v>
      </c>
      <c r="B1839" t="s">
        <v>19</v>
      </c>
      <c r="C1839" t="s">
        <v>110</v>
      </c>
      <c r="D1839" t="s">
        <v>20</v>
      </c>
      <c r="E1839" t="s">
        <v>21</v>
      </c>
      <c r="F1839" t="s">
        <v>22</v>
      </c>
      <c r="G1839" t="s">
        <v>161</v>
      </c>
      <c r="H1839" t="s">
        <v>125</v>
      </c>
      <c r="I1839" t="s">
        <v>24</v>
      </c>
      <c r="J1839" t="s">
        <v>161</v>
      </c>
      <c r="K1839" t="s">
        <v>161</v>
      </c>
      <c r="L1839" t="s">
        <v>36</v>
      </c>
      <c r="M1839" t="s">
        <v>26</v>
      </c>
      <c r="N1839">
        <v>161191</v>
      </c>
      <c r="O1839">
        <v>159860</v>
      </c>
      <c r="P1839">
        <v>145614</v>
      </c>
      <c r="Q1839">
        <v>130325</v>
      </c>
      <c r="R1839">
        <v>0</v>
      </c>
      <c r="S1839">
        <v>0</v>
      </c>
      <c r="T1839">
        <v>0</v>
      </c>
      <c r="U1839">
        <v>0</v>
      </c>
      <c r="V1839">
        <v>99</v>
      </c>
      <c r="W1839">
        <v>90</v>
      </c>
      <c r="X1839">
        <v>80</v>
      </c>
      <c r="Y1839" t="s">
        <v>173</v>
      </c>
      <c r="Z1839" t="s">
        <v>173</v>
      </c>
      <c r="AA1839" t="s">
        <v>173</v>
      </c>
      <c r="AB1839" t="s">
        <v>173</v>
      </c>
      <c r="AC1839" s="25" t="s">
        <v>173</v>
      </c>
      <c r="AD1839" s="25" t="s">
        <v>173</v>
      </c>
      <c r="AE1839" s="25" t="s">
        <v>173</v>
      </c>
      <c r="AQ1839" s="5" t="e">
        <f>VLOOKUP(AR1839,'End KS4 denominations'!A:G,7,0)</f>
        <v>#N/A</v>
      </c>
      <c r="AR1839" s="5" t="str">
        <f t="shared" si="28"/>
        <v>Total.S7.All schools.Total.Total</v>
      </c>
    </row>
    <row r="1840" spans="1:44" x14ac:dyDescent="0.25">
      <c r="A1840">
        <v>201819</v>
      </c>
      <c r="B1840" t="s">
        <v>19</v>
      </c>
      <c r="C1840" t="s">
        <v>110</v>
      </c>
      <c r="D1840" t="s">
        <v>20</v>
      </c>
      <c r="E1840" t="s">
        <v>21</v>
      </c>
      <c r="F1840" t="s">
        <v>22</v>
      </c>
      <c r="G1840" t="s">
        <v>111</v>
      </c>
      <c r="H1840" t="s">
        <v>125</v>
      </c>
      <c r="I1840" t="s">
        <v>24</v>
      </c>
      <c r="J1840" t="s">
        <v>161</v>
      </c>
      <c r="K1840" t="s">
        <v>161</v>
      </c>
      <c r="L1840" t="s">
        <v>37</v>
      </c>
      <c r="M1840" t="s">
        <v>26</v>
      </c>
      <c r="N1840">
        <v>51961</v>
      </c>
      <c r="O1840">
        <v>50888</v>
      </c>
      <c r="P1840">
        <v>33080</v>
      </c>
      <c r="Q1840">
        <v>25495</v>
      </c>
      <c r="R1840">
        <v>0</v>
      </c>
      <c r="S1840">
        <v>0</v>
      </c>
      <c r="T1840">
        <v>0</v>
      </c>
      <c r="U1840">
        <v>0</v>
      </c>
      <c r="V1840">
        <v>97</v>
      </c>
      <c r="W1840">
        <v>63</v>
      </c>
      <c r="X1840">
        <v>49</v>
      </c>
      <c r="Y1840" t="s">
        <v>173</v>
      </c>
      <c r="Z1840" t="s">
        <v>173</v>
      </c>
      <c r="AA1840" t="s">
        <v>173</v>
      </c>
      <c r="AB1840" t="s">
        <v>173</v>
      </c>
      <c r="AC1840" s="25" t="s">
        <v>173</v>
      </c>
      <c r="AD1840" s="25" t="s">
        <v>173</v>
      </c>
      <c r="AE1840" s="25" t="s">
        <v>173</v>
      </c>
      <c r="AQ1840" s="5" t="e">
        <f>VLOOKUP(AR1840,'End KS4 denominations'!A:G,7,0)</f>
        <v>#N/A</v>
      </c>
      <c r="AR1840" s="5" t="str">
        <f t="shared" si="28"/>
        <v>Boys.S7.All schools.Total.Total</v>
      </c>
    </row>
    <row r="1841" spans="1:44" x14ac:dyDescent="0.25">
      <c r="A1841">
        <v>201819</v>
      </c>
      <c r="B1841" t="s">
        <v>19</v>
      </c>
      <c r="C1841" t="s">
        <v>110</v>
      </c>
      <c r="D1841" t="s">
        <v>20</v>
      </c>
      <c r="E1841" t="s">
        <v>21</v>
      </c>
      <c r="F1841" t="s">
        <v>22</v>
      </c>
      <c r="G1841" t="s">
        <v>113</v>
      </c>
      <c r="H1841" t="s">
        <v>125</v>
      </c>
      <c r="I1841" t="s">
        <v>24</v>
      </c>
      <c r="J1841" t="s">
        <v>161</v>
      </c>
      <c r="K1841" t="s">
        <v>161</v>
      </c>
      <c r="L1841" t="s">
        <v>37</v>
      </c>
      <c r="M1841" t="s">
        <v>26</v>
      </c>
      <c r="N1841">
        <v>35496</v>
      </c>
      <c r="O1841">
        <v>35077</v>
      </c>
      <c r="P1841">
        <v>24160</v>
      </c>
      <c r="Q1841">
        <v>19217</v>
      </c>
      <c r="R1841">
        <v>0</v>
      </c>
      <c r="S1841">
        <v>0</v>
      </c>
      <c r="T1841">
        <v>0</v>
      </c>
      <c r="U1841">
        <v>0</v>
      </c>
      <c r="V1841">
        <v>98</v>
      </c>
      <c r="W1841">
        <v>68</v>
      </c>
      <c r="X1841">
        <v>54</v>
      </c>
      <c r="Y1841" t="s">
        <v>173</v>
      </c>
      <c r="Z1841" t="s">
        <v>173</v>
      </c>
      <c r="AA1841" t="s">
        <v>173</v>
      </c>
      <c r="AB1841" t="s">
        <v>173</v>
      </c>
      <c r="AC1841" s="25" t="s">
        <v>173</v>
      </c>
      <c r="AD1841" s="25" t="s">
        <v>173</v>
      </c>
      <c r="AE1841" s="25" t="s">
        <v>173</v>
      </c>
      <c r="AQ1841" s="5" t="e">
        <f>VLOOKUP(AR1841,'End KS4 denominations'!A:G,7,0)</f>
        <v>#N/A</v>
      </c>
      <c r="AR1841" s="5" t="str">
        <f t="shared" si="28"/>
        <v>Girls.S7.All schools.Total.Total</v>
      </c>
    </row>
    <row r="1842" spans="1:44" x14ac:dyDescent="0.25">
      <c r="A1842">
        <v>201819</v>
      </c>
      <c r="B1842" t="s">
        <v>19</v>
      </c>
      <c r="C1842" t="s">
        <v>110</v>
      </c>
      <c r="D1842" t="s">
        <v>20</v>
      </c>
      <c r="E1842" t="s">
        <v>21</v>
      </c>
      <c r="F1842" t="s">
        <v>22</v>
      </c>
      <c r="G1842" t="s">
        <v>161</v>
      </c>
      <c r="H1842" t="s">
        <v>125</v>
      </c>
      <c r="I1842" t="s">
        <v>24</v>
      </c>
      <c r="J1842" t="s">
        <v>161</v>
      </c>
      <c r="K1842" t="s">
        <v>161</v>
      </c>
      <c r="L1842" t="s">
        <v>37</v>
      </c>
      <c r="M1842" t="s">
        <v>26</v>
      </c>
      <c r="N1842">
        <v>87457</v>
      </c>
      <c r="O1842">
        <v>85965</v>
      </c>
      <c r="P1842">
        <v>57240</v>
      </c>
      <c r="Q1842">
        <v>44712</v>
      </c>
      <c r="R1842">
        <v>0</v>
      </c>
      <c r="S1842">
        <v>0</v>
      </c>
      <c r="T1842">
        <v>0</v>
      </c>
      <c r="U1842">
        <v>0</v>
      </c>
      <c r="V1842">
        <v>98</v>
      </c>
      <c r="W1842">
        <v>65</v>
      </c>
      <c r="X1842">
        <v>51</v>
      </c>
      <c r="Y1842" t="s">
        <v>173</v>
      </c>
      <c r="Z1842" t="s">
        <v>173</v>
      </c>
      <c r="AA1842" t="s">
        <v>173</v>
      </c>
      <c r="AB1842" t="s">
        <v>173</v>
      </c>
      <c r="AC1842" s="25" t="s">
        <v>173</v>
      </c>
      <c r="AD1842" s="25" t="s">
        <v>173</v>
      </c>
      <c r="AE1842" s="25" t="s">
        <v>173</v>
      </c>
      <c r="AQ1842" s="5" t="e">
        <f>VLOOKUP(AR1842,'End KS4 denominations'!A:G,7,0)</f>
        <v>#N/A</v>
      </c>
      <c r="AR1842" s="5" t="str">
        <f t="shared" si="28"/>
        <v>Total.S7.All schools.Total.Total</v>
      </c>
    </row>
    <row r="1843" spans="1:44" x14ac:dyDescent="0.25">
      <c r="A1843">
        <v>201819</v>
      </c>
      <c r="B1843" t="s">
        <v>19</v>
      </c>
      <c r="C1843" t="s">
        <v>110</v>
      </c>
      <c r="D1843" t="s">
        <v>20</v>
      </c>
      <c r="E1843" t="s">
        <v>21</v>
      </c>
      <c r="F1843" t="s">
        <v>22</v>
      </c>
      <c r="G1843" t="s">
        <v>111</v>
      </c>
      <c r="H1843" t="s">
        <v>125</v>
      </c>
      <c r="I1843" t="s">
        <v>24</v>
      </c>
      <c r="J1843" t="s">
        <v>161</v>
      </c>
      <c r="K1843" t="s">
        <v>161</v>
      </c>
      <c r="L1843" t="s">
        <v>38</v>
      </c>
      <c r="M1843" t="s">
        <v>26</v>
      </c>
      <c r="N1843">
        <v>80201</v>
      </c>
      <c r="O1843">
        <v>79609</v>
      </c>
      <c r="P1843">
        <v>71909</v>
      </c>
      <c r="Q1843">
        <v>62745</v>
      </c>
      <c r="R1843">
        <v>0</v>
      </c>
      <c r="S1843">
        <v>0</v>
      </c>
      <c r="T1843">
        <v>0</v>
      </c>
      <c r="U1843">
        <v>0</v>
      </c>
      <c r="V1843">
        <v>99</v>
      </c>
      <c r="W1843">
        <v>89</v>
      </c>
      <c r="X1843">
        <v>78</v>
      </c>
      <c r="Y1843" t="s">
        <v>173</v>
      </c>
      <c r="Z1843" t="s">
        <v>173</v>
      </c>
      <c r="AA1843" t="s">
        <v>173</v>
      </c>
      <c r="AB1843" t="s">
        <v>173</v>
      </c>
      <c r="AC1843" s="25" t="s">
        <v>173</v>
      </c>
      <c r="AD1843" s="25" t="s">
        <v>173</v>
      </c>
      <c r="AE1843" s="25" t="s">
        <v>173</v>
      </c>
      <c r="AQ1843" s="5" t="e">
        <f>VLOOKUP(AR1843,'End KS4 denominations'!A:G,7,0)</f>
        <v>#N/A</v>
      </c>
      <c r="AR1843" s="5" t="str">
        <f t="shared" si="28"/>
        <v>Boys.S7.All schools.Total.Total</v>
      </c>
    </row>
    <row r="1844" spans="1:44" x14ac:dyDescent="0.25">
      <c r="A1844">
        <v>201819</v>
      </c>
      <c r="B1844" t="s">
        <v>19</v>
      </c>
      <c r="C1844" t="s">
        <v>110</v>
      </c>
      <c r="D1844" t="s">
        <v>20</v>
      </c>
      <c r="E1844" t="s">
        <v>21</v>
      </c>
      <c r="F1844" t="s">
        <v>22</v>
      </c>
      <c r="G1844" t="s">
        <v>113</v>
      </c>
      <c r="H1844" t="s">
        <v>125</v>
      </c>
      <c r="I1844" t="s">
        <v>24</v>
      </c>
      <c r="J1844" t="s">
        <v>161</v>
      </c>
      <c r="K1844" t="s">
        <v>161</v>
      </c>
      <c r="L1844" t="s">
        <v>38</v>
      </c>
      <c r="M1844" t="s">
        <v>26</v>
      </c>
      <c r="N1844">
        <v>77660</v>
      </c>
      <c r="O1844">
        <v>77172</v>
      </c>
      <c r="P1844">
        <v>70519</v>
      </c>
      <c r="Q1844">
        <v>62001</v>
      </c>
      <c r="R1844">
        <v>0</v>
      </c>
      <c r="S1844">
        <v>0</v>
      </c>
      <c r="T1844">
        <v>0</v>
      </c>
      <c r="U1844">
        <v>0</v>
      </c>
      <c r="V1844">
        <v>99</v>
      </c>
      <c r="W1844">
        <v>90</v>
      </c>
      <c r="X1844">
        <v>79</v>
      </c>
      <c r="Y1844" t="s">
        <v>173</v>
      </c>
      <c r="Z1844" t="s">
        <v>173</v>
      </c>
      <c r="AA1844" t="s">
        <v>173</v>
      </c>
      <c r="AB1844" t="s">
        <v>173</v>
      </c>
      <c r="AC1844" s="25" t="s">
        <v>173</v>
      </c>
      <c r="AD1844" s="25" t="s">
        <v>173</v>
      </c>
      <c r="AE1844" s="25" t="s">
        <v>173</v>
      </c>
      <c r="AQ1844" s="5" t="e">
        <f>VLOOKUP(AR1844,'End KS4 denominations'!A:G,7,0)</f>
        <v>#N/A</v>
      </c>
      <c r="AR1844" s="5" t="str">
        <f t="shared" si="28"/>
        <v>Girls.S7.All schools.Total.Total</v>
      </c>
    </row>
    <row r="1845" spans="1:44" x14ac:dyDescent="0.25">
      <c r="A1845">
        <v>201819</v>
      </c>
      <c r="B1845" t="s">
        <v>19</v>
      </c>
      <c r="C1845" t="s">
        <v>110</v>
      </c>
      <c r="D1845" t="s">
        <v>20</v>
      </c>
      <c r="E1845" t="s">
        <v>21</v>
      </c>
      <c r="F1845" t="s">
        <v>22</v>
      </c>
      <c r="G1845" t="s">
        <v>161</v>
      </c>
      <c r="H1845" t="s">
        <v>125</v>
      </c>
      <c r="I1845" t="s">
        <v>24</v>
      </c>
      <c r="J1845" t="s">
        <v>161</v>
      </c>
      <c r="K1845" t="s">
        <v>161</v>
      </c>
      <c r="L1845" t="s">
        <v>38</v>
      </c>
      <c r="M1845" t="s">
        <v>26</v>
      </c>
      <c r="N1845">
        <v>157861</v>
      </c>
      <c r="O1845">
        <v>156781</v>
      </c>
      <c r="P1845">
        <v>142428</v>
      </c>
      <c r="Q1845">
        <v>124746</v>
      </c>
      <c r="R1845">
        <v>0</v>
      </c>
      <c r="S1845">
        <v>0</v>
      </c>
      <c r="T1845">
        <v>0</v>
      </c>
      <c r="U1845">
        <v>0</v>
      </c>
      <c r="V1845">
        <v>99</v>
      </c>
      <c r="W1845">
        <v>90</v>
      </c>
      <c r="X1845">
        <v>79</v>
      </c>
      <c r="Y1845" t="s">
        <v>173</v>
      </c>
      <c r="Z1845" t="s">
        <v>173</v>
      </c>
      <c r="AA1845" t="s">
        <v>173</v>
      </c>
      <c r="AB1845" t="s">
        <v>173</v>
      </c>
      <c r="AC1845" s="25" t="s">
        <v>173</v>
      </c>
      <c r="AD1845" s="25" t="s">
        <v>173</v>
      </c>
      <c r="AE1845" s="25" t="s">
        <v>173</v>
      </c>
      <c r="AQ1845" s="5" t="e">
        <f>VLOOKUP(AR1845,'End KS4 denominations'!A:G,7,0)</f>
        <v>#N/A</v>
      </c>
      <c r="AR1845" s="5" t="str">
        <f t="shared" si="28"/>
        <v>Total.S7.All schools.Total.Total</v>
      </c>
    </row>
    <row r="1846" spans="1:44" x14ac:dyDescent="0.25">
      <c r="A1846">
        <v>201819</v>
      </c>
      <c r="B1846" t="s">
        <v>19</v>
      </c>
      <c r="C1846" t="s">
        <v>110</v>
      </c>
      <c r="D1846" t="s">
        <v>20</v>
      </c>
      <c r="E1846" t="s">
        <v>21</v>
      </c>
      <c r="F1846" t="s">
        <v>22</v>
      </c>
      <c r="G1846" t="s">
        <v>111</v>
      </c>
      <c r="H1846" t="s">
        <v>125</v>
      </c>
      <c r="I1846" t="s">
        <v>24</v>
      </c>
      <c r="J1846" t="s">
        <v>161</v>
      </c>
      <c r="K1846" t="s">
        <v>161</v>
      </c>
      <c r="L1846" t="s">
        <v>39</v>
      </c>
      <c r="M1846" t="s">
        <v>26</v>
      </c>
      <c r="N1846">
        <v>1686</v>
      </c>
      <c r="O1846">
        <v>1666</v>
      </c>
      <c r="P1846">
        <v>1322</v>
      </c>
      <c r="Q1846">
        <v>1089</v>
      </c>
      <c r="R1846">
        <v>0</v>
      </c>
      <c r="S1846">
        <v>0</v>
      </c>
      <c r="T1846">
        <v>0</v>
      </c>
      <c r="U1846">
        <v>0</v>
      </c>
      <c r="V1846">
        <v>98</v>
      </c>
      <c r="W1846">
        <v>78</v>
      </c>
      <c r="X1846">
        <v>64</v>
      </c>
      <c r="Y1846" t="s">
        <v>173</v>
      </c>
      <c r="Z1846" t="s">
        <v>173</v>
      </c>
      <c r="AA1846" t="s">
        <v>173</v>
      </c>
      <c r="AB1846" t="s">
        <v>173</v>
      </c>
      <c r="AC1846" s="25" t="s">
        <v>173</v>
      </c>
      <c r="AD1846" s="25" t="s">
        <v>173</v>
      </c>
      <c r="AE1846" s="25" t="s">
        <v>173</v>
      </c>
      <c r="AQ1846" s="5" t="e">
        <f>VLOOKUP(AR1846,'End KS4 denominations'!A:G,7,0)</f>
        <v>#N/A</v>
      </c>
      <c r="AR1846" s="5" t="str">
        <f t="shared" si="28"/>
        <v>Boys.S7.All schools.Total.Total</v>
      </c>
    </row>
    <row r="1847" spans="1:44" x14ac:dyDescent="0.25">
      <c r="A1847">
        <v>201819</v>
      </c>
      <c r="B1847" t="s">
        <v>19</v>
      </c>
      <c r="C1847" t="s">
        <v>110</v>
      </c>
      <c r="D1847" t="s">
        <v>20</v>
      </c>
      <c r="E1847" t="s">
        <v>21</v>
      </c>
      <c r="F1847" t="s">
        <v>22</v>
      </c>
      <c r="G1847" t="s">
        <v>113</v>
      </c>
      <c r="H1847" t="s">
        <v>125</v>
      </c>
      <c r="I1847" t="s">
        <v>24</v>
      </c>
      <c r="J1847" t="s">
        <v>161</v>
      </c>
      <c r="K1847" t="s">
        <v>161</v>
      </c>
      <c r="L1847" t="s">
        <v>39</v>
      </c>
      <c r="M1847" t="s">
        <v>26</v>
      </c>
      <c r="N1847">
        <v>1700</v>
      </c>
      <c r="O1847">
        <v>1690</v>
      </c>
      <c r="P1847">
        <v>1508</v>
      </c>
      <c r="Q1847">
        <v>1348</v>
      </c>
      <c r="R1847">
        <v>0</v>
      </c>
      <c r="S1847">
        <v>0</v>
      </c>
      <c r="T1847">
        <v>0</v>
      </c>
      <c r="U1847">
        <v>0</v>
      </c>
      <c r="V1847">
        <v>99</v>
      </c>
      <c r="W1847">
        <v>88</v>
      </c>
      <c r="X1847">
        <v>79</v>
      </c>
      <c r="Y1847" t="s">
        <v>173</v>
      </c>
      <c r="Z1847" t="s">
        <v>173</v>
      </c>
      <c r="AA1847" t="s">
        <v>173</v>
      </c>
      <c r="AB1847" t="s">
        <v>173</v>
      </c>
      <c r="AC1847" s="25" t="s">
        <v>173</v>
      </c>
      <c r="AD1847" s="25" t="s">
        <v>173</v>
      </c>
      <c r="AE1847" s="25" t="s">
        <v>173</v>
      </c>
      <c r="AQ1847" s="5" t="e">
        <f>VLOOKUP(AR1847,'End KS4 denominations'!A:G,7,0)</f>
        <v>#N/A</v>
      </c>
      <c r="AR1847" s="5" t="str">
        <f t="shared" si="28"/>
        <v>Girls.S7.All schools.Total.Total</v>
      </c>
    </row>
    <row r="1848" spans="1:44" x14ac:dyDescent="0.25">
      <c r="A1848">
        <v>201819</v>
      </c>
      <c r="B1848" t="s">
        <v>19</v>
      </c>
      <c r="C1848" t="s">
        <v>110</v>
      </c>
      <c r="D1848" t="s">
        <v>20</v>
      </c>
      <c r="E1848" t="s">
        <v>21</v>
      </c>
      <c r="F1848" t="s">
        <v>22</v>
      </c>
      <c r="G1848" t="s">
        <v>161</v>
      </c>
      <c r="H1848" t="s">
        <v>125</v>
      </c>
      <c r="I1848" t="s">
        <v>24</v>
      </c>
      <c r="J1848" t="s">
        <v>161</v>
      </c>
      <c r="K1848" t="s">
        <v>161</v>
      </c>
      <c r="L1848" t="s">
        <v>39</v>
      </c>
      <c r="M1848" t="s">
        <v>26</v>
      </c>
      <c r="N1848">
        <v>3386</v>
      </c>
      <c r="O1848">
        <v>3356</v>
      </c>
      <c r="P1848">
        <v>2830</v>
      </c>
      <c r="Q1848">
        <v>2437</v>
      </c>
      <c r="R1848">
        <v>0</v>
      </c>
      <c r="S1848">
        <v>0</v>
      </c>
      <c r="T1848">
        <v>0</v>
      </c>
      <c r="U1848">
        <v>0</v>
      </c>
      <c r="V1848">
        <v>99</v>
      </c>
      <c r="W1848">
        <v>83</v>
      </c>
      <c r="X1848">
        <v>71</v>
      </c>
      <c r="Y1848" t="s">
        <v>173</v>
      </c>
      <c r="Z1848" t="s">
        <v>173</v>
      </c>
      <c r="AA1848" t="s">
        <v>173</v>
      </c>
      <c r="AB1848" t="s">
        <v>173</v>
      </c>
      <c r="AC1848" s="25" t="s">
        <v>173</v>
      </c>
      <c r="AD1848" s="25" t="s">
        <v>173</v>
      </c>
      <c r="AE1848" s="25" t="s">
        <v>173</v>
      </c>
      <c r="AQ1848" s="5" t="e">
        <f>VLOOKUP(AR1848,'End KS4 denominations'!A:G,7,0)</f>
        <v>#N/A</v>
      </c>
      <c r="AR1848" s="5" t="str">
        <f t="shared" si="28"/>
        <v>Total.S7.All schools.Total.Total</v>
      </c>
    </row>
    <row r="1849" spans="1:44" x14ac:dyDescent="0.25">
      <c r="A1849">
        <v>201819</v>
      </c>
      <c r="B1849" t="s">
        <v>19</v>
      </c>
      <c r="C1849" t="s">
        <v>110</v>
      </c>
      <c r="D1849" t="s">
        <v>20</v>
      </c>
      <c r="E1849" t="s">
        <v>21</v>
      </c>
      <c r="F1849" t="s">
        <v>22</v>
      </c>
      <c r="G1849" t="s">
        <v>111</v>
      </c>
      <c r="H1849" t="s">
        <v>125</v>
      </c>
      <c r="I1849" t="s">
        <v>24</v>
      </c>
      <c r="J1849" t="s">
        <v>161</v>
      </c>
      <c r="K1849" t="s">
        <v>161</v>
      </c>
      <c r="L1849" t="s">
        <v>40</v>
      </c>
      <c r="M1849" t="s">
        <v>26</v>
      </c>
      <c r="N1849">
        <v>636</v>
      </c>
      <c r="O1849">
        <v>635</v>
      </c>
      <c r="P1849">
        <v>610</v>
      </c>
      <c r="Q1849">
        <v>601</v>
      </c>
      <c r="R1849">
        <v>0</v>
      </c>
      <c r="S1849">
        <v>0</v>
      </c>
      <c r="T1849">
        <v>0</v>
      </c>
      <c r="U1849">
        <v>0</v>
      </c>
      <c r="V1849">
        <v>99</v>
      </c>
      <c r="W1849">
        <v>95</v>
      </c>
      <c r="X1849">
        <v>94</v>
      </c>
      <c r="Y1849" t="s">
        <v>173</v>
      </c>
      <c r="Z1849" t="s">
        <v>173</v>
      </c>
      <c r="AA1849" t="s">
        <v>173</v>
      </c>
      <c r="AB1849" t="s">
        <v>173</v>
      </c>
      <c r="AC1849" s="25" t="s">
        <v>173</v>
      </c>
      <c r="AD1849" s="25" t="s">
        <v>173</v>
      </c>
      <c r="AE1849" s="25" t="s">
        <v>173</v>
      </c>
      <c r="AQ1849" s="5" t="e">
        <f>VLOOKUP(AR1849,'End KS4 denominations'!A:G,7,0)</f>
        <v>#N/A</v>
      </c>
      <c r="AR1849" s="5" t="str">
        <f t="shared" si="28"/>
        <v>Boys.S7.All schools.Total.Total</v>
      </c>
    </row>
    <row r="1850" spans="1:44" x14ac:dyDescent="0.25">
      <c r="A1850">
        <v>201819</v>
      </c>
      <c r="B1850" t="s">
        <v>19</v>
      </c>
      <c r="C1850" t="s">
        <v>110</v>
      </c>
      <c r="D1850" t="s">
        <v>20</v>
      </c>
      <c r="E1850" t="s">
        <v>21</v>
      </c>
      <c r="F1850" t="s">
        <v>22</v>
      </c>
      <c r="G1850" t="s">
        <v>113</v>
      </c>
      <c r="H1850" t="s">
        <v>125</v>
      </c>
      <c r="I1850" t="s">
        <v>24</v>
      </c>
      <c r="J1850" t="s">
        <v>161</v>
      </c>
      <c r="K1850" t="s">
        <v>161</v>
      </c>
      <c r="L1850" t="s">
        <v>40</v>
      </c>
      <c r="M1850" t="s">
        <v>26</v>
      </c>
      <c r="N1850">
        <v>454</v>
      </c>
      <c r="O1850">
        <v>453</v>
      </c>
      <c r="P1850">
        <v>440</v>
      </c>
      <c r="Q1850">
        <v>432</v>
      </c>
      <c r="R1850">
        <v>0</v>
      </c>
      <c r="S1850">
        <v>0</v>
      </c>
      <c r="T1850">
        <v>0</v>
      </c>
      <c r="U1850">
        <v>0</v>
      </c>
      <c r="V1850">
        <v>99</v>
      </c>
      <c r="W1850">
        <v>96</v>
      </c>
      <c r="X1850">
        <v>95</v>
      </c>
      <c r="Y1850" t="s">
        <v>173</v>
      </c>
      <c r="Z1850" t="s">
        <v>173</v>
      </c>
      <c r="AA1850" t="s">
        <v>173</v>
      </c>
      <c r="AB1850" t="s">
        <v>173</v>
      </c>
      <c r="AC1850" s="25" t="s">
        <v>173</v>
      </c>
      <c r="AD1850" s="25" t="s">
        <v>173</v>
      </c>
      <c r="AE1850" s="25" t="s">
        <v>173</v>
      </c>
      <c r="AQ1850" s="5" t="e">
        <f>VLOOKUP(AR1850,'End KS4 denominations'!A:G,7,0)</f>
        <v>#N/A</v>
      </c>
      <c r="AR1850" s="5" t="str">
        <f t="shared" si="28"/>
        <v>Girls.S7.All schools.Total.Total</v>
      </c>
    </row>
    <row r="1851" spans="1:44" x14ac:dyDescent="0.25">
      <c r="A1851">
        <v>201819</v>
      </c>
      <c r="B1851" t="s">
        <v>19</v>
      </c>
      <c r="C1851" t="s">
        <v>110</v>
      </c>
      <c r="D1851" t="s">
        <v>20</v>
      </c>
      <c r="E1851" t="s">
        <v>21</v>
      </c>
      <c r="F1851" t="s">
        <v>22</v>
      </c>
      <c r="G1851" t="s">
        <v>161</v>
      </c>
      <c r="H1851" t="s">
        <v>125</v>
      </c>
      <c r="I1851" t="s">
        <v>24</v>
      </c>
      <c r="J1851" t="s">
        <v>161</v>
      </c>
      <c r="K1851" t="s">
        <v>161</v>
      </c>
      <c r="L1851" t="s">
        <v>40</v>
      </c>
      <c r="M1851" t="s">
        <v>26</v>
      </c>
      <c r="N1851">
        <v>1090</v>
      </c>
      <c r="O1851">
        <v>1088</v>
      </c>
      <c r="P1851">
        <v>1050</v>
      </c>
      <c r="Q1851">
        <v>1033</v>
      </c>
      <c r="R1851">
        <v>0</v>
      </c>
      <c r="S1851">
        <v>0</v>
      </c>
      <c r="T1851">
        <v>0</v>
      </c>
      <c r="U1851">
        <v>0</v>
      </c>
      <c r="V1851">
        <v>99</v>
      </c>
      <c r="W1851">
        <v>96</v>
      </c>
      <c r="X1851">
        <v>94</v>
      </c>
      <c r="Y1851" t="s">
        <v>173</v>
      </c>
      <c r="Z1851" t="s">
        <v>173</v>
      </c>
      <c r="AA1851" t="s">
        <v>173</v>
      </c>
      <c r="AB1851" t="s">
        <v>173</v>
      </c>
      <c r="AC1851" s="25" t="s">
        <v>173</v>
      </c>
      <c r="AD1851" s="25" t="s">
        <v>173</v>
      </c>
      <c r="AE1851" s="25" t="s">
        <v>173</v>
      </c>
      <c r="AQ1851" s="5" t="e">
        <f>VLOOKUP(AR1851,'End KS4 denominations'!A:G,7,0)</f>
        <v>#N/A</v>
      </c>
      <c r="AR1851" s="5" t="str">
        <f t="shared" si="28"/>
        <v>Total.S7.All schools.Total.Total</v>
      </c>
    </row>
    <row r="1852" spans="1:44" x14ac:dyDescent="0.25">
      <c r="A1852">
        <v>201819</v>
      </c>
      <c r="B1852" t="s">
        <v>19</v>
      </c>
      <c r="C1852" t="s">
        <v>110</v>
      </c>
      <c r="D1852" t="s">
        <v>20</v>
      </c>
      <c r="E1852" t="s">
        <v>21</v>
      </c>
      <c r="F1852" t="s">
        <v>22</v>
      </c>
      <c r="G1852" t="s">
        <v>111</v>
      </c>
      <c r="H1852" t="s">
        <v>125</v>
      </c>
      <c r="I1852" t="s">
        <v>24</v>
      </c>
      <c r="J1852" t="s">
        <v>161</v>
      </c>
      <c r="K1852" t="s">
        <v>161</v>
      </c>
      <c r="L1852" t="s">
        <v>41</v>
      </c>
      <c r="M1852" t="s">
        <v>26</v>
      </c>
      <c r="N1852">
        <v>194866</v>
      </c>
      <c r="O1852">
        <v>189479</v>
      </c>
      <c r="P1852">
        <v>102759</v>
      </c>
      <c r="Q1852">
        <v>61464</v>
      </c>
      <c r="R1852">
        <v>0</v>
      </c>
      <c r="S1852">
        <v>0</v>
      </c>
      <c r="T1852">
        <v>0</v>
      </c>
      <c r="U1852">
        <v>0</v>
      </c>
      <c r="V1852">
        <v>97</v>
      </c>
      <c r="W1852">
        <v>52</v>
      </c>
      <c r="X1852">
        <v>31</v>
      </c>
      <c r="Y1852" t="s">
        <v>173</v>
      </c>
      <c r="Z1852" t="s">
        <v>173</v>
      </c>
      <c r="AA1852" t="s">
        <v>173</v>
      </c>
      <c r="AB1852" t="s">
        <v>173</v>
      </c>
      <c r="AC1852" s="25" t="s">
        <v>173</v>
      </c>
      <c r="AD1852" s="25" t="s">
        <v>173</v>
      </c>
      <c r="AE1852" s="25" t="s">
        <v>173</v>
      </c>
      <c r="AQ1852" s="5" t="e">
        <f>VLOOKUP(AR1852,'End KS4 denominations'!A:G,7,0)</f>
        <v>#N/A</v>
      </c>
      <c r="AR1852" s="5" t="str">
        <f t="shared" si="28"/>
        <v>Boys.S7.All schools.Total.Total</v>
      </c>
    </row>
    <row r="1853" spans="1:44" x14ac:dyDescent="0.25">
      <c r="A1853">
        <v>201819</v>
      </c>
      <c r="B1853" t="s">
        <v>19</v>
      </c>
      <c r="C1853" t="s">
        <v>110</v>
      </c>
      <c r="D1853" t="s">
        <v>20</v>
      </c>
      <c r="E1853" t="s">
        <v>21</v>
      </c>
      <c r="F1853" t="s">
        <v>22</v>
      </c>
      <c r="G1853" t="s">
        <v>113</v>
      </c>
      <c r="H1853" t="s">
        <v>125</v>
      </c>
      <c r="I1853" t="s">
        <v>24</v>
      </c>
      <c r="J1853" t="s">
        <v>161</v>
      </c>
      <c r="K1853" t="s">
        <v>161</v>
      </c>
      <c r="L1853" t="s">
        <v>41</v>
      </c>
      <c r="M1853" t="s">
        <v>26</v>
      </c>
      <c r="N1853">
        <v>192721</v>
      </c>
      <c r="O1853">
        <v>188786</v>
      </c>
      <c r="P1853">
        <v>111661</v>
      </c>
      <c r="Q1853">
        <v>70674</v>
      </c>
      <c r="R1853">
        <v>0</v>
      </c>
      <c r="S1853">
        <v>0</v>
      </c>
      <c r="T1853">
        <v>0</v>
      </c>
      <c r="U1853">
        <v>0</v>
      </c>
      <c r="V1853">
        <v>97</v>
      </c>
      <c r="W1853">
        <v>57</v>
      </c>
      <c r="X1853">
        <v>36</v>
      </c>
      <c r="Y1853" t="s">
        <v>173</v>
      </c>
      <c r="Z1853" t="s">
        <v>173</v>
      </c>
      <c r="AA1853" t="s">
        <v>173</v>
      </c>
      <c r="AB1853" t="s">
        <v>173</v>
      </c>
      <c r="AC1853" s="25" t="s">
        <v>173</v>
      </c>
      <c r="AD1853" s="25" t="s">
        <v>173</v>
      </c>
      <c r="AE1853" s="25" t="s">
        <v>173</v>
      </c>
      <c r="AQ1853" s="5" t="e">
        <f>VLOOKUP(AR1853,'End KS4 denominations'!A:G,7,0)</f>
        <v>#N/A</v>
      </c>
      <c r="AR1853" s="5" t="str">
        <f t="shared" si="28"/>
        <v>Girls.S7.All schools.Total.Total</v>
      </c>
    </row>
    <row r="1854" spans="1:44" x14ac:dyDescent="0.25">
      <c r="A1854">
        <v>201819</v>
      </c>
      <c r="B1854" t="s">
        <v>19</v>
      </c>
      <c r="C1854" t="s">
        <v>110</v>
      </c>
      <c r="D1854" t="s">
        <v>20</v>
      </c>
      <c r="E1854" t="s">
        <v>21</v>
      </c>
      <c r="F1854" t="s">
        <v>22</v>
      </c>
      <c r="G1854" t="s">
        <v>161</v>
      </c>
      <c r="H1854" t="s">
        <v>125</v>
      </c>
      <c r="I1854" t="s">
        <v>24</v>
      </c>
      <c r="J1854" t="s">
        <v>161</v>
      </c>
      <c r="K1854" t="s">
        <v>161</v>
      </c>
      <c r="L1854" t="s">
        <v>41</v>
      </c>
      <c r="M1854" t="s">
        <v>26</v>
      </c>
      <c r="N1854">
        <v>387587</v>
      </c>
      <c r="O1854">
        <v>378265</v>
      </c>
      <c r="P1854">
        <v>214420</v>
      </c>
      <c r="Q1854">
        <v>132138</v>
      </c>
      <c r="R1854">
        <v>0</v>
      </c>
      <c r="S1854">
        <v>0</v>
      </c>
      <c r="T1854">
        <v>0</v>
      </c>
      <c r="U1854">
        <v>0</v>
      </c>
      <c r="V1854">
        <v>97</v>
      </c>
      <c r="W1854">
        <v>55</v>
      </c>
      <c r="X1854">
        <v>34</v>
      </c>
      <c r="Y1854" t="s">
        <v>173</v>
      </c>
      <c r="Z1854" t="s">
        <v>173</v>
      </c>
      <c r="AA1854" t="s">
        <v>173</v>
      </c>
      <c r="AB1854" t="s">
        <v>173</v>
      </c>
      <c r="AC1854" s="25" t="s">
        <v>173</v>
      </c>
      <c r="AD1854" s="25" t="s">
        <v>173</v>
      </c>
      <c r="AE1854" s="25" t="s">
        <v>173</v>
      </c>
      <c r="AQ1854" s="5" t="e">
        <f>VLOOKUP(AR1854,'End KS4 denominations'!A:G,7,0)</f>
        <v>#N/A</v>
      </c>
      <c r="AR1854" s="5" t="str">
        <f t="shared" si="28"/>
        <v>Total.S7.All schools.Total.Total</v>
      </c>
    </row>
    <row r="1855" spans="1:44" x14ac:dyDescent="0.25">
      <c r="A1855">
        <v>201819</v>
      </c>
      <c r="B1855" t="s">
        <v>19</v>
      </c>
      <c r="C1855" t="s">
        <v>110</v>
      </c>
      <c r="D1855" t="s">
        <v>20</v>
      </c>
      <c r="E1855" t="s">
        <v>21</v>
      </c>
      <c r="F1855" t="s">
        <v>22</v>
      </c>
      <c r="G1855" t="s">
        <v>111</v>
      </c>
      <c r="H1855" t="s">
        <v>125</v>
      </c>
      <c r="I1855" t="s">
        <v>24</v>
      </c>
      <c r="J1855" t="s">
        <v>161</v>
      </c>
      <c r="K1855" t="s">
        <v>161</v>
      </c>
      <c r="L1855" t="s">
        <v>42</v>
      </c>
      <c r="M1855" t="s">
        <v>26</v>
      </c>
      <c r="N1855">
        <v>2593</v>
      </c>
      <c r="O1855">
        <v>2488</v>
      </c>
      <c r="P1855">
        <v>1418</v>
      </c>
      <c r="Q1855">
        <v>1014</v>
      </c>
      <c r="R1855">
        <v>0</v>
      </c>
      <c r="S1855">
        <v>0</v>
      </c>
      <c r="T1855">
        <v>0</v>
      </c>
      <c r="U1855">
        <v>0</v>
      </c>
      <c r="V1855">
        <v>95</v>
      </c>
      <c r="W1855">
        <v>54</v>
      </c>
      <c r="X1855">
        <v>39</v>
      </c>
      <c r="Y1855" t="s">
        <v>173</v>
      </c>
      <c r="Z1855" t="s">
        <v>173</v>
      </c>
      <c r="AA1855" t="s">
        <v>173</v>
      </c>
      <c r="AB1855" t="s">
        <v>173</v>
      </c>
      <c r="AC1855" s="25" t="s">
        <v>173</v>
      </c>
      <c r="AD1855" s="25" t="s">
        <v>173</v>
      </c>
      <c r="AE1855" s="25" t="s">
        <v>173</v>
      </c>
      <c r="AQ1855" s="5" t="e">
        <f>VLOOKUP(AR1855,'End KS4 denominations'!A:G,7,0)</f>
        <v>#N/A</v>
      </c>
      <c r="AR1855" s="5" t="str">
        <f t="shared" si="28"/>
        <v>Boys.S7.All schools.Total.Total</v>
      </c>
    </row>
    <row r="1856" spans="1:44" x14ac:dyDescent="0.25">
      <c r="A1856">
        <v>201819</v>
      </c>
      <c r="B1856" t="s">
        <v>19</v>
      </c>
      <c r="C1856" t="s">
        <v>110</v>
      </c>
      <c r="D1856" t="s">
        <v>20</v>
      </c>
      <c r="E1856" t="s">
        <v>21</v>
      </c>
      <c r="F1856" t="s">
        <v>22</v>
      </c>
      <c r="G1856" t="s">
        <v>113</v>
      </c>
      <c r="H1856" t="s">
        <v>125</v>
      </c>
      <c r="I1856" t="s">
        <v>24</v>
      </c>
      <c r="J1856" t="s">
        <v>161</v>
      </c>
      <c r="K1856" t="s">
        <v>161</v>
      </c>
      <c r="L1856" t="s">
        <v>42</v>
      </c>
      <c r="M1856" t="s">
        <v>26</v>
      </c>
      <c r="N1856">
        <v>1850</v>
      </c>
      <c r="O1856">
        <v>1816</v>
      </c>
      <c r="P1856">
        <v>1365</v>
      </c>
      <c r="Q1856">
        <v>1136</v>
      </c>
      <c r="R1856">
        <v>0</v>
      </c>
      <c r="S1856">
        <v>0</v>
      </c>
      <c r="T1856">
        <v>0</v>
      </c>
      <c r="U1856">
        <v>0</v>
      </c>
      <c r="V1856">
        <v>98</v>
      </c>
      <c r="W1856">
        <v>73</v>
      </c>
      <c r="X1856">
        <v>61</v>
      </c>
      <c r="Y1856" t="s">
        <v>173</v>
      </c>
      <c r="Z1856" t="s">
        <v>173</v>
      </c>
      <c r="AA1856" t="s">
        <v>173</v>
      </c>
      <c r="AB1856" t="s">
        <v>173</v>
      </c>
      <c r="AC1856" s="25" t="s">
        <v>173</v>
      </c>
      <c r="AD1856" s="25" t="s">
        <v>173</v>
      </c>
      <c r="AE1856" s="25" t="s">
        <v>173</v>
      </c>
      <c r="AQ1856" s="5" t="e">
        <f>VLOOKUP(AR1856,'End KS4 denominations'!A:G,7,0)</f>
        <v>#N/A</v>
      </c>
      <c r="AR1856" s="5" t="str">
        <f t="shared" ref="AR1856:AR1919" si="29">CONCATENATE(G1856,".",H1856,".",I1856,".",J1856,".",K1856)</f>
        <v>Girls.S7.All schools.Total.Total</v>
      </c>
    </row>
    <row r="1857" spans="1:44" x14ac:dyDescent="0.25">
      <c r="A1857">
        <v>201819</v>
      </c>
      <c r="B1857" t="s">
        <v>19</v>
      </c>
      <c r="C1857" t="s">
        <v>110</v>
      </c>
      <c r="D1857" t="s">
        <v>20</v>
      </c>
      <c r="E1857" t="s">
        <v>21</v>
      </c>
      <c r="F1857" t="s">
        <v>22</v>
      </c>
      <c r="G1857" t="s">
        <v>161</v>
      </c>
      <c r="H1857" t="s">
        <v>125</v>
      </c>
      <c r="I1857" t="s">
        <v>24</v>
      </c>
      <c r="J1857" t="s">
        <v>161</v>
      </c>
      <c r="K1857" t="s">
        <v>161</v>
      </c>
      <c r="L1857" t="s">
        <v>42</v>
      </c>
      <c r="M1857" t="s">
        <v>26</v>
      </c>
      <c r="N1857">
        <v>4443</v>
      </c>
      <c r="O1857">
        <v>4304</v>
      </c>
      <c r="P1857">
        <v>2783</v>
      </c>
      <c r="Q1857">
        <v>2150</v>
      </c>
      <c r="R1857">
        <v>0</v>
      </c>
      <c r="S1857">
        <v>0</v>
      </c>
      <c r="T1857">
        <v>0</v>
      </c>
      <c r="U1857">
        <v>0</v>
      </c>
      <c r="V1857">
        <v>96</v>
      </c>
      <c r="W1857">
        <v>62</v>
      </c>
      <c r="X1857">
        <v>48</v>
      </c>
      <c r="Y1857" t="s">
        <v>173</v>
      </c>
      <c r="Z1857" t="s">
        <v>173</v>
      </c>
      <c r="AA1857" t="s">
        <v>173</v>
      </c>
      <c r="AB1857" t="s">
        <v>173</v>
      </c>
      <c r="AC1857" s="25" t="s">
        <v>173</v>
      </c>
      <c r="AD1857" s="25" t="s">
        <v>173</v>
      </c>
      <c r="AE1857" s="25" t="s">
        <v>173</v>
      </c>
      <c r="AQ1857" s="5" t="e">
        <f>VLOOKUP(AR1857,'End KS4 denominations'!A:G,7,0)</f>
        <v>#N/A</v>
      </c>
      <c r="AR1857" s="5" t="str">
        <f t="shared" si="29"/>
        <v>Total.S7.All schools.Total.Total</v>
      </c>
    </row>
    <row r="1858" spans="1:44" x14ac:dyDescent="0.25">
      <c r="A1858">
        <v>201819</v>
      </c>
      <c r="B1858" t="s">
        <v>19</v>
      </c>
      <c r="C1858" t="s">
        <v>110</v>
      </c>
      <c r="D1858" t="s">
        <v>20</v>
      </c>
      <c r="E1858" t="s">
        <v>21</v>
      </c>
      <c r="F1858" t="s">
        <v>22</v>
      </c>
      <c r="G1858" t="s">
        <v>111</v>
      </c>
      <c r="H1858" t="s">
        <v>125</v>
      </c>
      <c r="I1858" t="s">
        <v>24</v>
      </c>
      <c r="J1858" t="s">
        <v>161</v>
      </c>
      <c r="K1858" t="s">
        <v>161</v>
      </c>
      <c r="L1858" t="s">
        <v>43</v>
      </c>
      <c r="M1858" t="s">
        <v>26</v>
      </c>
      <c r="N1858">
        <v>60721</v>
      </c>
      <c r="O1858">
        <v>58538</v>
      </c>
      <c r="P1858">
        <v>37280</v>
      </c>
      <c r="Q1858">
        <v>28901</v>
      </c>
      <c r="R1858">
        <v>0</v>
      </c>
      <c r="S1858">
        <v>0</v>
      </c>
      <c r="T1858">
        <v>0</v>
      </c>
      <c r="U1858">
        <v>0</v>
      </c>
      <c r="V1858">
        <v>96</v>
      </c>
      <c r="W1858">
        <v>61</v>
      </c>
      <c r="X1858">
        <v>47</v>
      </c>
      <c r="Y1858" t="s">
        <v>173</v>
      </c>
      <c r="Z1858" t="s">
        <v>173</v>
      </c>
      <c r="AA1858" t="s">
        <v>173</v>
      </c>
      <c r="AB1858" t="s">
        <v>173</v>
      </c>
      <c r="AC1858" s="25" t="s">
        <v>173</v>
      </c>
      <c r="AD1858" s="25" t="s">
        <v>173</v>
      </c>
      <c r="AE1858" s="25" t="s">
        <v>173</v>
      </c>
      <c r="AQ1858" s="5" t="e">
        <f>VLOOKUP(AR1858,'End KS4 denominations'!A:G,7,0)</f>
        <v>#N/A</v>
      </c>
      <c r="AR1858" s="5" t="str">
        <f t="shared" si="29"/>
        <v>Boys.S7.All schools.Total.Total</v>
      </c>
    </row>
    <row r="1859" spans="1:44" x14ac:dyDescent="0.25">
      <c r="A1859">
        <v>201819</v>
      </c>
      <c r="B1859" t="s">
        <v>19</v>
      </c>
      <c r="C1859" t="s">
        <v>110</v>
      </c>
      <c r="D1859" t="s">
        <v>20</v>
      </c>
      <c r="E1859" t="s">
        <v>21</v>
      </c>
      <c r="F1859" t="s">
        <v>22</v>
      </c>
      <c r="G1859" t="s">
        <v>113</v>
      </c>
      <c r="H1859" t="s">
        <v>125</v>
      </c>
      <c r="I1859" t="s">
        <v>24</v>
      </c>
      <c r="J1859" t="s">
        <v>161</v>
      </c>
      <c r="K1859" t="s">
        <v>161</v>
      </c>
      <c r="L1859" t="s">
        <v>43</v>
      </c>
      <c r="M1859" t="s">
        <v>26</v>
      </c>
      <c r="N1859">
        <v>16802</v>
      </c>
      <c r="O1859">
        <v>16245</v>
      </c>
      <c r="P1859">
        <v>11053</v>
      </c>
      <c r="Q1859">
        <v>8783</v>
      </c>
      <c r="R1859">
        <v>0</v>
      </c>
      <c r="S1859">
        <v>0</v>
      </c>
      <c r="T1859">
        <v>0</v>
      </c>
      <c r="U1859">
        <v>0</v>
      </c>
      <c r="V1859">
        <v>96</v>
      </c>
      <c r="W1859">
        <v>65</v>
      </c>
      <c r="X1859">
        <v>52</v>
      </c>
      <c r="Y1859" t="s">
        <v>173</v>
      </c>
      <c r="Z1859" t="s">
        <v>173</v>
      </c>
      <c r="AA1859" t="s">
        <v>173</v>
      </c>
      <c r="AB1859" t="s">
        <v>173</v>
      </c>
      <c r="AC1859" s="25" t="s">
        <v>173</v>
      </c>
      <c r="AD1859" s="25" t="s">
        <v>173</v>
      </c>
      <c r="AE1859" s="25" t="s">
        <v>173</v>
      </c>
      <c r="AQ1859" s="5" t="e">
        <f>VLOOKUP(AR1859,'End KS4 denominations'!A:G,7,0)</f>
        <v>#N/A</v>
      </c>
      <c r="AR1859" s="5" t="str">
        <f t="shared" si="29"/>
        <v>Girls.S7.All schools.Total.Total</v>
      </c>
    </row>
    <row r="1860" spans="1:44" x14ac:dyDescent="0.25">
      <c r="A1860">
        <v>201819</v>
      </c>
      <c r="B1860" t="s">
        <v>19</v>
      </c>
      <c r="C1860" t="s">
        <v>110</v>
      </c>
      <c r="D1860" t="s">
        <v>20</v>
      </c>
      <c r="E1860" t="s">
        <v>21</v>
      </c>
      <c r="F1860" t="s">
        <v>22</v>
      </c>
      <c r="G1860" t="s">
        <v>161</v>
      </c>
      <c r="H1860" t="s">
        <v>125</v>
      </c>
      <c r="I1860" t="s">
        <v>24</v>
      </c>
      <c r="J1860" t="s">
        <v>161</v>
      </c>
      <c r="K1860" t="s">
        <v>161</v>
      </c>
      <c r="L1860" t="s">
        <v>43</v>
      </c>
      <c r="M1860" t="s">
        <v>26</v>
      </c>
      <c r="N1860">
        <v>77523</v>
      </c>
      <c r="O1860">
        <v>74783</v>
      </c>
      <c r="P1860">
        <v>48333</v>
      </c>
      <c r="Q1860">
        <v>37684</v>
      </c>
      <c r="R1860">
        <v>0</v>
      </c>
      <c r="S1860">
        <v>0</v>
      </c>
      <c r="T1860">
        <v>0</v>
      </c>
      <c r="U1860">
        <v>0</v>
      </c>
      <c r="V1860">
        <v>96</v>
      </c>
      <c r="W1860">
        <v>62</v>
      </c>
      <c r="X1860">
        <v>48</v>
      </c>
      <c r="Y1860" t="s">
        <v>173</v>
      </c>
      <c r="Z1860" t="s">
        <v>173</v>
      </c>
      <c r="AA1860" t="s">
        <v>173</v>
      </c>
      <c r="AB1860" t="s">
        <v>173</v>
      </c>
      <c r="AC1860" s="25" t="s">
        <v>173</v>
      </c>
      <c r="AD1860" s="25" t="s">
        <v>173</v>
      </c>
      <c r="AE1860" s="25" t="s">
        <v>173</v>
      </c>
      <c r="AQ1860" s="5" t="e">
        <f>VLOOKUP(AR1860,'End KS4 denominations'!A:G,7,0)</f>
        <v>#N/A</v>
      </c>
      <c r="AR1860" s="5" t="str">
        <f t="shared" si="29"/>
        <v>Total.S7.All schools.Total.Total</v>
      </c>
    </row>
    <row r="1861" spans="1:44" x14ac:dyDescent="0.25">
      <c r="A1861">
        <v>201819</v>
      </c>
      <c r="B1861" t="s">
        <v>19</v>
      </c>
      <c r="C1861" t="s">
        <v>110</v>
      </c>
      <c r="D1861" t="s">
        <v>20</v>
      </c>
      <c r="E1861" t="s">
        <v>21</v>
      </c>
      <c r="F1861" t="s">
        <v>22</v>
      </c>
      <c r="G1861" t="s">
        <v>111</v>
      </c>
      <c r="H1861" t="s">
        <v>125</v>
      </c>
      <c r="I1861" t="s">
        <v>24</v>
      </c>
      <c r="J1861" t="s">
        <v>161</v>
      </c>
      <c r="K1861" t="s">
        <v>161</v>
      </c>
      <c r="L1861" t="s">
        <v>44</v>
      </c>
      <c r="M1861" t="s">
        <v>26</v>
      </c>
      <c r="N1861">
        <v>566</v>
      </c>
      <c r="O1861">
        <v>560</v>
      </c>
      <c r="P1861">
        <v>356</v>
      </c>
      <c r="Q1861">
        <v>272</v>
      </c>
      <c r="R1861">
        <v>0</v>
      </c>
      <c r="S1861">
        <v>0</v>
      </c>
      <c r="T1861">
        <v>0</v>
      </c>
      <c r="U1861">
        <v>0</v>
      </c>
      <c r="V1861">
        <v>98</v>
      </c>
      <c r="W1861">
        <v>62</v>
      </c>
      <c r="X1861">
        <v>48</v>
      </c>
      <c r="Y1861" t="s">
        <v>173</v>
      </c>
      <c r="Z1861" t="s">
        <v>173</v>
      </c>
      <c r="AA1861" t="s">
        <v>173</v>
      </c>
      <c r="AB1861" t="s">
        <v>173</v>
      </c>
      <c r="AC1861" s="25" t="s">
        <v>173</v>
      </c>
      <c r="AD1861" s="25" t="s">
        <v>173</v>
      </c>
      <c r="AE1861" s="25" t="s">
        <v>173</v>
      </c>
      <c r="AQ1861" s="5" t="e">
        <f>VLOOKUP(AR1861,'End KS4 denominations'!A:G,7,0)</f>
        <v>#N/A</v>
      </c>
      <c r="AR1861" s="5" t="str">
        <f t="shared" si="29"/>
        <v>Boys.S7.All schools.Total.Total</v>
      </c>
    </row>
    <row r="1862" spans="1:44" x14ac:dyDescent="0.25">
      <c r="A1862">
        <v>201819</v>
      </c>
      <c r="B1862" t="s">
        <v>19</v>
      </c>
      <c r="C1862" t="s">
        <v>110</v>
      </c>
      <c r="D1862" t="s">
        <v>20</v>
      </c>
      <c r="E1862" t="s">
        <v>21</v>
      </c>
      <c r="F1862" t="s">
        <v>22</v>
      </c>
      <c r="G1862" t="s">
        <v>113</v>
      </c>
      <c r="H1862" t="s">
        <v>125</v>
      </c>
      <c r="I1862" t="s">
        <v>24</v>
      </c>
      <c r="J1862" t="s">
        <v>161</v>
      </c>
      <c r="K1862" t="s">
        <v>161</v>
      </c>
      <c r="L1862" t="s">
        <v>44</v>
      </c>
      <c r="M1862" t="s">
        <v>26</v>
      </c>
      <c r="N1862">
        <v>8613</v>
      </c>
      <c r="O1862">
        <v>8537</v>
      </c>
      <c r="P1862">
        <v>6206</v>
      </c>
      <c r="Q1862">
        <v>4873</v>
      </c>
      <c r="R1862">
        <v>0</v>
      </c>
      <c r="S1862">
        <v>0</v>
      </c>
      <c r="T1862">
        <v>0</v>
      </c>
      <c r="U1862">
        <v>0</v>
      </c>
      <c r="V1862">
        <v>99</v>
      </c>
      <c r="W1862">
        <v>72</v>
      </c>
      <c r="X1862">
        <v>56</v>
      </c>
      <c r="Y1862" t="s">
        <v>173</v>
      </c>
      <c r="Z1862" t="s">
        <v>173</v>
      </c>
      <c r="AA1862" t="s">
        <v>173</v>
      </c>
      <c r="AB1862" t="s">
        <v>173</v>
      </c>
      <c r="AC1862" s="25" t="s">
        <v>173</v>
      </c>
      <c r="AD1862" s="25" t="s">
        <v>173</v>
      </c>
      <c r="AE1862" s="25" t="s">
        <v>173</v>
      </c>
      <c r="AQ1862" s="5" t="e">
        <f>VLOOKUP(AR1862,'End KS4 denominations'!A:G,7,0)</f>
        <v>#N/A</v>
      </c>
      <c r="AR1862" s="5" t="str">
        <f t="shared" si="29"/>
        <v>Girls.S7.All schools.Total.Total</v>
      </c>
    </row>
    <row r="1863" spans="1:44" x14ac:dyDescent="0.25">
      <c r="A1863">
        <v>201819</v>
      </c>
      <c r="B1863" t="s">
        <v>19</v>
      </c>
      <c r="C1863" t="s">
        <v>110</v>
      </c>
      <c r="D1863" t="s">
        <v>20</v>
      </c>
      <c r="E1863" t="s">
        <v>21</v>
      </c>
      <c r="F1863" t="s">
        <v>22</v>
      </c>
      <c r="G1863" t="s">
        <v>161</v>
      </c>
      <c r="H1863" t="s">
        <v>125</v>
      </c>
      <c r="I1863" t="s">
        <v>24</v>
      </c>
      <c r="J1863" t="s">
        <v>161</v>
      </c>
      <c r="K1863" t="s">
        <v>161</v>
      </c>
      <c r="L1863" t="s">
        <v>44</v>
      </c>
      <c r="M1863" t="s">
        <v>26</v>
      </c>
      <c r="N1863">
        <v>9179</v>
      </c>
      <c r="O1863">
        <v>9097</v>
      </c>
      <c r="P1863">
        <v>6562</v>
      </c>
      <c r="Q1863">
        <v>5145</v>
      </c>
      <c r="R1863">
        <v>0</v>
      </c>
      <c r="S1863">
        <v>0</v>
      </c>
      <c r="T1863">
        <v>0</v>
      </c>
      <c r="U1863">
        <v>0</v>
      </c>
      <c r="V1863">
        <v>99</v>
      </c>
      <c r="W1863">
        <v>71</v>
      </c>
      <c r="X1863">
        <v>56</v>
      </c>
      <c r="Y1863" t="s">
        <v>173</v>
      </c>
      <c r="Z1863" t="s">
        <v>173</v>
      </c>
      <c r="AA1863" t="s">
        <v>173</v>
      </c>
      <c r="AB1863" t="s">
        <v>173</v>
      </c>
      <c r="AC1863" s="25" t="s">
        <v>173</v>
      </c>
      <c r="AD1863" s="25" t="s">
        <v>173</v>
      </c>
      <c r="AE1863" s="25" t="s">
        <v>173</v>
      </c>
      <c r="AQ1863" s="5" t="e">
        <f>VLOOKUP(AR1863,'End KS4 denominations'!A:G,7,0)</f>
        <v>#N/A</v>
      </c>
      <c r="AR1863" s="5" t="str">
        <f t="shared" si="29"/>
        <v>Total.S7.All schools.Total.Total</v>
      </c>
    </row>
    <row r="1864" spans="1:44" x14ac:dyDescent="0.25">
      <c r="A1864">
        <v>201819</v>
      </c>
      <c r="B1864" t="s">
        <v>19</v>
      </c>
      <c r="C1864" t="s">
        <v>110</v>
      </c>
      <c r="D1864" t="s">
        <v>20</v>
      </c>
      <c r="E1864" t="s">
        <v>21</v>
      </c>
      <c r="F1864" t="s">
        <v>22</v>
      </c>
      <c r="G1864" t="s">
        <v>111</v>
      </c>
      <c r="H1864" t="s">
        <v>125</v>
      </c>
      <c r="I1864" t="s">
        <v>24</v>
      </c>
      <c r="J1864" t="s">
        <v>161</v>
      </c>
      <c r="K1864" t="s">
        <v>161</v>
      </c>
      <c r="L1864" t="s">
        <v>165</v>
      </c>
      <c r="M1864" t="s">
        <v>26</v>
      </c>
      <c r="N1864">
        <v>61791</v>
      </c>
      <c r="O1864">
        <v>60553</v>
      </c>
      <c r="P1864">
        <v>36082</v>
      </c>
      <c r="Q1864">
        <v>26450</v>
      </c>
      <c r="R1864">
        <v>0</v>
      </c>
      <c r="S1864">
        <v>0</v>
      </c>
      <c r="T1864">
        <v>0</v>
      </c>
      <c r="U1864">
        <v>0</v>
      </c>
      <c r="V1864">
        <v>97</v>
      </c>
      <c r="W1864">
        <v>58</v>
      </c>
      <c r="X1864">
        <v>42</v>
      </c>
      <c r="Y1864" t="s">
        <v>173</v>
      </c>
      <c r="Z1864" t="s">
        <v>173</v>
      </c>
      <c r="AA1864" t="s">
        <v>173</v>
      </c>
      <c r="AB1864" t="s">
        <v>173</v>
      </c>
      <c r="AC1864" s="25" t="s">
        <v>173</v>
      </c>
      <c r="AD1864" s="25" t="s">
        <v>173</v>
      </c>
      <c r="AE1864" s="25" t="s">
        <v>173</v>
      </c>
      <c r="AQ1864" s="5" t="e">
        <f>VLOOKUP(AR1864,'End KS4 denominations'!A:G,7,0)</f>
        <v>#N/A</v>
      </c>
      <c r="AR1864" s="5" t="str">
        <f t="shared" si="29"/>
        <v>Boys.S7.All schools.Total.Total</v>
      </c>
    </row>
    <row r="1865" spans="1:44" x14ac:dyDescent="0.25">
      <c r="A1865">
        <v>201819</v>
      </c>
      <c r="B1865" t="s">
        <v>19</v>
      </c>
      <c r="C1865" t="s">
        <v>110</v>
      </c>
      <c r="D1865" t="s">
        <v>20</v>
      </c>
      <c r="E1865" t="s">
        <v>21</v>
      </c>
      <c r="F1865" t="s">
        <v>22</v>
      </c>
      <c r="G1865" t="s">
        <v>113</v>
      </c>
      <c r="H1865" t="s">
        <v>125</v>
      </c>
      <c r="I1865" t="s">
        <v>24</v>
      </c>
      <c r="J1865" t="s">
        <v>161</v>
      </c>
      <c r="K1865" t="s">
        <v>161</v>
      </c>
      <c r="L1865" t="s">
        <v>165</v>
      </c>
      <c r="M1865" t="s">
        <v>26</v>
      </c>
      <c r="N1865">
        <v>26561</v>
      </c>
      <c r="O1865">
        <v>26319</v>
      </c>
      <c r="P1865">
        <v>19810</v>
      </c>
      <c r="Q1865">
        <v>16365</v>
      </c>
      <c r="R1865">
        <v>0</v>
      </c>
      <c r="S1865">
        <v>0</v>
      </c>
      <c r="T1865">
        <v>0</v>
      </c>
      <c r="U1865">
        <v>0</v>
      </c>
      <c r="V1865">
        <v>99</v>
      </c>
      <c r="W1865">
        <v>74</v>
      </c>
      <c r="X1865">
        <v>61</v>
      </c>
      <c r="Y1865" t="s">
        <v>173</v>
      </c>
      <c r="Z1865" t="s">
        <v>173</v>
      </c>
      <c r="AA1865" t="s">
        <v>173</v>
      </c>
      <c r="AB1865" t="s">
        <v>173</v>
      </c>
      <c r="AC1865" s="25" t="s">
        <v>173</v>
      </c>
      <c r="AD1865" s="25" t="s">
        <v>173</v>
      </c>
      <c r="AE1865" s="25" t="s">
        <v>173</v>
      </c>
      <c r="AQ1865" s="5" t="e">
        <f>VLOOKUP(AR1865,'End KS4 denominations'!A:G,7,0)</f>
        <v>#N/A</v>
      </c>
      <c r="AR1865" s="5" t="str">
        <f t="shared" si="29"/>
        <v>Girls.S7.All schools.Total.Total</v>
      </c>
    </row>
    <row r="1866" spans="1:44" x14ac:dyDescent="0.25">
      <c r="A1866">
        <v>201819</v>
      </c>
      <c r="B1866" t="s">
        <v>19</v>
      </c>
      <c r="C1866" t="s">
        <v>110</v>
      </c>
      <c r="D1866" t="s">
        <v>20</v>
      </c>
      <c r="E1866" t="s">
        <v>21</v>
      </c>
      <c r="F1866" t="s">
        <v>22</v>
      </c>
      <c r="G1866" t="s">
        <v>161</v>
      </c>
      <c r="H1866" t="s">
        <v>125</v>
      </c>
      <c r="I1866" t="s">
        <v>24</v>
      </c>
      <c r="J1866" t="s">
        <v>161</v>
      </c>
      <c r="K1866" t="s">
        <v>161</v>
      </c>
      <c r="L1866" t="s">
        <v>165</v>
      </c>
      <c r="M1866" t="s">
        <v>26</v>
      </c>
      <c r="N1866">
        <v>88352</v>
      </c>
      <c r="O1866">
        <v>86872</v>
      </c>
      <c r="P1866">
        <v>55892</v>
      </c>
      <c r="Q1866">
        <v>42815</v>
      </c>
      <c r="R1866">
        <v>0</v>
      </c>
      <c r="S1866">
        <v>0</v>
      </c>
      <c r="T1866">
        <v>0</v>
      </c>
      <c r="U1866">
        <v>0</v>
      </c>
      <c r="V1866">
        <v>98</v>
      </c>
      <c r="W1866">
        <v>63</v>
      </c>
      <c r="X1866">
        <v>48</v>
      </c>
      <c r="Y1866" t="s">
        <v>173</v>
      </c>
      <c r="Z1866" t="s">
        <v>173</v>
      </c>
      <c r="AA1866" t="s">
        <v>173</v>
      </c>
      <c r="AB1866" t="s">
        <v>173</v>
      </c>
      <c r="AC1866" s="25" t="s">
        <v>173</v>
      </c>
      <c r="AD1866" s="25" t="s">
        <v>173</v>
      </c>
      <c r="AE1866" s="25" t="s">
        <v>173</v>
      </c>
      <c r="AQ1866" s="5" t="e">
        <f>VLOOKUP(AR1866,'End KS4 denominations'!A:G,7,0)</f>
        <v>#N/A</v>
      </c>
      <c r="AR1866" s="5" t="str">
        <f t="shared" si="29"/>
        <v>Total.S7.All schools.Total.Total</v>
      </c>
    </row>
    <row r="1867" spans="1:44" x14ac:dyDescent="0.25">
      <c r="A1867">
        <v>201819</v>
      </c>
      <c r="B1867" t="s">
        <v>19</v>
      </c>
      <c r="C1867" t="s">
        <v>110</v>
      </c>
      <c r="D1867" t="s">
        <v>20</v>
      </c>
      <c r="E1867" t="s">
        <v>21</v>
      </c>
      <c r="F1867" t="s">
        <v>22</v>
      </c>
      <c r="G1867" t="s">
        <v>111</v>
      </c>
      <c r="H1867" t="s">
        <v>125</v>
      </c>
      <c r="I1867" t="s">
        <v>24</v>
      </c>
      <c r="J1867" t="s">
        <v>161</v>
      </c>
      <c r="K1867" t="s">
        <v>161</v>
      </c>
      <c r="L1867" t="s">
        <v>45</v>
      </c>
      <c r="M1867" t="s">
        <v>26</v>
      </c>
      <c r="N1867">
        <v>20496</v>
      </c>
      <c r="O1867">
        <v>20278</v>
      </c>
      <c r="P1867">
        <v>12945</v>
      </c>
      <c r="Q1867">
        <v>9526</v>
      </c>
      <c r="R1867">
        <v>0</v>
      </c>
      <c r="S1867">
        <v>0</v>
      </c>
      <c r="T1867">
        <v>0</v>
      </c>
      <c r="U1867">
        <v>0</v>
      </c>
      <c r="V1867">
        <v>98</v>
      </c>
      <c r="W1867">
        <v>63</v>
      </c>
      <c r="X1867">
        <v>46</v>
      </c>
      <c r="Y1867" t="s">
        <v>173</v>
      </c>
      <c r="Z1867" t="s">
        <v>173</v>
      </c>
      <c r="AA1867" t="s">
        <v>173</v>
      </c>
      <c r="AB1867" t="s">
        <v>173</v>
      </c>
      <c r="AC1867" s="25" t="s">
        <v>173</v>
      </c>
      <c r="AD1867" s="25" t="s">
        <v>173</v>
      </c>
      <c r="AE1867" s="25" t="s">
        <v>173</v>
      </c>
      <c r="AQ1867" s="5" t="e">
        <f>VLOOKUP(AR1867,'End KS4 denominations'!A:G,7,0)</f>
        <v>#N/A</v>
      </c>
      <c r="AR1867" s="5" t="str">
        <f t="shared" si="29"/>
        <v>Boys.S7.All schools.Total.Total</v>
      </c>
    </row>
    <row r="1868" spans="1:44" x14ac:dyDescent="0.25">
      <c r="A1868">
        <v>201819</v>
      </c>
      <c r="B1868" t="s">
        <v>19</v>
      </c>
      <c r="C1868" t="s">
        <v>110</v>
      </c>
      <c r="D1868" t="s">
        <v>20</v>
      </c>
      <c r="E1868" t="s">
        <v>21</v>
      </c>
      <c r="F1868" t="s">
        <v>22</v>
      </c>
      <c r="G1868" t="s">
        <v>113</v>
      </c>
      <c r="H1868" t="s">
        <v>125</v>
      </c>
      <c r="I1868" t="s">
        <v>24</v>
      </c>
      <c r="J1868" t="s">
        <v>161</v>
      </c>
      <c r="K1868" t="s">
        <v>161</v>
      </c>
      <c r="L1868" t="s">
        <v>45</v>
      </c>
      <c r="M1868" t="s">
        <v>26</v>
      </c>
      <c r="N1868">
        <v>37139</v>
      </c>
      <c r="O1868">
        <v>37008</v>
      </c>
      <c r="P1868">
        <v>29880</v>
      </c>
      <c r="Q1868">
        <v>24806</v>
      </c>
      <c r="R1868">
        <v>0</v>
      </c>
      <c r="S1868">
        <v>0</v>
      </c>
      <c r="T1868">
        <v>0</v>
      </c>
      <c r="U1868">
        <v>0</v>
      </c>
      <c r="V1868">
        <v>99</v>
      </c>
      <c r="W1868">
        <v>80</v>
      </c>
      <c r="X1868">
        <v>66</v>
      </c>
      <c r="Y1868" t="s">
        <v>173</v>
      </c>
      <c r="Z1868" t="s">
        <v>173</v>
      </c>
      <c r="AA1868" t="s">
        <v>173</v>
      </c>
      <c r="AB1868" t="s">
        <v>173</v>
      </c>
      <c r="AC1868" s="25" t="s">
        <v>173</v>
      </c>
      <c r="AD1868" s="25" t="s">
        <v>173</v>
      </c>
      <c r="AE1868" s="25" t="s">
        <v>173</v>
      </c>
      <c r="AQ1868" s="5" t="e">
        <f>VLOOKUP(AR1868,'End KS4 denominations'!A:G,7,0)</f>
        <v>#N/A</v>
      </c>
      <c r="AR1868" s="5" t="str">
        <f t="shared" si="29"/>
        <v>Girls.S7.All schools.Total.Total</v>
      </c>
    </row>
    <row r="1869" spans="1:44" x14ac:dyDescent="0.25">
      <c r="A1869">
        <v>201819</v>
      </c>
      <c r="B1869" t="s">
        <v>19</v>
      </c>
      <c r="C1869" t="s">
        <v>110</v>
      </c>
      <c r="D1869" t="s">
        <v>20</v>
      </c>
      <c r="E1869" t="s">
        <v>21</v>
      </c>
      <c r="F1869" t="s">
        <v>22</v>
      </c>
      <c r="G1869" t="s">
        <v>161</v>
      </c>
      <c r="H1869" t="s">
        <v>125</v>
      </c>
      <c r="I1869" t="s">
        <v>24</v>
      </c>
      <c r="J1869" t="s">
        <v>161</v>
      </c>
      <c r="K1869" t="s">
        <v>161</v>
      </c>
      <c r="L1869" t="s">
        <v>45</v>
      </c>
      <c r="M1869" t="s">
        <v>26</v>
      </c>
      <c r="N1869">
        <v>57635</v>
      </c>
      <c r="O1869">
        <v>57286</v>
      </c>
      <c r="P1869">
        <v>42825</v>
      </c>
      <c r="Q1869">
        <v>34332</v>
      </c>
      <c r="R1869">
        <v>0</v>
      </c>
      <c r="S1869">
        <v>0</v>
      </c>
      <c r="T1869">
        <v>0</v>
      </c>
      <c r="U1869">
        <v>0</v>
      </c>
      <c r="V1869">
        <v>99</v>
      </c>
      <c r="W1869">
        <v>74</v>
      </c>
      <c r="X1869">
        <v>59</v>
      </c>
      <c r="Y1869" t="s">
        <v>173</v>
      </c>
      <c r="Z1869" t="s">
        <v>173</v>
      </c>
      <c r="AA1869" t="s">
        <v>173</v>
      </c>
      <c r="AB1869" t="s">
        <v>173</v>
      </c>
      <c r="AC1869" s="25" t="s">
        <v>173</v>
      </c>
      <c r="AD1869" s="25" t="s">
        <v>173</v>
      </c>
      <c r="AE1869" s="25" t="s">
        <v>173</v>
      </c>
      <c r="AQ1869" s="5" t="e">
        <f>VLOOKUP(AR1869,'End KS4 denominations'!A:G,7,0)</f>
        <v>#N/A</v>
      </c>
      <c r="AR1869" s="5" t="str">
        <f t="shared" si="29"/>
        <v>Total.S7.All schools.Total.Total</v>
      </c>
    </row>
    <row r="1870" spans="1:44" x14ac:dyDescent="0.25">
      <c r="A1870">
        <v>201819</v>
      </c>
      <c r="B1870" t="s">
        <v>19</v>
      </c>
      <c r="C1870" t="s">
        <v>110</v>
      </c>
      <c r="D1870" t="s">
        <v>20</v>
      </c>
      <c r="E1870" t="s">
        <v>21</v>
      </c>
      <c r="F1870" t="s">
        <v>22</v>
      </c>
      <c r="G1870" t="s">
        <v>111</v>
      </c>
      <c r="H1870" t="s">
        <v>125</v>
      </c>
      <c r="I1870" t="s">
        <v>24</v>
      </c>
      <c r="J1870" t="s">
        <v>161</v>
      </c>
      <c r="K1870" t="s">
        <v>161</v>
      </c>
      <c r="L1870" t="s">
        <v>46</v>
      </c>
      <c r="M1870" t="s">
        <v>26</v>
      </c>
      <c r="N1870">
        <v>3974</v>
      </c>
      <c r="O1870">
        <v>3936</v>
      </c>
      <c r="P1870">
        <v>3264</v>
      </c>
      <c r="Q1870">
        <v>2818</v>
      </c>
      <c r="R1870">
        <v>0</v>
      </c>
      <c r="S1870">
        <v>0</v>
      </c>
      <c r="T1870">
        <v>0</v>
      </c>
      <c r="U1870">
        <v>0</v>
      </c>
      <c r="V1870">
        <v>99</v>
      </c>
      <c r="W1870">
        <v>82</v>
      </c>
      <c r="X1870">
        <v>70</v>
      </c>
      <c r="Y1870" t="s">
        <v>173</v>
      </c>
      <c r="Z1870" t="s">
        <v>173</v>
      </c>
      <c r="AA1870" t="s">
        <v>173</v>
      </c>
      <c r="AB1870" t="s">
        <v>173</v>
      </c>
      <c r="AC1870" s="25" t="s">
        <v>173</v>
      </c>
      <c r="AD1870" s="25" t="s">
        <v>173</v>
      </c>
      <c r="AE1870" s="25" t="s">
        <v>173</v>
      </c>
      <c r="AQ1870" s="5" t="e">
        <f>VLOOKUP(AR1870,'End KS4 denominations'!A:G,7,0)</f>
        <v>#N/A</v>
      </c>
      <c r="AR1870" s="5" t="str">
        <f t="shared" si="29"/>
        <v>Boys.S7.All schools.Total.Total</v>
      </c>
    </row>
    <row r="1871" spans="1:44" x14ac:dyDescent="0.25">
      <c r="A1871">
        <v>201819</v>
      </c>
      <c r="B1871" t="s">
        <v>19</v>
      </c>
      <c r="C1871" t="s">
        <v>110</v>
      </c>
      <c r="D1871" t="s">
        <v>20</v>
      </c>
      <c r="E1871" t="s">
        <v>21</v>
      </c>
      <c r="F1871" t="s">
        <v>22</v>
      </c>
      <c r="G1871" t="s">
        <v>113</v>
      </c>
      <c r="H1871" t="s">
        <v>125</v>
      </c>
      <c r="I1871" t="s">
        <v>24</v>
      </c>
      <c r="J1871" t="s">
        <v>161</v>
      </c>
      <c r="K1871" t="s">
        <v>161</v>
      </c>
      <c r="L1871" t="s">
        <v>46</v>
      </c>
      <c r="M1871" t="s">
        <v>26</v>
      </c>
      <c r="N1871">
        <v>1910</v>
      </c>
      <c r="O1871">
        <v>1900</v>
      </c>
      <c r="P1871">
        <v>1536</v>
      </c>
      <c r="Q1871">
        <v>1286</v>
      </c>
      <c r="R1871">
        <v>0</v>
      </c>
      <c r="S1871">
        <v>0</v>
      </c>
      <c r="T1871">
        <v>0</v>
      </c>
      <c r="U1871">
        <v>0</v>
      </c>
      <c r="V1871">
        <v>99</v>
      </c>
      <c r="W1871">
        <v>80</v>
      </c>
      <c r="X1871">
        <v>67</v>
      </c>
      <c r="Y1871" t="s">
        <v>173</v>
      </c>
      <c r="Z1871" t="s">
        <v>173</v>
      </c>
      <c r="AA1871" t="s">
        <v>173</v>
      </c>
      <c r="AB1871" t="s">
        <v>173</v>
      </c>
      <c r="AC1871" s="25" t="s">
        <v>173</v>
      </c>
      <c r="AD1871" s="25" t="s">
        <v>173</v>
      </c>
      <c r="AE1871" s="25" t="s">
        <v>173</v>
      </c>
      <c r="AQ1871" s="5" t="e">
        <f>VLOOKUP(AR1871,'End KS4 denominations'!A:G,7,0)</f>
        <v>#N/A</v>
      </c>
      <c r="AR1871" s="5" t="str">
        <f t="shared" si="29"/>
        <v>Girls.S7.All schools.Total.Total</v>
      </c>
    </row>
    <row r="1872" spans="1:44" x14ac:dyDescent="0.25">
      <c r="A1872">
        <v>201819</v>
      </c>
      <c r="B1872" t="s">
        <v>19</v>
      </c>
      <c r="C1872" t="s">
        <v>110</v>
      </c>
      <c r="D1872" t="s">
        <v>20</v>
      </c>
      <c r="E1872" t="s">
        <v>21</v>
      </c>
      <c r="F1872" t="s">
        <v>22</v>
      </c>
      <c r="G1872" t="s">
        <v>161</v>
      </c>
      <c r="H1872" t="s">
        <v>125</v>
      </c>
      <c r="I1872" t="s">
        <v>24</v>
      </c>
      <c r="J1872" t="s">
        <v>161</v>
      </c>
      <c r="K1872" t="s">
        <v>161</v>
      </c>
      <c r="L1872" t="s">
        <v>46</v>
      </c>
      <c r="M1872" t="s">
        <v>26</v>
      </c>
      <c r="N1872">
        <v>5884</v>
      </c>
      <c r="O1872">
        <v>5836</v>
      </c>
      <c r="P1872">
        <v>4800</v>
      </c>
      <c r="Q1872">
        <v>4104</v>
      </c>
      <c r="R1872">
        <v>0</v>
      </c>
      <c r="S1872">
        <v>0</v>
      </c>
      <c r="T1872">
        <v>0</v>
      </c>
      <c r="U1872">
        <v>0</v>
      </c>
      <c r="V1872">
        <v>99</v>
      </c>
      <c r="W1872">
        <v>81</v>
      </c>
      <c r="X1872">
        <v>69</v>
      </c>
      <c r="Y1872" t="s">
        <v>173</v>
      </c>
      <c r="Z1872" t="s">
        <v>173</v>
      </c>
      <c r="AA1872" t="s">
        <v>173</v>
      </c>
      <c r="AB1872" t="s">
        <v>173</v>
      </c>
      <c r="AC1872" s="25" t="s">
        <v>173</v>
      </c>
      <c r="AD1872" s="25" t="s">
        <v>173</v>
      </c>
      <c r="AE1872" s="25" t="s">
        <v>173</v>
      </c>
      <c r="AQ1872" s="5" t="e">
        <f>VLOOKUP(AR1872,'End KS4 denominations'!A:G,7,0)</f>
        <v>#N/A</v>
      </c>
      <c r="AR1872" s="5" t="str">
        <f t="shared" si="29"/>
        <v>Total.S7.All schools.Total.Total</v>
      </c>
    </row>
    <row r="1873" spans="1:44" x14ac:dyDescent="0.25">
      <c r="A1873">
        <v>201819</v>
      </c>
      <c r="B1873" t="s">
        <v>19</v>
      </c>
      <c r="C1873" t="s">
        <v>110</v>
      </c>
      <c r="D1873" t="s">
        <v>20</v>
      </c>
      <c r="E1873" t="s">
        <v>21</v>
      </c>
      <c r="F1873" t="s">
        <v>22</v>
      </c>
      <c r="G1873" t="s">
        <v>111</v>
      </c>
      <c r="H1873" t="s">
        <v>125</v>
      </c>
      <c r="I1873" t="s">
        <v>24</v>
      </c>
      <c r="J1873" t="s">
        <v>161</v>
      </c>
      <c r="K1873" t="s">
        <v>161</v>
      </c>
      <c r="L1873" t="s">
        <v>47</v>
      </c>
      <c r="M1873" t="s">
        <v>26</v>
      </c>
      <c r="N1873">
        <v>2549</v>
      </c>
      <c r="O1873">
        <v>2481</v>
      </c>
      <c r="P1873">
        <v>1232</v>
      </c>
      <c r="Q1873">
        <v>868</v>
      </c>
      <c r="R1873">
        <v>0</v>
      </c>
      <c r="S1873">
        <v>0</v>
      </c>
      <c r="T1873">
        <v>0</v>
      </c>
      <c r="U1873">
        <v>0</v>
      </c>
      <c r="V1873">
        <v>97</v>
      </c>
      <c r="W1873">
        <v>48</v>
      </c>
      <c r="X1873">
        <v>34</v>
      </c>
      <c r="Y1873" t="s">
        <v>173</v>
      </c>
      <c r="Z1873" t="s">
        <v>173</v>
      </c>
      <c r="AA1873" t="s">
        <v>173</v>
      </c>
      <c r="AB1873" t="s">
        <v>173</v>
      </c>
      <c r="AC1873" s="25" t="s">
        <v>173</v>
      </c>
      <c r="AD1873" s="25" t="s">
        <v>173</v>
      </c>
      <c r="AE1873" s="25" t="s">
        <v>173</v>
      </c>
      <c r="AQ1873" s="5" t="e">
        <f>VLOOKUP(AR1873,'End KS4 denominations'!A:G,7,0)</f>
        <v>#N/A</v>
      </c>
      <c r="AR1873" s="5" t="str">
        <f t="shared" si="29"/>
        <v>Boys.S7.All schools.Total.Total</v>
      </c>
    </row>
    <row r="1874" spans="1:44" x14ac:dyDescent="0.25">
      <c r="A1874">
        <v>201819</v>
      </c>
      <c r="B1874" t="s">
        <v>19</v>
      </c>
      <c r="C1874" t="s">
        <v>110</v>
      </c>
      <c r="D1874" t="s">
        <v>20</v>
      </c>
      <c r="E1874" t="s">
        <v>21</v>
      </c>
      <c r="F1874" t="s">
        <v>22</v>
      </c>
      <c r="G1874" t="s">
        <v>113</v>
      </c>
      <c r="H1874" t="s">
        <v>125</v>
      </c>
      <c r="I1874" t="s">
        <v>24</v>
      </c>
      <c r="J1874" t="s">
        <v>161</v>
      </c>
      <c r="K1874" t="s">
        <v>161</v>
      </c>
      <c r="L1874" t="s">
        <v>47</v>
      </c>
      <c r="M1874" t="s">
        <v>26</v>
      </c>
      <c r="N1874">
        <v>305</v>
      </c>
      <c r="O1874">
        <v>300</v>
      </c>
      <c r="P1874">
        <v>216</v>
      </c>
      <c r="Q1874">
        <v>187</v>
      </c>
      <c r="R1874">
        <v>0</v>
      </c>
      <c r="S1874">
        <v>0</v>
      </c>
      <c r="T1874">
        <v>0</v>
      </c>
      <c r="U1874">
        <v>0</v>
      </c>
      <c r="V1874">
        <v>98</v>
      </c>
      <c r="W1874">
        <v>70</v>
      </c>
      <c r="X1874">
        <v>61</v>
      </c>
      <c r="Y1874" t="s">
        <v>173</v>
      </c>
      <c r="Z1874" t="s">
        <v>173</v>
      </c>
      <c r="AA1874" t="s">
        <v>173</v>
      </c>
      <c r="AB1874" t="s">
        <v>173</v>
      </c>
      <c r="AC1874" s="25" t="s">
        <v>173</v>
      </c>
      <c r="AD1874" s="25" t="s">
        <v>173</v>
      </c>
      <c r="AE1874" s="25" t="s">
        <v>173</v>
      </c>
      <c r="AQ1874" s="5" t="e">
        <f>VLOOKUP(AR1874,'End KS4 denominations'!A:G,7,0)</f>
        <v>#N/A</v>
      </c>
      <c r="AR1874" s="5" t="str">
        <f t="shared" si="29"/>
        <v>Girls.S7.All schools.Total.Total</v>
      </c>
    </row>
    <row r="1875" spans="1:44" x14ac:dyDescent="0.25">
      <c r="A1875">
        <v>201819</v>
      </c>
      <c r="B1875" t="s">
        <v>19</v>
      </c>
      <c r="C1875" t="s">
        <v>110</v>
      </c>
      <c r="D1875" t="s">
        <v>20</v>
      </c>
      <c r="E1875" t="s">
        <v>21</v>
      </c>
      <c r="F1875" t="s">
        <v>22</v>
      </c>
      <c r="G1875" t="s">
        <v>161</v>
      </c>
      <c r="H1875" t="s">
        <v>125</v>
      </c>
      <c r="I1875" t="s">
        <v>24</v>
      </c>
      <c r="J1875" t="s">
        <v>161</v>
      </c>
      <c r="K1875" t="s">
        <v>161</v>
      </c>
      <c r="L1875" t="s">
        <v>47</v>
      </c>
      <c r="M1875" t="s">
        <v>26</v>
      </c>
      <c r="N1875">
        <v>2854</v>
      </c>
      <c r="O1875">
        <v>2781</v>
      </c>
      <c r="P1875">
        <v>1448</v>
      </c>
      <c r="Q1875">
        <v>1055</v>
      </c>
      <c r="R1875">
        <v>0</v>
      </c>
      <c r="S1875">
        <v>0</v>
      </c>
      <c r="T1875">
        <v>0</v>
      </c>
      <c r="U1875">
        <v>0</v>
      </c>
      <c r="V1875">
        <v>97</v>
      </c>
      <c r="W1875">
        <v>50</v>
      </c>
      <c r="X1875">
        <v>36</v>
      </c>
      <c r="Y1875" t="s">
        <v>173</v>
      </c>
      <c r="Z1875" t="s">
        <v>173</v>
      </c>
      <c r="AA1875" t="s">
        <v>173</v>
      </c>
      <c r="AB1875" t="s">
        <v>173</v>
      </c>
      <c r="AC1875" s="25" t="s">
        <v>173</v>
      </c>
      <c r="AD1875" s="25" t="s">
        <v>173</v>
      </c>
      <c r="AE1875" s="25" t="s">
        <v>173</v>
      </c>
      <c r="AQ1875" s="5" t="e">
        <f>VLOOKUP(AR1875,'End KS4 denominations'!A:G,7,0)</f>
        <v>#N/A</v>
      </c>
      <c r="AR1875" s="5" t="str">
        <f t="shared" si="29"/>
        <v>Total.S7.All schools.Total.Total</v>
      </c>
    </row>
    <row r="1876" spans="1:44" x14ac:dyDescent="0.25">
      <c r="A1876">
        <v>201819</v>
      </c>
      <c r="B1876" t="s">
        <v>19</v>
      </c>
      <c r="C1876" t="s">
        <v>110</v>
      </c>
      <c r="D1876" t="s">
        <v>20</v>
      </c>
      <c r="E1876" t="s">
        <v>21</v>
      </c>
      <c r="F1876" t="s">
        <v>22</v>
      </c>
      <c r="G1876" t="s">
        <v>111</v>
      </c>
      <c r="H1876" t="s">
        <v>125</v>
      </c>
      <c r="I1876" t="s">
        <v>24</v>
      </c>
      <c r="J1876" t="s">
        <v>161</v>
      </c>
      <c r="K1876" t="s">
        <v>161</v>
      </c>
      <c r="L1876" t="s">
        <v>48</v>
      </c>
      <c r="M1876" t="s">
        <v>26</v>
      </c>
      <c r="N1876">
        <v>276809</v>
      </c>
      <c r="O1876">
        <v>268221</v>
      </c>
      <c r="P1876">
        <v>172831</v>
      </c>
      <c r="Q1876">
        <v>113375</v>
      </c>
      <c r="R1876">
        <v>0</v>
      </c>
      <c r="S1876">
        <v>0</v>
      </c>
      <c r="T1876">
        <v>0</v>
      </c>
      <c r="U1876">
        <v>0</v>
      </c>
      <c r="V1876">
        <v>96</v>
      </c>
      <c r="W1876">
        <v>62</v>
      </c>
      <c r="X1876">
        <v>40</v>
      </c>
      <c r="Y1876" t="s">
        <v>173</v>
      </c>
      <c r="Z1876" t="s">
        <v>173</v>
      </c>
      <c r="AA1876" t="s">
        <v>173</v>
      </c>
      <c r="AB1876" t="s">
        <v>173</v>
      </c>
      <c r="AC1876" s="25" t="s">
        <v>173</v>
      </c>
      <c r="AD1876" s="25" t="s">
        <v>173</v>
      </c>
      <c r="AE1876" s="25" t="s">
        <v>173</v>
      </c>
      <c r="AQ1876" s="5" t="e">
        <f>VLOOKUP(AR1876,'End KS4 denominations'!A:G,7,0)</f>
        <v>#N/A</v>
      </c>
      <c r="AR1876" s="5" t="str">
        <f t="shared" si="29"/>
        <v>Boys.S7.All schools.Total.Total</v>
      </c>
    </row>
    <row r="1877" spans="1:44" x14ac:dyDescent="0.25">
      <c r="A1877">
        <v>201819</v>
      </c>
      <c r="B1877" t="s">
        <v>19</v>
      </c>
      <c r="C1877" t="s">
        <v>110</v>
      </c>
      <c r="D1877" t="s">
        <v>20</v>
      </c>
      <c r="E1877" t="s">
        <v>21</v>
      </c>
      <c r="F1877" t="s">
        <v>22</v>
      </c>
      <c r="G1877" t="s">
        <v>113</v>
      </c>
      <c r="H1877" t="s">
        <v>125</v>
      </c>
      <c r="I1877" t="s">
        <v>24</v>
      </c>
      <c r="J1877" t="s">
        <v>161</v>
      </c>
      <c r="K1877" t="s">
        <v>161</v>
      </c>
      <c r="L1877" t="s">
        <v>48</v>
      </c>
      <c r="M1877" t="s">
        <v>26</v>
      </c>
      <c r="N1877">
        <v>269893</v>
      </c>
      <c r="O1877">
        <v>264337</v>
      </c>
      <c r="P1877">
        <v>187455</v>
      </c>
      <c r="Q1877">
        <v>127927</v>
      </c>
      <c r="R1877">
        <v>0</v>
      </c>
      <c r="S1877">
        <v>0</v>
      </c>
      <c r="T1877">
        <v>0</v>
      </c>
      <c r="U1877">
        <v>0</v>
      </c>
      <c r="V1877">
        <v>97</v>
      </c>
      <c r="W1877">
        <v>69</v>
      </c>
      <c r="X1877">
        <v>47</v>
      </c>
      <c r="Y1877" t="s">
        <v>173</v>
      </c>
      <c r="Z1877" t="s">
        <v>173</v>
      </c>
      <c r="AA1877" t="s">
        <v>173</v>
      </c>
      <c r="AB1877" t="s">
        <v>173</v>
      </c>
      <c r="AC1877" s="25" t="s">
        <v>173</v>
      </c>
      <c r="AD1877" s="25" t="s">
        <v>173</v>
      </c>
      <c r="AE1877" s="25" t="s">
        <v>173</v>
      </c>
      <c r="AQ1877" s="5" t="e">
        <f>VLOOKUP(AR1877,'End KS4 denominations'!A:G,7,0)</f>
        <v>#N/A</v>
      </c>
      <c r="AR1877" s="5" t="str">
        <f t="shared" si="29"/>
        <v>Girls.S7.All schools.Total.Total</v>
      </c>
    </row>
    <row r="1878" spans="1:44" x14ac:dyDescent="0.25">
      <c r="A1878">
        <v>201819</v>
      </c>
      <c r="B1878" t="s">
        <v>19</v>
      </c>
      <c r="C1878" t="s">
        <v>110</v>
      </c>
      <c r="D1878" t="s">
        <v>20</v>
      </c>
      <c r="E1878" t="s">
        <v>21</v>
      </c>
      <c r="F1878" t="s">
        <v>22</v>
      </c>
      <c r="G1878" t="s">
        <v>161</v>
      </c>
      <c r="H1878" t="s">
        <v>125</v>
      </c>
      <c r="I1878" t="s">
        <v>24</v>
      </c>
      <c r="J1878" t="s">
        <v>161</v>
      </c>
      <c r="K1878" t="s">
        <v>161</v>
      </c>
      <c r="L1878" t="s">
        <v>48</v>
      </c>
      <c r="M1878" t="s">
        <v>26</v>
      </c>
      <c r="N1878">
        <v>546702</v>
      </c>
      <c r="O1878">
        <v>532558</v>
      </c>
      <c r="P1878">
        <v>360286</v>
      </c>
      <c r="Q1878">
        <v>241302</v>
      </c>
      <c r="R1878">
        <v>0</v>
      </c>
      <c r="S1878">
        <v>0</v>
      </c>
      <c r="T1878">
        <v>0</v>
      </c>
      <c r="U1878">
        <v>0</v>
      </c>
      <c r="V1878">
        <v>97</v>
      </c>
      <c r="W1878">
        <v>65</v>
      </c>
      <c r="X1878">
        <v>44</v>
      </c>
      <c r="Y1878" t="s">
        <v>173</v>
      </c>
      <c r="Z1878" t="s">
        <v>173</v>
      </c>
      <c r="AA1878" t="s">
        <v>173</v>
      </c>
      <c r="AB1878" t="s">
        <v>173</v>
      </c>
      <c r="AC1878" s="25" t="s">
        <v>173</v>
      </c>
      <c r="AD1878" s="25" t="s">
        <v>173</v>
      </c>
      <c r="AE1878" s="25" t="s">
        <v>173</v>
      </c>
      <c r="AQ1878" s="5" t="e">
        <f>VLOOKUP(AR1878,'End KS4 denominations'!A:G,7,0)</f>
        <v>#N/A</v>
      </c>
      <c r="AR1878" s="5" t="str">
        <f t="shared" si="29"/>
        <v>Total.S7.All schools.Total.Total</v>
      </c>
    </row>
    <row r="1879" spans="1:44" x14ac:dyDescent="0.25">
      <c r="A1879">
        <v>201819</v>
      </c>
      <c r="B1879" t="s">
        <v>19</v>
      </c>
      <c r="C1879" t="s">
        <v>110</v>
      </c>
      <c r="D1879" t="s">
        <v>20</v>
      </c>
      <c r="E1879" t="s">
        <v>21</v>
      </c>
      <c r="F1879" t="s">
        <v>22</v>
      </c>
      <c r="G1879" t="s">
        <v>111</v>
      </c>
      <c r="H1879" t="s">
        <v>125</v>
      </c>
      <c r="I1879" t="s">
        <v>24</v>
      </c>
      <c r="J1879" t="s">
        <v>161</v>
      </c>
      <c r="K1879" t="s">
        <v>161</v>
      </c>
      <c r="L1879" t="s">
        <v>49</v>
      </c>
      <c r="M1879" t="s">
        <v>26</v>
      </c>
      <c r="N1879">
        <v>281843</v>
      </c>
      <c r="O1879">
        <v>275533</v>
      </c>
      <c r="P1879">
        <v>176203</v>
      </c>
      <c r="Q1879">
        <v>125596</v>
      </c>
      <c r="R1879">
        <v>0</v>
      </c>
      <c r="S1879">
        <v>0</v>
      </c>
      <c r="T1879">
        <v>0</v>
      </c>
      <c r="U1879">
        <v>0</v>
      </c>
      <c r="V1879">
        <v>97</v>
      </c>
      <c r="W1879">
        <v>62</v>
      </c>
      <c r="X1879">
        <v>44</v>
      </c>
      <c r="Y1879" t="s">
        <v>173</v>
      </c>
      <c r="Z1879" t="s">
        <v>173</v>
      </c>
      <c r="AA1879" t="s">
        <v>173</v>
      </c>
      <c r="AB1879" t="s">
        <v>173</v>
      </c>
      <c r="AC1879" s="25" t="s">
        <v>173</v>
      </c>
      <c r="AD1879" s="25" t="s">
        <v>173</v>
      </c>
      <c r="AE1879" s="25" t="s">
        <v>173</v>
      </c>
      <c r="AQ1879" s="5" t="e">
        <f>VLOOKUP(AR1879,'End KS4 denominations'!A:G,7,0)</f>
        <v>#N/A</v>
      </c>
      <c r="AR1879" s="5" t="str">
        <f t="shared" si="29"/>
        <v>Boys.S7.All schools.Total.Total</v>
      </c>
    </row>
    <row r="1880" spans="1:44" x14ac:dyDescent="0.25">
      <c r="A1880">
        <v>201819</v>
      </c>
      <c r="B1880" t="s">
        <v>19</v>
      </c>
      <c r="C1880" t="s">
        <v>110</v>
      </c>
      <c r="D1880" t="s">
        <v>20</v>
      </c>
      <c r="E1880" t="s">
        <v>21</v>
      </c>
      <c r="F1880" t="s">
        <v>22</v>
      </c>
      <c r="G1880" t="s">
        <v>113</v>
      </c>
      <c r="H1880" t="s">
        <v>125</v>
      </c>
      <c r="I1880" t="s">
        <v>24</v>
      </c>
      <c r="J1880" t="s">
        <v>161</v>
      </c>
      <c r="K1880" t="s">
        <v>161</v>
      </c>
      <c r="L1880" t="s">
        <v>49</v>
      </c>
      <c r="M1880" t="s">
        <v>26</v>
      </c>
      <c r="N1880">
        <v>275668</v>
      </c>
      <c r="O1880">
        <v>273190</v>
      </c>
      <c r="P1880">
        <v>214794</v>
      </c>
      <c r="Q1880">
        <v>170679</v>
      </c>
      <c r="R1880">
        <v>0</v>
      </c>
      <c r="S1880">
        <v>0</v>
      </c>
      <c r="T1880">
        <v>0</v>
      </c>
      <c r="U1880">
        <v>0</v>
      </c>
      <c r="V1880">
        <v>99</v>
      </c>
      <c r="W1880">
        <v>77</v>
      </c>
      <c r="X1880">
        <v>61</v>
      </c>
      <c r="Y1880" t="s">
        <v>173</v>
      </c>
      <c r="Z1880" t="s">
        <v>173</v>
      </c>
      <c r="AA1880" t="s">
        <v>173</v>
      </c>
      <c r="AB1880" t="s">
        <v>173</v>
      </c>
      <c r="AC1880" s="25" t="s">
        <v>173</v>
      </c>
      <c r="AD1880" s="25" t="s">
        <v>173</v>
      </c>
      <c r="AE1880" s="25" t="s">
        <v>173</v>
      </c>
      <c r="AQ1880" s="5" t="e">
        <f>VLOOKUP(AR1880,'End KS4 denominations'!A:G,7,0)</f>
        <v>#N/A</v>
      </c>
      <c r="AR1880" s="5" t="str">
        <f t="shared" si="29"/>
        <v>Girls.S7.All schools.Total.Total</v>
      </c>
    </row>
    <row r="1881" spans="1:44" x14ac:dyDescent="0.25">
      <c r="A1881">
        <v>201819</v>
      </c>
      <c r="B1881" t="s">
        <v>19</v>
      </c>
      <c r="C1881" t="s">
        <v>110</v>
      </c>
      <c r="D1881" t="s">
        <v>20</v>
      </c>
      <c r="E1881" t="s">
        <v>21</v>
      </c>
      <c r="F1881" t="s">
        <v>22</v>
      </c>
      <c r="G1881" t="s">
        <v>161</v>
      </c>
      <c r="H1881" t="s">
        <v>125</v>
      </c>
      <c r="I1881" t="s">
        <v>24</v>
      </c>
      <c r="J1881" t="s">
        <v>161</v>
      </c>
      <c r="K1881" t="s">
        <v>161</v>
      </c>
      <c r="L1881" t="s">
        <v>49</v>
      </c>
      <c r="M1881" t="s">
        <v>26</v>
      </c>
      <c r="N1881">
        <v>557511</v>
      </c>
      <c r="O1881">
        <v>548723</v>
      </c>
      <c r="P1881">
        <v>390997</v>
      </c>
      <c r="Q1881">
        <v>296275</v>
      </c>
      <c r="R1881">
        <v>0</v>
      </c>
      <c r="S1881">
        <v>0</v>
      </c>
      <c r="T1881">
        <v>0</v>
      </c>
      <c r="U1881">
        <v>0</v>
      </c>
      <c r="V1881">
        <v>98</v>
      </c>
      <c r="W1881">
        <v>70</v>
      </c>
      <c r="X1881">
        <v>53</v>
      </c>
      <c r="Y1881" t="s">
        <v>173</v>
      </c>
      <c r="Z1881" t="s">
        <v>173</v>
      </c>
      <c r="AA1881" t="s">
        <v>173</v>
      </c>
      <c r="AB1881" t="s">
        <v>173</v>
      </c>
      <c r="AC1881" s="25" t="s">
        <v>173</v>
      </c>
      <c r="AD1881" s="25" t="s">
        <v>173</v>
      </c>
      <c r="AE1881" s="25" t="s">
        <v>173</v>
      </c>
      <c r="AQ1881" s="5" t="e">
        <f>VLOOKUP(AR1881,'End KS4 denominations'!A:G,7,0)</f>
        <v>#N/A</v>
      </c>
      <c r="AR1881" s="5" t="str">
        <f t="shared" si="29"/>
        <v>Total.S7.All schools.Total.Total</v>
      </c>
    </row>
    <row r="1882" spans="1:44" x14ac:dyDescent="0.25">
      <c r="A1882">
        <v>201819</v>
      </c>
      <c r="B1882" t="s">
        <v>19</v>
      </c>
      <c r="C1882" t="s">
        <v>110</v>
      </c>
      <c r="D1882" t="s">
        <v>20</v>
      </c>
      <c r="E1882" t="s">
        <v>21</v>
      </c>
      <c r="F1882" t="s">
        <v>22</v>
      </c>
      <c r="G1882" t="s">
        <v>111</v>
      </c>
      <c r="H1882" t="s">
        <v>125</v>
      </c>
      <c r="I1882" t="s">
        <v>24</v>
      </c>
      <c r="J1882" t="s">
        <v>161</v>
      </c>
      <c r="K1882" t="s">
        <v>161</v>
      </c>
      <c r="L1882" t="s">
        <v>50</v>
      </c>
      <c r="M1882" t="s">
        <v>26</v>
      </c>
      <c r="N1882">
        <v>273145</v>
      </c>
      <c r="O1882">
        <v>265102</v>
      </c>
      <c r="P1882">
        <v>180630</v>
      </c>
      <c r="Q1882">
        <v>130107</v>
      </c>
      <c r="R1882">
        <v>0</v>
      </c>
      <c r="S1882">
        <v>0</v>
      </c>
      <c r="T1882">
        <v>0</v>
      </c>
      <c r="U1882">
        <v>0</v>
      </c>
      <c r="V1882">
        <v>97</v>
      </c>
      <c r="W1882">
        <v>66</v>
      </c>
      <c r="X1882">
        <v>47</v>
      </c>
      <c r="Y1882" t="s">
        <v>173</v>
      </c>
      <c r="Z1882" t="s">
        <v>173</v>
      </c>
      <c r="AA1882" t="s">
        <v>173</v>
      </c>
      <c r="AB1882" t="s">
        <v>173</v>
      </c>
      <c r="AC1882" s="25" t="s">
        <v>173</v>
      </c>
      <c r="AD1882" s="25" t="s">
        <v>173</v>
      </c>
      <c r="AE1882" s="25" t="s">
        <v>173</v>
      </c>
      <c r="AQ1882" s="5" t="e">
        <f>VLOOKUP(AR1882,'End KS4 denominations'!A:G,7,0)</f>
        <v>#N/A</v>
      </c>
      <c r="AR1882" s="5" t="str">
        <f t="shared" si="29"/>
        <v>Boys.S7.All schools.Total.Total</v>
      </c>
    </row>
    <row r="1883" spans="1:44" x14ac:dyDescent="0.25">
      <c r="A1883">
        <v>201819</v>
      </c>
      <c r="B1883" t="s">
        <v>19</v>
      </c>
      <c r="C1883" t="s">
        <v>110</v>
      </c>
      <c r="D1883" t="s">
        <v>20</v>
      </c>
      <c r="E1883" t="s">
        <v>21</v>
      </c>
      <c r="F1883" t="s">
        <v>22</v>
      </c>
      <c r="G1883" t="s">
        <v>113</v>
      </c>
      <c r="H1883" t="s">
        <v>125</v>
      </c>
      <c r="I1883" t="s">
        <v>24</v>
      </c>
      <c r="J1883" t="s">
        <v>161</v>
      </c>
      <c r="K1883" t="s">
        <v>161</v>
      </c>
      <c r="L1883" t="s">
        <v>50</v>
      </c>
      <c r="M1883" t="s">
        <v>26</v>
      </c>
      <c r="N1883">
        <v>271123</v>
      </c>
      <c r="O1883">
        <v>268038</v>
      </c>
      <c r="P1883">
        <v>219015</v>
      </c>
      <c r="Q1883">
        <v>176530</v>
      </c>
      <c r="R1883">
        <v>0</v>
      </c>
      <c r="S1883">
        <v>0</v>
      </c>
      <c r="T1883">
        <v>0</v>
      </c>
      <c r="U1883">
        <v>0</v>
      </c>
      <c r="V1883">
        <v>98</v>
      </c>
      <c r="W1883">
        <v>80</v>
      </c>
      <c r="X1883">
        <v>65</v>
      </c>
      <c r="Y1883" t="s">
        <v>173</v>
      </c>
      <c r="Z1883" t="s">
        <v>173</v>
      </c>
      <c r="AA1883" t="s">
        <v>173</v>
      </c>
      <c r="AB1883" t="s">
        <v>173</v>
      </c>
      <c r="AC1883" s="25" t="s">
        <v>173</v>
      </c>
      <c r="AD1883" s="25" t="s">
        <v>173</v>
      </c>
      <c r="AE1883" s="25" t="s">
        <v>173</v>
      </c>
      <c r="AQ1883" s="5" t="e">
        <f>VLOOKUP(AR1883,'End KS4 denominations'!A:G,7,0)</f>
        <v>#N/A</v>
      </c>
      <c r="AR1883" s="5" t="str">
        <f t="shared" si="29"/>
        <v>Girls.S7.All schools.Total.Total</v>
      </c>
    </row>
    <row r="1884" spans="1:44" x14ac:dyDescent="0.25">
      <c r="A1884">
        <v>201819</v>
      </c>
      <c r="B1884" t="s">
        <v>19</v>
      </c>
      <c r="C1884" t="s">
        <v>110</v>
      </c>
      <c r="D1884" t="s">
        <v>20</v>
      </c>
      <c r="E1884" t="s">
        <v>21</v>
      </c>
      <c r="F1884" t="s">
        <v>22</v>
      </c>
      <c r="G1884" t="s">
        <v>161</v>
      </c>
      <c r="H1884" t="s">
        <v>125</v>
      </c>
      <c r="I1884" t="s">
        <v>24</v>
      </c>
      <c r="J1884" t="s">
        <v>161</v>
      </c>
      <c r="K1884" t="s">
        <v>161</v>
      </c>
      <c r="L1884" t="s">
        <v>50</v>
      </c>
      <c r="M1884" t="s">
        <v>26</v>
      </c>
      <c r="N1884">
        <v>544268</v>
      </c>
      <c r="O1884">
        <v>533140</v>
      </c>
      <c r="P1884">
        <v>399645</v>
      </c>
      <c r="Q1884">
        <v>306637</v>
      </c>
      <c r="R1884">
        <v>0</v>
      </c>
      <c r="S1884">
        <v>0</v>
      </c>
      <c r="T1884">
        <v>0</v>
      </c>
      <c r="U1884">
        <v>0</v>
      </c>
      <c r="V1884">
        <v>97</v>
      </c>
      <c r="W1884">
        <v>73</v>
      </c>
      <c r="X1884">
        <v>56</v>
      </c>
      <c r="Y1884" t="s">
        <v>173</v>
      </c>
      <c r="Z1884" t="s">
        <v>173</v>
      </c>
      <c r="AA1884" t="s">
        <v>173</v>
      </c>
      <c r="AB1884" t="s">
        <v>173</v>
      </c>
      <c r="AC1884" s="25" t="s">
        <v>173</v>
      </c>
      <c r="AD1884" s="25" t="s">
        <v>173</v>
      </c>
      <c r="AE1884" s="25" t="s">
        <v>173</v>
      </c>
      <c r="AQ1884" s="5" t="e">
        <f>VLOOKUP(AR1884,'End KS4 denominations'!A:G,7,0)</f>
        <v>#N/A</v>
      </c>
      <c r="AR1884" s="5" t="str">
        <f t="shared" si="29"/>
        <v>Total.S7.All schools.Total.Total</v>
      </c>
    </row>
    <row r="1885" spans="1:44" x14ac:dyDescent="0.25">
      <c r="A1885">
        <v>201819</v>
      </c>
      <c r="B1885" t="s">
        <v>19</v>
      </c>
      <c r="C1885" t="s">
        <v>110</v>
      </c>
      <c r="D1885" t="s">
        <v>20</v>
      </c>
      <c r="E1885" t="s">
        <v>21</v>
      </c>
      <c r="F1885" t="s">
        <v>22</v>
      </c>
      <c r="G1885" t="s">
        <v>111</v>
      </c>
      <c r="H1885" t="s">
        <v>125</v>
      </c>
      <c r="I1885" t="s">
        <v>24</v>
      </c>
      <c r="J1885" t="s">
        <v>161</v>
      </c>
      <c r="K1885" t="s">
        <v>161</v>
      </c>
      <c r="L1885" t="s">
        <v>51</v>
      </c>
      <c r="M1885" t="s">
        <v>26</v>
      </c>
      <c r="N1885">
        <v>270817</v>
      </c>
      <c r="O1885">
        <v>261385</v>
      </c>
      <c r="P1885">
        <v>155074</v>
      </c>
      <c r="Q1885">
        <v>101102</v>
      </c>
      <c r="R1885">
        <v>0</v>
      </c>
      <c r="S1885">
        <v>0</v>
      </c>
      <c r="T1885">
        <v>0</v>
      </c>
      <c r="U1885">
        <v>0</v>
      </c>
      <c r="V1885">
        <v>96</v>
      </c>
      <c r="W1885">
        <v>57</v>
      </c>
      <c r="X1885">
        <v>37</v>
      </c>
      <c r="Y1885" t="s">
        <v>173</v>
      </c>
      <c r="Z1885" t="s">
        <v>173</v>
      </c>
      <c r="AA1885" t="s">
        <v>173</v>
      </c>
      <c r="AB1885" t="s">
        <v>173</v>
      </c>
      <c r="AC1885" s="25" t="s">
        <v>173</v>
      </c>
      <c r="AD1885" s="25" t="s">
        <v>173</v>
      </c>
      <c r="AE1885" s="25" t="s">
        <v>173</v>
      </c>
      <c r="AQ1885" s="5" t="e">
        <f>VLOOKUP(AR1885,'End KS4 denominations'!A:G,7,0)</f>
        <v>#N/A</v>
      </c>
      <c r="AR1885" s="5" t="str">
        <f t="shared" si="29"/>
        <v>Boys.S7.All schools.Total.Total</v>
      </c>
    </row>
    <row r="1886" spans="1:44" x14ac:dyDescent="0.25">
      <c r="A1886">
        <v>201819</v>
      </c>
      <c r="B1886" t="s">
        <v>19</v>
      </c>
      <c r="C1886" t="s">
        <v>110</v>
      </c>
      <c r="D1886" t="s">
        <v>20</v>
      </c>
      <c r="E1886" t="s">
        <v>21</v>
      </c>
      <c r="F1886" t="s">
        <v>22</v>
      </c>
      <c r="G1886" t="s">
        <v>113</v>
      </c>
      <c r="H1886" t="s">
        <v>125</v>
      </c>
      <c r="I1886" t="s">
        <v>24</v>
      </c>
      <c r="J1886" t="s">
        <v>161</v>
      </c>
      <c r="K1886" t="s">
        <v>161</v>
      </c>
      <c r="L1886" t="s">
        <v>51</v>
      </c>
      <c r="M1886" t="s">
        <v>26</v>
      </c>
      <c r="N1886">
        <v>266009</v>
      </c>
      <c r="O1886">
        <v>258900</v>
      </c>
      <c r="P1886">
        <v>169047</v>
      </c>
      <c r="Q1886">
        <v>114158</v>
      </c>
      <c r="R1886">
        <v>0</v>
      </c>
      <c r="S1886">
        <v>0</v>
      </c>
      <c r="T1886">
        <v>0</v>
      </c>
      <c r="U1886">
        <v>0</v>
      </c>
      <c r="V1886">
        <v>97</v>
      </c>
      <c r="W1886">
        <v>63</v>
      </c>
      <c r="X1886">
        <v>42</v>
      </c>
      <c r="Y1886" t="s">
        <v>173</v>
      </c>
      <c r="Z1886" t="s">
        <v>173</v>
      </c>
      <c r="AA1886" t="s">
        <v>173</v>
      </c>
      <c r="AB1886" t="s">
        <v>173</v>
      </c>
      <c r="AC1886" s="25" t="s">
        <v>173</v>
      </c>
      <c r="AD1886" s="25" t="s">
        <v>173</v>
      </c>
      <c r="AE1886" s="25" t="s">
        <v>173</v>
      </c>
      <c r="AQ1886" s="5" t="e">
        <f>VLOOKUP(AR1886,'End KS4 denominations'!A:G,7,0)</f>
        <v>#N/A</v>
      </c>
      <c r="AR1886" s="5" t="str">
        <f t="shared" si="29"/>
        <v>Girls.S7.All schools.Total.Total</v>
      </c>
    </row>
    <row r="1887" spans="1:44" x14ac:dyDescent="0.25">
      <c r="A1887">
        <v>201819</v>
      </c>
      <c r="B1887" t="s">
        <v>19</v>
      </c>
      <c r="C1887" t="s">
        <v>110</v>
      </c>
      <c r="D1887" t="s">
        <v>20</v>
      </c>
      <c r="E1887" t="s">
        <v>21</v>
      </c>
      <c r="F1887" t="s">
        <v>22</v>
      </c>
      <c r="G1887" t="s">
        <v>161</v>
      </c>
      <c r="H1887" t="s">
        <v>125</v>
      </c>
      <c r="I1887" t="s">
        <v>24</v>
      </c>
      <c r="J1887" t="s">
        <v>161</v>
      </c>
      <c r="K1887" t="s">
        <v>161</v>
      </c>
      <c r="L1887" t="s">
        <v>51</v>
      </c>
      <c r="M1887" t="s">
        <v>26</v>
      </c>
      <c r="N1887">
        <v>536826</v>
      </c>
      <c r="O1887">
        <v>520285</v>
      </c>
      <c r="P1887">
        <v>324121</v>
      </c>
      <c r="Q1887">
        <v>215260</v>
      </c>
      <c r="R1887">
        <v>0</v>
      </c>
      <c r="S1887">
        <v>0</v>
      </c>
      <c r="T1887">
        <v>0</v>
      </c>
      <c r="U1887">
        <v>0</v>
      </c>
      <c r="V1887">
        <v>96</v>
      </c>
      <c r="W1887">
        <v>60</v>
      </c>
      <c r="X1887">
        <v>40</v>
      </c>
      <c r="Y1887" t="s">
        <v>173</v>
      </c>
      <c r="Z1887" t="s">
        <v>173</v>
      </c>
      <c r="AA1887" t="s">
        <v>173</v>
      </c>
      <c r="AB1887" t="s">
        <v>173</v>
      </c>
      <c r="AC1887" s="25" t="s">
        <v>173</v>
      </c>
      <c r="AD1887" s="25" t="s">
        <v>173</v>
      </c>
      <c r="AE1887" s="25" t="s">
        <v>173</v>
      </c>
      <c r="AQ1887" s="5" t="e">
        <f>VLOOKUP(AR1887,'End KS4 denominations'!A:G,7,0)</f>
        <v>#N/A</v>
      </c>
      <c r="AR1887" s="5" t="str">
        <f t="shared" si="29"/>
        <v>Total.S7.All schools.Total.Total</v>
      </c>
    </row>
    <row r="1888" spans="1:44" x14ac:dyDescent="0.25">
      <c r="A1888">
        <v>201819</v>
      </c>
      <c r="B1888" t="s">
        <v>19</v>
      </c>
      <c r="C1888" t="s">
        <v>110</v>
      </c>
      <c r="D1888" t="s">
        <v>20</v>
      </c>
      <c r="E1888" t="s">
        <v>21</v>
      </c>
      <c r="F1888" t="s">
        <v>22</v>
      </c>
      <c r="G1888" t="s">
        <v>111</v>
      </c>
      <c r="H1888" t="s">
        <v>125</v>
      </c>
      <c r="I1888" t="s">
        <v>24</v>
      </c>
      <c r="J1888" t="s">
        <v>161</v>
      </c>
      <c r="K1888" t="s">
        <v>161</v>
      </c>
      <c r="L1888" t="s">
        <v>52</v>
      </c>
      <c r="M1888" t="s">
        <v>26</v>
      </c>
      <c r="N1888">
        <v>17013</v>
      </c>
      <c r="O1888">
        <v>16787</v>
      </c>
      <c r="P1888">
        <v>8377</v>
      </c>
      <c r="Q1888">
        <v>5465</v>
      </c>
      <c r="R1888">
        <v>0</v>
      </c>
      <c r="S1888">
        <v>0</v>
      </c>
      <c r="T1888">
        <v>0</v>
      </c>
      <c r="U1888">
        <v>0</v>
      </c>
      <c r="V1888">
        <v>98</v>
      </c>
      <c r="W1888">
        <v>49</v>
      </c>
      <c r="X1888">
        <v>32</v>
      </c>
      <c r="Y1888" t="s">
        <v>173</v>
      </c>
      <c r="Z1888" t="s">
        <v>173</v>
      </c>
      <c r="AA1888" t="s">
        <v>173</v>
      </c>
      <c r="AB1888" t="s">
        <v>173</v>
      </c>
      <c r="AC1888" s="25" t="s">
        <v>173</v>
      </c>
      <c r="AD1888" s="25" t="s">
        <v>173</v>
      </c>
      <c r="AE1888" s="25" t="s">
        <v>173</v>
      </c>
      <c r="AQ1888" s="5" t="e">
        <f>VLOOKUP(AR1888,'End KS4 denominations'!A:G,7,0)</f>
        <v>#N/A</v>
      </c>
      <c r="AR1888" s="5" t="str">
        <f t="shared" si="29"/>
        <v>Boys.S7.All schools.Total.Total</v>
      </c>
    </row>
    <row r="1889" spans="1:44" x14ac:dyDescent="0.25">
      <c r="A1889">
        <v>201819</v>
      </c>
      <c r="B1889" t="s">
        <v>19</v>
      </c>
      <c r="C1889" t="s">
        <v>110</v>
      </c>
      <c r="D1889" t="s">
        <v>20</v>
      </c>
      <c r="E1889" t="s">
        <v>21</v>
      </c>
      <c r="F1889" t="s">
        <v>22</v>
      </c>
      <c r="G1889" t="s">
        <v>113</v>
      </c>
      <c r="H1889" t="s">
        <v>125</v>
      </c>
      <c r="I1889" t="s">
        <v>24</v>
      </c>
      <c r="J1889" t="s">
        <v>161</v>
      </c>
      <c r="K1889" t="s">
        <v>161</v>
      </c>
      <c r="L1889" t="s">
        <v>52</v>
      </c>
      <c r="M1889" t="s">
        <v>26</v>
      </c>
      <c r="N1889">
        <v>28078</v>
      </c>
      <c r="O1889">
        <v>27942</v>
      </c>
      <c r="P1889">
        <v>20624</v>
      </c>
      <c r="Q1889">
        <v>16514</v>
      </c>
      <c r="R1889">
        <v>0</v>
      </c>
      <c r="S1889">
        <v>0</v>
      </c>
      <c r="T1889">
        <v>0</v>
      </c>
      <c r="U1889">
        <v>0</v>
      </c>
      <c r="V1889">
        <v>99</v>
      </c>
      <c r="W1889">
        <v>73</v>
      </c>
      <c r="X1889">
        <v>58</v>
      </c>
      <c r="Y1889" t="s">
        <v>173</v>
      </c>
      <c r="Z1889" t="s">
        <v>173</v>
      </c>
      <c r="AA1889" t="s">
        <v>173</v>
      </c>
      <c r="AB1889" t="s">
        <v>173</v>
      </c>
      <c r="AC1889" s="25" t="s">
        <v>173</v>
      </c>
      <c r="AD1889" s="25" t="s">
        <v>173</v>
      </c>
      <c r="AE1889" s="25" t="s">
        <v>173</v>
      </c>
      <c r="AQ1889" s="5" t="e">
        <f>VLOOKUP(AR1889,'End KS4 denominations'!A:G,7,0)</f>
        <v>#N/A</v>
      </c>
      <c r="AR1889" s="5" t="str">
        <f t="shared" si="29"/>
        <v>Girls.S7.All schools.Total.Total</v>
      </c>
    </row>
    <row r="1890" spans="1:44" x14ac:dyDescent="0.25">
      <c r="A1890">
        <v>201819</v>
      </c>
      <c r="B1890" t="s">
        <v>19</v>
      </c>
      <c r="C1890" t="s">
        <v>110</v>
      </c>
      <c r="D1890" t="s">
        <v>20</v>
      </c>
      <c r="E1890" t="s">
        <v>21</v>
      </c>
      <c r="F1890" t="s">
        <v>22</v>
      </c>
      <c r="G1890" t="s">
        <v>161</v>
      </c>
      <c r="H1890" t="s">
        <v>125</v>
      </c>
      <c r="I1890" t="s">
        <v>24</v>
      </c>
      <c r="J1890" t="s">
        <v>161</v>
      </c>
      <c r="K1890" t="s">
        <v>161</v>
      </c>
      <c r="L1890" t="s">
        <v>52</v>
      </c>
      <c r="M1890" t="s">
        <v>26</v>
      </c>
      <c r="N1890">
        <v>45091</v>
      </c>
      <c r="O1890">
        <v>44729</v>
      </c>
      <c r="P1890">
        <v>29001</v>
      </c>
      <c r="Q1890">
        <v>21979</v>
      </c>
      <c r="R1890">
        <v>0</v>
      </c>
      <c r="S1890">
        <v>0</v>
      </c>
      <c r="T1890">
        <v>0</v>
      </c>
      <c r="U1890">
        <v>0</v>
      </c>
      <c r="V1890">
        <v>99</v>
      </c>
      <c r="W1890">
        <v>64</v>
      </c>
      <c r="X1890">
        <v>48</v>
      </c>
      <c r="Y1890" t="s">
        <v>173</v>
      </c>
      <c r="Z1890" t="s">
        <v>173</v>
      </c>
      <c r="AA1890" t="s">
        <v>173</v>
      </c>
      <c r="AB1890" t="s">
        <v>173</v>
      </c>
      <c r="AC1890" s="25" t="s">
        <v>173</v>
      </c>
      <c r="AD1890" s="25" t="s">
        <v>173</v>
      </c>
      <c r="AE1890" s="25" t="s">
        <v>173</v>
      </c>
      <c r="AQ1890" s="5" t="e">
        <f>VLOOKUP(AR1890,'End KS4 denominations'!A:G,7,0)</f>
        <v>#N/A</v>
      </c>
      <c r="AR1890" s="5" t="str">
        <f t="shared" si="29"/>
        <v>Total.S7.All schools.Total.Total</v>
      </c>
    </row>
    <row r="1891" spans="1:44" x14ac:dyDescent="0.25">
      <c r="A1891">
        <v>201819</v>
      </c>
      <c r="B1891" t="s">
        <v>19</v>
      </c>
      <c r="C1891" t="s">
        <v>110</v>
      </c>
      <c r="D1891" t="s">
        <v>20</v>
      </c>
      <c r="E1891" t="s">
        <v>21</v>
      </c>
      <c r="F1891" t="s">
        <v>22</v>
      </c>
      <c r="G1891" t="s">
        <v>111</v>
      </c>
      <c r="H1891" t="s">
        <v>125</v>
      </c>
      <c r="I1891" t="s">
        <v>24</v>
      </c>
      <c r="J1891" t="s">
        <v>161</v>
      </c>
      <c r="K1891" t="s">
        <v>161</v>
      </c>
      <c r="L1891" t="s">
        <v>53</v>
      </c>
      <c r="M1891" t="s">
        <v>26</v>
      </c>
      <c r="N1891">
        <v>51832</v>
      </c>
      <c r="O1891">
        <v>50815</v>
      </c>
      <c r="P1891">
        <v>32758</v>
      </c>
      <c r="Q1891">
        <v>24314</v>
      </c>
      <c r="R1891">
        <v>0</v>
      </c>
      <c r="S1891">
        <v>0</v>
      </c>
      <c r="T1891">
        <v>0</v>
      </c>
      <c r="U1891">
        <v>0</v>
      </c>
      <c r="V1891">
        <v>98</v>
      </c>
      <c r="W1891">
        <v>63</v>
      </c>
      <c r="X1891">
        <v>46</v>
      </c>
      <c r="Y1891" t="s">
        <v>173</v>
      </c>
      <c r="Z1891" t="s">
        <v>173</v>
      </c>
      <c r="AA1891" t="s">
        <v>173</v>
      </c>
      <c r="AB1891" t="s">
        <v>173</v>
      </c>
      <c r="AC1891" s="25" t="s">
        <v>173</v>
      </c>
      <c r="AD1891" s="25" t="s">
        <v>173</v>
      </c>
      <c r="AE1891" s="25" t="s">
        <v>173</v>
      </c>
      <c r="AQ1891" s="5" t="e">
        <f>VLOOKUP(AR1891,'End KS4 denominations'!A:G,7,0)</f>
        <v>#N/A</v>
      </c>
      <c r="AR1891" s="5" t="str">
        <f t="shared" si="29"/>
        <v>Boys.S7.All schools.Total.Total</v>
      </c>
    </row>
    <row r="1892" spans="1:44" x14ac:dyDescent="0.25">
      <c r="A1892">
        <v>201819</v>
      </c>
      <c r="B1892" t="s">
        <v>19</v>
      </c>
      <c r="C1892" t="s">
        <v>110</v>
      </c>
      <c r="D1892" t="s">
        <v>20</v>
      </c>
      <c r="E1892" t="s">
        <v>21</v>
      </c>
      <c r="F1892" t="s">
        <v>22</v>
      </c>
      <c r="G1892" t="s">
        <v>113</v>
      </c>
      <c r="H1892" t="s">
        <v>125</v>
      </c>
      <c r="I1892" t="s">
        <v>24</v>
      </c>
      <c r="J1892" t="s">
        <v>161</v>
      </c>
      <c r="K1892" t="s">
        <v>161</v>
      </c>
      <c r="L1892" t="s">
        <v>53</v>
      </c>
      <c r="M1892" t="s">
        <v>26</v>
      </c>
      <c r="N1892">
        <v>71548</v>
      </c>
      <c r="O1892">
        <v>70522</v>
      </c>
      <c r="P1892">
        <v>53083</v>
      </c>
      <c r="Q1892">
        <v>41735</v>
      </c>
      <c r="R1892">
        <v>0</v>
      </c>
      <c r="S1892">
        <v>0</v>
      </c>
      <c r="T1892">
        <v>0</v>
      </c>
      <c r="U1892">
        <v>0</v>
      </c>
      <c r="V1892">
        <v>98</v>
      </c>
      <c r="W1892">
        <v>74</v>
      </c>
      <c r="X1892">
        <v>58</v>
      </c>
      <c r="Y1892" t="s">
        <v>173</v>
      </c>
      <c r="Z1892" t="s">
        <v>173</v>
      </c>
      <c r="AA1892" t="s">
        <v>173</v>
      </c>
      <c r="AB1892" t="s">
        <v>173</v>
      </c>
      <c r="AC1892" s="25" t="s">
        <v>173</v>
      </c>
      <c r="AD1892" s="25" t="s">
        <v>173</v>
      </c>
      <c r="AE1892" s="25" t="s">
        <v>173</v>
      </c>
      <c r="AQ1892" s="5" t="e">
        <f>VLOOKUP(AR1892,'End KS4 denominations'!A:G,7,0)</f>
        <v>#N/A</v>
      </c>
      <c r="AR1892" s="5" t="str">
        <f t="shared" si="29"/>
        <v>Girls.S7.All schools.Total.Total</v>
      </c>
    </row>
    <row r="1893" spans="1:44" x14ac:dyDescent="0.25">
      <c r="A1893">
        <v>201819</v>
      </c>
      <c r="B1893" t="s">
        <v>19</v>
      </c>
      <c r="C1893" t="s">
        <v>110</v>
      </c>
      <c r="D1893" t="s">
        <v>20</v>
      </c>
      <c r="E1893" t="s">
        <v>21</v>
      </c>
      <c r="F1893" t="s">
        <v>22</v>
      </c>
      <c r="G1893" t="s">
        <v>161</v>
      </c>
      <c r="H1893" t="s">
        <v>125</v>
      </c>
      <c r="I1893" t="s">
        <v>24</v>
      </c>
      <c r="J1893" t="s">
        <v>161</v>
      </c>
      <c r="K1893" t="s">
        <v>161</v>
      </c>
      <c r="L1893" t="s">
        <v>53</v>
      </c>
      <c r="M1893" t="s">
        <v>26</v>
      </c>
      <c r="N1893">
        <v>123380</v>
      </c>
      <c r="O1893">
        <v>121337</v>
      </c>
      <c r="P1893">
        <v>85841</v>
      </c>
      <c r="Q1893">
        <v>66049</v>
      </c>
      <c r="R1893">
        <v>0</v>
      </c>
      <c r="S1893">
        <v>0</v>
      </c>
      <c r="T1893">
        <v>0</v>
      </c>
      <c r="U1893">
        <v>0</v>
      </c>
      <c r="V1893">
        <v>98</v>
      </c>
      <c r="W1893">
        <v>69</v>
      </c>
      <c r="X1893">
        <v>53</v>
      </c>
      <c r="Y1893" t="s">
        <v>173</v>
      </c>
      <c r="Z1893" t="s">
        <v>173</v>
      </c>
      <c r="AA1893" t="s">
        <v>173</v>
      </c>
      <c r="AB1893" t="s">
        <v>173</v>
      </c>
      <c r="AC1893" s="25" t="s">
        <v>173</v>
      </c>
      <c r="AD1893" s="25" t="s">
        <v>173</v>
      </c>
      <c r="AE1893" s="25" t="s">
        <v>173</v>
      </c>
      <c r="AQ1893" s="5" t="e">
        <f>VLOOKUP(AR1893,'End KS4 denominations'!A:G,7,0)</f>
        <v>#N/A</v>
      </c>
      <c r="AR1893" s="5" t="str">
        <f t="shared" si="29"/>
        <v>Total.S7.All schools.Total.Total</v>
      </c>
    </row>
    <row r="1894" spans="1:44" x14ac:dyDescent="0.25">
      <c r="A1894">
        <v>201819</v>
      </c>
      <c r="B1894" t="s">
        <v>19</v>
      </c>
      <c r="C1894" t="s">
        <v>110</v>
      </c>
      <c r="D1894" t="s">
        <v>20</v>
      </c>
      <c r="E1894" t="s">
        <v>21</v>
      </c>
      <c r="F1894" t="s">
        <v>22</v>
      </c>
      <c r="G1894" t="s">
        <v>111</v>
      </c>
      <c r="H1894" t="s">
        <v>125</v>
      </c>
      <c r="I1894" t="s">
        <v>24</v>
      </c>
      <c r="J1894" t="s">
        <v>161</v>
      </c>
      <c r="K1894" t="s">
        <v>161</v>
      </c>
      <c r="L1894" t="s">
        <v>54</v>
      </c>
      <c r="M1894" t="s">
        <v>26</v>
      </c>
      <c r="N1894">
        <v>135046</v>
      </c>
      <c r="O1894">
        <v>131515</v>
      </c>
      <c r="P1894">
        <v>83405</v>
      </c>
      <c r="Q1894">
        <v>65945</v>
      </c>
      <c r="R1894">
        <v>0</v>
      </c>
      <c r="S1894">
        <v>0</v>
      </c>
      <c r="T1894">
        <v>0</v>
      </c>
      <c r="U1894">
        <v>0</v>
      </c>
      <c r="V1894">
        <v>97</v>
      </c>
      <c r="W1894">
        <v>61</v>
      </c>
      <c r="X1894">
        <v>48</v>
      </c>
      <c r="Y1894" t="s">
        <v>173</v>
      </c>
      <c r="Z1894" t="s">
        <v>173</v>
      </c>
      <c r="AA1894" t="s">
        <v>173</v>
      </c>
      <c r="AB1894" t="s">
        <v>173</v>
      </c>
      <c r="AC1894" s="25" t="s">
        <v>173</v>
      </c>
      <c r="AD1894" s="25" t="s">
        <v>173</v>
      </c>
      <c r="AE1894" s="25" t="s">
        <v>173</v>
      </c>
      <c r="AQ1894" s="5" t="e">
        <f>VLOOKUP(AR1894,'End KS4 denominations'!A:G,7,0)</f>
        <v>#N/A</v>
      </c>
      <c r="AR1894" s="5" t="str">
        <f t="shared" si="29"/>
        <v>Boys.S7.All schools.Total.Total</v>
      </c>
    </row>
    <row r="1895" spans="1:44" x14ac:dyDescent="0.25">
      <c r="A1895">
        <v>201819</v>
      </c>
      <c r="B1895" t="s">
        <v>19</v>
      </c>
      <c r="C1895" t="s">
        <v>110</v>
      </c>
      <c r="D1895" t="s">
        <v>20</v>
      </c>
      <c r="E1895" t="s">
        <v>21</v>
      </c>
      <c r="F1895" t="s">
        <v>22</v>
      </c>
      <c r="G1895" t="s">
        <v>113</v>
      </c>
      <c r="H1895" t="s">
        <v>125</v>
      </c>
      <c r="I1895" t="s">
        <v>24</v>
      </c>
      <c r="J1895" t="s">
        <v>161</v>
      </c>
      <c r="K1895" t="s">
        <v>161</v>
      </c>
      <c r="L1895" t="s">
        <v>54</v>
      </c>
      <c r="M1895" t="s">
        <v>26</v>
      </c>
      <c r="N1895">
        <v>116137</v>
      </c>
      <c r="O1895">
        <v>114613</v>
      </c>
      <c r="P1895">
        <v>79966</v>
      </c>
      <c r="Q1895">
        <v>65819</v>
      </c>
      <c r="R1895">
        <v>0</v>
      </c>
      <c r="S1895">
        <v>0</v>
      </c>
      <c r="T1895">
        <v>0</v>
      </c>
      <c r="U1895">
        <v>0</v>
      </c>
      <c r="V1895">
        <v>98</v>
      </c>
      <c r="W1895">
        <v>68</v>
      </c>
      <c r="X1895">
        <v>56</v>
      </c>
      <c r="Y1895" t="s">
        <v>173</v>
      </c>
      <c r="Z1895" t="s">
        <v>173</v>
      </c>
      <c r="AA1895" t="s">
        <v>173</v>
      </c>
      <c r="AB1895" t="s">
        <v>173</v>
      </c>
      <c r="AC1895" s="25" t="s">
        <v>173</v>
      </c>
      <c r="AD1895" s="25" t="s">
        <v>173</v>
      </c>
      <c r="AE1895" s="25" t="s">
        <v>173</v>
      </c>
      <c r="AQ1895" s="5" t="e">
        <f>VLOOKUP(AR1895,'End KS4 denominations'!A:G,7,0)</f>
        <v>#N/A</v>
      </c>
      <c r="AR1895" s="5" t="str">
        <f t="shared" si="29"/>
        <v>Girls.S7.All schools.Total.Total</v>
      </c>
    </row>
    <row r="1896" spans="1:44" x14ac:dyDescent="0.25">
      <c r="A1896">
        <v>201819</v>
      </c>
      <c r="B1896" t="s">
        <v>19</v>
      </c>
      <c r="C1896" t="s">
        <v>110</v>
      </c>
      <c r="D1896" t="s">
        <v>20</v>
      </c>
      <c r="E1896" t="s">
        <v>21</v>
      </c>
      <c r="F1896" t="s">
        <v>22</v>
      </c>
      <c r="G1896" t="s">
        <v>161</v>
      </c>
      <c r="H1896" t="s">
        <v>125</v>
      </c>
      <c r="I1896" t="s">
        <v>24</v>
      </c>
      <c r="J1896" t="s">
        <v>161</v>
      </c>
      <c r="K1896" t="s">
        <v>161</v>
      </c>
      <c r="L1896" t="s">
        <v>54</v>
      </c>
      <c r="M1896" t="s">
        <v>26</v>
      </c>
      <c r="N1896">
        <v>251183</v>
      </c>
      <c r="O1896">
        <v>246128</v>
      </c>
      <c r="P1896">
        <v>163371</v>
      </c>
      <c r="Q1896">
        <v>131764</v>
      </c>
      <c r="R1896">
        <v>0</v>
      </c>
      <c r="S1896">
        <v>0</v>
      </c>
      <c r="T1896">
        <v>0</v>
      </c>
      <c r="U1896">
        <v>0</v>
      </c>
      <c r="V1896">
        <v>97</v>
      </c>
      <c r="W1896">
        <v>65</v>
      </c>
      <c r="X1896">
        <v>52</v>
      </c>
      <c r="Y1896" t="s">
        <v>173</v>
      </c>
      <c r="Z1896" t="s">
        <v>173</v>
      </c>
      <c r="AA1896" t="s">
        <v>173</v>
      </c>
      <c r="AB1896" t="s">
        <v>173</v>
      </c>
      <c r="AC1896" s="25" t="s">
        <v>173</v>
      </c>
      <c r="AD1896" s="25" t="s">
        <v>173</v>
      </c>
      <c r="AE1896" s="25" t="s">
        <v>173</v>
      </c>
      <c r="AQ1896" s="5" t="e">
        <f>VLOOKUP(AR1896,'End KS4 denominations'!A:G,7,0)</f>
        <v>#N/A</v>
      </c>
      <c r="AR1896" s="5" t="str">
        <f t="shared" si="29"/>
        <v>Total.S7.All schools.Total.Total</v>
      </c>
    </row>
    <row r="1897" spans="1:44" x14ac:dyDescent="0.25">
      <c r="A1897">
        <v>201819</v>
      </c>
      <c r="B1897" t="s">
        <v>19</v>
      </c>
      <c r="C1897" t="s">
        <v>110</v>
      </c>
      <c r="D1897" t="s">
        <v>20</v>
      </c>
      <c r="E1897" t="s">
        <v>21</v>
      </c>
      <c r="F1897" t="s">
        <v>22</v>
      </c>
      <c r="G1897" t="s">
        <v>111</v>
      </c>
      <c r="H1897" t="s">
        <v>125</v>
      </c>
      <c r="I1897" t="s">
        <v>24</v>
      </c>
      <c r="J1897" t="s">
        <v>161</v>
      </c>
      <c r="K1897" t="s">
        <v>161</v>
      </c>
      <c r="L1897" t="s">
        <v>55</v>
      </c>
      <c r="M1897" t="s">
        <v>26</v>
      </c>
      <c r="N1897">
        <v>20213</v>
      </c>
      <c r="O1897">
        <v>19875</v>
      </c>
      <c r="P1897">
        <v>14435</v>
      </c>
      <c r="Q1897">
        <v>10670</v>
      </c>
      <c r="R1897">
        <v>0</v>
      </c>
      <c r="S1897">
        <v>0</v>
      </c>
      <c r="T1897">
        <v>0</v>
      </c>
      <c r="U1897">
        <v>0</v>
      </c>
      <c r="V1897">
        <v>98</v>
      </c>
      <c r="W1897">
        <v>71</v>
      </c>
      <c r="X1897">
        <v>52</v>
      </c>
      <c r="Y1897" t="s">
        <v>173</v>
      </c>
      <c r="Z1897" t="s">
        <v>173</v>
      </c>
      <c r="AA1897" t="s">
        <v>173</v>
      </c>
      <c r="AB1897" t="s">
        <v>173</v>
      </c>
      <c r="AC1897" s="25" t="s">
        <v>173</v>
      </c>
      <c r="AD1897" s="25" t="s">
        <v>173</v>
      </c>
      <c r="AE1897" s="25" t="s">
        <v>173</v>
      </c>
      <c r="AQ1897" s="5" t="e">
        <f>VLOOKUP(AR1897,'End KS4 denominations'!A:G,7,0)</f>
        <v>#N/A</v>
      </c>
      <c r="AR1897" s="5" t="str">
        <f t="shared" si="29"/>
        <v>Boys.S7.All schools.Total.Total</v>
      </c>
    </row>
    <row r="1898" spans="1:44" x14ac:dyDescent="0.25">
      <c r="A1898">
        <v>201819</v>
      </c>
      <c r="B1898" t="s">
        <v>19</v>
      </c>
      <c r="C1898" t="s">
        <v>110</v>
      </c>
      <c r="D1898" t="s">
        <v>20</v>
      </c>
      <c r="E1898" t="s">
        <v>21</v>
      </c>
      <c r="F1898" t="s">
        <v>22</v>
      </c>
      <c r="G1898" t="s">
        <v>113</v>
      </c>
      <c r="H1898" t="s">
        <v>125</v>
      </c>
      <c r="I1898" t="s">
        <v>24</v>
      </c>
      <c r="J1898" t="s">
        <v>161</v>
      </c>
      <c r="K1898" t="s">
        <v>161</v>
      </c>
      <c r="L1898" t="s">
        <v>55</v>
      </c>
      <c r="M1898" t="s">
        <v>26</v>
      </c>
      <c r="N1898">
        <v>21240</v>
      </c>
      <c r="O1898">
        <v>20981</v>
      </c>
      <c r="P1898">
        <v>16903</v>
      </c>
      <c r="Q1898">
        <v>13212</v>
      </c>
      <c r="R1898">
        <v>0</v>
      </c>
      <c r="S1898">
        <v>0</v>
      </c>
      <c r="T1898">
        <v>0</v>
      </c>
      <c r="U1898">
        <v>0</v>
      </c>
      <c r="V1898">
        <v>98</v>
      </c>
      <c r="W1898">
        <v>79</v>
      </c>
      <c r="X1898">
        <v>62</v>
      </c>
      <c r="Y1898" t="s">
        <v>173</v>
      </c>
      <c r="Z1898" t="s">
        <v>173</v>
      </c>
      <c r="AA1898" t="s">
        <v>173</v>
      </c>
      <c r="AB1898" t="s">
        <v>173</v>
      </c>
      <c r="AC1898" s="25" t="s">
        <v>173</v>
      </c>
      <c r="AD1898" s="25" t="s">
        <v>173</v>
      </c>
      <c r="AE1898" s="25" t="s">
        <v>173</v>
      </c>
      <c r="AQ1898" s="5" t="e">
        <f>VLOOKUP(AR1898,'End KS4 denominations'!A:G,7,0)</f>
        <v>#N/A</v>
      </c>
      <c r="AR1898" s="5" t="str">
        <f t="shared" si="29"/>
        <v>Girls.S7.All schools.Total.Total</v>
      </c>
    </row>
    <row r="1899" spans="1:44" x14ac:dyDescent="0.25">
      <c r="A1899">
        <v>201819</v>
      </c>
      <c r="B1899" t="s">
        <v>19</v>
      </c>
      <c r="C1899" t="s">
        <v>110</v>
      </c>
      <c r="D1899" t="s">
        <v>20</v>
      </c>
      <c r="E1899" t="s">
        <v>21</v>
      </c>
      <c r="F1899" t="s">
        <v>22</v>
      </c>
      <c r="G1899" t="s">
        <v>161</v>
      </c>
      <c r="H1899" t="s">
        <v>125</v>
      </c>
      <c r="I1899" t="s">
        <v>24</v>
      </c>
      <c r="J1899" t="s">
        <v>161</v>
      </c>
      <c r="K1899" t="s">
        <v>161</v>
      </c>
      <c r="L1899" t="s">
        <v>55</v>
      </c>
      <c r="M1899" t="s">
        <v>26</v>
      </c>
      <c r="N1899">
        <v>41453</v>
      </c>
      <c r="O1899">
        <v>40856</v>
      </c>
      <c r="P1899">
        <v>31338</v>
      </c>
      <c r="Q1899">
        <v>23882</v>
      </c>
      <c r="R1899">
        <v>0</v>
      </c>
      <c r="S1899">
        <v>0</v>
      </c>
      <c r="T1899">
        <v>0</v>
      </c>
      <c r="U1899">
        <v>0</v>
      </c>
      <c r="V1899">
        <v>98</v>
      </c>
      <c r="W1899">
        <v>75</v>
      </c>
      <c r="X1899">
        <v>57</v>
      </c>
      <c r="Y1899" t="s">
        <v>173</v>
      </c>
      <c r="Z1899" t="s">
        <v>173</v>
      </c>
      <c r="AA1899" t="s">
        <v>173</v>
      </c>
      <c r="AB1899" t="s">
        <v>173</v>
      </c>
      <c r="AC1899" s="25" t="s">
        <v>173</v>
      </c>
      <c r="AD1899" s="25" t="s">
        <v>173</v>
      </c>
      <c r="AE1899" s="25" t="s">
        <v>173</v>
      </c>
      <c r="AQ1899" s="5" t="e">
        <f>VLOOKUP(AR1899,'End KS4 denominations'!A:G,7,0)</f>
        <v>#N/A</v>
      </c>
      <c r="AR1899" s="5" t="str">
        <f t="shared" si="29"/>
        <v>Total.S7.All schools.Total.Total</v>
      </c>
    </row>
    <row r="1900" spans="1:44" x14ac:dyDescent="0.25">
      <c r="A1900">
        <v>201819</v>
      </c>
      <c r="B1900" t="s">
        <v>19</v>
      </c>
      <c r="C1900" t="s">
        <v>110</v>
      </c>
      <c r="D1900" t="s">
        <v>20</v>
      </c>
      <c r="E1900" t="s">
        <v>21</v>
      </c>
      <c r="F1900" t="s">
        <v>22</v>
      </c>
      <c r="G1900" t="s">
        <v>111</v>
      </c>
      <c r="H1900" t="s">
        <v>125</v>
      </c>
      <c r="I1900" t="s">
        <v>24</v>
      </c>
      <c r="J1900" t="s">
        <v>161</v>
      </c>
      <c r="K1900" t="s">
        <v>161</v>
      </c>
      <c r="L1900" t="s">
        <v>56</v>
      </c>
      <c r="M1900" t="s">
        <v>26</v>
      </c>
      <c r="N1900">
        <v>123493</v>
      </c>
      <c r="O1900">
        <v>117603</v>
      </c>
      <c r="P1900">
        <v>73372</v>
      </c>
      <c r="Q1900">
        <v>58012</v>
      </c>
      <c r="R1900">
        <v>0</v>
      </c>
      <c r="S1900">
        <v>0</v>
      </c>
      <c r="T1900">
        <v>0</v>
      </c>
      <c r="U1900">
        <v>0</v>
      </c>
      <c r="V1900">
        <v>95</v>
      </c>
      <c r="W1900">
        <v>59</v>
      </c>
      <c r="X1900">
        <v>46</v>
      </c>
      <c r="Y1900" t="s">
        <v>173</v>
      </c>
      <c r="Z1900" t="s">
        <v>173</v>
      </c>
      <c r="AA1900" t="s">
        <v>173</v>
      </c>
      <c r="AB1900" t="s">
        <v>173</v>
      </c>
      <c r="AC1900" s="25" t="s">
        <v>173</v>
      </c>
      <c r="AD1900" s="25" t="s">
        <v>173</v>
      </c>
      <c r="AE1900" s="25" t="s">
        <v>173</v>
      </c>
      <c r="AQ1900" s="5" t="e">
        <f>VLOOKUP(AR1900,'End KS4 denominations'!A:G,7,0)</f>
        <v>#N/A</v>
      </c>
      <c r="AR1900" s="5" t="str">
        <f t="shared" si="29"/>
        <v>Boys.S7.All schools.Total.Total</v>
      </c>
    </row>
    <row r="1901" spans="1:44" x14ac:dyDescent="0.25">
      <c r="A1901">
        <v>201819</v>
      </c>
      <c r="B1901" t="s">
        <v>19</v>
      </c>
      <c r="C1901" t="s">
        <v>110</v>
      </c>
      <c r="D1901" t="s">
        <v>20</v>
      </c>
      <c r="E1901" t="s">
        <v>21</v>
      </c>
      <c r="F1901" t="s">
        <v>22</v>
      </c>
      <c r="G1901" t="s">
        <v>113</v>
      </c>
      <c r="H1901" t="s">
        <v>125</v>
      </c>
      <c r="I1901" t="s">
        <v>24</v>
      </c>
      <c r="J1901" t="s">
        <v>161</v>
      </c>
      <c r="K1901" t="s">
        <v>161</v>
      </c>
      <c r="L1901" t="s">
        <v>56</v>
      </c>
      <c r="M1901" t="s">
        <v>26</v>
      </c>
      <c r="N1901">
        <v>138588</v>
      </c>
      <c r="O1901">
        <v>135272</v>
      </c>
      <c r="P1901">
        <v>92564</v>
      </c>
      <c r="Q1901">
        <v>76376</v>
      </c>
      <c r="R1901">
        <v>0</v>
      </c>
      <c r="S1901">
        <v>0</v>
      </c>
      <c r="T1901">
        <v>0</v>
      </c>
      <c r="U1901">
        <v>0</v>
      </c>
      <c r="V1901">
        <v>97</v>
      </c>
      <c r="W1901">
        <v>66</v>
      </c>
      <c r="X1901">
        <v>55</v>
      </c>
      <c r="Y1901" t="s">
        <v>173</v>
      </c>
      <c r="Z1901" t="s">
        <v>173</v>
      </c>
      <c r="AA1901" t="s">
        <v>173</v>
      </c>
      <c r="AB1901" t="s">
        <v>173</v>
      </c>
      <c r="AC1901" s="25" t="s">
        <v>173</v>
      </c>
      <c r="AD1901" s="25" t="s">
        <v>173</v>
      </c>
      <c r="AE1901" s="25" t="s">
        <v>173</v>
      </c>
      <c r="AQ1901" s="5" t="e">
        <f>VLOOKUP(AR1901,'End KS4 denominations'!A:G,7,0)</f>
        <v>#N/A</v>
      </c>
      <c r="AR1901" s="5" t="str">
        <f t="shared" si="29"/>
        <v>Girls.S7.All schools.Total.Total</v>
      </c>
    </row>
    <row r="1902" spans="1:44" x14ac:dyDescent="0.25">
      <c r="A1902">
        <v>201819</v>
      </c>
      <c r="B1902" t="s">
        <v>19</v>
      </c>
      <c r="C1902" t="s">
        <v>110</v>
      </c>
      <c r="D1902" t="s">
        <v>20</v>
      </c>
      <c r="E1902" t="s">
        <v>21</v>
      </c>
      <c r="F1902" t="s">
        <v>22</v>
      </c>
      <c r="G1902" t="s">
        <v>161</v>
      </c>
      <c r="H1902" t="s">
        <v>125</v>
      </c>
      <c r="I1902" t="s">
        <v>24</v>
      </c>
      <c r="J1902" t="s">
        <v>161</v>
      </c>
      <c r="K1902" t="s">
        <v>161</v>
      </c>
      <c r="L1902" t="s">
        <v>56</v>
      </c>
      <c r="M1902" t="s">
        <v>26</v>
      </c>
      <c r="N1902">
        <v>262081</v>
      </c>
      <c r="O1902">
        <v>252875</v>
      </c>
      <c r="P1902">
        <v>165936</v>
      </c>
      <c r="Q1902">
        <v>134388</v>
      </c>
      <c r="R1902">
        <v>0</v>
      </c>
      <c r="S1902">
        <v>0</v>
      </c>
      <c r="T1902">
        <v>0</v>
      </c>
      <c r="U1902">
        <v>0</v>
      </c>
      <c r="V1902">
        <v>96</v>
      </c>
      <c r="W1902">
        <v>63</v>
      </c>
      <c r="X1902">
        <v>51</v>
      </c>
      <c r="Y1902" t="s">
        <v>173</v>
      </c>
      <c r="Z1902" t="s">
        <v>173</v>
      </c>
      <c r="AA1902" t="s">
        <v>173</v>
      </c>
      <c r="AB1902" t="s">
        <v>173</v>
      </c>
      <c r="AC1902" s="25" t="s">
        <v>173</v>
      </c>
      <c r="AD1902" s="25" t="s">
        <v>173</v>
      </c>
      <c r="AE1902" s="25" t="s">
        <v>173</v>
      </c>
      <c r="AQ1902" s="5" t="e">
        <f>VLOOKUP(AR1902,'End KS4 denominations'!A:G,7,0)</f>
        <v>#N/A</v>
      </c>
      <c r="AR1902" s="5" t="str">
        <f t="shared" si="29"/>
        <v>Total.S7.All schools.Total.Total</v>
      </c>
    </row>
    <row r="1903" spans="1:44" x14ac:dyDescent="0.25">
      <c r="A1903">
        <v>201819</v>
      </c>
      <c r="B1903" t="s">
        <v>19</v>
      </c>
      <c r="C1903" t="s">
        <v>110</v>
      </c>
      <c r="D1903" t="s">
        <v>20</v>
      </c>
      <c r="E1903" t="s">
        <v>21</v>
      </c>
      <c r="F1903" t="s">
        <v>22</v>
      </c>
      <c r="G1903" t="s">
        <v>111</v>
      </c>
      <c r="H1903" t="s">
        <v>125</v>
      </c>
      <c r="I1903" t="s">
        <v>24</v>
      </c>
      <c r="J1903" t="s">
        <v>161</v>
      </c>
      <c r="K1903" t="s">
        <v>161</v>
      </c>
      <c r="L1903" t="s">
        <v>57</v>
      </c>
      <c r="M1903" t="s">
        <v>26</v>
      </c>
      <c r="N1903">
        <v>4342</v>
      </c>
      <c r="O1903">
        <v>4322</v>
      </c>
      <c r="P1903">
        <v>4146</v>
      </c>
      <c r="Q1903">
        <v>4004</v>
      </c>
      <c r="R1903">
        <v>0</v>
      </c>
      <c r="S1903">
        <v>0</v>
      </c>
      <c r="T1903">
        <v>0</v>
      </c>
      <c r="U1903">
        <v>0</v>
      </c>
      <c r="V1903">
        <v>99</v>
      </c>
      <c r="W1903">
        <v>95</v>
      </c>
      <c r="X1903">
        <v>92</v>
      </c>
      <c r="Y1903" t="s">
        <v>173</v>
      </c>
      <c r="Z1903" t="s">
        <v>173</v>
      </c>
      <c r="AA1903" t="s">
        <v>173</v>
      </c>
      <c r="AB1903" t="s">
        <v>173</v>
      </c>
      <c r="AC1903" s="25" t="s">
        <v>173</v>
      </c>
      <c r="AD1903" s="25" t="s">
        <v>173</v>
      </c>
      <c r="AE1903" s="25" t="s">
        <v>173</v>
      </c>
      <c r="AQ1903" s="5" t="e">
        <f>VLOOKUP(AR1903,'End KS4 denominations'!A:G,7,0)</f>
        <v>#N/A</v>
      </c>
      <c r="AR1903" s="5" t="str">
        <f t="shared" si="29"/>
        <v>Boys.S7.All schools.Total.Total</v>
      </c>
    </row>
    <row r="1904" spans="1:44" x14ac:dyDescent="0.25">
      <c r="A1904">
        <v>201819</v>
      </c>
      <c r="B1904" t="s">
        <v>19</v>
      </c>
      <c r="C1904" t="s">
        <v>110</v>
      </c>
      <c r="D1904" t="s">
        <v>20</v>
      </c>
      <c r="E1904" t="s">
        <v>21</v>
      </c>
      <c r="F1904" t="s">
        <v>22</v>
      </c>
      <c r="G1904" t="s">
        <v>113</v>
      </c>
      <c r="H1904" t="s">
        <v>125</v>
      </c>
      <c r="I1904" t="s">
        <v>24</v>
      </c>
      <c r="J1904" t="s">
        <v>161</v>
      </c>
      <c r="K1904" t="s">
        <v>161</v>
      </c>
      <c r="L1904" t="s">
        <v>57</v>
      </c>
      <c r="M1904" t="s">
        <v>26</v>
      </c>
      <c r="N1904">
        <v>4866</v>
      </c>
      <c r="O1904">
        <v>4835</v>
      </c>
      <c r="P1904">
        <v>4613</v>
      </c>
      <c r="Q1904">
        <v>4439</v>
      </c>
      <c r="R1904">
        <v>0</v>
      </c>
      <c r="S1904">
        <v>0</v>
      </c>
      <c r="T1904">
        <v>0</v>
      </c>
      <c r="U1904">
        <v>0</v>
      </c>
      <c r="V1904">
        <v>99</v>
      </c>
      <c r="W1904">
        <v>94</v>
      </c>
      <c r="X1904">
        <v>91</v>
      </c>
      <c r="Y1904" t="s">
        <v>173</v>
      </c>
      <c r="Z1904" t="s">
        <v>173</v>
      </c>
      <c r="AA1904" t="s">
        <v>173</v>
      </c>
      <c r="AB1904" t="s">
        <v>173</v>
      </c>
      <c r="AC1904" s="25" t="s">
        <v>173</v>
      </c>
      <c r="AD1904" s="25" t="s">
        <v>173</v>
      </c>
      <c r="AE1904" s="25" t="s">
        <v>173</v>
      </c>
      <c r="AQ1904" s="5" t="e">
        <f>VLOOKUP(AR1904,'End KS4 denominations'!A:G,7,0)</f>
        <v>#N/A</v>
      </c>
      <c r="AR1904" s="5" t="str">
        <f t="shared" si="29"/>
        <v>Girls.S7.All schools.Total.Total</v>
      </c>
    </row>
    <row r="1905" spans="1:44" x14ac:dyDescent="0.25">
      <c r="A1905">
        <v>201819</v>
      </c>
      <c r="B1905" t="s">
        <v>19</v>
      </c>
      <c r="C1905" t="s">
        <v>110</v>
      </c>
      <c r="D1905" t="s">
        <v>20</v>
      </c>
      <c r="E1905" t="s">
        <v>21</v>
      </c>
      <c r="F1905" t="s">
        <v>22</v>
      </c>
      <c r="G1905" t="s">
        <v>161</v>
      </c>
      <c r="H1905" t="s">
        <v>125</v>
      </c>
      <c r="I1905" t="s">
        <v>24</v>
      </c>
      <c r="J1905" t="s">
        <v>161</v>
      </c>
      <c r="K1905" t="s">
        <v>161</v>
      </c>
      <c r="L1905" t="s">
        <v>57</v>
      </c>
      <c r="M1905" t="s">
        <v>26</v>
      </c>
      <c r="N1905">
        <v>9208</v>
      </c>
      <c r="O1905">
        <v>9157</v>
      </c>
      <c r="P1905">
        <v>8759</v>
      </c>
      <c r="Q1905">
        <v>8443</v>
      </c>
      <c r="R1905">
        <v>0</v>
      </c>
      <c r="S1905">
        <v>0</v>
      </c>
      <c r="T1905">
        <v>0</v>
      </c>
      <c r="U1905">
        <v>0</v>
      </c>
      <c r="V1905">
        <v>99</v>
      </c>
      <c r="W1905">
        <v>95</v>
      </c>
      <c r="X1905">
        <v>91</v>
      </c>
      <c r="Y1905" t="s">
        <v>173</v>
      </c>
      <c r="Z1905" t="s">
        <v>173</v>
      </c>
      <c r="AA1905" t="s">
        <v>173</v>
      </c>
      <c r="AB1905" t="s">
        <v>173</v>
      </c>
      <c r="AC1905" s="25" t="s">
        <v>173</v>
      </c>
      <c r="AD1905" s="25" t="s">
        <v>173</v>
      </c>
      <c r="AE1905" s="25" t="s">
        <v>173</v>
      </c>
      <c r="AQ1905" s="5" t="e">
        <f>VLOOKUP(AR1905,'End KS4 denominations'!A:G,7,0)</f>
        <v>#N/A</v>
      </c>
      <c r="AR1905" s="5" t="str">
        <f t="shared" si="29"/>
        <v>Total.S7.All schools.Total.Total</v>
      </c>
    </row>
    <row r="1906" spans="1:44" x14ac:dyDescent="0.25">
      <c r="A1906">
        <v>201819</v>
      </c>
      <c r="B1906" t="s">
        <v>19</v>
      </c>
      <c r="C1906" t="s">
        <v>110</v>
      </c>
      <c r="D1906" t="s">
        <v>20</v>
      </c>
      <c r="E1906" t="s">
        <v>21</v>
      </c>
      <c r="F1906" t="s">
        <v>22</v>
      </c>
      <c r="G1906" t="s">
        <v>111</v>
      </c>
      <c r="H1906" t="s">
        <v>125</v>
      </c>
      <c r="I1906" t="s">
        <v>24</v>
      </c>
      <c r="J1906" t="s">
        <v>161</v>
      </c>
      <c r="K1906" t="s">
        <v>161</v>
      </c>
      <c r="L1906" t="s">
        <v>58</v>
      </c>
      <c r="M1906" t="s">
        <v>26</v>
      </c>
      <c r="N1906">
        <v>280734</v>
      </c>
      <c r="O1906">
        <v>273596</v>
      </c>
      <c r="P1906">
        <v>198490</v>
      </c>
      <c r="Q1906">
        <v>139569</v>
      </c>
      <c r="R1906">
        <v>0</v>
      </c>
      <c r="S1906">
        <v>0</v>
      </c>
      <c r="T1906">
        <v>0</v>
      </c>
      <c r="U1906">
        <v>0</v>
      </c>
      <c r="V1906">
        <v>97</v>
      </c>
      <c r="W1906">
        <v>70</v>
      </c>
      <c r="X1906">
        <v>49</v>
      </c>
      <c r="Y1906" t="s">
        <v>173</v>
      </c>
      <c r="Z1906" t="s">
        <v>173</v>
      </c>
      <c r="AA1906" t="s">
        <v>173</v>
      </c>
      <c r="AB1906" t="s">
        <v>173</v>
      </c>
      <c r="AC1906" s="25" t="s">
        <v>173</v>
      </c>
      <c r="AD1906" s="25" t="s">
        <v>173</v>
      </c>
      <c r="AE1906" s="25" t="s">
        <v>173</v>
      </c>
      <c r="AQ1906" s="5" t="e">
        <f>VLOOKUP(AR1906,'End KS4 denominations'!A:G,7,0)</f>
        <v>#N/A</v>
      </c>
      <c r="AR1906" s="5" t="str">
        <f t="shared" si="29"/>
        <v>Boys.S7.All schools.Total.Total</v>
      </c>
    </row>
    <row r="1907" spans="1:44" x14ac:dyDescent="0.25">
      <c r="A1907">
        <v>201819</v>
      </c>
      <c r="B1907" t="s">
        <v>19</v>
      </c>
      <c r="C1907" t="s">
        <v>110</v>
      </c>
      <c r="D1907" t="s">
        <v>20</v>
      </c>
      <c r="E1907" t="s">
        <v>21</v>
      </c>
      <c r="F1907" t="s">
        <v>22</v>
      </c>
      <c r="G1907" t="s">
        <v>113</v>
      </c>
      <c r="H1907" t="s">
        <v>125</v>
      </c>
      <c r="I1907" t="s">
        <v>24</v>
      </c>
      <c r="J1907" t="s">
        <v>161</v>
      </c>
      <c r="K1907" t="s">
        <v>161</v>
      </c>
      <c r="L1907" t="s">
        <v>58</v>
      </c>
      <c r="M1907" t="s">
        <v>26</v>
      </c>
      <c r="N1907">
        <v>272054</v>
      </c>
      <c r="O1907">
        <v>266654</v>
      </c>
      <c r="P1907">
        <v>195533</v>
      </c>
      <c r="Q1907">
        <v>137206</v>
      </c>
      <c r="R1907">
        <v>0</v>
      </c>
      <c r="S1907">
        <v>0</v>
      </c>
      <c r="T1907">
        <v>0</v>
      </c>
      <c r="U1907">
        <v>0</v>
      </c>
      <c r="V1907">
        <v>98</v>
      </c>
      <c r="W1907">
        <v>71</v>
      </c>
      <c r="X1907">
        <v>50</v>
      </c>
      <c r="Y1907" t="s">
        <v>173</v>
      </c>
      <c r="Z1907" t="s">
        <v>173</v>
      </c>
      <c r="AA1907" t="s">
        <v>173</v>
      </c>
      <c r="AB1907" t="s">
        <v>173</v>
      </c>
      <c r="AC1907" s="25" t="s">
        <v>173</v>
      </c>
      <c r="AD1907" s="25" t="s">
        <v>173</v>
      </c>
      <c r="AE1907" s="25" t="s">
        <v>173</v>
      </c>
      <c r="AQ1907" s="5" t="e">
        <f>VLOOKUP(AR1907,'End KS4 denominations'!A:G,7,0)</f>
        <v>#N/A</v>
      </c>
      <c r="AR1907" s="5" t="str">
        <f t="shared" si="29"/>
        <v>Girls.S7.All schools.Total.Total</v>
      </c>
    </row>
    <row r="1908" spans="1:44" x14ac:dyDescent="0.25">
      <c r="A1908">
        <v>201819</v>
      </c>
      <c r="B1908" t="s">
        <v>19</v>
      </c>
      <c r="C1908" t="s">
        <v>110</v>
      </c>
      <c r="D1908" t="s">
        <v>20</v>
      </c>
      <c r="E1908" t="s">
        <v>21</v>
      </c>
      <c r="F1908" t="s">
        <v>22</v>
      </c>
      <c r="G1908" t="s">
        <v>161</v>
      </c>
      <c r="H1908" t="s">
        <v>125</v>
      </c>
      <c r="I1908" t="s">
        <v>24</v>
      </c>
      <c r="J1908" t="s">
        <v>161</v>
      </c>
      <c r="K1908" t="s">
        <v>161</v>
      </c>
      <c r="L1908" t="s">
        <v>58</v>
      </c>
      <c r="M1908" t="s">
        <v>26</v>
      </c>
      <c r="N1908">
        <v>552788</v>
      </c>
      <c r="O1908">
        <v>540250</v>
      </c>
      <c r="P1908">
        <v>394023</v>
      </c>
      <c r="Q1908">
        <v>276775</v>
      </c>
      <c r="R1908">
        <v>0</v>
      </c>
      <c r="S1908">
        <v>0</v>
      </c>
      <c r="T1908">
        <v>0</v>
      </c>
      <c r="U1908">
        <v>0</v>
      </c>
      <c r="V1908">
        <v>97</v>
      </c>
      <c r="W1908">
        <v>71</v>
      </c>
      <c r="X1908">
        <v>50</v>
      </c>
      <c r="Y1908" t="s">
        <v>173</v>
      </c>
      <c r="Z1908" t="s">
        <v>173</v>
      </c>
      <c r="AA1908" t="s">
        <v>173</v>
      </c>
      <c r="AB1908" t="s">
        <v>173</v>
      </c>
      <c r="AC1908" s="25" t="s">
        <v>173</v>
      </c>
      <c r="AD1908" s="25" t="s">
        <v>173</v>
      </c>
      <c r="AE1908" s="25" t="s">
        <v>173</v>
      </c>
      <c r="AQ1908" s="5" t="e">
        <f>VLOOKUP(AR1908,'End KS4 denominations'!A:G,7,0)</f>
        <v>#N/A</v>
      </c>
      <c r="AR1908" s="5" t="str">
        <f t="shared" si="29"/>
        <v>Total.S7.All schools.Total.Total</v>
      </c>
    </row>
    <row r="1909" spans="1:44" x14ac:dyDescent="0.25">
      <c r="A1909">
        <v>201819</v>
      </c>
      <c r="B1909" t="s">
        <v>19</v>
      </c>
      <c r="C1909" t="s">
        <v>110</v>
      </c>
      <c r="D1909" t="s">
        <v>20</v>
      </c>
      <c r="E1909" t="s">
        <v>21</v>
      </c>
      <c r="F1909" t="s">
        <v>22</v>
      </c>
      <c r="G1909" t="s">
        <v>111</v>
      </c>
      <c r="H1909" t="s">
        <v>125</v>
      </c>
      <c r="I1909" t="s">
        <v>24</v>
      </c>
      <c r="J1909" t="s">
        <v>161</v>
      </c>
      <c r="K1909" t="s">
        <v>161</v>
      </c>
      <c r="L1909" t="s">
        <v>59</v>
      </c>
      <c r="M1909" t="s">
        <v>26</v>
      </c>
      <c r="N1909">
        <v>272534</v>
      </c>
      <c r="O1909">
        <v>264125</v>
      </c>
      <c r="P1909">
        <v>168074</v>
      </c>
      <c r="Q1909">
        <v>115720</v>
      </c>
      <c r="R1909">
        <v>0</v>
      </c>
      <c r="S1909">
        <v>0</v>
      </c>
      <c r="T1909">
        <v>0</v>
      </c>
      <c r="U1909">
        <v>0</v>
      </c>
      <c r="V1909">
        <v>96</v>
      </c>
      <c r="W1909">
        <v>61</v>
      </c>
      <c r="X1909">
        <v>42</v>
      </c>
      <c r="Y1909" t="s">
        <v>173</v>
      </c>
      <c r="Z1909" t="s">
        <v>173</v>
      </c>
      <c r="AA1909" t="s">
        <v>173</v>
      </c>
      <c r="AB1909" t="s">
        <v>173</v>
      </c>
      <c r="AC1909" s="25" t="s">
        <v>173</v>
      </c>
      <c r="AD1909" s="25" t="s">
        <v>173</v>
      </c>
      <c r="AE1909" s="25" t="s">
        <v>173</v>
      </c>
      <c r="AQ1909" s="5" t="e">
        <f>VLOOKUP(AR1909,'End KS4 denominations'!A:G,7,0)</f>
        <v>#N/A</v>
      </c>
      <c r="AR1909" s="5" t="str">
        <f t="shared" si="29"/>
        <v>Boys.S7.All schools.Total.Total</v>
      </c>
    </row>
    <row r="1910" spans="1:44" x14ac:dyDescent="0.25">
      <c r="A1910">
        <v>201819</v>
      </c>
      <c r="B1910" t="s">
        <v>19</v>
      </c>
      <c r="C1910" t="s">
        <v>110</v>
      </c>
      <c r="D1910" t="s">
        <v>20</v>
      </c>
      <c r="E1910" t="s">
        <v>21</v>
      </c>
      <c r="F1910" t="s">
        <v>22</v>
      </c>
      <c r="G1910" t="s">
        <v>113</v>
      </c>
      <c r="H1910" t="s">
        <v>125</v>
      </c>
      <c r="I1910" t="s">
        <v>24</v>
      </c>
      <c r="J1910" t="s">
        <v>161</v>
      </c>
      <c r="K1910" t="s">
        <v>161</v>
      </c>
      <c r="L1910" t="s">
        <v>59</v>
      </c>
      <c r="M1910" t="s">
        <v>26</v>
      </c>
      <c r="N1910">
        <v>267157</v>
      </c>
      <c r="O1910">
        <v>260189</v>
      </c>
      <c r="P1910">
        <v>172570</v>
      </c>
      <c r="Q1910">
        <v>118622</v>
      </c>
      <c r="R1910">
        <v>0</v>
      </c>
      <c r="S1910">
        <v>0</v>
      </c>
      <c r="T1910">
        <v>0</v>
      </c>
      <c r="U1910">
        <v>0</v>
      </c>
      <c r="V1910">
        <v>97</v>
      </c>
      <c r="W1910">
        <v>64</v>
      </c>
      <c r="X1910">
        <v>44</v>
      </c>
      <c r="Y1910" t="s">
        <v>173</v>
      </c>
      <c r="Z1910" t="s">
        <v>173</v>
      </c>
      <c r="AA1910" t="s">
        <v>173</v>
      </c>
      <c r="AB1910" t="s">
        <v>173</v>
      </c>
      <c r="AC1910" s="25" t="s">
        <v>173</v>
      </c>
      <c r="AD1910" s="25" t="s">
        <v>173</v>
      </c>
      <c r="AE1910" s="25" t="s">
        <v>173</v>
      </c>
      <c r="AQ1910" s="5" t="e">
        <f>VLOOKUP(AR1910,'End KS4 denominations'!A:G,7,0)</f>
        <v>#N/A</v>
      </c>
      <c r="AR1910" s="5" t="str">
        <f t="shared" si="29"/>
        <v>Girls.S7.All schools.Total.Total</v>
      </c>
    </row>
    <row r="1911" spans="1:44" x14ac:dyDescent="0.25">
      <c r="A1911">
        <v>201819</v>
      </c>
      <c r="B1911" t="s">
        <v>19</v>
      </c>
      <c r="C1911" t="s">
        <v>110</v>
      </c>
      <c r="D1911" t="s">
        <v>20</v>
      </c>
      <c r="E1911" t="s">
        <v>21</v>
      </c>
      <c r="F1911" t="s">
        <v>22</v>
      </c>
      <c r="G1911" t="s">
        <v>161</v>
      </c>
      <c r="H1911" t="s">
        <v>125</v>
      </c>
      <c r="I1911" t="s">
        <v>24</v>
      </c>
      <c r="J1911" t="s">
        <v>161</v>
      </c>
      <c r="K1911" t="s">
        <v>161</v>
      </c>
      <c r="L1911" t="s">
        <v>59</v>
      </c>
      <c r="M1911" t="s">
        <v>26</v>
      </c>
      <c r="N1911">
        <v>539691</v>
      </c>
      <c r="O1911">
        <v>524314</v>
      </c>
      <c r="P1911">
        <v>340644</v>
      </c>
      <c r="Q1911">
        <v>234342</v>
      </c>
      <c r="R1911">
        <v>0</v>
      </c>
      <c r="S1911">
        <v>0</v>
      </c>
      <c r="T1911">
        <v>0</v>
      </c>
      <c r="U1911">
        <v>0</v>
      </c>
      <c r="V1911">
        <v>97</v>
      </c>
      <c r="W1911">
        <v>63</v>
      </c>
      <c r="X1911">
        <v>43</v>
      </c>
      <c r="Y1911" t="s">
        <v>173</v>
      </c>
      <c r="Z1911" t="s">
        <v>173</v>
      </c>
      <c r="AA1911" t="s">
        <v>173</v>
      </c>
      <c r="AB1911" t="s">
        <v>173</v>
      </c>
      <c r="AC1911" s="25" t="s">
        <v>173</v>
      </c>
      <c r="AD1911" s="25" t="s">
        <v>173</v>
      </c>
      <c r="AE1911" s="25" t="s">
        <v>173</v>
      </c>
      <c r="AQ1911" s="5" t="e">
        <f>VLOOKUP(AR1911,'End KS4 denominations'!A:G,7,0)</f>
        <v>#N/A</v>
      </c>
      <c r="AR1911" s="5" t="str">
        <f t="shared" si="29"/>
        <v>Total.S7.All schools.Total.Total</v>
      </c>
    </row>
    <row r="1912" spans="1:44" x14ac:dyDescent="0.25">
      <c r="A1912">
        <v>201819</v>
      </c>
      <c r="B1912" t="s">
        <v>19</v>
      </c>
      <c r="C1912" t="s">
        <v>110</v>
      </c>
      <c r="D1912" t="s">
        <v>20</v>
      </c>
      <c r="E1912" t="s">
        <v>21</v>
      </c>
      <c r="F1912" t="s">
        <v>22</v>
      </c>
      <c r="G1912" t="s">
        <v>111</v>
      </c>
      <c r="H1912" t="s">
        <v>125</v>
      </c>
      <c r="I1912" t="s">
        <v>24</v>
      </c>
      <c r="J1912" t="s">
        <v>161</v>
      </c>
      <c r="K1912" t="s">
        <v>161</v>
      </c>
      <c r="L1912" t="s">
        <v>60</v>
      </c>
      <c r="M1912" t="s">
        <v>26</v>
      </c>
      <c r="N1912">
        <v>16388</v>
      </c>
      <c r="O1912">
        <v>16042</v>
      </c>
      <c r="P1912">
        <v>9515</v>
      </c>
      <c r="Q1912">
        <v>6612</v>
      </c>
      <c r="R1912">
        <v>0</v>
      </c>
      <c r="S1912">
        <v>0</v>
      </c>
      <c r="T1912">
        <v>0</v>
      </c>
      <c r="U1912">
        <v>0</v>
      </c>
      <c r="V1912">
        <v>97</v>
      </c>
      <c r="W1912">
        <v>58</v>
      </c>
      <c r="X1912">
        <v>40</v>
      </c>
      <c r="Y1912" t="s">
        <v>173</v>
      </c>
      <c r="Z1912" t="s">
        <v>173</v>
      </c>
      <c r="AA1912" t="s">
        <v>173</v>
      </c>
      <c r="AB1912" t="s">
        <v>173</v>
      </c>
      <c r="AC1912" s="25" t="s">
        <v>173</v>
      </c>
      <c r="AD1912" s="25" t="s">
        <v>173</v>
      </c>
      <c r="AE1912" s="25" t="s">
        <v>173</v>
      </c>
      <c r="AQ1912" s="5" t="e">
        <f>VLOOKUP(AR1912,'End KS4 denominations'!A:G,7,0)</f>
        <v>#N/A</v>
      </c>
      <c r="AR1912" s="5" t="str">
        <f t="shared" si="29"/>
        <v>Boys.S7.All schools.Total.Total</v>
      </c>
    </row>
    <row r="1913" spans="1:44" x14ac:dyDescent="0.25">
      <c r="A1913">
        <v>201819</v>
      </c>
      <c r="B1913" t="s">
        <v>19</v>
      </c>
      <c r="C1913" t="s">
        <v>110</v>
      </c>
      <c r="D1913" t="s">
        <v>20</v>
      </c>
      <c r="E1913" t="s">
        <v>21</v>
      </c>
      <c r="F1913" t="s">
        <v>22</v>
      </c>
      <c r="G1913" t="s">
        <v>113</v>
      </c>
      <c r="H1913" t="s">
        <v>125</v>
      </c>
      <c r="I1913" t="s">
        <v>24</v>
      </c>
      <c r="J1913" t="s">
        <v>161</v>
      </c>
      <c r="K1913" t="s">
        <v>161</v>
      </c>
      <c r="L1913" t="s">
        <v>60</v>
      </c>
      <c r="M1913" t="s">
        <v>26</v>
      </c>
      <c r="N1913">
        <v>14094</v>
      </c>
      <c r="O1913">
        <v>13972</v>
      </c>
      <c r="P1913">
        <v>11042</v>
      </c>
      <c r="Q1913">
        <v>9070</v>
      </c>
      <c r="R1913">
        <v>0</v>
      </c>
      <c r="S1913">
        <v>0</v>
      </c>
      <c r="T1913">
        <v>0</v>
      </c>
      <c r="U1913">
        <v>0</v>
      </c>
      <c r="V1913">
        <v>99</v>
      </c>
      <c r="W1913">
        <v>78</v>
      </c>
      <c r="X1913">
        <v>64</v>
      </c>
      <c r="Y1913" t="s">
        <v>173</v>
      </c>
      <c r="Z1913" t="s">
        <v>173</v>
      </c>
      <c r="AA1913" t="s">
        <v>173</v>
      </c>
      <c r="AB1913" t="s">
        <v>173</v>
      </c>
      <c r="AC1913" s="25" t="s">
        <v>173</v>
      </c>
      <c r="AD1913" s="25" t="s">
        <v>173</v>
      </c>
      <c r="AE1913" s="25" t="s">
        <v>173</v>
      </c>
      <c r="AQ1913" s="5" t="e">
        <f>VLOOKUP(AR1913,'End KS4 denominations'!A:G,7,0)</f>
        <v>#N/A</v>
      </c>
      <c r="AR1913" s="5" t="str">
        <f t="shared" si="29"/>
        <v>Girls.S7.All schools.Total.Total</v>
      </c>
    </row>
    <row r="1914" spans="1:44" x14ac:dyDescent="0.25">
      <c r="A1914">
        <v>201819</v>
      </c>
      <c r="B1914" t="s">
        <v>19</v>
      </c>
      <c r="C1914" t="s">
        <v>110</v>
      </c>
      <c r="D1914" t="s">
        <v>20</v>
      </c>
      <c r="E1914" t="s">
        <v>21</v>
      </c>
      <c r="F1914" t="s">
        <v>22</v>
      </c>
      <c r="G1914" t="s">
        <v>161</v>
      </c>
      <c r="H1914" t="s">
        <v>125</v>
      </c>
      <c r="I1914" t="s">
        <v>24</v>
      </c>
      <c r="J1914" t="s">
        <v>161</v>
      </c>
      <c r="K1914" t="s">
        <v>161</v>
      </c>
      <c r="L1914" t="s">
        <v>60</v>
      </c>
      <c r="M1914" t="s">
        <v>26</v>
      </c>
      <c r="N1914">
        <v>30482</v>
      </c>
      <c r="O1914">
        <v>30014</v>
      </c>
      <c r="P1914">
        <v>20557</v>
      </c>
      <c r="Q1914">
        <v>15682</v>
      </c>
      <c r="R1914">
        <v>0</v>
      </c>
      <c r="S1914">
        <v>0</v>
      </c>
      <c r="T1914">
        <v>0</v>
      </c>
      <c r="U1914">
        <v>0</v>
      </c>
      <c r="V1914">
        <v>98</v>
      </c>
      <c r="W1914">
        <v>67</v>
      </c>
      <c r="X1914">
        <v>51</v>
      </c>
      <c r="Y1914" t="s">
        <v>173</v>
      </c>
      <c r="Z1914" t="s">
        <v>173</v>
      </c>
      <c r="AA1914" t="s">
        <v>173</v>
      </c>
      <c r="AB1914" t="s">
        <v>173</v>
      </c>
      <c r="AC1914" s="25" t="s">
        <v>173</v>
      </c>
      <c r="AD1914" s="25" t="s">
        <v>173</v>
      </c>
      <c r="AE1914" s="25" t="s">
        <v>173</v>
      </c>
      <c r="AQ1914" s="5" t="e">
        <f>VLOOKUP(AR1914,'End KS4 denominations'!A:G,7,0)</f>
        <v>#N/A</v>
      </c>
      <c r="AR1914" s="5" t="str">
        <f t="shared" si="29"/>
        <v>Total.S7.All schools.Total.Total</v>
      </c>
    </row>
    <row r="1915" spans="1:44" x14ac:dyDescent="0.25">
      <c r="A1915">
        <v>201819</v>
      </c>
      <c r="B1915" t="s">
        <v>19</v>
      </c>
      <c r="C1915" t="s">
        <v>110</v>
      </c>
      <c r="D1915" t="s">
        <v>20</v>
      </c>
      <c r="E1915" t="s">
        <v>21</v>
      </c>
      <c r="F1915" t="s">
        <v>22</v>
      </c>
      <c r="G1915" t="s">
        <v>111</v>
      </c>
      <c r="H1915" t="s">
        <v>125</v>
      </c>
      <c r="I1915" t="s">
        <v>24</v>
      </c>
      <c r="J1915" t="s">
        <v>161</v>
      </c>
      <c r="K1915" t="s">
        <v>161</v>
      </c>
      <c r="L1915" t="s">
        <v>61</v>
      </c>
      <c r="M1915" t="s">
        <v>26</v>
      </c>
      <c r="N1915">
        <v>15632</v>
      </c>
      <c r="O1915">
        <v>15424</v>
      </c>
      <c r="P1915">
        <v>11280</v>
      </c>
      <c r="Q1915">
        <v>9395</v>
      </c>
      <c r="R1915">
        <v>0</v>
      </c>
      <c r="S1915">
        <v>0</v>
      </c>
      <c r="T1915">
        <v>0</v>
      </c>
      <c r="U1915">
        <v>0</v>
      </c>
      <c r="V1915">
        <v>98</v>
      </c>
      <c r="W1915">
        <v>72</v>
      </c>
      <c r="X1915">
        <v>60</v>
      </c>
      <c r="Y1915" t="s">
        <v>173</v>
      </c>
      <c r="Z1915" t="s">
        <v>173</v>
      </c>
      <c r="AA1915" t="s">
        <v>173</v>
      </c>
      <c r="AB1915" t="s">
        <v>173</v>
      </c>
      <c r="AC1915" s="25" t="s">
        <v>173</v>
      </c>
      <c r="AD1915" s="25" t="s">
        <v>173</v>
      </c>
      <c r="AE1915" s="25" t="s">
        <v>173</v>
      </c>
      <c r="AQ1915" s="5" t="e">
        <f>VLOOKUP(AR1915,'End KS4 denominations'!A:G,7,0)</f>
        <v>#N/A</v>
      </c>
      <c r="AR1915" s="5" t="str">
        <f t="shared" si="29"/>
        <v>Boys.S7.All schools.Total.Total</v>
      </c>
    </row>
    <row r="1916" spans="1:44" x14ac:dyDescent="0.25">
      <c r="A1916">
        <v>201819</v>
      </c>
      <c r="B1916" t="s">
        <v>19</v>
      </c>
      <c r="C1916" t="s">
        <v>110</v>
      </c>
      <c r="D1916" t="s">
        <v>20</v>
      </c>
      <c r="E1916" t="s">
        <v>21</v>
      </c>
      <c r="F1916" t="s">
        <v>22</v>
      </c>
      <c r="G1916" t="s">
        <v>113</v>
      </c>
      <c r="H1916" t="s">
        <v>125</v>
      </c>
      <c r="I1916" t="s">
        <v>24</v>
      </c>
      <c r="J1916" t="s">
        <v>161</v>
      </c>
      <c r="K1916" t="s">
        <v>161</v>
      </c>
      <c r="L1916" t="s">
        <v>61</v>
      </c>
      <c r="M1916" t="s">
        <v>26</v>
      </c>
      <c r="N1916">
        <v>18902</v>
      </c>
      <c r="O1916">
        <v>18760</v>
      </c>
      <c r="P1916">
        <v>14771</v>
      </c>
      <c r="Q1916">
        <v>12447</v>
      </c>
      <c r="R1916">
        <v>0</v>
      </c>
      <c r="S1916">
        <v>0</v>
      </c>
      <c r="T1916">
        <v>0</v>
      </c>
      <c r="U1916">
        <v>0</v>
      </c>
      <c r="V1916">
        <v>99</v>
      </c>
      <c r="W1916">
        <v>78</v>
      </c>
      <c r="X1916">
        <v>65</v>
      </c>
      <c r="Y1916" t="s">
        <v>173</v>
      </c>
      <c r="Z1916" t="s">
        <v>173</v>
      </c>
      <c r="AA1916" t="s">
        <v>173</v>
      </c>
      <c r="AB1916" t="s">
        <v>173</v>
      </c>
      <c r="AC1916" s="25" t="s">
        <v>173</v>
      </c>
      <c r="AD1916" s="25" t="s">
        <v>173</v>
      </c>
      <c r="AE1916" s="25" t="s">
        <v>173</v>
      </c>
      <c r="AQ1916" s="5" t="e">
        <f>VLOOKUP(AR1916,'End KS4 denominations'!A:G,7,0)</f>
        <v>#N/A</v>
      </c>
      <c r="AR1916" s="5" t="str">
        <f t="shared" si="29"/>
        <v>Girls.S7.All schools.Total.Total</v>
      </c>
    </row>
    <row r="1917" spans="1:44" x14ac:dyDescent="0.25">
      <c r="A1917">
        <v>201819</v>
      </c>
      <c r="B1917" t="s">
        <v>19</v>
      </c>
      <c r="C1917" t="s">
        <v>110</v>
      </c>
      <c r="D1917" t="s">
        <v>20</v>
      </c>
      <c r="E1917" t="s">
        <v>21</v>
      </c>
      <c r="F1917" t="s">
        <v>22</v>
      </c>
      <c r="G1917" t="s">
        <v>161</v>
      </c>
      <c r="H1917" t="s">
        <v>125</v>
      </c>
      <c r="I1917" t="s">
        <v>24</v>
      </c>
      <c r="J1917" t="s">
        <v>161</v>
      </c>
      <c r="K1917" t="s">
        <v>161</v>
      </c>
      <c r="L1917" t="s">
        <v>61</v>
      </c>
      <c r="M1917" t="s">
        <v>26</v>
      </c>
      <c r="N1917">
        <v>34534</v>
      </c>
      <c r="O1917">
        <v>34184</v>
      </c>
      <c r="P1917">
        <v>26051</v>
      </c>
      <c r="Q1917">
        <v>21842</v>
      </c>
      <c r="R1917">
        <v>0</v>
      </c>
      <c r="S1917">
        <v>0</v>
      </c>
      <c r="T1917">
        <v>0</v>
      </c>
      <c r="U1917">
        <v>0</v>
      </c>
      <c r="V1917">
        <v>98</v>
      </c>
      <c r="W1917">
        <v>75</v>
      </c>
      <c r="X1917">
        <v>63</v>
      </c>
      <c r="Y1917" t="s">
        <v>173</v>
      </c>
      <c r="Z1917" t="s">
        <v>173</v>
      </c>
      <c r="AA1917" t="s">
        <v>173</v>
      </c>
      <c r="AB1917" t="s">
        <v>173</v>
      </c>
      <c r="AC1917" s="25" t="s">
        <v>173</v>
      </c>
      <c r="AD1917" s="25" t="s">
        <v>173</v>
      </c>
      <c r="AE1917" s="25" t="s">
        <v>173</v>
      </c>
      <c r="AQ1917" s="5" t="e">
        <f>VLOOKUP(AR1917,'End KS4 denominations'!A:G,7,0)</f>
        <v>#N/A</v>
      </c>
      <c r="AR1917" s="5" t="str">
        <f t="shared" si="29"/>
        <v>Total.S7.All schools.Total.Total</v>
      </c>
    </row>
    <row r="1918" spans="1:44" x14ac:dyDescent="0.25">
      <c r="A1918">
        <v>201819</v>
      </c>
      <c r="B1918" t="s">
        <v>19</v>
      </c>
      <c r="C1918" t="s">
        <v>110</v>
      </c>
      <c r="D1918" t="s">
        <v>20</v>
      </c>
      <c r="E1918" t="s">
        <v>21</v>
      </c>
      <c r="F1918" t="s">
        <v>22</v>
      </c>
      <c r="G1918" t="s">
        <v>111</v>
      </c>
      <c r="H1918" t="s">
        <v>125</v>
      </c>
      <c r="I1918" t="s">
        <v>24</v>
      </c>
      <c r="J1918" t="s">
        <v>161</v>
      </c>
      <c r="K1918" t="s">
        <v>161</v>
      </c>
      <c r="L1918" t="s">
        <v>102</v>
      </c>
      <c r="M1918" t="s">
        <v>26</v>
      </c>
      <c r="N1918">
        <v>151</v>
      </c>
      <c r="O1918">
        <v>142</v>
      </c>
      <c r="P1918">
        <v>127</v>
      </c>
      <c r="Q1918">
        <v>0</v>
      </c>
      <c r="R1918">
        <v>0</v>
      </c>
      <c r="S1918">
        <v>0</v>
      </c>
      <c r="T1918">
        <v>0</v>
      </c>
      <c r="U1918">
        <v>0</v>
      </c>
      <c r="V1918">
        <v>94</v>
      </c>
      <c r="W1918">
        <v>84</v>
      </c>
      <c r="X1918">
        <v>0</v>
      </c>
      <c r="Y1918" t="s">
        <v>173</v>
      </c>
      <c r="Z1918" t="s">
        <v>173</v>
      </c>
      <c r="AA1918" t="s">
        <v>173</v>
      </c>
      <c r="AB1918" t="s">
        <v>173</v>
      </c>
      <c r="AC1918" s="25" t="s">
        <v>173</v>
      </c>
      <c r="AD1918" s="25" t="s">
        <v>173</v>
      </c>
      <c r="AE1918" s="25" t="s">
        <v>173</v>
      </c>
      <c r="AQ1918" s="5" t="e">
        <f>VLOOKUP(AR1918,'End KS4 denominations'!A:G,7,0)</f>
        <v>#N/A</v>
      </c>
      <c r="AR1918" s="5" t="str">
        <f t="shared" si="29"/>
        <v>Boys.S7.All schools.Total.Total</v>
      </c>
    </row>
    <row r="1919" spans="1:44" x14ac:dyDescent="0.25">
      <c r="A1919">
        <v>201819</v>
      </c>
      <c r="B1919" t="s">
        <v>19</v>
      </c>
      <c r="C1919" t="s">
        <v>110</v>
      </c>
      <c r="D1919" t="s">
        <v>20</v>
      </c>
      <c r="E1919" t="s">
        <v>21</v>
      </c>
      <c r="F1919" t="s">
        <v>22</v>
      </c>
      <c r="G1919" t="s">
        <v>113</v>
      </c>
      <c r="H1919" t="s">
        <v>125</v>
      </c>
      <c r="I1919" t="s">
        <v>24</v>
      </c>
      <c r="J1919" t="s">
        <v>161</v>
      </c>
      <c r="K1919" t="s">
        <v>161</v>
      </c>
      <c r="L1919" t="s">
        <v>102</v>
      </c>
      <c r="M1919" t="s">
        <v>26</v>
      </c>
      <c r="N1919">
        <v>432</v>
      </c>
      <c r="O1919">
        <v>424</v>
      </c>
      <c r="P1919">
        <v>371</v>
      </c>
      <c r="Q1919">
        <v>0</v>
      </c>
      <c r="R1919">
        <v>0</v>
      </c>
      <c r="S1919">
        <v>0</v>
      </c>
      <c r="T1919">
        <v>0</v>
      </c>
      <c r="U1919">
        <v>0</v>
      </c>
      <c r="V1919">
        <v>98</v>
      </c>
      <c r="W1919">
        <v>85</v>
      </c>
      <c r="X1919">
        <v>0</v>
      </c>
      <c r="Y1919" t="s">
        <v>173</v>
      </c>
      <c r="Z1919" t="s">
        <v>173</v>
      </c>
      <c r="AA1919" t="s">
        <v>173</v>
      </c>
      <c r="AB1919" t="s">
        <v>173</v>
      </c>
      <c r="AC1919" s="25" t="s">
        <v>173</v>
      </c>
      <c r="AD1919" s="25" t="s">
        <v>173</v>
      </c>
      <c r="AE1919" s="25" t="s">
        <v>173</v>
      </c>
      <c r="AQ1919" s="5" t="e">
        <f>VLOOKUP(AR1919,'End KS4 denominations'!A:G,7,0)</f>
        <v>#N/A</v>
      </c>
      <c r="AR1919" s="5" t="str">
        <f t="shared" si="29"/>
        <v>Girls.S7.All schools.Total.Total</v>
      </c>
    </row>
    <row r="1920" spans="1:44" x14ac:dyDescent="0.25">
      <c r="A1920">
        <v>201819</v>
      </c>
      <c r="B1920" t="s">
        <v>19</v>
      </c>
      <c r="C1920" t="s">
        <v>110</v>
      </c>
      <c r="D1920" t="s">
        <v>20</v>
      </c>
      <c r="E1920" t="s">
        <v>21</v>
      </c>
      <c r="F1920" t="s">
        <v>22</v>
      </c>
      <c r="G1920" t="s">
        <v>161</v>
      </c>
      <c r="H1920" t="s">
        <v>125</v>
      </c>
      <c r="I1920" t="s">
        <v>24</v>
      </c>
      <c r="J1920" t="s">
        <v>161</v>
      </c>
      <c r="K1920" t="s">
        <v>161</v>
      </c>
      <c r="L1920" t="s">
        <v>102</v>
      </c>
      <c r="M1920" t="s">
        <v>26</v>
      </c>
      <c r="N1920">
        <v>583</v>
      </c>
      <c r="O1920">
        <v>566</v>
      </c>
      <c r="P1920">
        <v>498</v>
      </c>
      <c r="Q1920">
        <v>0</v>
      </c>
      <c r="R1920">
        <v>0</v>
      </c>
      <c r="S1920">
        <v>0</v>
      </c>
      <c r="T1920">
        <v>0</v>
      </c>
      <c r="U1920">
        <v>0</v>
      </c>
      <c r="V1920">
        <v>97</v>
      </c>
      <c r="W1920">
        <v>85</v>
      </c>
      <c r="X1920">
        <v>0</v>
      </c>
      <c r="Y1920" t="s">
        <v>173</v>
      </c>
      <c r="Z1920" t="s">
        <v>173</v>
      </c>
      <c r="AA1920" t="s">
        <v>173</v>
      </c>
      <c r="AB1920" t="s">
        <v>173</v>
      </c>
      <c r="AC1920" s="25" t="s">
        <v>173</v>
      </c>
      <c r="AD1920" s="25" t="s">
        <v>173</v>
      </c>
      <c r="AE1920" s="25" t="s">
        <v>173</v>
      </c>
      <c r="AQ1920" s="5" t="e">
        <f>VLOOKUP(AR1920,'End KS4 denominations'!A:G,7,0)</f>
        <v>#N/A</v>
      </c>
      <c r="AR1920" s="5" t="str">
        <f t="shared" ref="AR1920:AR1983" si="30">CONCATENATE(G1920,".",H1920,".",I1920,".",J1920,".",K1920)</f>
        <v>Total.S7.All schools.Total.Total</v>
      </c>
    </row>
    <row r="1921" spans="1:44" x14ac:dyDescent="0.25">
      <c r="A1921">
        <v>201819</v>
      </c>
      <c r="B1921" t="s">
        <v>19</v>
      </c>
      <c r="C1921" t="s">
        <v>110</v>
      </c>
      <c r="D1921" t="s">
        <v>20</v>
      </c>
      <c r="E1921" t="s">
        <v>21</v>
      </c>
      <c r="F1921" t="s">
        <v>22</v>
      </c>
      <c r="G1921" t="s">
        <v>111</v>
      </c>
      <c r="H1921" t="s">
        <v>125</v>
      </c>
      <c r="I1921" t="s">
        <v>24</v>
      </c>
      <c r="J1921" t="s">
        <v>161</v>
      </c>
      <c r="K1921" t="s">
        <v>161</v>
      </c>
      <c r="L1921" t="s">
        <v>63</v>
      </c>
      <c r="M1921" t="s">
        <v>26</v>
      </c>
      <c r="N1921">
        <v>10224</v>
      </c>
      <c r="O1921">
        <v>9895</v>
      </c>
      <c r="P1921">
        <v>8760</v>
      </c>
      <c r="Q1921">
        <v>6259</v>
      </c>
      <c r="R1921">
        <v>0</v>
      </c>
      <c r="S1921">
        <v>0</v>
      </c>
      <c r="T1921">
        <v>0</v>
      </c>
      <c r="U1921">
        <v>0</v>
      </c>
      <c r="V1921">
        <v>96</v>
      </c>
      <c r="W1921">
        <v>85</v>
      </c>
      <c r="X1921">
        <v>61</v>
      </c>
      <c r="Y1921" t="s">
        <v>173</v>
      </c>
      <c r="Z1921" t="s">
        <v>173</v>
      </c>
      <c r="AA1921" t="s">
        <v>173</v>
      </c>
      <c r="AB1921" t="s">
        <v>173</v>
      </c>
      <c r="AC1921" s="25" t="s">
        <v>173</v>
      </c>
      <c r="AD1921" s="25" t="s">
        <v>173</v>
      </c>
      <c r="AE1921" s="25" t="s">
        <v>173</v>
      </c>
      <c r="AQ1921" s="5" t="e">
        <f>VLOOKUP(AR1921,'End KS4 denominations'!A:G,7,0)</f>
        <v>#N/A</v>
      </c>
      <c r="AR1921" s="5" t="str">
        <f t="shared" si="30"/>
        <v>Boys.S7.All schools.Total.Total</v>
      </c>
    </row>
    <row r="1922" spans="1:44" x14ac:dyDescent="0.25">
      <c r="A1922">
        <v>201819</v>
      </c>
      <c r="B1922" t="s">
        <v>19</v>
      </c>
      <c r="C1922" t="s">
        <v>110</v>
      </c>
      <c r="D1922" t="s">
        <v>20</v>
      </c>
      <c r="E1922" t="s">
        <v>21</v>
      </c>
      <c r="F1922" t="s">
        <v>22</v>
      </c>
      <c r="G1922" t="s">
        <v>113</v>
      </c>
      <c r="H1922" t="s">
        <v>125</v>
      </c>
      <c r="I1922" t="s">
        <v>24</v>
      </c>
      <c r="J1922" t="s">
        <v>161</v>
      </c>
      <c r="K1922" t="s">
        <v>161</v>
      </c>
      <c r="L1922" t="s">
        <v>63</v>
      </c>
      <c r="M1922" t="s">
        <v>26</v>
      </c>
      <c r="N1922">
        <v>11671</v>
      </c>
      <c r="O1922">
        <v>11457</v>
      </c>
      <c r="P1922">
        <v>10581</v>
      </c>
      <c r="Q1922">
        <v>7669</v>
      </c>
      <c r="R1922">
        <v>0</v>
      </c>
      <c r="S1922">
        <v>0</v>
      </c>
      <c r="T1922">
        <v>0</v>
      </c>
      <c r="U1922">
        <v>0</v>
      </c>
      <c r="V1922">
        <v>98</v>
      </c>
      <c r="W1922">
        <v>90</v>
      </c>
      <c r="X1922">
        <v>65</v>
      </c>
      <c r="Y1922" t="s">
        <v>173</v>
      </c>
      <c r="Z1922" t="s">
        <v>173</v>
      </c>
      <c r="AA1922" t="s">
        <v>173</v>
      </c>
      <c r="AB1922" t="s">
        <v>173</v>
      </c>
      <c r="AC1922" s="25" t="s">
        <v>173</v>
      </c>
      <c r="AD1922" s="25" t="s">
        <v>173</v>
      </c>
      <c r="AE1922" s="25" t="s">
        <v>173</v>
      </c>
      <c r="AQ1922" s="5" t="e">
        <f>VLOOKUP(AR1922,'End KS4 denominations'!A:G,7,0)</f>
        <v>#N/A</v>
      </c>
      <c r="AR1922" s="5" t="str">
        <f t="shared" si="30"/>
        <v>Girls.S7.All schools.Total.Total</v>
      </c>
    </row>
    <row r="1923" spans="1:44" x14ac:dyDescent="0.25">
      <c r="A1923">
        <v>201819</v>
      </c>
      <c r="B1923" t="s">
        <v>19</v>
      </c>
      <c r="C1923" t="s">
        <v>110</v>
      </c>
      <c r="D1923" t="s">
        <v>20</v>
      </c>
      <c r="E1923" t="s">
        <v>21</v>
      </c>
      <c r="F1923" t="s">
        <v>22</v>
      </c>
      <c r="G1923" t="s">
        <v>161</v>
      </c>
      <c r="H1923" t="s">
        <v>125</v>
      </c>
      <c r="I1923" t="s">
        <v>24</v>
      </c>
      <c r="J1923" t="s">
        <v>161</v>
      </c>
      <c r="K1923" t="s">
        <v>161</v>
      </c>
      <c r="L1923" t="s">
        <v>63</v>
      </c>
      <c r="M1923" t="s">
        <v>26</v>
      </c>
      <c r="N1923">
        <v>21895</v>
      </c>
      <c r="O1923">
        <v>21352</v>
      </c>
      <c r="P1923">
        <v>19341</v>
      </c>
      <c r="Q1923">
        <v>13928</v>
      </c>
      <c r="R1923">
        <v>0</v>
      </c>
      <c r="S1923">
        <v>0</v>
      </c>
      <c r="T1923">
        <v>0</v>
      </c>
      <c r="U1923">
        <v>0</v>
      </c>
      <c r="V1923">
        <v>97</v>
      </c>
      <c r="W1923">
        <v>88</v>
      </c>
      <c r="X1923">
        <v>63</v>
      </c>
      <c r="Y1923" t="s">
        <v>173</v>
      </c>
      <c r="Z1923" t="s">
        <v>173</v>
      </c>
      <c r="AA1923" t="s">
        <v>173</v>
      </c>
      <c r="AB1923" t="s">
        <v>173</v>
      </c>
      <c r="AC1923" s="25" t="s">
        <v>173</v>
      </c>
      <c r="AD1923" s="25" t="s">
        <v>173</v>
      </c>
      <c r="AE1923" s="25" t="s">
        <v>173</v>
      </c>
      <c r="AQ1923" s="5" t="e">
        <f>VLOOKUP(AR1923,'End KS4 denominations'!A:G,7,0)</f>
        <v>#N/A</v>
      </c>
      <c r="AR1923" s="5" t="str">
        <f t="shared" si="30"/>
        <v>Total.S7.All schools.Total.Total</v>
      </c>
    </row>
    <row r="1924" spans="1:44" x14ac:dyDescent="0.25">
      <c r="A1924">
        <v>201819</v>
      </c>
      <c r="B1924" t="s">
        <v>19</v>
      </c>
      <c r="C1924" t="s">
        <v>110</v>
      </c>
      <c r="D1924" t="s">
        <v>20</v>
      </c>
      <c r="E1924" t="s">
        <v>21</v>
      </c>
      <c r="F1924" t="s">
        <v>22</v>
      </c>
      <c r="G1924" t="s">
        <v>111</v>
      </c>
      <c r="H1924" t="s">
        <v>125</v>
      </c>
      <c r="I1924" t="s">
        <v>24</v>
      </c>
      <c r="J1924" t="s">
        <v>161</v>
      </c>
      <c r="K1924" t="s">
        <v>161</v>
      </c>
      <c r="L1924" t="s">
        <v>64</v>
      </c>
      <c r="M1924" t="s">
        <v>26</v>
      </c>
      <c r="N1924">
        <v>1488</v>
      </c>
      <c r="O1924">
        <v>1465</v>
      </c>
      <c r="P1924">
        <v>1231</v>
      </c>
      <c r="Q1924">
        <v>1065</v>
      </c>
      <c r="R1924">
        <v>0</v>
      </c>
      <c r="S1924">
        <v>0</v>
      </c>
      <c r="T1924">
        <v>0</v>
      </c>
      <c r="U1924">
        <v>0</v>
      </c>
      <c r="V1924">
        <v>98</v>
      </c>
      <c r="W1924">
        <v>82</v>
      </c>
      <c r="X1924">
        <v>71</v>
      </c>
      <c r="Y1924" t="s">
        <v>173</v>
      </c>
      <c r="Z1924" t="s">
        <v>173</v>
      </c>
      <c r="AA1924" t="s">
        <v>173</v>
      </c>
      <c r="AB1924" t="s">
        <v>173</v>
      </c>
      <c r="AC1924" s="25" t="s">
        <v>173</v>
      </c>
      <c r="AD1924" s="25" t="s">
        <v>173</v>
      </c>
      <c r="AE1924" s="25" t="s">
        <v>173</v>
      </c>
      <c r="AQ1924" s="5" t="e">
        <f>VLOOKUP(AR1924,'End KS4 denominations'!A:G,7,0)</f>
        <v>#N/A</v>
      </c>
      <c r="AR1924" s="5" t="str">
        <f t="shared" si="30"/>
        <v>Boys.S7.All schools.Total.Total</v>
      </c>
    </row>
    <row r="1925" spans="1:44" x14ac:dyDescent="0.25">
      <c r="A1925">
        <v>201819</v>
      </c>
      <c r="B1925" t="s">
        <v>19</v>
      </c>
      <c r="C1925" t="s">
        <v>110</v>
      </c>
      <c r="D1925" t="s">
        <v>20</v>
      </c>
      <c r="E1925" t="s">
        <v>21</v>
      </c>
      <c r="F1925" t="s">
        <v>22</v>
      </c>
      <c r="G1925" t="s">
        <v>113</v>
      </c>
      <c r="H1925" t="s">
        <v>125</v>
      </c>
      <c r="I1925" t="s">
        <v>24</v>
      </c>
      <c r="J1925" t="s">
        <v>161</v>
      </c>
      <c r="K1925" t="s">
        <v>161</v>
      </c>
      <c r="L1925" t="s">
        <v>64</v>
      </c>
      <c r="M1925" t="s">
        <v>26</v>
      </c>
      <c r="N1925">
        <v>320</v>
      </c>
      <c r="O1925">
        <v>311</v>
      </c>
      <c r="P1925">
        <v>247</v>
      </c>
      <c r="Q1925">
        <v>206</v>
      </c>
      <c r="R1925">
        <v>0</v>
      </c>
      <c r="S1925">
        <v>0</v>
      </c>
      <c r="T1925">
        <v>0</v>
      </c>
      <c r="U1925">
        <v>0</v>
      </c>
      <c r="V1925">
        <v>97</v>
      </c>
      <c r="W1925">
        <v>77</v>
      </c>
      <c r="X1925">
        <v>64</v>
      </c>
      <c r="Y1925" t="s">
        <v>173</v>
      </c>
      <c r="Z1925" t="s">
        <v>173</v>
      </c>
      <c r="AA1925" t="s">
        <v>173</v>
      </c>
      <c r="AB1925" t="s">
        <v>173</v>
      </c>
      <c r="AC1925" s="25" t="s">
        <v>173</v>
      </c>
      <c r="AD1925" s="25" t="s">
        <v>173</v>
      </c>
      <c r="AE1925" s="25" t="s">
        <v>173</v>
      </c>
      <c r="AQ1925" s="5" t="e">
        <f>VLOOKUP(AR1925,'End KS4 denominations'!A:G,7,0)</f>
        <v>#N/A</v>
      </c>
      <c r="AR1925" s="5" t="str">
        <f t="shared" si="30"/>
        <v>Girls.S7.All schools.Total.Total</v>
      </c>
    </row>
    <row r="1926" spans="1:44" x14ac:dyDescent="0.25">
      <c r="A1926">
        <v>201819</v>
      </c>
      <c r="B1926" t="s">
        <v>19</v>
      </c>
      <c r="C1926" t="s">
        <v>110</v>
      </c>
      <c r="D1926" t="s">
        <v>20</v>
      </c>
      <c r="E1926" t="s">
        <v>21</v>
      </c>
      <c r="F1926" t="s">
        <v>22</v>
      </c>
      <c r="G1926" t="s">
        <v>161</v>
      </c>
      <c r="H1926" t="s">
        <v>125</v>
      </c>
      <c r="I1926" t="s">
        <v>24</v>
      </c>
      <c r="J1926" t="s">
        <v>161</v>
      </c>
      <c r="K1926" t="s">
        <v>161</v>
      </c>
      <c r="L1926" t="s">
        <v>64</v>
      </c>
      <c r="M1926" t="s">
        <v>26</v>
      </c>
      <c r="N1926">
        <v>1808</v>
      </c>
      <c r="O1926">
        <v>1776</v>
      </c>
      <c r="P1926">
        <v>1478</v>
      </c>
      <c r="Q1926">
        <v>1271</v>
      </c>
      <c r="R1926">
        <v>0</v>
      </c>
      <c r="S1926">
        <v>0</v>
      </c>
      <c r="T1926">
        <v>0</v>
      </c>
      <c r="U1926">
        <v>0</v>
      </c>
      <c r="V1926">
        <v>98</v>
      </c>
      <c r="W1926">
        <v>81</v>
      </c>
      <c r="X1926">
        <v>70</v>
      </c>
      <c r="Y1926" t="s">
        <v>173</v>
      </c>
      <c r="Z1926" t="s">
        <v>173</v>
      </c>
      <c r="AA1926" t="s">
        <v>173</v>
      </c>
      <c r="AB1926" t="s">
        <v>173</v>
      </c>
      <c r="AC1926" s="25" t="s">
        <v>173</v>
      </c>
      <c r="AD1926" s="25" t="s">
        <v>173</v>
      </c>
      <c r="AE1926" s="25" t="s">
        <v>173</v>
      </c>
      <c r="AQ1926" s="5" t="e">
        <f>VLOOKUP(AR1926,'End KS4 denominations'!A:G,7,0)</f>
        <v>#N/A</v>
      </c>
      <c r="AR1926" s="5" t="str">
        <f t="shared" si="30"/>
        <v>Total.S7.All schools.Total.Total</v>
      </c>
    </row>
    <row r="1927" spans="1:44" x14ac:dyDescent="0.25">
      <c r="A1927">
        <v>201819</v>
      </c>
      <c r="B1927" t="s">
        <v>19</v>
      </c>
      <c r="C1927" t="s">
        <v>110</v>
      </c>
      <c r="D1927" t="s">
        <v>20</v>
      </c>
      <c r="E1927" t="s">
        <v>21</v>
      </c>
      <c r="F1927" t="s">
        <v>22</v>
      </c>
      <c r="G1927" t="s">
        <v>111</v>
      </c>
      <c r="H1927" t="s">
        <v>125</v>
      </c>
      <c r="I1927" t="s">
        <v>24</v>
      </c>
      <c r="J1927" t="s">
        <v>161</v>
      </c>
      <c r="K1927" t="s">
        <v>161</v>
      </c>
      <c r="L1927" t="s">
        <v>65</v>
      </c>
      <c r="M1927" t="s">
        <v>26</v>
      </c>
      <c r="N1927">
        <v>50649</v>
      </c>
      <c r="O1927">
        <v>50436</v>
      </c>
      <c r="P1927">
        <v>34840</v>
      </c>
      <c r="Q1927">
        <v>26546</v>
      </c>
      <c r="R1927">
        <v>0</v>
      </c>
      <c r="S1927">
        <v>0</v>
      </c>
      <c r="T1927">
        <v>0</v>
      </c>
      <c r="U1927">
        <v>0</v>
      </c>
      <c r="V1927">
        <v>99</v>
      </c>
      <c r="W1927">
        <v>68</v>
      </c>
      <c r="X1927">
        <v>52</v>
      </c>
      <c r="Y1927" t="s">
        <v>173</v>
      </c>
      <c r="Z1927" t="s">
        <v>173</v>
      </c>
      <c r="AA1927" t="s">
        <v>173</v>
      </c>
      <c r="AB1927" t="s">
        <v>173</v>
      </c>
      <c r="AC1927" s="25" t="s">
        <v>173</v>
      </c>
      <c r="AD1927" s="25" t="s">
        <v>173</v>
      </c>
      <c r="AE1927" s="25" t="s">
        <v>173</v>
      </c>
      <c r="AQ1927" s="5" t="e">
        <f>VLOOKUP(AR1927,'End KS4 denominations'!A:G,7,0)</f>
        <v>#N/A</v>
      </c>
      <c r="AR1927" s="5" t="str">
        <f t="shared" si="30"/>
        <v>Boys.S7.All schools.Total.Total</v>
      </c>
    </row>
    <row r="1928" spans="1:44" x14ac:dyDescent="0.25">
      <c r="A1928">
        <v>201819</v>
      </c>
      <c r="B1928" t="s">
        <v>19</v>
      </c>
      <c r="C1928" t="s">
        <v>110</v>
      </c>
      <c r="D1928" t="s">
        <v>20</v>
      </c>
      <c r="E1928" t="s">
        <v>21</v>
      </c>
      <c r="F1928" t="s">
        <v>22</v>
      </c>
      <c r="G1928" t="s">
        <v>113</v>
      </c>
      <c r="H1928" t="s">
        <v>125</v>
      </c>
      <c r="I1928" t="s">
        <v>24</v>
      </c>
      <c r="J1928" t="s">
        <v>161</v>
      </c>
      <c r="K1928" t="s">
        <v>161</v>
      </c>
      <c r="L1928" t="s">
        <v>65</v>
      </c>
      <c r="M1928" t="s">
        <v>26</v>
      </c>
      <c r="N1928">
        <v>28898</v>
      </c>
      <c r="O1928">
        <v>28798</v>
      </c>
      <c r="P1928">
        <v>22312</v>
      </c>
      <c r="Q1928">
        <v>18601</v>
      </c>
      <c r="R1928">
        <v>0</v>
      </c>
      <c r="S1928">
        <v>0</v>
      </c>
      <c r="T1928">
        <v>0</v>
      </c>
      <c r="U1928">
        <v>0</v>
      </c>
      <c r="V1928">
        <v>99</v>
      </c>
      <c r="W1928">
        <v>77</v>
      </c>
      <c r="X1928">
        <v>64</v>
      </c>
      <c r="Y1928" t="s">
        <v>173</v>
      </c>
      <c r="Z1928" t="s">
        <v>173</v>
      </c>
      <c r="AA1928" t="s">
        <v>173</v>
      </c>
      <c r="AB1928" t="s">
        <v>173</v>
      </c>
      <c r="AC1928" s="25" t="s">
        <v>173</v>
      </c>
      <c r="AD1928" s="25" t="s">
        <v>173</v>
      </c>
      <c r="AE1928" s="25" t="s">
        <v>173</v>
      </c>
      <c r="AQ1928" s="5" t="e">
        <f>VLOOKUP(AR1928,'End KS4 denominations'!A:G,7,0)</f>
        <v>#N/A</v>
      </c>
      <c r="AR1928" s="5" t="str">
        <f t="shared" si="30"/>
        <v>Girls.S7.All schools.Total.Total</v>
      </c>
    </row>
    <row r="1929" spans="1:44" x14ac:dyDescent="0.25">
      <c r="A1929">
        <v>201819</v>
      </c>
      <c r="B1929" t="s">
        <v>19</v>
      </c>
      <c r="C1929" t="s">
        <v>110</v>
      </c>
      <c r="D1929" t="s">
        <v>20</v>
      </c>
      <c r="E1929" t="s">
        <v>21</v>
      </c>
      <c r="F1929" t="s">
        <v>22</v>
      </c>
      <c r="G1929" t="s">
        <v>161</v>
      </c>
      <c r="H1929" t="s">
        <v>125</v>
      </c>
      <c r="I1929" t="s">
        <v>24</v>
      </c>
      <c r="J1929" t="s">
        <v>161</v>
      </c>
      <c r="K1929" t="s">
        <v>161</v>
      </c>
      <c r="L1929" t="s">
        <v>65</v>
      </c>
      <c r="M1929" t="s">
        <v>26</v>
      </c>
      <c r="N1929">
        <v>79547</v>
      </c>
      <c r="O1929">
        <v>79234</v>
      </c>
      <c r="P1929">
        <v>57152</v>
      </c>
      <c r="Q1929">
        <v>45147</v>
      </c>
      <c r="R1929">
        <v>0</v>
      </c>
      <c r="S1929">
        <v>0</v>
      </c>
      <c r="T1929">
        <v>0</v>
      </c>
      <c r="U1929">
        <v>0</v>
      </c>
      <c r="V1929">
        <v>99</v>
      </c>
      <c r="W1929">
        <v>71</v>
      </c>
      <c r="X1929">
        <v>56</v>
      </c>
      <c r="Y1929" t="s">
        <v>173</v>
      </c>
      <c r="Z1929" t="s">
        <v>173</v>
      </c>
      <c r="AA1929" t="s">
        <v>173</v>
      </c>
      <c r="AB1929" t="s">
        <v>173</v>
      </c>
      <c r="AC1929" s="25" t="s">
        <v>173</v>
      </c>
      <c r="AD1929" s="25" t="s">
        <v>173</v>
      </c>
      <c r="AE1929" s="25" t="s">
        <v>173</v>
      </c>
      <c r="AQ1929" s="5" t="e">
        <f>VLOOKUP(AR1929,'End KS4 denominations'!A:G,7,0)</f>
        <v>#N/A</v>
      </c>
      <c r="AR1929" s="5" t="str">
        <f t="shared" si="30"/>
        <v>Total.S7.All schools.Total.Total</v>
      </c>
    </row>
    <row r="1930" spans="1:44" x14ac:dyDescent="0.25">
      <c r="A1930">
        <v>201819</v>
      </c>
      <c r="B1930" t="s">
        <v>19</v>
      </c>
      <c r="C1930" t="s">
        <v>110</v>
      </c>
      <c r="D1930" t="s">
        <v>20</v>
      </c>
      <c r="E1930" t="s">
        <v>21</v>
      </c>
      <c r="F1930" t="s">
        <v>22</v>
      </c>
      <c r="G1930" t="s">
        <v>111</v>
      </c>
      <c r="H1930" t="s">
        <v>125</v>
      </c>
      <c r="I1930" t="s">
        <v>24</v>
      </c>
      <c r="J1930" t="s">
        <v>161</v>
      </c>
      <c r="K1930" t="s">
        <v>161</v>
      </c>
      <c r="L1930" t="s">
        <v>66</v>
      </c>
      <c r="M1930" t="s">
        <v>26</v>
      </c>
      <c r="N1930">
        <v>79685</v>
      </c>
      <c r="O1930">
        <v>79130</v>
      </c>
      <c r="P1930">
        <v>72569</v>
      </c>
      <c r="Q1930">
        <v>63659</v>
      </c>
      <c r="R1930">
        <v>0</v>
      </c>
      <c r="S1930">
        <v>0</v>
      </c>
      <c r="T1930">
        <v>0</v>
      </c>
      <c r="U1930">
        <v>0</v>
      </c>
      <c r="V1930">
        <v>99</v>
      </c>
      <c r="W1930">
        <v>91</v>
      </c>
      <c r="X1930">
        <v>79</v>
      </c>
      <c r="Y1930" t="s">
        <v>173</v>
      </c>
      <c r="Z1930" t="s">
        <v>173</v>
      </c>
      <c r="AA1930" t="s">
        <v>173</v>
      </c>
      <c r="AB1930" t="s">
        <v>173</v>
      </c>
      <c r="AC1930" s="25" t="s">
        <v>173</v>
      </c>
      <c r="AD1930" s="25" t="s">
        <v>173</v>
      </c>
      <c r="AE1930" s="25" t="s">
        <v>173</v>
      </c>
      <c r="AQ1930" s="5" t="e">
        <f>VLOOKUP(AR1930,'End KS4 denominations'!A:G,7,0)</f>
        <v>#N/A</v>
      </c>
      <c r="AR1930" s="5" t="str">
        <f t="shared" si="30"/>
        <v>Boys.S7.All schools.Total.Total</v>
      </c>
    </row>
    <row r="1931" spans="1:44" x14ac:dyDescent="0.25">
      <c r="A1931">
        <v>201819</v>
      </c>
      <c r="B1931" t="s">
        <v>19</v>
      </c>
      <c r="C1931" t="s">
        <v>110</v>
      </c>
      <c r="D1931" t="s">
        <v>20</v>
      </c>
      <c r="E1931" t="s">
        <v>21</v>
      </c>
      <c r="F1931" t="s">
        <v>22</v>
      </c>
      <c r="G1931" t="s">
        <v>113</v>
      </c>
      <c r="H1931" t="s">
        <v>125</v>
      </c>
      <c r="I1931" t="s">
        <v>24</v>
      </c>
      <c r="J1931" t="s">
        <v>161</v>
      </c>
      <c r="K1931" t="s">
        <v>161</v>
      </c>
      <c r="L1931" t="s">
        <v>66</v>
      </c>
      <c r="M1931" t="s">
        <v>26</v>
      </c>
      <c r="N1931">
        <v>77171</v>
      </c>
      <c r="O1931">
        <v>76666</v>
      </c>
      <c r="P1931">
        <v>70028</v>
      </c>
      <c r="Q1931">
        <v>60753</v>
      </c>
      <c r="R1931">
        <v>0</v>
      </c>
      <c r="S1931">
        <v>0</v>
      </c>
      <c r="T1931">
        <v>0</v>
      </c>
      <c r="U1931">
        <v>0</v>
      </c>
      <c r="V1931">
        <v>99</v>
      </c>
      <c r="W1931">
        <v>90</v>
      </c>
      <c r="X1931">
        <v>78</v>
      </c>
      <c r="Y1931" t="s">
        <v>173</v>
      </c>
      <c r="Z1931" t="s">
        <v>173</v>
      </c>
      <c r="AA1931" t="s">
        <v>173</v>
      </c>
      <c r="AB1931" t="s">
        <v>173</v>
      </c>
      <c r="AC1931" s="25" t="s">
        <v>173</v>
      </c>
      <c r="AD1931" s="25" t="s">
        <v>173</v>
      </c>
      <c r="AE1931" s="25" t="s">
        <v>173</v>
      </c>
      <c r="AQ1931" s="5" t="e">
        <f>VLOOKUP(AR1931,'End KS4 denominations'!A:G,7,0)</f>
        <v>#N/A</v>
      </c>
      <c r="AR1931" s="5" t="str">
        <f t="shared" si="30"/>
        <v>Girls.S7.All schools.Total.Total</v>
      </c>
    </row>
    <row r="1932" spans="1:44" x14ac:dyDescent="0.25">
      <c r="A1932">
        <v>201819</v>
      </c>
      <c r="B1932" t="s">
        <v>19</v>
      </c>
      <c r="C1932" t="s">
        <v>110</v>
      </c>
      <c r="D1932" t="s">
        <v>20</v>
      </c>
      <c r="E1932" t="s">
        <v>21</v>
      </c>
      <c r="F1932" t="s">
        <v>22</v>
      </c>
      <c r="G1932" t="s">
        <v>161</v>
      </c>
      <c r="H1932" t="s">
        <v>125</v>
      </c>
      <c r="I1932" t="s">
        <v>24</v>
      </c>
      <c r="J1932" t="s">
        <v>161</v>
      </c>
      <c r="K1932" t="s">
        <v>161</v>
      </c>
      <c r="L1932" t="s">
        <v>66</v>
      </c>
      <c r="M1932" t="s">
        <v>26</v>
      </c>
      <c r="N1932">
        <v>156856</v>
      </c>
      <c r="O1932">
        <v>155796</v>
      </c>
      <c r="P1932">
        <v>142597</v>
      </c>
      <c r="Q1932">
        <v>124412</v>
      </c>
      <c r="R1932">
        <v>0</v>
      </c>
      <c r="S1932">
        <v>0</v>
      </c>
      <c r="T1932">
        <v>0</v>
      </c>
      <c r="U1932">
        <v>0</v>
      </c>
      <c r="V1932">
        <v>99</v>
      </c>
      <c r="W1932">
        <v>90</v>
      </c>
      <c r="X1932">
        <v>79</v>
      </c>
      <c r="Y1932" t="s">
        <v>173</v>
      </c>
      <c r="Z1932" t="s">
        <v>173</v>
      </c>
      <c r="AA1932" t="s">
        <v>173</v>
      </c>
      <c r="AB1932" t="s">
        <v>173</v>
      </c>
      <c r="AC1932" s="25" t="s">
        <v>173</v>
      </c>
      <c r="AD1932" s="25" t="s">
        <v>173</v>
      </c>
      <c r="AE1932" s="25" t="s">
        <v>173</v>
      </c>
      <c r="AQ1932" s="5" t="e">
        <f>VLOOKUP(AR1932,'End KS4 denominations'!A:G,7,0)</f>
        <v>#N/A</v>
      </c>
      <c r="AR1932" s="5" t="str">
        <f t="shared" si="30"/>
        <v>Total.S7.All schools.Total.Total</v>
      </c>
    </row>
    <row r="1933" spans="1:44" x14ac:dyDescent="0.25">
      <c r="A1933">
        <v>201819</v>
      </c>
      <c r="B1933" t="s">
        <v>19</v>
      </c>
      <c r="C1933" t="s">
        <v>110</v>
      </c>
      <c r="D1933" t="s">
        <v>20</v>
      </c>
      <c r="E1933" t="s">
        <v>21</v>
      </c>
      <c r="F1933" t="s">
        <v>22</v>
      </c>
      <c r="G1933" t="s">
        <v>111</v>
      </c>
      <c r="H1933" t="s">
        <v>125</v>
      </c>
      <c r="I1933" t="s">
        <v>24</v>
      </c>
      <c r="J1933" t="s">
        <v>161</v>
      </c>
      <c r="K1933" t="s">
        <v>161</v>
      </c>
      <c r="L1933" t="s">
        <v>67</v>
      </c>
      <c r="M1933" t="s">
        <v>26</v>
      </c>
      <c r="N1933">
        <v>102918</v>
      </c>
      <c r="O1933">
        <v>100050</v>
      </c>
      <c r="P1933">
        <v>66149</v>
      </c>
      <c r="Q1933">
        <v>53193</v>
      </c>
      <c r="R1933">
        <v>0</v>
      </c>
      <c r="S1933">
        <v>0</v>
      </c>
      <c r="T1933">
        <v>0</v>
      </c>
      <c r="U1933">
        <v>0</v>
      </c>
      <c r="V1933">
        <v>97</v>
      </c>
      <c r="W1933">
        <v>64</v>
      </c>
      <c r="X1933">
        <v>51</v>
      </c>
      <c r="Y1933" t="s">
        <v>173</v>
      </c>
      <c r="Z1933" t="s">
        <v>173</v>
      </c>
      <c r="AA1933" t="s">
        <v>173</v>
      </c>
      <c r="AB1933" t="s">
        <v>173</v>
      </c>
      <c r="AC1933" s="25" t="s">
        <v>173</v>
      </c>
      <c r="AD1933" s="25" t="s">
        <v>173</v>
      </c>
      <c r="AE1933" s="25" t="s">
        <v>173</v>
      </c>
      <c r="AQ1933" s="5" t="e">
        <f>VLOOKUP(AR1933,'End KS4 denominations'!A:G,7,0)</f>
        <v>#N/A</v>
      </c>
      <c r="AR1933" s="5" t="str">
        <f t="shared" si="30"/>
        <v>Boys.S7.All schools.Total.Total</v>
      </c>
    </row>
    <row r="1934" spans="1:44" x14ac:dyDescent="0.25">
      <c r="A1934">
        <v>201819</v>
      </c>
      <c r="B1934" t="s">
        <v>19</v>
      </c>
      <c r="C1934" t="s">
        <v>110</v>
      </c>
      <c r="D1934" t="s">
        <v>20</v>
      </c>
      <c r="E1934" t="s">
        <v>21</v>
      </c>
      <c r="F1934" t="s">
        <v>22</v>
      </c>
      <c r="G1934" t="s">
        <v>113</v>
      </c>
      <c r="H1934" t="s">
        <v>125</v>
      </c>
      <c r="I1934" t="s">
        <v>24</v>
      </c>
      <c r="J1934" t="s">
        <v>161</v>
      </c>
      <c r="K1934" t="s">
        <v>161</v>
      </c>
      <c r="L1934" t="s">
        <v>67</v>
      </c>
      <c r="M1934" t="s">
        <v>26</v>
      </c>
      <c r="N1934">
        <v>121829</v>
      </c>
      <c r="O1934">
        <v>120663</v>
      </c>
      <c r="P1934">
        <v>96411</v>
      </c>
      <c r="Q1934">
        <v>83779</v>
      </c>
      <c r="R1934">
        <v>0</v>
      </c>
      <c r="S1934">
        <v>0</v>
      </c>
      <c r="T1934">
        <v>0</v>
      </c>
      <c r="U1934">
        <v>0</v>
      </c>
      <c r="V1934">
        <v>99</v>
      </c>
      <c r="W1934">
        <v>79</v>
      </c>
      <c r="X1934">
        <v>68</v>
      </c>
      <c r="Y1934" t="s">
        <v>173</v>
      </c>
      <c r="Z1934" t="s">
        <v>173</v>
      </c>
      <c r="AA1934" t="s">
        <v>173</v>
      </c>
      <c r="AB1934" t="s">
        <v>173</v>
      </c>
      <c r="AC1934" s="25" t="s">
        <v>173</v>
      </c>
      <c r="AD1934" s="25" t="s">
        <v>173</v>
      </c>
      <c r="AE1934" s="25" t="s">
        <v>173</v>
      </c>
      <c r="AQ1934" s="5" t="e">
        <f>VLOOKUP(AR1934,'End KS4 denominations'!A:G,7,0)</f>
        <v>#N/A</v>
      </c>
      <c r="AR1934" s="5" t="str">
        <f t="shared" si="30"/>
        <v>Girls.S7.All schools.Total.Total</v>
      </c>
    </row>
    <row r="1935" spans="1:44" x14ac:dyDescent="0.25">
      <c r="A1935">
        <v>201819</v>
      </c>
      <c r="B1935" t="s">
        <v>19</v>
      </c>
      <c r="C1935" t="s">
        <v>110</v>
      </c>
      <c r="D1935" t="s">
        <v>20</v>
      </c>
      <c r="E1935" t="s">
        <v>21</v>
      </c>
      <c r="F1935" t="s">
        <v>22</v>
      </c>
      <c r="G1935" t="s">
        <v>161</v>
      </c>
      <c r="H1935" t="s">
        <v>125</v>
      </c>
      <c r="I1935" t="s">
        <v>24</v>
      </c>
      <c r="J1935" t="s">
        <v>161</v>
      </c>
      <c r="K1935" t="s">
        <v>161</v>
      </c>
      <c r="L1935" t="s">
        <v>67</v>
      </c>
      <c r="M1935" t="s">
        <v>26</v>
      </c>
      <c r="N1935">
        <v>224747</v>
      </c>
      <c r="O1935">
        <v>220713</v>
      </c>
      <c r="P1935">
        <v>162560</v>
      </c>
      <c r="Q1935">
        <v>136972</v>
      </c>
      <c r="R1935">
        <v>0</v>
      </c>
      <c r="S1935">
        <v>0</v>
      </c>
      <c r="T1935">
        <v>0</v>
      </c>
      <c r="U1935">
        <v>0</v>
      </c>
      <c r="V1935">
        <v>98</v>
      </c>
      <c r="W1935">
        <v>72</v>
      </c>
      <c r="X1935">
        <v>60</v>
      </c>
      <c r="Y1935" t="s">
        <v>173</v>
      </c>
      <c r="Z1935" t="s">
        <v>173</v>
      </c>
      <c r="AA1935" t="s">
        <v>173</v>
      </c>
      <c r="AB1935" t="s">
        <v>173</v>
      </c>
      <c r="AC1935" s="25" t="s">
        <v>173</v>
      </c>
      <c r="AD1935" s="25" t="s">
        <v>173</v>
      </c>
      <c r="AE1935" s="25" t="s">
        <v>173</v>
      </c>
      <c r="AQ1935" s="5" t="e">
        <f>VLOOKUP(AR1935,'End KS4 denominations'!A:G,7,0)</f>
        <v>#N/A</v>
      </c>
      <c r="AR1935" s="5" t="str">
        <f t="shared" si="30"/>
        <v>Total.S7.All schools.Total.Total</v>
      </c>
    </row>
    <row r="1936" spans="1:44" x14ac:dyDescent="0.25">
      <c r="A1936">
        <v>201819</v>
      </c>
      <c r="B1936" t="s">
        <v>19</v>
      </c>
      <c r="C1936" t="s">
        <v>110</v>
      </c>
      <c r="D1936" t="s">
        <v>20</v>
      </c>
      <c r="E1936" t="s">
        <v>21</v>
      </c>
      <c r="F1936" t="s">
        <v>22</v>
      </c>
      <c r="G1936" t="s">
        <v>111</v>
      </c>
      <c r="H1936" t="s">
        <v>125</v>
      </c>
      <c r="I1936" t="s">
        <v>24</v>
      </c>
      <c r="J1936" t="s">
        <v>161</v>
      </c>
      <c r="K1936" t="s">
        <v>161</v>
      </c>
      <c r="L1936" t="s">
        <v>68</v>
      </c>
      <c r="M1936" t="s">
        <v>26</v>
      </c>
      <c r="N1936">
        <v>9866</v>
      </c>
      <c r="O1936">
        <v>9466</v>
      </c>
      <c r="P1936">
        <v>5347</v>
      </c>
      <c r="Q1936">
        <v>3758</v>
      </c>
      <c r="R1936">
        <v>0</v>
      </c>
      <c r="S1936">
        <v>0</v>
      </c>
      <c r="T1936">
        <v>0</v>
      </c>
      <c r="U1936">
        <v>0</v>
      </c>
      <c r="V1936">
        <v>95</v>
      </c>
      <c r="W1936">
        <v>54</v>
      </c>
      <c r="X1936">
        <v>38</v>
      </c>
      <c r="Y1936" t="s">
        <v>173</v>
      </c>
      <c r="Z1936" t="s">
        <v>173</v>
      </c>
      <c r="AA1936" t="s">
        <v>173</v>
      </c>
      <c r="AB1936" t="s">
        <v>173</v>
      </c>
      <c r="AC1936" s="25" t="s">
        <v>173</v>
      </c>
      <c r="AD1936" s="25" t="s">
        <v>173</v>
      </c>
      <c r="AE1936" s="25" t="s">
        <v>173</v>
      </c>
      <c r="AQ1936" s="5" t="e">
        <f>VLOOKUP(AR1936,'End KS4 denominations'!A:G,7,0)</f>
        <v>#N/A</v>
      </c>
      <c r="AR1936" s="5" t="str">
        <f t="shared" si="30"/>
        <v>Boys.S7.All schools.Total.Total</v>
      </c>
    </row>
    <row r="1937" spans="1:44" x14ac:dyDescent="0.25">
      <c r="A1937">
        <v>201819</v>
      </c>
      <c r="B1937" t="s">
        <v>19</v>
      </c>
      <c r="C1937" t="s">
        <v>110</v>
      </c>
      <c r="D1937" t="s">
        <v>20</v>
      </c>
      <c r="E1937" t="s">
        <v>21</v>
      </c>
      <c r="F1937" t="s">
        <v>22</v>
      </c>
      <c r="G1937" t="s">
        <v>113</v>
      </c>
      <c r="H1937" t="s">
        <v>125</v>
      </c>
      <c r="I1937" t="s">
        <v>24</v>
      </c>
      <c r="J1937" t="s">
        <v>161</v>
      </c>
      <c r="K1937" t="s">
        <v>161</v>
      </c>
      <c r="L1937" t="s">
        <v>68</v>
      </c>
      <c r="M1937" t="s">
        <v>26</v>
      </c>
      <c r="N1937">
        <v>23697</v>
      </c>
      <c r="O1937">
        <v>23320</v>
      </c>
      <c r="P1937">
        <v>16259</v>
      </c>
      <c r="Q1937">
        <v>12908</v>
      </c>
      <c r="R1937">
        <v>0</v>
      </c>
      <c r="S1937">
        <v>0</v>
      </c>
      <c r="T1937">
        <v>0</v>
      </c>
      <c r="U1937">
        <v>0</v>
      </c>
      <c r="V1937">
        <v>98</v>
      </c>
      <c r="W1937">
        <v>68</v>
      </c>
      <c r="X1937">
        <v>54</v>
      </c>
      <c r="Y1937" t="s">
        <v>173</v>
      </c>
      <c r="Z1937" t="s">
        <v>173</v>
      </c>
      <c r="AA1937" t="s">
        <v>173</v>
      </c>
      <c r="AB1937" t="s">
        <v>173</v>
      </c>
      <c r="AC1937" s="25" t="s">
        <v>173</v>
      </c>
      <c r="AD1937" s="25" t="s">
        <v>173</v>
      </c>
      <c r="AE1937" s="25" t="s">
        <v>173</v>
      </c>
      <c r="AQ1937" s="5" t="e">
        <f>VLOOKUP(AR1937,'End KS4 denominations'!A:G,7,0)</f>
        <v>#N/A</v>
      </c>
      <c r="AR1937" s="5" t="str">
        <f t="shared" si="30"/>
        <v>Girls.S7.All schools.Total.Total</v>
      </c>
    </row>
    <row r="1938" spans="1:44" x14ac:dyDescent="0.25">
      <c r="A1938">
        <v>201819</v>
      </c>
      <c r="B1938" t="s">
        <v>19</v>
      </c>
      <c r="C1938" t="s">
        <v>110</v>
      </c>
      <c r="D1938" t="s">
        <v>20</v>
      </c>
      <c r="E1938" t="s">
        <v>21</v>
      </c>
      <c r="F1938" t="s">
        <v>22</v>
      </c>
      <c r="G1938" t="s">
        <v>161</v>
      </c>
      <c r="H1938" t="s">
        <v>125</v>
      </c>
      <c r="I1938" t="s">
        <v>24</v>
      </c>
      <c r="J1938" t="s">
        <v>161</v>
      </c>
      <c r="K1938" t="s">
        <v>161</v>
      </c>
      <c r="L1938" t="s">
        <v>68</v>
      </c>
      <c r="M1938" t="s">
        <v>26</v>
      </c>
      <c r="N1938">
        <v>33563</v>
      </c>
      <c r="O1938">
        <v>32786</v>
      </c>
      <c r="P1938">
        <v>21606</v>
      </c>
      <c r="Q1938">
        <v>16666</v>
      </c>
      <c r="R1938">
        <v>0</v>
      </c>
      <c r="S1938">
        <v>0</v>
      </c>
      <c r="T1938">
        <v>0</v>
      </c>
      <c r="U1938">
        <v>0</v>
      </c>
      <c r="V1938">
        <v>97</v>
      </c>
      <c r="W1938">
        <v>64</v>
      </c>
      <c r="X1938">
        <v>49</v>
      </c>
      <c r="Y1938" t="s">
        <v>173</v>
      </c>
      <c r="Z1938" t="s">
        <v>173</v>
      </c>
      <c r="AA1938" t="s">
        <v>173</v>
      </c>
      <c r="AB1938" t="s">
        <v>173</v>
      </c>
      <c r="AC1938" s="25" t="s">
        <v>173</v>
      </c>
      <c r="AD1938" s="25" t="s">
        <v>173</v>
      </c>
      <c r="AE1938" s="25" t="s">
        <v>173</v>
      </c>
      <c r="AQ1938" s="5" t="e">
        <f>VLOOKUP(AR1938,'End KS4 denominations'!A:G,7,0)</f>
        <v>#N/A</v>
      </c>
      <c r="AR1938" s="5" t="str">
        <f t="shared" si="30"/>
        <v>Total.S7.All schools.Total.Total</v>
      </c>
    </row>
    <row r="1939" spans="1:44" x14ac:dyDescent="0.25">
      <c r="A1939">
        <v>201819</v>
      </c>
      <c r="B1939" t="s">
        <v>19</v>
      </c>
      <c r="C1939" t="s">
        <v>110</v>
      </c>
      <c r="D1939" t="s">
        <v>20</v>
      </c>
      <c r="E1939" t="s">
        <v>21</v>
      </c>
      <c r="F1939" t="s">
        <v>22</v>
      </c>
      <c r="G1939" t="s">
        <v>111</v>
      </c>
      <c r="H1939" t="s">
        <v>125</v>
      </c>
      <c r="I1939" t="s">
        <v>24</v>
      </c>
      <c r="J1939" t="s">
        <v>161</v>
      </c>
      <c r="K1939" t="s">
        <v>161</v>
      </c>
      <c r="L1939" t="s">
        <v>69</v>
      </c>
      <c r="M1939" t="s">
        <v>26</v>
      </c>
      <c r="N1939">
        <v>41819</v>
      </c>
      <c r="O1939">
        <v>40845</v>
      </c>
      <c r="P1939">
        <v>26454</v>
      </c>
      <c r="Q1939">
        <v>19985</v>
      </c>
      <c r="R1939">
        <v>0</v>
      </c>
      <c r="S1939">
        <v>0</v>
      </c>
      <c r="T1939">
        <v>0</v>
      </c>
      <c r="U1939">
        <v>0</v>
      </c>
      <c r="V1939">
        <v>97</v>
      </c>
      <c r="W1939">
        <v>63</v>
      </c>
      <c r="X1939">
        <v>47</v>
      </c>
      <c r="Y1939" t="s">
        <v>173</v>
      </c>
      <c r="Z1939" t="s">
        <v>173</v>
      </c>
      <c r="AA1939" t="s">
        <v>173</v>
      </c>
      <c r="AB1939" t="s">
        <v>173</v>
      </c>
      <c r="AC1939" s="25" t="s">
        <v>173</v>
      </c>
      <c r="AD1939" s="25" t="s">
        <v>173</v>
      </c>
      <c r="AE1939" s="25" t="s">
        <v>173</v>
      </c>
      <c r="AQ1939" s="5" t="e">
        <f>VLOOKUP(AR1939,'End KS4 denominations'!A:G,7,0)</f>
        <v>#N/A</v>
      </c>
      <c r="AR1939" s="5" t="str">
        <f t="shared" si="30"/>
        <v>Boys.S7.All schools.Total.Total</v>
      </c>
    </row>
    <row r="1940" spans="1:44" x14ac:dyDescent="0.25">
      <c r="A1940">
        <v>201819</v>
      </c>
      <c r="B1940" t="s">
        <v>19</v>
      </c>
      <c r="C1940" t="s">
        <v>110</v>
      </c>
      <c r="D1940" t="s">
        <v>20</v>
      </c>
      <c r="E1940" t="s">
        <v>21</v>
      </c>
      <c r="F1940" t="s">
        <v>22</v>
      </c>
      <c r="G1940" t="s">
        <v>113</v>
      </c>
      <c r="H1940" t="s">
        <v>125</v>
      </c>
      <c r="I1940" t="s">
        <v>24</v>
      </c>
      <c r="J1940" t="s">
        <v>161</v>
      </c>
      <c r="K1940" t="s">
        <v>161</v>
      </c>
      <c r="L1940" t="s">
        <v>69</v>
      </c>
      <c r="M1940" t="s">
        <v>26</v>
      </c>
      <c r="N1940">
        <v>56610</v>
      </c>
      <c r="O1940">
        <v>55616</v>
      </c>
      <c r="P1940">
        <v>41982</v>
      </c>
      <c r="Q1940">
        <v>33651</v>
      </c>
      <c r="R1940">
        <v>0</v>
      </c>
      <c r="S1940">
        <v>0</v>
      </c>
      <c r="T1940">
        <v>0</v>
      </c>
      <c r="U1940">
        <v>0</v>
      </c>
      <c r="V1940">
        <v>98</v>
      </c>
      <c r="W1940">
        <v>74</v>
      </c>
      <c r="X1940">
        <v>59</v>
      </c>
      <c r="Y1940" t="s">
        <v>173</v>
      </c>
      <c r="Z1940" t="s">
        <v>173</v>
      </c>
      <c r="AA1940" t="s">
        <v>173</v>
      </c>
      <c r="AB1940" t="s">
        <v>173</v>
      </c>
      <c r="AC1940" s="25" t="s">
        <v>173</v>
      </c>
      <c r="AD1940" s="25" t="s">
        <v>173</v>
      </c>
      <c r="AE1940" s="25" t="s">
        <v>173</v>
      </c>
      <c r="AQ1940" s="5" t="e">
        <f>VLOOKUP(AR1940,'End KS4 denominations'!A:G,7,0)</f>
        <v>#N/A</v>
      </c>
      <c r="AR1940" s="5" t="str">
        <f t="shared" si="30"/>
        <v>Girls.S7.All schools.Total.Total</v>
      </c>
    </row>
    <row r="1941" spans="1:44" x14ac:dyDescent="0.25">
      <c r="A1941">
        <v>201819</v>
      </c>
      <c r="B1941" t="s">
        <v>19</v>
      </c>
      <c r="C1941" t="s">
        <v>110</v>
      </c>
      <c r="D1941" t="s">
        <v>20</v>
      </c>
      <c r="E1941" t="s">
        <v>21</v>
      </c>
      <c r="F1941" t="s">
        <v>22</v>
      </c>
      <c r="G1941" t="s">
        <v>161</v>
      </c>
      <c r="H1941" t="s">
        <v>125</v>
      </c>
      <c r="I1941" t="s">
        <v>24</v>
      </c>
      <c r="J1941" t="s">
        <v>161</v>
      </c>
      <c r="K1941" t="s">
        <v>161</v>
      </c>
      <c r="L1941" t="s">
        <v>69</v>
      </c>
      <c r="M1941" t="s">
        <v>26</v>
      </c>
      <c r="N1941">
        <v>98429</v>
      </c>
      <c r="O1941">
        <v>96461</v>
      </c>
      <c r="P1941">
        <v>68436</v>
      </c>
      <c r="Q1941">
        <v>53636</v>
      </c>
      <c r="R1941">
        <v>0</v>
      </c>
      <c r="S1941">
        <v>0</v>
      </c>
      <c r="T1941">
        <v>0</v>
      </c>
      <c r="U1941">
        <v>0</v>
      </c>
      <c r="V1941">
        <v>98</v>
      </c>
      <c r="W1941">
        <v>69</v>
      </c>
      <c r="X1941">
        <v>54</v>
      </c>
      <c r="Y1941" t="s">
        <v>173</v>
      </c>
      <c r="Z1941" t="s">
        <v>173</v>
      </c>
      <c r="AA1941" t="s">
        <v>173</v>
      </c>
      <c r="AB1941" t="s">
        <v>173</v>
      </c>
      <c r="AC1941" s="25" t="s">
        <v>173</v>
      </c>
      <c r="AD1941" s="25" t="s">
        <v>173</v>
      </c>
      <c r="AE1941" s="25" t="s">
        <v>173</v>
      </c>
      <c r="AQ1941" s="5" t="e">
        <f>VLOOKUP(AR1941,'End KS4 denominations'!A:G,7,0)</f>
        <v>#N/A</v>
      </c>
      <c r="AR1941" s="5" t="str">
        <f t="shared" si="30"/>
        <v>Total.S7.All schools.Total.Total</v>
      </c>
    </row>
    <row r="1942" spans="1:44" x14ac:dyDescent="0.25">
      <c r="A1942">
        <v>201819</v>
      </c>
      <c r="B1942" t="s">
        <v>19</v>
      </c>
      <c r="C1942" t="s">
        <v>110</v>
      </c>
      <c r="D1942" t="s">
        <v>20</v>
      </c>
      <c r="E1942" t="s">
        <v>21</v>
      </c>
      <c r="F1942" t="s">
        <v>22</v>
      </c>
      <c r="G1942" t="s">
        <v>111</v>
      </c>
      <c r="H1942" t="s">
        <v>125</v>
      </c>
      <c r="I1942" t="s">
        <v>24</v>
      </c>
      <c r="J1942" t="s">
        <v>161</v>
      </c>
      <c r="K1942" t="s">
        <v>161</v>
      </c>
      <c r="L1942" t="s">
        <v>146</v>
      </c>
      <c r="M1942" t="s">
        <v>26</v>
      </c>
      <c r="N1942">
        <v>8143</v>
      </c>
      <c r="O1942">
        <v>7838</v>
      </c>
      <c r="P1942">
        <v>5828</v>
      </c>
      <c r="Q1942">
        <v>4445</v>
      </c>
      <c r="R1942">
        <v>0</v>
      </c>
      <c r="S1942">
        <v>0</v>
      </c>
      <c r="T1942">
        <v>0</v>
      </c>
      <c r="U1942">
        <v>0</v>
      </c>
      <c r="V1942">
        <v>96</v>
      </c>
      <c r="W1942">
        <v>71</v>
      </c>
      <c r="X1942">
        <v>54</v>
      </c>
      <c r="Y1942" t="s">
        <v>173</v>
      </c>
      <c r="Z1942" t="s">
        <v>173</v>
      </c>
      <c r="AA1942" t="s">
        <v>173</v>
      </c>
      <c r="AB1942" t="s">
        <v>173</v>
      </c>
      <c r="AC1942" s="25" t="s">
        <v>173</v>
      </c>
      <c r="AD1942" s="25" t="s">
        <v>173</v>
      </c>
      <c r="AE1942" s="25" t="s">
        <v>173</v>
      </c>
      <c r="AQ1942" s="5" t="e">
        <f>VLOOKUP(AR1942,'End KS4 denominations'!A:G,7,0)</f>
        <v>#N/A</v>
      </c>
      <c r="AR1942" s="5" t="str">
        <f t="shared" si="30"/>
        <v>Boys.S7.All schools.Total.Total</v>
      </c>
    </row>
    <row r="1943" spans="1:44" x14ac:dyDescent="0.25">
      <c r="A1943">
        <v>201819</v>
      </c>
      <c r="B1943" t="s">
        <v>19</v>
      </c>
      <c r="C1943" t="s">
        <v>110</v>
      </c>
      <c r="D1943" t="s">
        <v>20</v>
      </c>
      <c r="E1943" t="s">
        <v>21</v>
      </c>
      <c r="F1943" t="s">
        <v>22</v>
      </c>
      <c r="G1943" t="s">
        <v>113</v>
      </c>
      <c r="H1943" t="s">
        <v>125</v>
      </c>
      <c r="I1943" t="s">
        <v>24</v>
      </c>
      <c r="J1943" t="s">
        <v>161</v>
      </c>
      <c r="K1943" t="s">
        <v>161</v>
      </c>
      <c r="L1943" t="s">
        <v>146</v>
      </c>
      <c r="M1943" t="s">
        <v>26</v>
      </c>
      <c r="N1943">
        <v>5228</v>
      </c>
      <c r="O1943">
        <v>5100</v>
      </c>
      <c r="P1943">
        <v>3775</v>
      </c>
      <c r="Q1943">
        <v>2759</v>
      </c>
      <c r="R1943">
        <v>0</v>
      </c>
      <c r="S1943">
        <v>0</v>
      </c>
      <c r="T1943">
        <v>0</v>
      </c>
      <c r="U1943">
        <v>0</v>
      </c>
      <c r="V1943">
        <v>97</v>
      </c>
      <c r="W1943">
        <v>72</v>
      </c>
      <c r="X1943">
        <v>52</v>
      </c>
      <c r="Y1943" t="s">
        <v>173</v>
      </c>
      <c r="Z1943" t="s">
        <v>173</v>
      </c>
      <c r="AA1943" t="s">
        <v>173</v>
      </c>
      <c r="AB1943" t="s">
        <v>173</v>
      </c>
      <c r="AC1943" s="25" t="s">
        <v>173</v>
      </c>
      <c r="AD1943" s="25" t="s">
        <v>173</v>
      </c>
      <c r="AE1943" s="25" t="s">
        <v>173</v>
      </c>
      <c r="AQ1943" s="5" t="e">
        <f>VLOOKUP(AR1943,'End KS4 denominations'!A:G,7,0)</f>
        <v>#N/A</v>
      </c>
      <c r="AR1943" s="5" t="str">
        <f t="shared" si="30"/>
        <v>Girls.S7.All schools.Total.Total</v>
      </c>
    </row>
    <row r="1944" spans="1:44" x14ac:dyDescent="0.25">
      <c r="A1944">
        <v>201819</v>
      </c>
      <c r="B1944" t="s">
        <v>19</v>
      </c>
      <c r="C1944" t="s">
        <v>110</v>
      </c>
      <c r="D1944" t="s">
        <v>20</v>
      </c>
      <c r="E1944" t="s">
        <v>21</v>
      </c>
      <c r="F1944" t="s">
        <v>22</v>
      </c>
      <c r="G1944" t="s">
        <v>161</v>
      </c>
      <c r="H1944" t="s">
        <v>125</v>
      </c>
      <c r="I1944" t="s">
        <v>24</v>
      </c>
      <c r="J1944" t="s">
        <v>161</v>
      </c>
      <c r="K1944" t="s">
        <v>161</v>
      </c>
      <c r="L1944" t="s">
        <v>146</v>
      </c>
      <c r="M1944" t="s">
        <v>26</v>
      </c>
      <c r="N1944">
        <v>13371</v>
      </c>
      <c r="O1944">
        <v>12938</v>
      </c>
      <c r="P1944">
        <v>9603</v>
      </c>
      <c r="Q1944">
        <v>7204</v>
      </c>
      <c r="R1944">
        <v>0</v>
      </c>
      <c r="S1944">
        <v>0</v>
      </c>
      <c r="T1944">
        <v>0</v>
      </c>
      <c r="U1944">
        <v>0</v>
      </c>
      <c r="V1944">
        <v>96</v>
      </c>
      <c r="W1944">
        <v>71</v>
      </c>
      <c r="X1944">
        <v>53</v>
      </c>
      <c r="Y1944" t="s">
        <v>173</v>
      </c>
      <c r="Z1944" t="s">
        <v>173</v>
      </c>
      <c r="AA1944" t="s">
        <v>173</v>
      </c>
      <c r="AB1944" t="s">
        <v>173</v>
      </c>
      <c r="AC1944" s="25" t="s">
        <v>173</v>
      </c>
      <c r="AD1944" s="25" t="s">
        <v>173</v>
      </c>
      <c r="AE1944" s="25" t="s">
        <v>173</v>
      </c>
      <c r="AQ1944" s="5" t="e">
        <f>VLOOKUP(AR1944,'End KS4 denominations'!A:G,7,0)</f>
        <v>#N/A</v>
      </c>
      <c r="AR1944" s="5" t="str">
        <f t="shared" si="30"/>
        <v>Total.S7.All schools.Total.Total</v>
      </c>
    </row>
    <row r="1945" spans="1:44" x14ac:dyDescent="0.25">
      <c r="A1945">
        <v>201819</v>
      </c>
      <c r="B1945" t="s">
        <v>19</v>
      </c>
      <c r="C1945" t="s">
        <v>110</v>
      </c>
      <c r="D1945" t="s">
        <v>20</v>
      </c>
      <c r="E1945" t="s">
        <v>21</v>
      </c>
      <c r="F1945" t="s">
        <v>22</v>
      </c>
      <c r="G1945" t="s">
        <v>111</v>
      </c>
      <c r="H1945" t="s">
        <v>125</v>
      </c>
      <c r="I1945" t="s">
        <v>311</v>
      </c>
      <c r="J1945" t="s">
        <v>161</v>
      </c>
      <c r="K1945" t="s">
        <v>161</v>
      </c>
      <c r="L1945" t="s">
        <v>70</v>
      </c>
      <c r="M1945" t="s">
        <v>26</v>
      </c>
      <c r="N1945">
        <v>8</v>
      </c>
      <c r="O1945">
        <v>4</v>
      </c>
      <c r="P1945">
        <v>0</v>
      </c>
      <c r="Q1945">
        <v>0</v>
      </c>
      <c r="R1945">
        <v>0</v>
      </c>
      <c r="S1945">
        <v>0</v>
      </c>
      <c r="T1945">
        <v>0</v>
      </c>
      <c r="U1945">
        <v>0</v>
      </c>
      <c r="V1945">
        <v>50</v>
      </c>
      <c r="W1945">
        <v>0</v>
      </c>
      <c r="X1945">
        <v>0</v>
      </c>
      <c r="Y1945" t="s">
        <v>173</v>
      </c>
      <c r="Z1945" t="s">
        <v>173</v>
      </c>
      <c r="AA1945" t="s">
        <v>173</v>
      </c>
      <c r="AB1945" t="s">
        <v>173</v>
      </c>
      <c r="AC1945" s="25" t="s">
        <v>173</v>
      </c>
      <c r="AD1945" s="25" t="s">
        <v>173</v>
      </c>
      <c r="AE1945" s="25" t="s">
        <v>173</v>
      </c>
      <c r="AQ1945" s="5" t="e">
        <f>VLOOKUP(AR1945,'End KS4 denominations'!A:G,7,0)</f>
        <v>#N/A</v>
      </c>
      <c r="AR1945" s="5" t="str">
        <f t="shared" si="30"/>
        <v>Boys.S7.All state-funded special schools.Total.Total</v>
      </c>
    </row>
    <row r="1946" spans="1:44" x14ac:dyDescent="0.25">
      <c r="A1946">
        <v>201819</v>
      </c>
      <c r="B1946" t="s">
        <v>19</v>
      </c>
      <c r="C1946" t="s">
        <v>110</v>
      </c>
      <c r="D1946" t="s">
        <v>20</v>
      </c>
      <c r="E1946" t="s">
        <v>21</v>
      </c>
      <c r="F1946" t="s">
        <v>22</v>
      </c>
      <c r="G1946" t="s">
        <v>113</v>
      </c>
      <c r="H1946" t="s">
        <v>125</v>
      </c>
      <c r="I1946" t="s">
        <v>311</v>
      </c>
      <c r="J1946" t="s">
        <v>161</v>
      </c>
      <c r="K1946" t="s">
        <v>161</v>
      </c>
      <c r="L1946" t="s">
        <v>70</v>
      </c>
      <c r="M1946" t="s">
        <v>26</v>
      </c>
      <c r="N1946">
        <v>1</v>
      </c>
      <c r="O1946">
        <v>1</v>
      </c>
      <c r="P1946">
        <v>0</v>
      </c>
      <c r="Q1946">
        <v>0</v>
      </c>
      <c r="R1946">
        <v>0</v>
      </c>
      <c r="S1946">
        <v>0</v>
      </c>
      <c r="T1946">
        <v>0</v>
      </c>
      <c r="U1946">
        <v>0</v>
      </c>
      <c r="V1946">
        <v>100</v>
      </c>
      <c r="W1946">
        <v>0</v>
      </c>
      <c r="X1946">
        <v>0</v>
      </c>
      <c r="Y1946" t="s">
        <v>173</v>
      </c>
      <c r="Z1946" t="s">
        <v>173</v>
      </c>
      <c r="AA1946" t="s">
        <v>173</v>
      </c>
      <c r="AB1946" t="s">
        <v>173</v>
      </c>
      <c r="AC1946" s="25" t="s">
        <v>173</v>
      </c>
      <c r="AD1946" s="25" t="s">
        <v>173</v>
      </c>
      <c r="AE1946" s="25" t="s">
        <v>173</v>
      </c>
      <c r="AQ1946" s="5" t="e">
        <f>VLOOKUP(AR1946,'End KS4 denominations'!A:G,7,0)</f>
        <v>#N/A</v>
      </c>
      <c r="AR1946" s="5" t="str">
        <f t="shared" si="30"/>
        <v>Girls.S7.All state-funded special schools.Total.Total</v>
      </c>
    </row>
    <row r="1947" spans="1:44" x14ac:dyDescent="0.25">
      <c r="A1947">
        <v>201819</v>
      </c>
      <c r="B1947" t="s">
        <v>19</v>
      </c>
      <c r="C1947" t="s">
        <v>110</v>
      </c>
      <c r="D1947" t="s">
        <v>20</v>
      </c>
      <c r="E1947" t="s">
        <v>21</v>
      </c>
      <c r="F1947" t="s">
        <v>22</v>
      </c>
      <c r="G1947" t="s">
        <v>161</v>
      </c>
      <c r="H1947" t="s">
        <v>125</v>
      </c>
      <c r="I1947" t="s">
        <v>311</v>
      </c>
      <c r="J1947" t="s">
        <v>161</v>
      </c>
      <c r="K1947" t="s">
        <v>161</v>
      </c>
      <c r="L1947" t="s">
        <v>70</v>
      </c>
      <c r="M1947" t="s">
        <v>26</v>
      </c>
      <c r="N1947">
        <v>9</v>
      </c>
      <c r="O1947">
        <v>5</v>
      </c>
      <c r="P1947">
        <v>0</v>
      </c>
      <c r="Q1947">
        <v>0</v>
      </c>
      <c r="R1947">
        <v>0</v>
      </c>
      <c r="S1947">
        <v>0</v>
      </c>
      <c r="T1947">
        <v>0</v>
      </c>
      <c r="U1947">
        <v>0</v>
      </c>
      <c r="V1947">
        <v>55</v>
      </c>
      <c r="W1947">
        <v>0</v>
      </c>
      <c r="X1947">
        <v>0</v>
      </c>
      <c r="Y1947" t="s">
        <v>173</v>
      </c>
      <c r="Z1947" t="s">
        <v>173</v>
      </c>
      <c r="AA1947" t="s">
        <v>173</v>
      </c>
      <c r="AB1947" t="s">
        <v>173</v>
      </c>
      <c r="AC1947" s="25" t="s">
        <v>173</v>
      </c>
      <c r="AD1947" s="25" t="s">
        <v>173</v>
      </c>
      <c r="AE1947" s="25" t="s">
        <v>173</v>
      </c>
      <c r="AQ1947" s="5" t="e">
        <f>VLOOKUP(AR1947,'End KS4 denominations'!A:G,7,0)</f>
        <v>#N/A</v>
      </c>
      <c r="AR1947" s="5" t="str">
        <f t="shared" si="30"/>
        <v>Total.S7.All state-funded special schools.Total.Total</v>
      </c>
    </row>
    <row r="1948" spans="1:44" x14ac:dyDescent="0.25">
      <c r="A1948">
        <v>201819</v>
      </c>
      <c r="B1948" t="s">
        <v>19</v>
      </c>
      <c r="C1948" t="s">
        <v>110</v>
      </c>
      <c r="D1948" t="s">
        <v>20</v>
      </c>
      <c r="E1948" t="s">
        <v>21</v>
      </c>
      <c r="F1948" t="s">
        <v>22</v>
      </c>
      <c r="G1948" t="s">
        <v>111</v>
      </c>
      <c r="H1948" t="s">
        <v>125</v>
      </c>
      <c r="I1948" t="s">
        <v>311</v>
      </c>
      <c r="J1948" t="s">
        <v>161</v>
      </c>
      <c r="K1948" t="s">
        <v>161</v>
      </c>
      <c r="L1948" t="s">
        <v>25</v>
      </c>
      <c r="M1948" t="s">
        <v>26</v>
      </c>
      <c r="N1948">
        <v>1</v>
      </c>
      <c r="O1948">
        <v>1</v>
      </c>
      <c r="P1948">
        <v>1</v>
      </c>
      <c r="Q1948">
        <v>1</v>
      </c>
      <c r="R1948">
        <v>0</v>
      </c>
      <c r="S1948">
        <v>0</v>
      </c>
      <c r="T1948">
        <v>0</v>
      </c>
      <c r="U1948">
        <v>0</v>
      </c>
      <c r="V1948">
        <v>100</v>
      </c>
      <c r="W1948">
        <v>100</v>
      </c>
      <c r="X1948">
        <v>100</v>
      </c>
      <c r="Y1948" t="s">
        <v>173</v>
      </c>
      <c r="Z1948" t="s">
        <v>173</v>
      </c>
      <c r="AA1948" t="s">
        <v>173</v>
      </c>
      <c r="AB1948" t="s">
        <v>173</v>
      </c>
      <c r="AC1948" s="25" t="s">
        <v>173</v>
      </c>
      <c r="AD1948" s="25" t="s">
        <v>173</v>
      </c>
      <c r="AE1948" s="25" t="s">
        <v>173</v>
      </c>
      <c r="AQ1948" s="5" t="e">
        <f>VLOOKUP(AR1948,'End KS4 denominations'!A:G,7,0)</f>
        <v>#N/A</v>
      </c>
      <c r="AR1948" s="5" t="str">
        <f t="shared" si="30"/>
        <v>Boys.S7.All state-funded special schools.Total.Total</v>
      </c>
    </row>
    <row r="1949" spans="1:44" x14ac:dyDescent="0.25">
      <c r="A1949">
        <v>201819</v>
      </c>
      <c r="B1949" t="s">
        <v>19</v>
      </c>
      <c r="C1949" t="s">
        <v>110</v>
      </c>
      <c r="D1949" t="s">
        <v>20</v>
      </c>
      <c r="E1949" t="s">
        <v>21</v>
      </c>
      <c r="F1949" t="s">
        <v>22</v>
      </c>
      <c r="G1949" t="s">
        <v>161</v>
      </c>
      <c r="H1949" t="s">
        <v>125</v>
      </c>
      <c r="I1949" t="s">
        <v>311</v>
      </c>
      <c r="J1949" t="s">
        <v>161</v>
      </c>
      <c r="K1949" t="s">
        <v>161</v>
      </c>
      <c r="L1949" t="s">
        <v>25</v>
      </c>
      <c r="M1949" t="s">
        <v>26</v>
      </c>
      <c r="N1949">
        <v>1</v>
      </c>
      <c r="O1949">
        <v>1</v>
      </c>
      <c r="P1949">
        <v>1</v>
      </c>
      <c r="Q1949">
        <v>1</v>
      </c>
      <c r="R1949">
        <v>0</v>
      </c>
      <c r="S1949">
        <v>0</v>
      </c>
      <c r="T1949">
        <v>0</v>
      </c>
      <c r="U1949">
        <v>0</v>
      </c>
      <c r="V1949">
        <v>100</v>
      </c>
      <c r="W1949">
        <v>100</v>
      </c>
      <c r="X1949">
        <v>100</v>
      </c>
      <c r="Y1949" t="s">
        <v>173</v>
      </c>
      <c r="Z1949" t="s">
        <v>173</v>
      </c>
      <c r="AA1949" t="s">
        <v>173</v>
      </c>
      <c r="AB1949" t="s">
        <v>173</v>
      </c>
      <c r="AC1949" s="25" t="s">
        <v>173</v>
      </c>
      <c r="AD1949" s="25" t="s">
        <v>173</v>
      </c>
      <c r="AE1949" s="25" t="s">
        <v>173</v>
      </c>
      <c r="AQ1949" s="5" t="e">
        <f>VLOOKUP(AR1949,'End KS4 denominations'!A:G,7,0)</f>
        <v>#N/A</v>
      </c>
      <c r="AR1949" s="5" t="str">
        <f t="shared" si="30"/>
        <v>Total.S7.All state-funded special schools.Total.Total</v>
      </c>
    </row>
    <row r="1950" spans="1:44" x14ac:dyDescent="0.25">
      <c r="A1950">
        <v>201819</v>
      </c>
      <c r="B1950" t="s">
        <v>19</v>
      </c>
      <c r="C1950" t="s">
        <v>110</v>
      </c>
      <c r="D1950" t="s">
        <v>20</v>
      </c>
      <c r="E1950" t="s">
        <v>21</v>
      </c>
      <c r="F1950" t="s">
        <v>22</v>
      </c>
      <c r="G1950" t="s">
        <v>111</v>
      </c>
      <c r="H1950" t="s">
        <v>125</v>
      </c>
      <c r="I1950" t="s">
        <v>311</v>
      </c>
      <c r="J1950" t="s">
        <v>161</v>
      </c>
      <c r="K1950" t="s">
        <v>161</v>
      </c>
      <c r="L1950" t="s">
        <v>28</v>
      </c>
      <c r="M1950" t="s">
        <v>26</v>
      </c>
      <c r="N1950">
        <v>140</v>
      </c>
      <c r="O1950">
        <v>122</v>
      </c>
      <c r="P1950">
        <v>28</v>
      </c>
      <c r="Q1950">
        <v>11</v>
      </c>
      <c r="R1950">
        <v>0</v>
      </c>
      <c r="S1950">
        <v>0</v>
      </c>
      <c r="T1950">
        <v>0</v>
      </c>
      <c r="U1950">
        <v>0</v>
      </c>
      <c r="V1950">
        <v>87</v>
      </c>
      <c r="W1950">
        <v>20</v>
      </c>
      <c r="X1950">
        <v>7</v>
      </c>
      <c r="Y1950" t="s">
        <v>173</v>
      </c>
      <c r="Z1950" t="s">
        <v>173</v>
      </c>
      <c r="AA1950" t="s">
        <v>173</v>
      </c>
      <c r="AB1950" t="s">
        <v>173</v>
      </c>
      <c r="AC1950" s="25" t="s">
        <v>173</v>
      </c>
      <c r="AD1950" s="25" t="s">
        <v>173</v>
      </c>
      <c r="AE1950" s="25" t="s">
        <v>173</v>
      </c>
      <c r="AQ1950" s="5" t="e">
        <f>VLOOKUP(AR1950,'End KS4 denominations'!A:G,7,0)</f>
        <v>#N/A</v>
      </c>
      <c r="AR1950" s="5" t="str">
        <f t="shared" si="30"/>
        <v>Boys.S7.All state-funded special schools.Total.Total</v>
      </c>
    </row>
    <row r="1951" spans="1:44" x14ac:dyDescent="0.25">
      <c r="A1951">
        <v>201819</v>
      </c>
      <c r="B1951" t="s">
        <v>19</v>
      </c>
      <c r="C1951" t="s">
        <v>110</v>
      </c>
      <c r="D1951" t="s">
        <v>20</v>
      </c>
      <c r="E1951" t="s">
        <v>21</v>
      </c>
      <c r="F1951" t="s">
        <v>22</v>
      </c>
      <c r="G1951" t="s">
        <v>113</v>
      </c>
      <c r="H1951" t="s">
        <v>125</v>
      </c>
      <c r="I1951" t="s">
        <v>311</v>
      </c>
      <c r="J1951" t="s">
        <v>161</v>
      </c>
      <c r="K1951" t="s">
        <v>161</v>
      </c>
      <c r="L1951" t="s">
        <v>28</v>
      </c>
      <c r="M1951" t="s">
        <v>26</v>
      </c>
      <c r="N1951">
        <v>12</v>
      </c>
      <c r="O1951">
        <v>11</v>
      </c>
      <c r="P1951">
        <v>1</v>
      </c>
      <c r="Q1951">
        <v>0</v>
      </c>
      <c r="R1951">
        <v>0</v>
      </c>
      <c r="S1951">
        <v>0</v>
      </c>
      <c r="T1951">
        <v>0</v>
      </c>
      <c r="U1951">
        <v>0</v>
      </c>
      <c r="V1951">
        <v>91</v>
      </c>
      <c r="W1951">
        <v>8</v>
      </c>
      <c r="X1951">
        <v>0</v>
      </c>
      <c r="Y1951" t="s">
        <v>173</v>
      </c>
      <c r="Z1951" t="s">
        <v>173</v>
      </c>
      <c r="AA1951" t="s">
        <v>173</v>
      </c>
      <c r="AB1951" t="s">
        <v>173</v>
      </c>
      <c r="AC1951" s="25" t="s">
        <v>173</v>
      </c>
      <c r="AD1951" s="25" t="s">
        <v>173</v>
      </c>
      <c r="AE1951" s="25" t="s">
        <v>173</v>
      </c>
      <c r="AQ1951" s="5" t="e">
        <f>VLOOKUP(AR1951,'End KS4 denominations'!A:G,7,0)</f>
        <v>#N/A</v>
      </c>
      <c r="AR1951" s="5" t="str">
        <f t="shared" si="30"/>
        <v>Girls.S7.All state-funded special schools.Total.Total</v>
      </c>
    </row>
    <row r="1952" spans="1:44" x14ac:dyDescent="0.25">
      <c r="A1952">
        <v>201819</v>
      </c>
      <c r="B1952" t="s">
        <v>19</v>
      </c>
      <c r="C1952" t="s">
        <v>110</v>
      </c>
      <c r="D1952" t="s">
        <v>20</v>
      </c>
      <c r="E1952" t="s">
        <v>21</v>
      </c>
      <c r="F1952" t="s">
        <v>22</v>
      </c>
      <c r="G1952" t="s">
        <v>161</v>
      </c>
      <c r="H1952" t="s">
        <v>125</v>
      </c>
      <c r="I1952" t="s">
        <v>311</v>
      </c>
      <c r="J1952" t="s">
        <v>161</v>
      </c>
      <c r="K1952" t="s">
        <v>161</v>
      </c>
      <c r="L1952" t="s">
        <v>28</v>
      </c>
      <c r="M1952" t="s">
        <v>26</v>
      </c>
      <c r="N1952">
        <v>152</v>
      </c>
      <c r="O1952">
        <v>133</v>
      </c>
      <c r="P1952">
        <v>29</v>
      </c>
      <c r="Q1952">
        <v>11</v>
      </c>
      <c r="R1952">
        <v>0</v>
      </c>
      <c r="S1952">
        <v>0</v>
      </c>
      <c r="T1952">
        <v>0</v>
      </c>
      <c r="U1952">
        <v>0</v>
      </c>
      <c r="V1952">
        <v>87</v>
      </c>
      <c r="W1952">
        <v>19</v>
      </c>
      <c r="X1952">
        <v>7</v>
      </c>
      <c r="Y1952" t="s">
        <v>173</v>
      </c>
      <c r="Z1952" t="s">
        <v>173</v>
      </c>
      <c r="AA1952" t="s">
        <v>173</v>
      </c>
      <c r="AB1952" t="s">
        <v>173</v>
      </c>
      <c r="AC1952" s="25" t="s">
        <v>173</v>
      </c>
      <c r="AD1952" s="25" t="s">
        <v>173</v>
      </c>
      <c r="AE1952" s="25" t="s">
        <v>173</v>
      </c>
      <c r="AQ1952" s="5" t="e">
        <f>VLOOKUP(AR1952,'End KS4 denominations'!A:G,7,0)</f>
        <v>#N/A</v>
      </c>
      <c r="AR1952" s="5" t="str">
        <f t="shared" si="30"/>
        <v>Total.S7.All state-funded special schools.Total.Total</v>
      </c>
    </row>
    <row r="1953" spans="1:44" x14ac:dyDescent="0.25">
      <c r="A1953">
        <v>201819</v>
      </c>
      <c r="B1953" t="s">
        <v>19</v>
      </c>
      <c r="C1953" t="s">
        <v>110</v>
      </c>
      <c r="D1953" t="s">
        <v>20</v>
      </c>
      <c r="E1953" t="s">
        <v>21</v>
      </c>
      <c r="F1953" t="s">
        <v>22</v>
      </c>
      <c r="G1953" t="s">
        <v>111</v>
      </c>
      <c r="H1953" t="s">
        <v>125</v>
      </c>
      <c r="I1953" t="s">
        <v>311</v>
      </c>
      <c r="J1953" t="s">
        <v>161</v>
      </c>
      <c r="K1953" t="s">
        <v>161</v>
      </c>
      <c r="L1953" t="s">
        <v>29</v>
      </c>
      <c r="M1953" t="s">
        <v>26</v>
      </c>
      <c r="N1953">
        <v>1753</v>
      </c>
      <c r="O1953">
        <v>1522</v>
      </c>
      <c r="P1953">
        <v>220</v>
      </c>
      <c r="Q1953">
        <v>114</v>
      </c>
      <c r="R1953">
        <v>0</v>
      </c>
      <c r="S1953">
        <v>0</v>
      </c>
      <c r="T1953">
        <v>0</v>
      </c>
      <c r="U1953">
        <v>0</v>
      </c>
      <c r="V1953">
        <v>86</v>
      </c>
      <c r="W1953">
        <v>12</v>
      </c>
      <c r="X1953">
        <v>6</v>
      </c>
      <c r="Y1953" t="s">
        <v>173</v>
      </c>
      <c r="Z1953" t="s">
        <v>173</v>
      </c>
      <c r="AA1953" t="s">
        <v>173</v>
      </c>
      <c r="AB1953" t="s">
        <v>173</v>
      </c>
      <c r="AC1953" s="25" t="s">
        <v>173</v>
      </c>
      <c r="AD1953" s="25" t="s">
        <v>173</v>
      </c>
      <c r="AE1953" s="25" t="s">
        <v>173</v>
      </c>
      <c r="AQ1953" s="5" t="e">
        <f>VLOOKUP(AR1953,'End KS4 denominations'!A:G,7,0)</f>
        <v>#N/A</v>
      </c>
      <c r="AR1953" s="5" t="str">
        <f t="shared" si="30"/>
        <v>Boys.S7.All state-funded special schools.Total.Total</v>
      </c>
    </row>
    <row r="1954" spans="1:44" x14ac:dyDescent="0.25">
      <c r="A1954">
        <v>201819</v>
      </c>
      <c r="B1954" t="s">
        <v>19</v>
      </c>
      <c r="C1954" t="s">
        <v>110</v>
      </c>
      <c r="D1954" t="s">
        <v>20</v>
      </c>
      <c r="E1954" t="s">
        <v>21</v>
      </c>
      <c r="F1954" t="s">
        <v>22</v>
      </c>
      <c r="G1954" t="s">
        <v>113</v>
      </c>
      <c r="H1954" t="s">
        <v>125</v>
      </c>
      <c r="I1954" t="s">
        <v>311</v>
      </c>
      <c r="J1954" t="s">
        <v>161</v>
      </c>
      <c r="K1954" t="s">
        <v>161</v>
      </c>
      <c r="L1954" t="s">
        <v>29</v>
      </c>
      <c r="M1954" t="s">
        <v>26</v>
      </c>
      <c r="N1954">
        <v>433</v>
      </c>
      <c r="O1954">
        <v>394</v>
      </c>
      <c r="P1954">
        <v>81</v>
      </c>
      <c r="Q1954">
        <v>43</v>
      </c>
      <c r="R1954">
        <v>0</v>
      </c>
      <c r="S1954">
        <v>0</v>
      </c>
      <c r="T1954">
        <v>0</v>
      </c>
      <c r="U1954">
        <v>0</v>
      </c>
      <c r="V1954">
        <v>90</v>
      </c>
      <c r="W1954">
        <v>18</v>
      </c>
      <c r="X1954">
        <v>9</v>
      </c>
      <c r="Y1954" t="s">
        <v>173</v>
      </c>
      <c r="Z1954" t="s">
        <v>173</v>
      </c>
      <c r="AA1954" t="s">
        <v>173</v>
      </c>
      <c r="AB1954" t="s">
        <v>173</v>
      </c>
      <c r="AC1954" s="25" t="s">
        <v>173</v>
      </c>
      <c r="AD1954" s="25" t="s">
        <v>173</v>
      </c>
      <c r="AE1954" s="25" t="s">
        <v>173</v>
      </c>
      <c r="AQ1954" s="5" t="e">
        <f>VLOOKUP(AR1954,'End KS4 denominations'!A:G,7,0)</f>
        <v>#N/A</v>
      </c>
      <c r="AR1954" s="5" t="str">
        <f t="shared" si="30"/>
        <v>Girls.S7.All state-funded special schools.Total.Total</v>
      </c>
    </row>
    <row r="1955" spans="1:44" x14ac:dyDescent="0.25">
      <c r="A1955">
        <v>201819</v>
      </c>
      <c r="B1955" t="s">
        <v>19</v>
      </c>
      <c r="C1955" t="s">
        <v>110</v>
      </c>
      <c r="D1955" t="s">
        <v>20</v>
      </c>
      <c r="E1955" t="s">
        <v>21</v>
      </c>
      <c r="F1955" t="s">
        <v>22</v>
      </c>
      <c r="G1955" t="s">
        <v>161</v>
      </c>
      <c r="H1955" t="s">
        <v>125</v>
      </c>
      <c r="I1955" t="s">
        <v>311</v>
      </c>
      <c r="J1955" t="s">
        <v>161</v>
      </c>
      <c r="K1955" t="s">
        <v>161</v>
      </c>
      <c r="L1955" t="s">
        <v>29</v>
      </c>
      <c r="M1955" t="s">
        <v>26</v>
      </c>
      <c r="N1955">
        <v>2186</v>
      </c>
      <c r="O1955">
        <v>1916</v>
      </c>
      <c r="P1955">
        <v>301</v>
      </c>
      <c r="Q1955">
        <v>157</v>
      </c>
      <c r="R1955">
        <v>0</v>
      </c>
      <c r="S1955">
        <v>0</v>
      </c>
      <c r="T1955">
        <v>0</v>
      </c>
      <c r="U1955">
        <v>0</v>
      </c>
      <c r="V1955">
        <v>87</v>
      </c>
      <c r="W1955">
        <v>13</v>
      </c>
      <c r="X1955">
        <v>7</v>
      </c>
      <c r="Y1955" t="s">
        <v>173</v>
      </c>
      <c r="Z1955" t="s">
        <v>173</v>
      </c>
      <c r="AA1955" t="s">
        <v>173</v>
      </c>
      <c r="AB1955" t="s">
        <v>173</v>
      </c>
      <c r="AC1955" s="25" t="s">
        <v>173</v>
      </c>
      <c r="AD1955" s="25" t="s">
        <v>173</v>
      </c>
      <c r="AE1955" s="25" t="s">
        <v>173</v>
      </c>
      <c r="AQ1955" s="5" t="e">
        <f>VLOOKUP(AR1955,'End KS4 denominations'!A:G,7,0)</f>
        <v>#N/A</v>
      </c>
      <c r="AR1955" s="5" t="str">
        <f t="shared" si="30"/>
        <v>Total.S7.All state-funded special schools.Total.Total</v>
      </c>
    </row>
    <row r="1956" spans="1:44" x14ac:dyDescent="0.25">
      <c r="A1956">
        <v>201819</v>
      </c>
      <c r="B1956" t="s">
        <v>19</v>
      </c>
      <c r="C1956" t="s">
        <v>110</v>
      </c>
      <c r="D1956" t="s">
        <v>20</v>
      </c>
      <c r="E1956" t="s">
        <v>21</v>
      </c>
      <c r="F1956" t="s">
        <v>22</v>
      </c>
      <c r="G1956" t="s">
        <v>111</v>
      </c>
      <c r="H1956" t="s">
        <v>125</v>
      </c>
      <c r="I1956" t="s">
        <v>311</v>
      </c>
      <c r="J1956" t="s">
        <v>161</v>
      </c>
      <c r="K1956" t="s">
        <v>161</v>
      </c>
      <c r="L1956" t="s">
        <v>30</v>
      </c>
      <c r="M1956" t="s">
        <v>26</v>
      </c>
      <c r="N1956">
        <v>2044</v>
      </c>
      <c r="O1956">
        <v>1638</v>
      </c>
      <c r="P1956">
        <v>292</v>
      </c>
      <c r="Q1956">
        <v>111</v>
      </c>
      <c r="R1956">
        <v>0</v>
      </c>
      <c r="S1956">
        <v>0</v>
      </c>
      <c r="T1956">
        <v>0</v>
      </c>
      <c r="U1956">
        <v>0</v>
      </c>
      <c r="V1956">
        <v>80</v>
      </c>
      <c r="W1956">
        <v>14</v>
      </c>
      <c r="X1956">
        <v>5</v>
      </c>
      <c r="Y1956" t="s">
        <v>173</v>
      </c>
      <c r="Z1956" t="s">
        <v>173</v>
      </c>
      <c r="AA1956" t="s">
        <v>173</v>
      </c>
      <c r="AB1956" t="s">
        <v>173</v>
      </c>
      <c r="AC1956" s="25" t="s">
        <v>173</v>
      </c>
      <c r="AD1956" s="25" t="s">
        <v>173</v>
      </c>
      <c r="AE1956" s="25" t="s">
        <v>173</v>
      </c>
      <c r="AQ1956" s="5" t="e">
        <f>VLOOKUP(AR1956,'End KS4 denominations'!A:G,7,0)</f>
        <v>#N/A</v>
      </c>
      <c r="AR1956" s="5" t="str">
        <f t="shared" si="30"/>
        <v>Boys.S7.All state-funded special schools.Total.Total</v>
      </c>
    </row>
    <row r="1957" spans="1:44" x14ac:dyDescent="0.25">
      <c r="A1957">
        <v>201819</v>
      </c>
      <c r="B1957" t="s">
        <v>19</v>
      </c>
      <c r="C1957" t="s">
        <v>110</v>
      </c>
      <c r="D1957" t="s">
        <v>20</v>
      </c>
      <c r="E1957" t="s">
        <v>21</v>
      </c>
      <c r="F1957" t="s">
        <v>22</v>
      </c>
      <c r="G1957" t="s">
        <v>113</v>
      </c>
      <c r="H1957" t="s">
        <v>125</v>
      </c>
      <c r="I1957" t="s">
        <v>311</v>
      </c>
      <c r="J1957" t="s">
        <v>161</v>
      </c>
      <c r="K1957" t="s">
        <v>161</v>
      </c>
      <c r="L1957" t="s">
        <v>30</v>
      </c>
      <c r="M1957" t="s">
        <v>26</v>
      </c>
      <c r="N1957">
        <v>412</v>
      </c>
      <c r="O1957">
        <v>317</v>
      </c>
      <c r="P1957">
        <v>55</v>
      </c>
      <c r="Q1957">
        <v>20</v>
      </c>
      <c r="R1957">
        <v>0</v>
      </c>
      <c r="S1957">
        <v>0</v>
      </c>
      <c r="T1957">
        <v>0</v>
      </c>
      <c r="U1957">
        <v>0</v>
      </c>
      <c r="V1957">
        <v>76</v>
      </c>
      <c r="W1957">
        <v>13</v>
      </c>
      <c r="X1957">
        <v>4</v>
      </c>
      <c r="Y1957" t="s">
        <v>173</v>
      </c>
      <c r="Z1957" t="s">
        <v>173</v>
      </c>
      <c r="AA1957" t="s">
        <v>173</v>
      </c>
      <c r="AB1957" t="s">
        <v>173</v>
      </c>
      <c r="AC1957" s="25" t="s">
        <v>173</v>
      </c>
      <c r="AD1957" s="25" t="s">
        <v>173</v>
      </c>
      <c r="AE1957" s="25" t="s">
        <v>173</v>
      </c>
      <c r="AQ1957" s="5" t="e">
        <f>VLOOKUP(AR1957,'End KS4 denominations'!A:G,7,0)</f>
        <v>#N/A</v>
      </c>
      <c r="AR1957" s="5" t="str">
        <f t="shared" si="30"/>
        <v>Girls.S7.All state-funded special schools.Total.Total</v>
      </c>
    </row>
    <row r="1958" spans="1:44" x14ac:dyDescent="0.25">
      <c r="A1958">
        <v>201819</v>
      </c>
      <c r="B1958" t="s">
        <v>19</v>
      </c>
      <c r="C1958" t="s">
        <v>110</v>
      </c>
      <c r="D1958" t="s">
        <v>20</v>
      </c>
      <c r="E1958" t="s">
        <v>21</v>
      </c>
      <c r="F1958" t="s">
        <v>22</v>
      </c>
      <c r="G1958" t="s">
        <v>161</v>
      </c>
      <c r="H1958" t="s">
        <v>125</v>
      </c>
      <c r="I1958" t="s">
        <v>311</v>
      </c>
      <c r="J1958" t="s">
        <v>161</v>
      </c>
      <c r="K1958" t="s">
        <v>161</v>
      </c>
      <c r="L1958" t="s">
        <v>30</v>
      </c>
      <c r="M1958" t="s">
        <v>26</v>
      </c>
      <c r="N1958">
        <v>2456</v>
      </c>
      <c r="O1958">
        <v>1955</v>
      </c>
      <c r="P1958">
        <v>347</v>
      </c>
      <c r="Q1958">
        <v>131</v>
      </c>
      <c r="R1958">
        <v>0</v>
      </c>
      <c r="S1958">
        <v>0</v>
      </c>
      <c r="T1958">
        <v>0</v>
      </c>
      <c r="U1958">
        <v>0</v>
      </c>
      <c r="V1958">
        <v>79</v>
      </c>
      <c r="W1958">
        <v>14</v>
      </c>
      <c r="X1958">
        <v>5</v>
      </c>
      <c r="Y1958" t="s">
        <v>173</v>
      </c>
      <c r="Z1958" t="s">
        <v>173</v>
      </c>
      <c r="AA1958" t="s">
        <v>173</v>
      </c>
      <c r="AB1958" t="s">
        <v>173</v>
      </c>
      <c r="AC1958" s="25" t="s">
        <v>173</v>
      </c>
      <c r="AD1958" s="25" t="s">
        <v>173</v>
      </c>
      <c r="AE1958" s="25" t="s">
        <v>173</v>
      </c>
      <c r="AQ1958" s="5" t="e">
        <f>VLOOKUP(AR1958,'End KS4 denominations'!A:G,7,0)</f>
        <v>#N/A</v>
      </c>
      <c r="AR1958" s="5" t="str">
        <f t="shared" si="30"/>
        <v>Total.S7.All state-funded special schools.Total.Total</v>
      </c>
    </row>
    <row r="1959" spans="1:44" x14ac:dyDescent="0.25">
      <c r="A1959">
        <v>201819</v>
      </c>
      <c r="B1959" t="s">
        <v>19</v>
      </c>
      <c r="C1959" t="s">
        <v>110</v>
      </c>
      <c r="D1959" t="s">
        <v>20</v>
      </c>
      <c r="E1959" t="s">
        <v>21</v>
      </c>
      <c r="F1959" t="s">
        <v>22</v>
      </c>
      <c r="G1959" t="s">
        <v>111</v>
      </c>
      <c r="H1959" t="s">
        <v>125</v>
      </c>
      <c r="I1959" t="s">
        <v>311</v>
      </c>
      <c r="J1959" t="s">
        <v>161</v>
      </c>
      <c r="K1959" t="s">
        <v>161</v>
      </c>
      <c r="L1959" t="s">
        <v>31</v>
      </c>
      <c r="M1959" t="s">
        <v>26</v>
      </c>
      <c r="N1959">
        <v>22</v>
      </c>
      <c r="O1959">
        <v>21</v>
      </c>
      <c r="P1959">
        <v>14</v>
      </c>
      <c r="Q1959">
        <v>11</v>
      </c>
      <c r="R1959">
        <v>0</v>
      </c>
      <c r="S1959">
        <v>0</v>
      </c>
      <c r="T1959">
        <v>0</v>
      </c>
      <c r="U1959">
        <v>0</v>
      </c>
      <c r="V1959">
        <v>95</v>
      </c>
      <c r="W1959">
        <v>63</v>
      </c>
      <c r="X1959">
        <v>50</v>
      </c>
      <c r="Y1959" t="s">
        <v>173</v>
      </c>
      <c r="Z1959" t="s">
        <v>173</v>
      </c>
      <c r="AA1959" t="s">
        <v>173</v>
      </c>
      <c r="AB1959" t="s">
        <v>173</v>
      </c>
      <c r="AC1959" s="25" t="s">
        <v>173</v>
      </c>
      <c r="AD1959" s="25" t="s">
        <v>173</v>
      </c>
      <c r="AE1959" s="25" t="s">
        <v>173</v>
      </c>
      <c r="AQ1959" s="5" t="e">
        <f>VLOOKUP(AR1959,'End KS4 denominations'!A:G,7,0)</f>
        <v>#N/A</v>
      </c>
      <c r="AR1959" s="5" t="str">
        <f t="shared" si="30"/>
        <v>Boys.S7.All state-funded special schools.Total.Total</v>
      </c>
    </row>
    <row r="1960" spans="1:44" x14ac:dyDescent="0.25">
      <c r="A1960">
        <v>201819</v>
      </c>
      <c r="B1960" t="s">
        <v>19</v>
      </c>
      <c r="C1960" t="s">
        <v>110</v>
      </c>
      <c r="D1960" t="s">
        <v>20</v>
      </c>
      <c r="E1960" t="s">
        <v>21</v>
      </c>
      <c r="F1960" t="s">
        <v>22</v>
      </c>
      <c r="G1960" t="s">
        <v>113</v>
      </c>
      <c r="H1960" t="s">
        <v>125</v>
      </c>
      <c r="I1960" t="s">
        <v>311</v>
      </c>
      <c r="J1960" t="s">
        <v>161</v>
      </c>
      <c r="K1960" t="s">
        <v>161</v>
      </c>
      <c r="L1960" t="s">
        <v>31</v>
      </c>
      <c r="M1960" t="s">
        <v>26</v>
      </c>
      <c r="N1960">
        <v>9</v>
      </c>
      <c r="O1960">
        <v>8</v>
      </c>
      <c r="P1960">
        <v>6</v>
      </c>
      <c r="Q1960">
        <v>6</v>
      </c>
      <c r="R1960">
        <v>0</v>
      </c>
      <c r="S1960">
        <v>0</v>
      </c>
      <c r="T1960">
        <v>0</v>
      </c>
      <c r="U1960">
        <v>0</v>
      </c>
      <c r="V1960">
        <v>88</v>
      </c>
      <c r="W1960">
        <v>66</v>
      </c>
      <c r="X1960">
        <v>66</v>
      </c>
      <c r="Y1960" t="s">
        <v>173</v>
      </c>
      <c r="Z1960" t="s">
        <v>173</v>
      </c>
      <c r="AA1960" t="s">
        <v>173</v>
      </c>
      <c r="AB1960" t="s">
        <v>173</v>
      </c>
      <c r="AC1960" s="25" t="s">
        <v>173</v>
      </c>
      <c r="AD1960" s="25" t="s">
        <v>173</v>
      </c>
      <c r="AE1960" s="25" t="s">
        <v>173</v>
      </c>
      <c r="AQ1960" s="5" t="e">
        <f>VLOOKUP(AR1960,'End KS4 denominations'!A:G,7,0)</f>
        <v>#N/A</v>
      </c>
      <c r="AR1960" s="5" t="str">
        <f t="shared" si="30"/>
        <v>Girls.S7.All state-funded special schools.Total.Total</v>
      </c>
    </row>
    <row r="1961" spans="1:44" x14ac:dyDescent="0.25">
      <c r="A1961">
        <v>201819</v>
      </c>
      <c r="B1961" t="s">
        <v>19</v>
      </c>
      <c r="C1961" t="s">
        <v>110</v>
      </c>
      <c r="D1961" t="s">
        <v>20</v>
      </c>
      <c r="E1961" t="s">
        <v>21</v>
      </c>
      <c r="F1961" t="s">
        <v>22</v>
      </c>
      <c r="G1961" t="s">
        <v>161</v>
      </c>
      <c r="H1961" t="s">
        <v>125</v>
      </c>
      <c r="I1961" t="s">
        <v>311</v>
      </c>
      <c r="J1961" t="s">
        <v>161</v>
      </c>
      <c r="K1961" t="s">
        <v>161</v>
      </c>
      <c r="L1961" t="s">
        <v>31</v>
      </c>
      <c r="M1961" t="s">
        <v>26</v>
      </c>
      <c r="N1961">
        <v>31</v>
      </c>
      <c r="O1961">
        <v>29</v>
      </c>
      <c r="P1961">
        <v>20</v>
      </c>
      <c r="Q1961">
        <v>17</v>
      </c>
      <c r="R1961">
        <v>0</v>
      </c>
      <c r="S1961">
        <v>0</v>
      </c>
      <c r="T1961">
        <v>0</v>
      </c>
      <c r="U1961">
        <v>0</v>
      </c>
      <c r="V1961">
        <v>93</v>
      </c>
      <c r="W1961">
        <v>64</v>
      </c>
      <c r="X1961">
        <v>54</v>
      </c>
      <c r="Y1961" t="s">
        <v>173</v>
      </c>
      <c r="Z1961" t="s">
        <v>173</v>
      </c>
      <c r="AA1961" t="s">
        <v>173</v>
      </c>
      <c r="AB1961" t="s">
        <v>173</v>
      </c>
      <c r="AC1961" s="25" t="s">
        <v>173</v>
      </c>
      <c r="AD1961" s="25" t="s">
        <v>173</v>
      </c>
      <c r="AE1961" s="25" t="s">
        <v>173</v>
      </c>
      <c r="AQ1961" s="5" t="e">
        <f>VLOOKUP(AR1961,'End KS4 denominations'!A:G,7,0)</f>
        <v>#N/A</v>
      </c>
      <c r="AR1961" s="5" t="str">
        <f t="shared" si="30"/>
        <v>Total.S7.All state-funded special schools.Total.Total</v>
      </c>
    </row>
    <row r="1962" spans="1:44" x14ac:dyDescent="0.25">
      <c r="A1962">
        <v>201819</v>
      </c>
      <c r="B1962" t="s">
        <v>19</v>
      </c>
      <c r="C1962" t="s">
        <v>110</v>
      </c>
      <c r="D1962" t="s">
        <v>20</v>
      </c>
      <c r="E1962" t="s">
        <v>21</v>
      </c>
      <c r="F1962" t="s">
        <v>22</v>
      </c>
      <c r="G1962" t="s">
        <v>111</v>
      </c>
      <c r="H1962" t="s">
        <v>125</v>
      </c>
      <c r="I1962" t="s">
        <v>311</v>
      </c>
      <c r="J1962" t="s">
        <v>161</v>
      </c>
      <c r="K1962" t="s">
        <v>161</v>
      </c>
      <c r="L1962" t="s">
        <v>32</v>
      </c>
      <c r="M1962" t="s">
        <v>26</v>
      </c>
      <c r="N1962">
        <v>83</v>
      </c>
      <c r="O1962">
        <v>68</v>
      </c>
      <c r="P1962">
        <v>6</v>
      </c>
      <c r="Q1962">
        <v>3</v>
      </c>
      <c r="R1962">
        <v>0</v>
      </c>
      <c r="S1962">
        <v>0</v>
      </c>
      <c r="T1962">
        <v>0</v>
      </c>
      <c r="U1962">
        <v>0</v>
      </c>
      <c r="V1962">
        <v>81</v>
      </c>
      <c r="W1962">
        <v>7</v>
      </c>
      <c r="X1962">
        <v>3</v>
      </c>
      <c r="Y1962" t="s">
        <v>173</v>
      </c>
      <c r="Z1962" t="s">
        <v>173</v>
      </c>
      <c r="AA1962" t="s">
        <v>173</v>
      </c>
      <c r="AB1962" t="s">
        <v>173</v>
      </c>
      <c r="AC1962" s="25" t="s">
        <v>173</v>
      </c>
      <c r="AD1962" s="25" t="s">
        <v>173</v>
      </c>
      <c r="AE1962" s="25" t="s">
        <v>173</v>
      </c>
      <c r="AQ1962" s="5" t="e">
        <f>VLOOKUP(AR1962,'End KS4 denominations'!A:G,7,0)</f>
        <v>#N/A</v>
      </c>
      <c r="AR1962" s="5" t="str">
        <f t="shared" si="30"/>
        <v>Boys.S7.All state-funded special schools.Total.Total</v>
      </c>
    </row>
    <row r="1963" spans="1:44" x14ac:dyDescent="0.25">
      <c r="A1963">
        <v>201819</v>
      </c>
      <c r="B1963" t="s">
        <v>19</v>
      </c>
      <c r="C1963" t="s">
        <v>110</v>
      </c>
      <c r="D1963" t="s">
        <v>20</v>
      </c>
      <c r="E1963" t="s">
        <v>21</v>
      </c>
      <c r="F1963" t="s">
        <v>22</v>
      </c>
      <c r="G1963" t="s">
        <v>113</v>
      </c>
      <c r="H1963" t="s">
        <v>125</v>
      </c>
      <c r="I1963" t="s">
        <v>311</v>
      </c>
      <c r="J1963" t="s">
        <v>161</v>
      </c>
      <c r="K1963" t="s">
        <v>161</v>
      </c>
      <c r="L1963" t="s">
        <v>32</v>
      </c>
      <c r="M1963" t="s">
        <v>26</v>
      </c>
      <c r="N1963">
        <v>21</v>
      </c>
      <c r="O1963">
        <v>16</v>
      </c>
      <c r="P1963">
        <v>3</v>
      </c>
      <c r="Q1963">
        <v>0</v>
      </c>
      <c r="R1963">
        <v>0</v>
      </c>
      <c r="S1963">
        <v>0</v>
      </c>
      <c r="T1963">
        <v>0</v>
      </c>
      <c r="U1963">
        <v>0</v>
      </c>
      <c r="V1963">
        <v>76</v>
      </c>
      <c r="W1963">
        <v>14</v>
      </c>
      <c r="X1963">
        <v>0</v>
      </c>
      <c r="Y1963" t="s">
        <v>173</v>
      </c>
      <c r="Z1963" t="s">
        <v>173</v>
      </c>
      <c r="AA1963" t="s">
        <v>173</v>
      </c>
      <c r="AB1963" t="s">
        <v>173</v>
      </c>
      <c r="AC1963" s="25" t="s">
        <v>173</v>
      </c>
      <c r="AD1963" s="25" t="s">
        <v>173</v>
      </c>
      <c r="AE1963" s="25" t="s">
        <v>173</v>
      </c>
      <c r="AQ1963" s="5" t="e">
        <f>VLOOKUP(AR1963,'End KS4 denominations'!A:G,7,0)</f>
        <v>#N/A</v>
      </c>
      <c r="AR1963" s="5" t="str">
        <f t="shared" si="30"/>
        <v>Girls.S7.All state-funded special schools.Total.Total</v>
      </c>
    </row>
    <row r="1964" spans="1:44" x14ac:dyDescent="0.25">
      <c r="A1964">
        <v>201819</v>
      </c>
      <c r="B1964" t="s">
        <v>19</v>
      </c>
      <c r="C1964" t="s">
        <v>110</v>
      </c>
      <c r="D1964" t="s">
        <v>20</v>
      </c>
      <c r="E1964" t="s">
        <v>21</v>
      </c>
      <c r="F1964" t="s">
        <v>22</v>
      </c>
      <c r="G1964" t="s">
        <v>161</v>
      </c>
      <c r="H1964" t="s">
        <v>125</v>
      </c>
      <c r="I1964" t="s">
        <v>311</v>
      </c>
      <c r="J1964" t="s">
        <v>161</v>
      </c>
      <c r="K1964" t="s">
        <v>161</v>
      </c>
      <c r="L1964" t="s">
        <v>32</v>
      </c>
      <c r="M1964" t="s">
        <v>26</v>
      </c>
      <c r="N1964">
        <v>104</v>
      </c>
      <c r="O1964">
        <v>84</v>
      </c>
      <c r="P1964">
        <v>9</v>
      </c>
      <c r="Q1964">
        <v>3</v>
      </c>
      <c r="R1964">
        <v>0</v>
      </c>
      <c r="S1964">
        <v>0</v>
      </c>
      <c r="T1964">
        <v>0</v>
      </c>
      <c r="U1964">
        <v>0</v>
      </c>
      <c r="V1964">
        <v>80</v>
      </c>
      <c r="W1964">
        <v>8</v>
      </c>
      <c r="X1964">
        <v>2</v>
      </c>
      <c r="Y1964" t="s">
        <v>173</v>
      </c>
      <c r="Z1964" t="s">
        <v>173</v>
      </c>
      <c r="AA1964" t="s">
        <v>173</v>
      </c>
      <c r="AB1964" t="s">
        <v>173</v>
      </c>
      <c r="AC1964" s="25" t="s">
        <v>173</v>
      </c>
      <c r="AD1964" s="25" t="s">
        <v>173</v>
      </c>
      <c r="AE1964" s="25" t="s">
        <v>173</v>
      </c>
      <c r="AQ1964" s="5" t="e">
        <f>VLOOKUP(AR1964,'End KS4 denominations'!A:G,7,0)</f>
        <v>#N/A</v>
      </c>
      <c r="AR1964" s="5" t="str">
        <f t="shared" si="30"/>
        <v>Total.S7.All state-funded special schools.Total.Total</v>
      </c>
    </row>
    <row r="1965" spans="1:44" x14ac:dyDescent="0.25">
      <c r="A1965">
        <v>201819</v>
      </c>
      <c r="B1965" t="s">
        <v>19</v>
      </c>
      <c r="C1965" t="s">
        <v>110</v>
      </c>
      <c r="D1965" t="s">
        <v>20</v>
      </c>
      <c r="E1965" t="s">
        <v>21</v>
      </c>
      <c r="F1965" t="s">
        <v>22</v>
      </c>
      <c r="G1965" t="s">
        <v>111</v>
      </c>
      <c r="H1965" t="s">
        <v>125</v>
      </c>
      <c r="I1965" t="s">
        <v>311</v>
      </c>
      <c r="J1965" t="s">
        <v>161</v>
      </c>
      <c r="K1965" t="s">
        <v>161</v>
      </c>
      <c r="L1965" t="s">
        <v>33</v>
      </c>
      <c r="M1965" t="s">
        <v>26</v>
      </c>
      <c r="N1965">
        <v>1235</v>
      </c>
      <c r="O1965">
        <v>1117</v>
      </c>
      <c r="P1965">
        <v>201</v>
      </c>
      <c r="Q1965">
        <v>88</v>
      </c>
      <c r="R1965">
        <v>0</v>
      </c>
      <c r="S1965">
        <v>0</v>
      </c>
      <c r="T1965">
        <v>0</v>
      </c>
      <c r="U1965">
        <v>0</v>
      </c>
      <c r="V1965">
        <v>90</v>
      </c>
      <c r="W1965">
        <v>16</v>
      </c>
      <c r="X1965">
        <v>7</v>
      </c>
      <c r="Y1965" t="s">
        <v>173</v>
      </c>
      <c r="Z1965" t="s">
        <v>173</v>
      </c>
      <c r="AA1965" t="s">
        <v>173</v>
      </c>
      <c r="AB1965" t="s">
        <v>173</v>
      </c>
      <c r="AC1965" s="25" t="s">
        <v>173</v>
      </c>
      <c r="AD1965" s="25" t="s">
        <v>173</v>
      </c>
      <c r="AE1965" s="25" t="s">
        <v>173</v>
      </c>
      <c r="AQ1965" s="5" t="e">
        <f>VLOOKUP(AR1965,'End KS4 denominations'!A:G,7,0)</f>
        <v>#N/A</v>
      </c>
      <c r="AR1965" s="5" t="str">
        <f t="shared" si="30"/>
        <v>Boys.S7.All state-funded special schools.Total.Total</v>
      </c>
    </row>
    <row r="1966" spans="1:44" x14ac:dyDescent="0.25">
      <c r="A1966">
        <v>201819</v>
      </c>
      <c r="B1966" t="s">
        <v>19</v>
      </c>
      <c r="C1966" t="s">
        <v>110</v>
      </c>
      <c r="D1966" t="s">
        <v>20</v>
      </c>
      <c r="E1966" t="s">
        <v>21</v>
      </c>
      <c r="F1966" t="s">
        <v>22</v>
      </c>
      <c r="G1966" t="s">
        <v>113</v>
      </c>
      <c r="H1966" t="s">
        <v>125</v>
      </c>
      <c r="I1966" t="s">
        <v>311</v>
      </c>
      <c r="J1966" t="s">
        <v>161</v>
      </c>
      <c r="K1966" t="s">
        <v>161</v>
      </c>
      <c r="L1966" t="s">
        <v>33</v>
      </c>
      <c r="M1966" t="s">
        <v>26</v>
      </c>
      <c r="N1966">
        <v>289</v>
      </c>
      <c r="O1966">
        <v>257</v>
      </c>
      <c r="P1966">
        <v>39</v>
      </c>
      <c r="Q1966">
        <v>21</v>
      </c>
      <c r="R1966">
        <v>0</v>
      </c>
      <c r="S1966">
        <v>0</v>
      </c>
      <c r="T1966">
        <v>0</v>
      </c>
      <c r="U1966">
        <v>0</v>
      </c>
      <c r="V1966">
        <v>88</v>
      </c>
      <c r="W1966">
        <v>13</v>
      </c>
      <c r="X1966">
        <v>7</v>
      </c>
      <c r="Y1966" t="s">
        <v>173</v>
      </c>
      <c r="Z1966" t="s">
        <v>173</v>
      </c>
      <c r="AA1966" t="s">
        <v>173</v>
      </c>
      <c r="AB1966" t="s">
        <v>173</v>
      </c>
      <c r="AC1966" s="25" t="s">
        <v>173</v>
      </c>
      <c r="AD1966" s="25" t="s">
        <v>173</v>
      </c>
      <c r="AE1966" s="25" t="s">
        <v>173</v>
      </c>
      <c r="AQ1966" s="5" t="e">
        <f>VLOOKUP(AR1966,'End KS4 denominations'!A:G,7,0)</f>
        <v>#N/A</v>
      </c>
      <c r="AR1966" s="5" t="str">
        <f t="shared" si="30"/>
        <v>Girls.S7.All state-funded special schools.Total.Total</v>
      </c>
    </row>
    <row r="1967" spans="1:44" x14ac:dyDescent="0.25">
      <c r="A1967">
        <v>201819</v>
      </c>
      <c r="B1967" t="s">
        <v>19</v>
      </c>
      <c r="C1967" t="s">
        <v>110</v>
      </c>
      <c r="D1967" t="s">
        <v>20</v>
      </c>
      <c r="E1967" t="s">
        <v>21</v>
      </c>
      <c r="F1967" t="s">
        <v>22</v>
      </c>
      <c r="G1967" t="s">
        <v>161</v>
      </c>
      <c r="H1967" t="s">
        <v>125</v>
      </c>
      <c r="I1967" t="s">
        <v>311</v>
      </c>
      <c r="J1967" t="s">
        <v>161</v>
      </c>
      <c r="K1967" t="s">
        <v>161</v>
      </c>
      <c r="L1967" t="s">
        <v>33</v>
      </c>
      <c r="M1967" t="s">
        <v>26</v>
      </c>
      <c r="N1967">
        <v>1524</v>
      </c>
      <c r="O1967">
        <v>1374</v>
      </c>
      <c r="P1967">
        <v>240</v>
      </c>
      <c r="Q1967">
        <v>109</v>
      </c>
      <c r="R1967">
        <v>0</v>
      </c>
      <c r="S1967">
        <v>0</v>
      </c>
      <c r="T1967">
        <v>0</v>
      </c>
      <c r="U1967">
        <v>0</v>
      </c>
      <c r="V1967">
        <v>90</v>
      </c>
      <c r="W1967">
        <v>15</v>
      </c>
      <c r="X1967">
        <v>7</v>
      </c>
      <c r="Y1967" t="s">
        <v>173</v>
      </c>
      <c r="Z1967" t="s">
        <v>173</v>
      </c>
      <c r="AA1967" t="s">
        <v>173</v>
      </c>
      <c r="AB1967" t="s">
        <v>173</v>
      </c>
      <c r="AC1967" s="25" t="s">
        <v>173</v>
      </c>
      <c r="AD1967" s="25" t="s">
        <v>173</v>
      </c>
      <c r="AE1967" s="25" t="s">
        <v>173</v>
      </c>
      <c r="AQ1967" s="5" t="e">
        <f>VLOOKUP(AR1967,'End KS4 denominations'!A:G,7,0)</f>
        <v>#N/A</v>
      </c>
      <c r="AR1967" s="5" t="str">
        <f t="shared" si="30"/>
        <v>Total.S7.All state-funded special schools.Total.Total</v>
      </c>
    </row>
    <row r="1968" spans="1:44" x14ac:dyDescent="0.25">
      <c r="A1968">
        <v>201819</v>
      </c>
      <c r="B1968" t="s">
        <v>19</v>
      </c>
      <c r="C1968" t="s">
        <v>110</v>
      </c>
      <c r="D1968" t="s">
        <v>20</v>
      </c>
      <c r="E1968" t="s">
        <v>21</v>
      </c>
      <c r="F1968" t="s">
        <v>22</v>
      </c>
      <c r="G1968" t="s">
        <v>111</v>
      </c>
      <c r="H1968" t="s">
        <v>125</v>
      </c>
      <c r="I1968" t="s">
        <v>311</v>
      </c>
      <c r="J1968" t="s">
        <v>161</v>
      </c>
      <c r="K1968" t="s">
        <v>161</v>
      </c>
      <c r="L1968" t="s">
        <v>34</v>
      </c>
      <c r="M1968" t="s">
        <v>26</v>
      </c>
      <c r="N1968">
        <v>2665</v>
      </c>
      <c r="O1968">
        <v>2409</v>
      </c>
      <c r="P1968">
        <v>596</v>
      </c>
      <c r="Q1968">
        <v>299</v>
      </c>
      <c r="R1968">
        <v>0</v>
      </c>
      <c r="S1968">
        <v>0</v>
      </c>
      <c r="T1968">
        <v>0</v>
      </c>
      <c r="U1968">
        <v>0</v>
      </c>
      <c r="V1968">
        <v>90</v>
      </c>
      <c r="W1968">
        <v>22</v>
      </c>
      <c r="X1968">
        <v>11</v>
      </c>
      <c r="Y1968" t="s">
        <v>173</v>
      </c>
      <c r="Z1968" t="s">
        <v>173</v>
      </c>
      <c r="AA1968" t="s">
        <v>173</v>
      </c>
      <c r="AB1968" t="s">
        <v>173</v>
      </c>
      <c r="AC1968" s="25" t="s">
        <v>173</v>
      </c>
      <c r="AD1968" s="25" t="s">
        <v>173</v>
      </c>
      <c r="AE1968" s="25" t="s">
        <v>173</v>
      </c>
      <c r="AQ1968" s="5" t="e">
        <f>VLOOKUP(AR1968,'End KS4 denominations'!A:G,7,0)</f>
        <v>#N/A</v>
      </c>
      <c r="AR1968" s="5" t="str">
        <f t="shared" si="30"/>
        <v>Boys.S7.All state-funded special schools.Total.Total</v>
      </c>
    </row>
    <row r="1969" spans="1:44" x14ac:dyDescent="0.25">
      <c r="A1969">
        <v>201819</v>
      </c>
      <c r="B1969" t="s">
        <v>19</v>
      </c>
      <c r="C1969" t="s">
        <v>110</v>
      </c>
      <c r="D1969" t="s">
        <v>20</v>
      </c>
      <c r="E1969" t="s">
        <v>21</v>
      </c>
      <c r="F1969" t="s">
        <v>22</v>
      </c>
      <c r="G1969" t="s">
        <v>113</v>
      </c>
      <c r="H1969" t="s">
        <v>125</v>
      </c>
      <c r="I1969" t="s">
        <v>311</v>
      </c>
      <c r="J1969" t="s">
        <v>161</v>
      </c>
      <c r="K1969" t="s">
        <v>161</v>
      </c>
      <c r="L1969" t="s">
        <v>34</v>
      </c>
      <c r="M1969" t="s">
        <v>26</v>
      </c>
      <c r="N1969">
        <v>728</v>
      </c>
      <c r="O1969">
        <v>678</v>
      </c>
      <c r="P1969">
        <v>190</v>
      </c>
      <c r="Q1969">
        <v>97</v>
      </c>
      <c r="R1969">
        <v>0</v>
      </c>
      <c r="S1969">
        <v>0</v>
      </c>
      <c r="T1969">
        <v>0</v>
      </c>
      <c r="U1969">
        <v>0</v>
      </c>
      <c r="V1969">
        <v>93</v>
      </c>
      <c r="W1969">
        <v>26</v>
      </c>
      <c r="X1969">
        <v>13</v>
      </c>
      <c r="Y1969" t="s">
        <v>173</v>
      </c>
      <c r="Z1969" t="s">
        <v>173</v>
      </c>
      <c r="AA1969" t="s">
        <v>173</v>
      </c>
      <c r="AB1969" t="s">
        <v>173</v>
      </c>
      <c r="AC1969" s="25" t="s">
        <v>173</v>
      </c>
      <c r="AD1969" s="25" t="s">
        <v>173</v>
      </c>
      <c r="AE1969" s="25" t="s">
        <v>173</v>
      </c>
      <c r="AQ1969" s="5" t="e">
        <f>VLOOKUP(AR1969,'End KS4 denominations'!A:G,7,0)</f>
        <v>#N/A</v>
      </c>
      <c r="AR1969" s="5" t="str">
        <f t="shared" si="30"/>
        <v>Girls.S7.All state-funded special schools.Total.Total</v>
      </c>
    </row>
    <row r="1970" spans="1:44" x14ac:dyDescent="0.25">
      <c r="A1970">
        <v>201819</v>
      </c>
      <c r="B1970" t="s">
        <v>19</v>
      </c>
      <c r="C1970" t="s">
        <v>110</v>
      </c>
      <c r="D1970" t="s">
        <v>20</v>
      </c>
      <c r="E1970" t="s">
        <v>21</v>
      </c>
      <c r="F1970" t="s">
        <v>22</v>
      </c>
      <c r="G1970" t="s">
        <v>161</v>
      </c>
      <c r="H1970" t="s">
        <v>125</v>
      </c>
      <c r="I1970" t="s">
        <v>311</v>
      </c>
      <c r="J1970" t="s">
        <v>161</v>
      </c>
      <c r="K1970" t="s">
        <v>161</v>
      </c>
      <c r="L1970" t="s">
        <v>34</v>
      </c>
      <c r="M1970" t="s">
        <v>26</v>
      </c>
      <c r="N1970">
        <v>3393</v>
      </c>
      <c r="O1970">
        <v>3087</v>
      </c>
      <c r="P1970">
        <v>786</v>
      </c>
      <c r="Q1970">
        <v>396</v>
      </c>
      <c r="R1970">
        <v>0</v>
      </c>
      <c r="S1970">
        <v>0</v>
      </c>
      <c r="T1970">
        <v>0</v>
      </c>
      <c r="U1970">
        <v>0</v>
      </c>
      <c r="V1970">
        <v>90</v>
      </c>
      <c r="W1970">
        <v>23</v>
      </c>
      <c r="X1970">
        <v>11</v>
      </c>
      <c r="Y1970" t="s">
        <v>173</v>
      </c>
      <c r="Z1970" t="s">
        <v>173</v>
      </c>
      <c r="AA1970" t="s">
        <v>173</v>
      </c>
      <c r="AB1970" t="s">
        <v>173</v>
      </c>
      <c r="AC1970" s="25" t="s">
        <v>173</v>
      </c>
      <c r="AD1970" s="25" t="s">
        <v>173</v>
      </c>
      <c r="AE1970" s="25" t="s">
        <v>173</v>
      </c>
      <c r="AQ1970" s="5" t="e">
        <f>VLOOKUP(AR1970,'End KS4 denominations'!A:G,7,0)</f>
        <v>#N/A</v>
      </c>
      <c r="AR1970" s="5" t="str">
        <f t="shared" si="30"/>
        <v>Total.S7.All state-funded special schools.Total.Total</v>
      </c>
    </row>
    <row r="1971" spans="1:44" x14ac:dyDescent="0.25">
      <c r="A1971">
        <v>201819</v>
      </c>
      <c r="B1971" t="s">
        <v>19</v>
      </c>
      <c r="C1971" t="s">
        <v>110</v>
      </c>
      <c r="D1971" t="s">
        <v>20</v>
      </c>
      <c r="E1971" t="s">
        <v>21</v>
      </c>
      <c r="F1971" t="s">
        <v>22</v>
      </c>
      <c r="G1971" t="s">
        <v>111</v>
      </c>
      <c r="H1971" t="s">
        <v>125</v>
      </c>
      <c r="I1971" t="s">
        <v>311</v>
      </c>
      <c r="J1971" t="s">
        <v>161</v>
      </c>
      <c r="K1971" t="s">
        <v>161</v>
      </c>
      <c r="L1971" t="s">
        <v>35</v>
      </c>
      <c r="M1971" t="s">
        <v>26</v>
      </c>
      <c r="N1971">
        <v>992</v>
      </c>
      <c r="O1971">
        <v>940</v>
      </c>
      <c r="P1971">
        <v>211</v>
      </c>
      <c r="Q1971">
        <v>94</v>
      </c>
      <c r="R1971">
        <v>0</v>
      </c>
      <c r="S1971">
        <v>0</v>
      </c>
      <c r="T1971">
        <v>0</v>
      </c>
      <c r="U1971">
        <v>0</v>
      </c>
      <c r="V1971">
        <v>94</v>
      </c>
      <c r="W1971">
        <v>21</v>
      </c>
      <c r="X1971">
        <v>9</v>
      </c>
      <c r="Y1971" t="s">
        <v>173</v>
      </c>
      <c r="Z1971" t="s">
        <v>173</v>
      </c>
      <c r="AA1971" t="s">
        <v>173</v>
      </c>
      <c r="AB1971" t="s">
        <v>173</v>
      </c>
      <c r="AC1971" s="25" t="s">
        <v>173</v>
      </c>
      <c r="AD1971" s="25" t="s">
        <v>173</v>
      </c>
      <c r="AE1971" s="25" t="s">
        <v>173</v>
      </c>
      <c r="AQ1971" s="5" t="e">
        <f>VLOOKUP(AR1971,'End KS4 denominations'!A:G,7,0)</f>
        <v>#N/A</v>
      </c>
      <c r="AR1971" s="5" t="str">
        <f t="shared" si="30"/>
        <v>Boys.S7.All state-funded special schools.Total.Total</v>
      </c>
    </row>
    <row r="1972" spans="1:44" x14ac:dyDescent="0.25">
      <c r="A1972">
        <v>201819</v>
      </c>
      <c r="B1972" t="s">
        <v>19</v>
      </c>
      <c r="C1972" t="s">
        <v>110</v>
      </c>
      <c r="D1972" t="s">
        <v>20</v>
      </c>
      <c r="E1972" t="s">
        <v>21</v>
      </c>
      <c r="F1972" t="s">
        <v>22</v>
      </c>
      <c r="G1972" t="s">
        <v>113</v>
      </c>
      <c r="H1972" t="s">
        <v>125</v>
      </c>
      <c r="I1972" t="s">
        <v>311</v>
      </c>
      <c r="J1972" t="s">
        <v>161</v>
      </c>
      <c r="K1972" t="s">
        <v>161</v>
      </c>
      <c r="L1972" t="s">
        <v>35</v>
      </c>
      <c r="M1972" t="s">
        <v>26</v>
      </c>
      <c r="N1972">
        <v>404</v>
      </c>
      <c r="O1972">
        <v>391</v>
      </c>
      <c r="P1972">
        <v>111</v>
      </c>
      <c r="Q1972">
        <v>59</v>
      </c>
      <c r="R1972">
        <v>0</v>
      </c>
      <c r="S1972">
        <v>0</v>
      </c>
      <c r="T1972">
        <v>0</v>
      </c>
      <c r="U1972">
        <v>0</v>
      </c>
      <c r="V1972">
        <v>96</v>
      </c>
      <c r="W1972">
        <v>27</v>
      </c>
      <c r="X1972">
        <v>14</v>
      </c>
      <c r="Y1972" t="s">
        <v>173</v>
      </c>
      <c r="Z1972" t="s">
        <v>173</v>
      </c>
      <c r="AA1972" t="s">
        <v>173</v>
      </c>
      <c r="AB1972" t="s">
        <v>173</v>
      </c>
      <c r="AC1972" s="25" t="s">
        <v>173</v>
      </c>
      <c r="AD1972" s="25" t="s">
        <v>173</v>
      </c>
      <c r="AE1972" s="25" t="s">
        <v>173</v>
      </c>
      <c r="AQ1972" s="5" t="e">
        <f>VLOOKUP(AR1972,'End KS4 denominations'!A:G,7,0)</f>
        <v>#N/A</v>
      </c>
      <c r="AR1972" s="5" t="str">
        <f t="shared" si="30"/>
        <v>Girls.S7.All state-funded special schools.Total.Total</v>
      </c>
    </row>
    <row r="1973" spans="1:44" x14ac:dyDescent="0.25">
      <c r="A1973">
        <v>201819</v>
      </c>
      <c r="B1973" t="s">
        <v>19</v>
      </c>
      <c r="C1973" t="s">
        <v>110</v>
      </c>
      <c r="D1973" t="s">
        <v>20</v>
      </c>
      <c r="E1973" t="s">
        <v>21</v>
      </c>
      <c r="F1973" t="s">
        <v>22</v>
      </c>
      <c r="G1973" t="s">
        <v>161</v>
      </c>
      <c r="H1973" t="s">
        <v>125</v>
      </c>
      <c r="I1973" t="s">
        <v>311</v>
      </c>
      <c r="J1973" t="s">
        <v>161</v>
      </c>
      <c r="K1973" t="s">
        <v>161</v>
      </c>
      <c r="L1973" t="s">
        <v>35</v>
      </c>
      <c r="M1973" t="s">
        <v>26</v>
      </c>
      <c r="N1973">
        <v>1396</v>
      </c>
      <c r="O1973">
        <v>1331</v>
      </c>
      <c r="P1973">
        <v>322</v>
      </c>
      <c r="Q1973">
        <v>153</v>
      </c>
      <c r="R1973">
        <v>0</v>
      </c>
      <c r="S1973">
        <v>0</v>
      </c>
      <c r="T1973">
        <v>0</v>
      </c>
      <c r="U1973">
        <v>0</v>
      </c>
      <c r="V1973">
        <v>95</v>
      </c>
      <c r="W1973">
        <v>23</v>
      </c>
      <c r="X1973">
        <v>10</v>
      </c>
      <c r="Y1973" t="s">
        <v>173</v>
      </c>
      <c r="Z1973" t="s">
        <v>173</v>
      </c>
      <c r="AA1973" t="s">
        <v>173</v>
      </c>
      <c r="AB1973" t="s">
        <v>173</v>
      </c>
      <c r="AC1973" s="25" t="s">
        <v>173</v>
      </c>
      <c r="AD1973" s="25" t="s">
        <v>173</v>
      </c>
      <c r="AE1973" s="25" t="s">
        <v>173</v>
      </c>
      <c r="AQ1973" s="5" t="e">
        <f>VLOOKUP(AR1973,'End KS4 denominations'!A:G,7,0)</f>
        <v>#N/A</v>
      </c>
      <c r="AR1973" s="5" t="str">
        <f t="shared" si="30"/>
        <v>Total.S7.All state-funded special schools.Total.Total</v>
      </c>
    </row>
    <row r="1974" spans="1:44" x14ac:dyDescent="0.25">
      <c r="A1974">
        <v>201819</v>
      </c>
      <c r="B1974" t="s">
        <v>19</v>
      </c>
      <c r="C1974" t="s">
        <v>110</v>
      </c>
      <c r="D1974" t="s">
        <v>20</v>
      </c>
      <c r="E1974" t="s">
        <v>21</v>
      </c>
      <c r="F1974" t="s">
        <v>22</v>
      </c>
      <c r="G1974" t="s">
        <v>111</v>
      </c>
      <c r="H1974" t="s">
        <v>125</v>
      </c>
      <c r="I1974" t="s">
        <v>311</v>
      </c>
      <c r="J1974" t="s">
        <v>161</v>
      </c>
      <c r="K1974" t="s">
        <v>161</v>
      </c>
      <c r="L1974" t="s">
        <v>36</v>
      </c>
      <c r="M1974" t="s">
        <v>26</v>
      </c>
      <c r="N1974">
        <v>473</v>
      </c>
      <c r="O1974">
        <v>420</v>
      </c>
      <c r="P1974">
        <v>57</v>
      </c>
      <c r="Q1974">
        <v>28</v>
      </c>
      <c r="R1974">
        <v>0</v>
      </c>
      <c r="S1974">
        <v>0</v>
      </c>
      <c r="T1974">
        <v>0</v>
      </c>
      <c r="U1974">
        <v>0</v>
      </c>
      <c r="V1974">
        <v>88</v>
      </c>
      <c r="W1974">
        <v>12</v>
      </c>
      <c r="X1974">
        <v>5</v>
      </c>
      <c r="Y1974" t="s">
        <v>173</v>
      </c>
      <c r="Z1974" t="s">
        <v>173</v>
      </c>
      <c r="AA1974" t="s">
        <v>173</v>
      </c>
      <c r="AB1974" t="s">
        <v>173</v>
      </c>
      <c r="AC1974" s="25" t="s">
        <v>173</v>
      </c>
      <c r="AD1974" s="25" t="s">
        <v>173</v>
      </c>
      <c r="AE1974" s="25" t="s">
        <v>173</v>
      </c>
      <c r="AQ1974" s="5" t="e">
        <f>VLOOKUP(AR1974,'End KS4 denominations'!A:G,7,0)</f>
        <v>#N/A</v>
      </c>
      <c r="AR1974" s="5" t="str">
        <f t="shared" si="30"/>
        <v>Boys.S7.All state-funded special schools.Total.Total</v>
      </c>
    </row>
    <row r="1975" spans="1:44" x14ac:dyDescent="0.25">
      <c r="A1975">
        <v>201819</v>
      </c>
      <c r="B1975" t="s">
        <v>19</v>
      </c>
      <c r="C1975" t="s">
        <v>110</v>
      </c>
      <c r="D1975" t="s">
        <v>20</v>
      </c>
      <c r="E1975" t="s">
        <v>21</v>
      </c>
      <c r="F1975" t="s">
        <v>22</v>
      </c>
      <c r="G1975" t="s">
        <v>113</v>
      </c>
      <c r="H1975" t="s">
        <v>125</v>
      </c>
      <c r="I1975" t="s">
        <v>311</v>
      </c>
      <c r="J1975" t="s">
        <v>161</v>
      </c>
      <c r="K1975" t="s">
        <v>161</v>
      </c>
      <c r="L1975" t="s">
        <v>36</v>
      </c>
      <c r="M1975" t="s">
        <v>26</v>
      </c>
      <c r="N1975">
        <v>135</v>
      </c>
      <c r="O1975">
        <v>117</v>
      </c>
      <c r="P1975">
        <v>11</v>
      </c>
      <c r="Q1975">
        <v>5</v>
      </c>
      <c r="R1975">
        <v>0</v>
      </c>
      <c r="S1975">
        <v>0</v>
      </c>
      <c r="T1975">
        <v>0</v>
      </c>
      <c r="U1975">
        <v>0</v>
      </c>
      <c r="V1975">
        <v>86</v>
      </c>
      <c r="W1975">
        <v>8</v>
      </c>
      <c r="X1975">
        <v>3</v>
      </c>
      <c r="Y1975" t="s">
        <v>173</v>
      </c>
      <c r="Z1975" t="s">
        <v>173</v>
      </c>
      <c r="AA1975" t="s">
        <v>173</v>
      </c>
      <c r="AB1975" t="s">
        <v>173</v>
      </c>
      <c r="AC1975" s="25" t="s">
        <v>173</v>
      </c>
      <c r="AD1975" s="25" t="s">
        <v>173</v>
      </c>
      <c r="AE1975" s="25" t="s">
        <v>173</v>
      </c>
      <c r="AQ1975" s="5" t="e">
        <f>VLOOKUP(AR1975,'End KS4 denominations'!A:G,7,0)</f>
        <v>#N/A</v>
      </c>
      <c r="AR1975" s="5" t="str">
        <f t="shared" si="30"/>
        <v>Girls.S7.All state-funded special schools.Total.Total</v>
      </c>
    </row>
    <row r="1976" spans="1:44" x14ac:dyDescent="0.25">
      <c r="A1976">
        <v>201819</v>
      </c>
      <c r="B1976" t="s">
        <v>19</v>
      </c>
      <c r="C1976" t="s">
        <v>110</v>
      </c>
      <c r="D1976" t="s">
        <v>20</v>
      </c>
      <c r="E1976" t="s">
        <v>21</v>
      </c>
      <c r="F1976" t="s">
        <v>22</v>
      </c>
      <c r="G1976" t="s">
        <v>161</v>
      </c>
      <c r="H1976" t="s">
        <v>125</v>
      </c>
      <c r="I1976" t="s">
        <v>311</v>
      </c>
      <c r="J1976" t="s">
        <v>161</v>
      </c>
      <c r="K1976" t="s">
        <v>161</v>
      </c>
      <c r="L1976" t="s">
        <v>36</v>
      </c>
      <c r="M1976" t="s">
        <v>26</v>
      </c>
      <c r="N1976">
        <v>608</v>
      </c>
      <c r="O1976">
        <v>537</v>
      </c>
      <c r="P1976">
        <v>68</v>
      </c>
      <c r="Q1976">
        <v>33</v>
      </c>
      <c r="R1976">
        <v>0</v>
      </c>
      <c r="S1976">
        <v>0</v>
      </c>
      <c r="T1976">
        <v>0</v>
      </c>
      <c r="U1976">
        <v>0</v>
      </c>
      <c r="V1976">
        <v>88</v>
      </c>
      <c r="W1976">
        <v>11</v>
      </c>
      <c r="X1976">
        <v>5</v>
      </c>
      <c r="Y1976" t="s">
        <v>173</v>
      </c>
      <c r="Z1976" t="s">
        <v>173</v>
      </c>
      <c r="AA1976" t="s">
        <v>173</v>
      </c>
      <c r="AB1976" t="s">
        <v>173</v>
      </c>
      <c r="AC1976" s="25" t="s">
        <v>173</v>
      </c>
      <c r="AD1976" s="25" t="s">
        <v>173</v>
      </c>
      <c r="AE1976" s="25" t="s">
        <v>173</v>
      </c>
      <c r="AQ1976" s="5" t="e">
        <f>VLOOKUP(AR1976,'End KS4 denominations'!A:G,7,0)</f>
        <v>#N/A</v>
      </c>
      <c r="AR1976" s="5" t="str">
        <f t="shared" si="30"/>
        <v>Total.S7.All state-funded special schools.Total.Total</v>
      </c>
    </row>
    <row r="1977" spans="1:44" x14ac:dyDescent="0.25">
      <c r="A1977">
        <v>201819</v>
      </c>
      <c r="B1977" t="s">
        <v>19</v>
      </c>
      <c r="C1977" t="s">
        <v>110</v>
      </c>
      <c r="D1977" t="s">
        <v>20</v>
      </c>
      <c r="E1977" t="s">
        <v>21</v>
      </c>
      <c r="F1977" t="s">
        <v>22</v>
      </c>
      <c r="G1977" t="s">
        <v>111</v>
      </c>
      <c r="H1977" t="s">
        <v>125</v>
      </c>
      <c r="I1977" t="s">
        <v>311</v>
      </c>
      <c r="J1977" t="s">
        <v>161</v>
      </c>
      <c r="K1977" t="s">
        <v>161</v>
      </c>
      <c r="L1977" t="s">
        <v>37</v>
      </c>
      <c r="M1977" t="s">
        <v>26</v>
      </c>
      <c r="N1977">
        <v>22</v>
      </c>
      <c r="O1977">
        <v>19</v>
      </c>
      <c r="P1977">
        <v>3</v>
      </c>
      <c r="Q1977">
        <v>2</v>
      </c>
      <c r="R1977">
        <v>0</v>
      </c>
      <c r="S1977">
        <v>0</v>
      </c>
      <c r="T1977">
        <v>0</v>
      </c>
      <c r="U1977">
        <v>0</v>
      </c>
      <c r="V1977">
        <v>86</v>
      </c>
      <c r="W1977">
        <v>13</v>
      </c>
      <c r="X1977">
        <v>9</v>
      </c>
      <c r="Y1977" t="s">
        <v>173</v>
      </c>
      <c r="Z1977" t="s">
        <v>173</v>
      </c>
      <c r="AA1977" t="s">
        <v>173</v>
      </c>
      <c r="AB1977" t="s">
        <v>173</v>
      </c>
      <c r="AC1977" s="25" t="s">
        <v>173</v>
      </c>
      <c r="AD1977" s="25" t="s">
        <v>173</v>
      </c>
      <c r="AE1977" s="25" t="s">
        <v>173</v>
      </c>
      <c r="AQ1977" s="5" t="e">
        <f>VLOOKUP(AR1977,'End KS4 denominations'!A:G,7,0)</f>
        <v>#N/A</v>
      </c>
      <c r="AR1977" s="5" t="str">
        <f t="shared" si="30"/>
        <v>Boys.S7.All state-funded special schools.Total.Total</v>
      </c>
    </row>
    <row r="1978" spans="1:44" x14ac:dyDescent="0.25">
      <c r="A1978">
        <v>201819</v>
      </c>
      <c r="B1978" t="s">
        <v>19</v>
      </c>
      <c r="C1978" t="s">
        <v>110</v>
      </c>
      <c r="D1978" t="s">
        <v>20</v>
      </c>
      <c r="E1978" t="s">
        <v>21</v>
      </c>
      <c r="F1978" t="s">
        <v>22</v>
      </c>
      <c r="G1978" t="s">
        <v>113</v>
      </c>
      <c r="H1978" t="s">
        <v>125</v>
      </c>
      <c r="I1978" t="s">
        <v>311</v>
      </c>
      <c r="J1978" t="s">
        <v>161</v>
      </c>
      <c r="K1978" t="s">
        <v>161</v>
      </c>
      <c r="L1978" t="s">
        <v>37</v>
      </c>
      <c r="M1978" t="s">
        <v>26</v>
      </c>
      <c r="N1978">
        <v>4</v>
      </c>
      <c r="O1978">
        <v>3</v>
      </c>
      <c r="P1978">
        <v>2</v>
      </c>
      <c r="Q1978">
        <v>2</v>
      </c>
      <c r="R1978">
        <v>0</v>
      </c>
      <c r="S1978">
        <v>0</v>
      </c>
      <c r="T1978">
        <v>0</v>
      </c>
      <c r="U1978">
        <v>0</v>
      </c>
      <c r="V1978">
        <v>75</v>
      </c>
      <c r="W1978">
        <v>50</v>
      </c>
      <c r="X1978">
        <v>50</v>
      </c>
      <c r="Y1978" t="s">
        <v>173</v>
      </c>
      <c r="Z1978" t="s">
        <v>173</v>
      </c>
      <c r="AA1978" t="s">
        <v>173</v>
      </c>
      <c r="AB1978" t="s">
        <v>173</v>
      </c>
      <c r="AC1978" s="25" t="s">
        <v>173</v>
      </c>
      <c r="AD1978" s="25" t="s">
        <v>173</v>
      </c>
      <c r="AE1978" s="25" t="s">
        <v>173</v>
      </c>
      <c r="AQ1978" s="5" t="e">
        <f>VLOOKUP(AR1978,'End KS4 denominations'!A:G,7,0)</f>
        <v>#N/A</v>
      </c>
      <c r="AR1978" s="5" t="str">
        <f t="shared" si="30"/>
        <v>Girls.S7.All state-funded special schools.Total.Total</v>
      </c>
    </row>
    <row r="1979" spans="1:44" x14ac:dyDescent="0.25">
      <c r="A1979">
        <v>201819</v>
      </c>
      <c r="B1979" t="s">
        <v>19</v>
      </c>
      <c r="C1979" t="s">
        <v>110</v>
      </c>
      <c r="D1979" t="s">
        <v>20</v>
      </c>
      <c r="E1979" t="s">
        <v>21</v>
      </c>
      <c r="F1979" t="s">
        <v>22</v>
      </c>
      <c r="G1979" t="s">
        <v>161</v>
      </c>
      <c r="H1979" t="s">
        <v>125</v>
      </c>
      <c r="I1979" t="s">
        <v>311</v>
      </c>
      <c r="J1979" t="s">
        <v>161</v>
      </c>
      <c r="K1979" t="s">
        <v>161</v>
      </c>
      <c r="L1979" t="s">
        <v>37</v>
      </c>
      <c r="M1979" t="s">
        <v>26</v>
      </c>
      <c r="N1979">
        <v>26</v>
      </c>
      <c r="O1979">
        <v>22</v>
      </c>
      <c r="P1979">
        <v>5</v>
      </c>
      <c r="Q1979">
        <v>4</v>
      </c>
      <c r="R1979">
        <v>0</v>
      </c>
      <c r="S1979">
        <v>0</v>
      </c>
      <c r="T1979">
        <v>0</v>
      </c>
      <c r="U1979">
        <v>0</v>
      </c>
      <c r="V1979">
        <v>84</v>
      </c>
      <c r="W1979">
        <v>19</v>
      </c>
      <c r="X1979">
        <v>15</v>
      </c>
      <c r="Y1979" t="s">
        <v>173</v>
      </c>
      <c r="Z1979" t="s">
        <v>173</v>
      </c>
      <c r="AA1979" t="s">
        <v>173</v>
      </c>
      <c r="AB1979" t="s">
        <v>173</v>
      </c>
      <c r="AC1979" s="25" t="s">
        <v>173</v>
      </c>
      <c r="AD1979" s="25" t="s">
        <v>173</v>
      </c>
      <c r="AE1979" s="25" t="s">
        <v>173</v>
      </c>
      <c r="AQ1979" s="5" t="e">
        <f>VLOOKUP(AR1979,'End KS4 denominations'!A:G,7,0)</f>
        <v>#N/A</v>
      </c>
      <c r="AR1979" s="5" t="str">
        <f t="shared" si="30"/>
        <v>Total.S7.All state-funded special schools.Total.Total</v>
      </c>
    </row>
    <row r="1980" spans="1:44" x14ac:dyDescent="0.25">
      <c r="A1980">
        <v>201819</v>
      </c>
      <c r="B1980" t="s">
        <v>19</v>
      </c>
      <c r="C1980" t="s">
        <v>110</v>
      </c>
      <c r="D1980" t="s">
        <v>20</v>
      </c>
      <c r="E1980" t="s">
        <v>21</v>
      </c>
      <c r="F1980" t="s">
        <v>22</v>
      </c>
      <c r="G1980" t="s">
        <v>111</v>
      </c>
      <c r="H1980" t="s">
        <v>125</v>
      </c>
      <c r="I1980" t="s">
        <v>311</v>
      </c>
      <c r="J1980" t="s">
        <v>161</v>
      </c>
      <c r="K1980" t="s">
        <v>161</v>
      </c>
      <c r="L1980" t="s">
        <v>38</v>
      </c>
      <c r="M1980" t="s">
        <v>26</v>
      </c>
      <c r="N1980">
        <v>71</v>
      </c>
      <c r="O1980">
        <v>64</v>
      </c>
      <c r="P1980">
        <v>17</v>
      </c>
      <c r="Q1980">
        <v>13</v>
      </c>
      <c r="R1980">
        <v>0</v>
      </c>
      <c r="S1980">
        <v>0</v>
      </c>
      <c r="T1980">
        <v>0</v>
      </c>
      <c r="U1980">
        <v>0</v>
      </c>
      <c r="V1980">
        <v>90</v>
      </c>
      <c r="W1980">
        <v>23</v>
      </c>
      <c r="X1980">
        <v>18</v>
      </c>
      <c r="Y1980" t="s">
        <v>173</v>
      </c>
      <c r="Z1980" t="s">
        <v>173</v>
      </c>
      <c r="AA1980" t="s">
        <v>173</v>
      </c>
      <c r="AB1980" t="s">
        <v>173</v>
      </c>
      <c r="AC1980" s="25" t="s">
        <v>173</v>
      </c>
      <c r="AD1980" s="25" t="s">
        <v>173</v>
      </c>
      <c r="AE1980" s="25" t="s">
        <v>173</v>
      </c>
      <c r="AQ1980" s="5" t="e">
        <f>VLOOKUP(AR1980,'End KS4 denominations'!A:G,7,0)</f>
        <v>#N/A</v>
      </c>
      <c r="AR1980" s="5" t="str">
        <f t="shared" si="30"/>
        <v>Boys.S7.All state-funded special schools.Total.Total</v>
      </c>
    </row>
    <row r="1981" spans="1:44" x14ac:dyDescent="0.25">
      <c r="A1981">
        <v>201819</v>
      </c>
      <c r="B1981" t="s">
        <v>19</v>
      </c>
      <c r="C1981" t="s">
        <v>110</v>
      </c>
      <c r="D1981" t="s">
        <v>20</v>
      </c>
      <c r="E1981" t="s">
        <v>21</v>
      </c>
      <c r="F1981" t="s">
        <v>22</v>
      </c>
      <c r="G1981" t="s">
        <v>113</v>
      </c>
      <c r="H1981" t="s">
        <v>125</v>
      </c>
      <c r="I1981" t="s">
        <v>311</v>
      </c>
      <c r="J1981" t="s">
        <v>161</v>
      </c>
      <c r="K1981" t="s">
        <v>161</v>
      </c>
      <c r="L1981" t="s">
        <v>38</v>
      </c>
      <c r="M1981" t="s">
        <v>26</v>
      </c>
      <c r="N1981">
        <v>19</v>
      </c>
      <c r="O1981">
        <v>17</v>
      </c>
      <c r="P1981">
        <v>6</v>
      </c>
      <c r="Q1981">
        <v>4</v>
      </c>
      <c r="R1981">
        <v>0</v>
      </c>
      <c r="S1981">
        <v>0</v>
      </c>
      <c r="T1981">
        <v>0</v>
      </c>
      <c r="U1981">
        <v>0</v>
      </c>
      <c r="V1981">
        <v>89</v>
      </c>
      <c r="W1981">
        <v>31</v>
      </c>
      <c r="X1981">
        <v>21</v>
      </c>
      <c r="Y1981" t="s">
        <v>173</v>
      </c>
      <c r="Z1981" t="s">
        <v>173</v>
      </c>
      <c r="AA1981" t="s">
        <v>173</v>
      </c>
      <c r="AB1981" t="s">
        <v>173</v>
      </c>
      <c r="AC1981" s="25" t="s">
        <v>173</v>
      </c>
      <c r="AD1981" s="25" t="s">
        <v>173</v>
      </c>
      <c r="AE1981" s="25" t="s">
        <v>173</v>
      </c>
      <c r="AQ1981" s="5" t="e">
        <f>VLOOKUP(AR1981,'End KS4 denominations'!A:G,7,0)</f>
        <v>#N/A</v>
      </c>
      <c r="AR1981" s="5" t="str">
        <f t="shared" si="30"/>
        <v>Girls.S7.All state-funded special schools.Total.Total</v>
      </c>
    </row>
    <row r="1982" spans="1:44" x14ac:dyDescent="0.25">
      <c r="A1982">
        <v>201819</v>
      </c>
      <c r="B1982" t="s">
        <v>19</v>
      </c>
      <c r="C1982" t="s">
        <v>110</v>
      </c>
      <c r="D1982" t="s">
        <v>20</v>
      </c>
      <c r="E1982" t="s">
        <v>21</v>
      </c>
      <c r="F1982" t="s">
        <v>22</v>
      </c>
      <c r="G1982" t="s">
        <v>161</v>
      </c>
      <c r="H1982" t="s">
        <v>125</v>
      </c>
      <c r="I1982" t="s">
        <v>311</v>
      </c>
      <c r="J1982" t="s">
        <v>161</v>
      </c>
      <c r="K1982" t="s">
        <v>161</v>
      </c>
      <c r="L1982" t="s">
        <v>38</v>
      </c>
      <c r="M1982" t="s">
        <v>26</v>
      </c>
      <c r="N1982">
        <v>90</v>
      </c>
      <c r="O1982">
        <v>81</v>
      </c>
      <c r="P1982">
        <v>23</v>
      </c>
      <c r="Q1982">
        <v>17</v>
      </c>
      <c r="R1982">
        <v>0</v>
      </c>
      <c r="S1982">
        <v>0</v>
      </c>
      <c r="T1982">
        <v>0</v>
      </c>
      <c r="U1982">
        <v>0</v>
      </c>
      <c r="V1982">
        <v>90</v>
      </c>
      <c r="W1982">
        <v>25</v>
      </c>
      <c r="X1982">
        <v>18</v>
      </c>
      <c r="Y1982" t="s">
        <v>173</v>
      </c>
      <c r="Z1982" t="s">
        <v>173</v>
      </c>
      <c r="AA1982" t="s">
        <v>173</v>
      </c>
      <c r="AB1982" t="s">
        <v>173</v>
      </c>
      <c r="AC1982" s="25" t="s">
        <v>173</v>
      </c>
      <c r="AD1982" s="25" t="s">
        <v>173</v>
      </c>
      <c r="AE1982" s="25" t="s">
        <v>173</v>
      </c>
      <c r="AQ1982" s="5" t="e">
        <f>VLOOKUP(AR1982,'End KS4 denominations'!A:G,7,0)</f>
        <v>#N/A</v>
      </c>
      <c r="AR1982" s="5" t="str">
        <f t="shared" si="30"/>
        <v>Total.S7.All state-funded special schools.Total.Total</v>
      </c>
    </row>
    <row r="1983" spans="1:44" x14ac:dyDescent="0.25">
      <c r="A1983">
        <v>201819</v>
      </c>
      <c r="B1983" t="s">
        <v>19</v>
      </c>
      <c r="C1983" t="s">
        <v>110</v>
      </c>
      <c r="D1983" t="s">
        <v>20</v>
      </c>
      <c r="E1983" t="s">
        <v>21</v>
      </c>
      <c r="F1983" t="s">
        <v>22</v>
      </c>
      <c r="G1983" t="s">
        <v>111</v>
      </c>
      <c r="H1983" t="s">
        <v>125</v>
      </c>
      <c r="I1983" t="s">
        <v>311</v>
      </c>
      <c r="J1983" t="s">
        <v>161</v>
      </c>
      <c r="K1983" t="s">
        <v>161</v>
      </c>
      <c r="L1983" t="s">
        <v>41</v>
      </c>
      <c r="M1983" t="s">
        <v>26</v>
      </c>
      <c r="N1983">
        <v>690</v>
      </c>
      <c r="O1983">
        <v>635</v>
      </c>
      <c r="P1983">
        <v>136</v>
      </c>
      <c r="Q1983">
        <v>57</v>
      </c>
      <c r="R1983">
        <v>0</v>
      </c>
      <c r="S1983">
        <v>0</v>
      </c>
      <c r="T1983">
        <v>0</v>
      </c>
      <c r="U1983">
        <v>0</v>
      </c>
      <c r="V1983">
        <v>92</v>
      </c>
      <c r="W1983">
        <v>19</v>
      </c>
      <c r="X1983">
        <v>8</v>
      </c>
      <c r="Y1983" t="s">
        <v>173</v>
      </c>
      <c r="Z1983" t="s">
        <v>173</v>
      </c>
      <c r="AA1983" t="s">
        <v>173</v>
      </c>
      <c r="AB1983" t="s">
        <v>173</v>
      </c>
      <c r="AC1983" s="25" t="s">
        <v>173</v>
      </c>
      <c r="AD1983" s="25" t="s">
        <v>173</v>
      </c>
      <c r="AE1983" s="25" t="s">
        <v>173</v>
      </c>
      <c r="AQ1983" s="5" t="e">
        <f>VLOOKUP(AR1983,'End KS4 denominations'!A:G,7,0)</f>
        <v>#N/A</v>
      </c>
      <c r="AR1983" s="5" t="str">
        <f t="shared" si="30"/>
        <v>Boys.S7.All state-funded special schools.Total.Total</v>
      </c>
    </row>
    <row r="1984" spans="1:44" x14ac:dyDescent="0.25">
      <c r="A1984">
        <v>201819</v>
      </c>
      <c r="B1984" t="s">
        <v>19</v>
      </c>
      <c r="C1984" t="s">
        <v>110</v>
      </c>
      <c r="D1984" t="s">
        <v>20</v>
      </c>
      <c r="E1984" t="s">
        <v>21</v>
      </c>
      <c r="F1984" t="s">
        <v>22</v>
      </c>
      <c r="G1984" t="s">
        <v>113</v>
      </c>
      <c r="H1984" t="s">
        <v>125</v>
      </c>
      <c r="I1984" t="s">
        <v>311</v>
      </c>
      <c r="J1984" t="s">
        <v>161</v>
      </c>
      <c r="K1984" t="s">
        <v>161</v>
      </c>
      <c r="L1984" t="s">
        <v>41</v>
      </c>
      <c r="M1984" t="s">
        <v>26</v>
      </c>
      <c r="N1984">
        <v>145</v>
      </c>
      <c r="O1984">
        <v>130</v>
      </c>
      <c r="P1984">
        <v>26</v>
      </c>
      <c r="Q1984">
        <v>14</v>
      </c>
      <c r="R1984">
        <v>0</v>
      </c>
      <c r="S1984">
        <v>0</v>
      </c>
      <c r="T1984">
        <v>0</v>
      </c>
      <c r="U1984">
        <v>0</v>
      </c>
      <c r="V1984">
        <v>89</v>
      </c>
      <c r="W1984">
        <v>17</v>
      </c>
      <c r="X1984">
        <v>9</v>
      </c>
      <c r="Y1984" t="s">
        <v>173</v>
      </c>
      <c r="Z1984" t="s">
        <v>173</v>
      </c>
      <c r="AA1984" t="s">
        <v>173</v>
      </c>
      <c r="AB1984" t="s">
        <v>173</v>
      </c>
      <c r="AC1984" s="25" t="s">
        <v>173</v>
      </c>
      <c r="AD1984" s="25" t="s">
        <v>173</v>
      </c>
      <c r="AE1984" s="25" t="s">
        <v>173</v>
      </c>
      <c r="AQ1984" s="5" t="e">
        <f>VLOOKUP(AR1984,'End KS4 denominations'!A:G,7,0)</f>
        <v>#N/A</v>
      </c>
      <c r="AR1984" s="5" t="str">
        <f t="shared" ref="AR1984:AR2047" si="31">CONCATENATE(G1984,".",H1984,".",I1984,".",J1984,".",K1984)</f>
        <v>Girls.S7.All state-funded special schools.Total.Total</v>
      </c>
    </row>
    <row r="1985" spans="1:44" x14ac:dyDescent="0.25">
      <c r="A1985">
        <v>201819</v>
      </c>
      <c r="B1985" t="s">
        <v>19</v>
      </c>
      <c r="C1985" t="s">
        <v>110</v>
      </c>
      <c r="D1985" t="s">
        <v>20</v>
      </c>
      <c r="E1985" t="s">
        <v>21</v>
      </c>
      <c r="F1985" t="s">
        <v>22</v>
      </c>
      <c r="G1985" t="s">
        <v>161</v>
      </c>
      <c r="H1985" t="s">
        <v>125</v>
      </c>
      <c r="I1985" t="s">
        <v>311</v>
      </c>
      <c r="J1985" t="s">
        <v>161</v>
      </c>
      <c r="K1985" t="s">
        <v>161</v>
      </c>
      <c r="L1985" t="s">
        <v>41</v>
      </c>
      <c r="M1985" t="s">
        <v>26</v>
      </c>
      <c r="N1985">
        <v>835</v>
      </c>
      <c r="O1985">
        <v>765</v>
      </c>
      <c r="P1985">
        <v>162</v>
      </c>
      <c r="Q1985">
        <v>71</v>
      </c>
      <c r="R1985">
        <v>0</v>
      </c>
      <c r="S1985">
        <v>0</v>
      </c>
      <c r="T1985">
        <v>0</v>
      </c>
      <c r="U1985">
        <v>0</v>
      </c>
      <c r="V1985">
        <v>91</v>
      </c>
      <c r="W1985">
        <v>19</v>
      </c>
      <c r="X1985">
        <v>8</v>
      </c>
      <c r="Y1985" t="s">
        <v>173</v>
      </c>
      <c r="Z1985" t="s">
        <v>173</v>
      </c>
      <c r="AA1985" t="s">
        <v>173</v>
      </c>
      <c r="AB1985" t="s">
        <v>173</v>
      </c>
      <c r="AC1985" s="25" t="s">
        <v>173</v>
      </c>
      <c r="AD1985" s="25" t="s">
        <v>173</v>
      </c>
      <c r="AE1985" s="25" t="s">
        <v>173</v>
      </c>
      <c r="AQ1985" s="5" t="e">
        <f>VLOOKUP(AR1985,'End KS4 denominations'!A:G,7,0)</f>
        <v>#N/A</v>
      </c>
      <c r="AR1985" s="5" t="str">
        <f t="shared" si="31"/>
        <v>Total.S7.All state-funded special schools.Total.Total</v>
      </c>
    </row>
    <row r="1986" spans="1:44" x14ac:dyDescent="0.25">
      <c r="A1986">
        <v>201819</v>
      </c>
      <c r="B1986" t="s">
        <v>19</v>
      </c>
      <c r="C1986" t="s">
        <v>110</v>
      </c>
      <c r="D1986" t="s">
        <v>20</v>
      </c>
      <c r="E1986" t="s">
        <v>21</v>
      </c>
      <c r="F1986" t="s">
        <v>22</v>
      </c>
      <c r="G1986" t="s">
        <v>111</v>
      </c>
      <c r="H1986" t="s">
        <v>125</v>
      </c>
      <c r="I1986" t="s">
        <v>311</v>
      </c>
      <c r="J1986" t="s">
        <v>161</v>
      </c>
      <c r="K1986" t="s">
        <v>161</v>
      </c>
      <c r="L1986" t="s">
        <v>42</v>
      </c>
      <c r="M1986" t="s">
        <v>26</v>
      </c>
      <c r="N1986">
        <v>9</v>
      </c>
      <c r="O1986">
        <v>8</v>
      </c>
      <c r="P1986">
        <v>4</v>
      </c>
      <c r="Q1986">
        <v>3</v>
      </c>
      <c r="R1986">
        <v>0</v>
      </c>
      <c r="S1986">
        <v>0</v>
      </c>
      <c r="T1986">
        <v>0</v>
      </c>
      <c r="U1986">
        <v>0</v>
      </c>
      <c r="V1986">
        <v>88</v>
      </c>
      <c r="W1986">
        <v>44</v>
      </c>
      <c r="X1986">
        <v>33</v>
      </c>
      <c r="Y1986" t="s">
        <v>173</v>
      </c>
      <c r="Z1986" t="s">
        <v>173</v>
      </c>
      <c r="AA1986" t="s">
        <v>173</v>
      </c>
      <c r="AB1986" t="s">
        <v>173</v>
      </c>
      <c r="AC1986" s="25" t="s">
        <v>173</v>
      </c>
      <c r="AD1986" s="25" t="s">
        <v>173</v>
      </c>
      <c r="AE1986" s="25" t="s">
        <v>173</v>
      </c>
      <c r="AQ1986" s="5" t="e">
        <f>VLOOKUP(AR1986,'End KS4 denominations'!A:G,7,0)</f>
        <v>#N/A</v>
      </c>
      <c r="AR1986" s="5" t="str">
        <f t="shared" si="31"/>
        <v>Boys.S7.All state-funded special schools.Total.Total</v>
      </c>
    </row>
    <row r="1987" spans="1:44" x14ac:dyDescent="0.25">
      <c r="A1987">
        <v>201819</v>
      </c>
      <c r="B1987" t="s">
        <v>19</v>
      </c>
      <c r="C1987" t="s">
        <v>110</v>
      </c>
      <c r="D1987" t="s">
        <v>20</v>
      </c>
      <c r="E1987" t="s">
        <v>21</v>
      </c>
      <c r="F1987" t="s">
        <v>22</v>
      </c>
      <c r="G1987" t="s">
        <v>113</v>
      </c>
      <c r="H1987" t="s">
        <v>125</v>
      </c>
      <c r="I1987" t="s">
        <v>311</v>
      </c>
      <c r="J1987" t="s">
        <v>161</v>
      </c>
      <c r="K1987" t="s">
        <v>161</v>
      </c>
      <c r="L1987" t="s">
        <v>42</v>
      </c>
      <c r="M1987" t="s">
        <v>26</v>
      </c>
      <c r="N1987">
        <v>1</v>
      </c>
      <c r="O1987">
        <v>1</v>
      </c>
      <c r="P1987">
        <v>1</v>
      </c>
      <c r="Q1987">
        <v>1</v>
      </c>
      <c r="R1987">
        <v>0</v>
      </c>
      <c r="S1987">
        <v>0</v>
      </c>
      <c r="T1987">
        <v>0</v>
      </c>
      <c r="U1987">
        <v>0</v>
      </c>
      <c r="V1987">
        <v>100</v>
      </c>
      <c r="W1987">
        <v>100</v>
      </c>
      <c r="X1987">
        <v>100</v>
      </c>
      <c r="Y1987" t="s">
        <v>173</v>
      </c>
      <c r="Z1987" t="s">
        <v>173</v>
      </c>
      <c r="AA1987" t="s">
        <v>173</v>
      </c>
      <c r="AB1987" t="s">
        <v>173</v>
      </c>
      <c r="AC1987" s="25" t="s">
        <v>173</v>
      </c>
      <c r="AD1987" s="25" t="s">
        <v>173</v>
      </c>
      <c r="AE1987" s="25" t="s">
        <v>173</v>
      </c>
      <c r="AQ1987" s="5" t="e">
        <f>VLOOKUP(AR1987,'End KS4 denominations'!A:G,7,0)</f>
        <v>#N/A</v>
      </c>
      <c r="AR1987" s="5" t="str">
        <f t="shared" si="31"/>
        <v>Girls.S7.All state-funded special schools.Total.Total</v>
      </c>
    </row>
    <row r="1988" spans="1:44" x14ac:dyDescent="0.25">
      <c r="A1988">
        <v>201819</v>
      </c>
      <c r="B1988" t="s">
        <v>19</v>
      </c>
      <c r="C1988" t="s">
        <v>110</v>
      </c>
      <c r="D1988" t="s">
        <v>20</v>
      </c>
      <c r="E1988" t="s">
        <v>21</v>
      </c>
      <c r="F1988" t="s">
        <v>22</v>
      </c>
      <c r="G1988" t="s">
        <v>161</v>
      </c>
      <c r="H1988" t="s">
        <v>125</v>
      </c>
      <c r="I1988" t="s">
        <v>311</v>
      </c>
      <c r="J1988" t="s">
        <v>161</v>
      </c>
      <c r="K1988" t="s">
        <v>161</v>
      </c>
      <c r="L1988" t="s">
        <v>42</v>
      </c>
      <c r="M1988" t="s">
        <v>26</v>
      </c>
      <c r="N1988">
        <v>10</v>
      </c>
      <c r="O1988">
        <v>9</v>
      </c>
      <c r="P1988">
        <v>5</v>
      </c>
      <c r="Q1988">
        <v>4</v>
      </c>
      <c r="R1988">
        <v>0</v>
      </c>
      <c r="S1988">
        <v>0</v>
      </c>
      <c r="T1988">
        <v>0</v>
      </c>
      <c r="U1988">
        <v>0</v>
      </c>
      <c r="V1988">
        <v>90</v>
      </c>
      <c r="W1988">
        <v>50</v>
      </c>
      <c r="X1988">
        <v>40</v>
      </c>
      <c r="Y1988" t="s">
        <v>173</v>
      </c>
      <c r="Z1988" t="s">
        <v>173</v>
      </c>
      <c r="AA1988" t="s">
        <v>173</v>
      </c>
      <c r="AB1988" t="s">
        <v>173</v>
      </c>
      <c r="AC1988" s="25" t="s">
        <v>173</v>
      </c>
      <c r="AD1988" s="25" t="s">
        <v>173</v>
      </c>
      <c r="AE1988" s="25" t="s">
        <v>173</v>
      </c>
      <c r="AQ1988" s="5" t="e">
        <f>VLOOKUP(AR1988,'End KS4 denominations'!A:G,7,0)</f>
        <v>#N/A</v>
      </c>
      <c r="AR1988" s="5" t="str">
        <f t="shared" si="31"/>
        <v>Total.S7.All state-funded special schools.Total.Total</v>
      </c>
    </row>
    <row r="1989" spans="1:44" x14ac:dyDescent="0.25">
      <c r="A1989">
        <v>201819</v>
      </c>
      <c r="B1989" t="s">
        <v>19</v>
      </c>
      <c r="C1989" t="s">
        <v>110</v>
      </c>
      <c r="D1989" t="s">
        <v>20</v>
      </c>
      <c r="E1989" t="s">
        <v>21</v>
      </c>
      <c r="F1989" t="s">
        <v>22</v>
      </c>
      <c r="G1989" t="s">
        <v>111</v>
      </c>
      <c r="H1989" t="s">
        <v>125</v>
      </c>
      <c r="I1989" t="s">
        <v>311</v>
      </c>
      <c r="J1989" t="s">
        <v>161</v>
      </c>
      <c r="K1989" t="s">
        <v>161</v>
      </c>
      <c r="L1989" t="s">
        <v>43</v>
      </c>
      <c r="M1989" t="s">
        <v>26</v>
      </c>
      <c r="N1989">
        <v>51</v>
      </c>
      <c r="O1989">
        <v>39</v>
      </c>
      <c r="P1989">
        <v>15</v>
      </c>
      <c r="Q1989">
        <v>12</v>
      </c>
      <c r="R1989">
        <v>0</v>
      </c>
      <c r="S1989">
        <v>0</v>
      </c>
      <c r="T1989">
        <v>0</v>
      </c>
      <c r="U1989">
        <v>0</v>
      </c>
      <c r="V1989">
        <v>76</v>
      </c>
      <c r="W1989">
        <v>29</v>
      </c>
      <c r="X1989">
        <v>23</v>
      </c>
      <c r="Y1989" t="s">
        <v>173</v>
      </c>
      <c r="Z1989" t="s">
        <v>173</v>
      </c>
      <c r="AA1989" t="s">
        <v>173</v>
      </c>
      <c r="AB1989" t="s">
        <v>173</v>
      </c>
      <c r="AC1989" s="25" t="s">
        <v>173</v>
      </c>
      <c r="AD1989" s="25" t="s">
        <v>173</v>
      </c>
      <c r="AE1989" s="25" t="s">
        <v>173</v>
      </c>
      <c r="AQ1989" s="5" t="e">
        <f>VLOOKUP(AR1989,'End KS4 denominations'!A:G,7,0)</f>
        <v>#N/A</v>
      </c>
      <c r="AR1989" s="5" t="str">
        <f t="shared" si="31"/>
        <v>Boys.S7.All state-funded special schools.Total.Total</v>
      </c>
    </row>
    <row r="1990" spans="1:44" x14ac:dyDescent="0.25">
      <c r="A1990">
        <v>201819</v>
      </c>
      <c r="B1990" t="s">
        <v>19</v>
      </c>
      <c r="C1990" t="s">
        <v>110</v>
      </c>
      <c r="D1990" t="s">
        <v>20</v>
      </c>
      <c r="E1990" t="s">
        <v>21</v>
      </c>
      <c r="F1990" t="s">
        <v>22</v>
      </c>
      <c r="G1990" t="s">
        <v>113</v>
      </c>
      <c r="H1990" t="s">
        <v>125</v>
      </c>
      <c r="I1990" t="s">
        <v>311</v>
      </c>
      <c r="J1990" t="s">
        <v>161</v>
      </c>
      <c r="K1990" t="s">
        <v>161</v>
      </c>
      <c r="L1990" t="s">
        <v>43</v>
      </c>
      <c r="M1990" t="s">
        <v>26</v>
      </c>
      <c r="N1990">
        <v>6</v>
      </c>
      <c r="O1990">
        <v>1</v>
      </c>
      <c r="P1990">
        <v>1</v>
      </c>
      <c r="Q1990">
        <v>0</v>
      </c>
      <c r="R1990">
        <v>0</v>
      </c>
      <c r="S1990">
        <v>0</v>
      </c>
      <c r="T1990">
        <v>0</v>
      </c>
      <c r="U1990">
        <v>0</v>
      </c>
      <c r="V1990">
        <v>16</v>
      </c>
      <c r="W1990">
        <v>16</v>
      </c>
      <c r="X1990">
        <v>0</v>
      </c>
      <c r="Y1990" t="s">
        <v>173</v>
      </c>
      <c r="Z1990" t="s">
        <v>173</v>
      </c>
      <c r="AA1990" t="s">
        <v>173</v>
      </c>
      <c r="AB1990" t="s">
        <v>173</v>
      </c>
      <c r="AC1990" s="25" t="s">
        <v>173</v>
      </c>
      <c r="AD1990" s="25" t="s">
        <v>173</v>
      </c>
      <c r="AE1990" s="25" t="s">
        <v>173</v>
      </c>
      <c r="AQ1990" s="5" t="e">
        <f>VLOOKUP(AR1990,'End KS4 denominations'!A:G,7,0)</f>
        <v>#N/A</v>
      </c>
      <c r="AR1990" s="5" t="str">
        <f t="shared" si="31"/>
        <v>Girls.S7.All state-funded special schools.Total.Total</v>
      </c>
    </row>
    <row r="1991" spans="1:44" x14ac:dyDescent="0.25">
      <c r="A1991">
        <v>201819</v>
      </c>
      <c r="B1991" t="s">
        <v>19</v>
      </c>
      <c r="C1991" t="s">
        <v>110</v>
      </c>
      <c r="D1991" t="s">
        <v>20</v>
      </c>
      <c r="E1991" t="s">
        <v>21</v>
      </c>
      <c r="F1991" t="s">
        <v>22</v>
      </c>
      <c r="G1991" t="s">
        <v>161</v>
      </c>
      <c r="H1991" t="s">
        <v>125</v>
      </c>
      <c r="I1991" t="s">
        <v>311</v>
      </c>
      <c r="J1991" t="s">
        <v>161</v>
      </c>
      <c r="K1991" t="s">
        <v>161</v>
      </c>
      <c r="L1991" t="s">
        <v>43</v>
      </c>
      <c r="M1991" t="s">
        <v>26</v>
      </c>
      <c r="N1991">
        <v>57</v>
      </c>
      <c r="O1991">
        <v>40</v>
      </c>
      <c r="P1991">
        <v>16</v>
      </c>
      <c r="Q1991">
        <v>12</v>
      </c>
      <c r="R1991">
        <v>0</v>
      </c>
      <c r="S1991">
        <v>0</v>
      </c>
      <c r="T1991">
        <v>0</v>
      </c>
      <c r="U1991">
        <v>0</v>
      </c>
      <c r="V1991">
        <v>70</v>
      </c>
      <c r="W1991">
        <v>28</v>
      </c>
      <c r="X1991">
        <v>21</v>
      </c>
      <c r="Y1991" t="s">
        <v>173</v>
      </c>
      <c r="Z1991" t="s">
        <v>173</v>
      </c>
      <c r="AA1991" t="s">
        <v>173</v>
      </c>
      <c r="AB1991" t="s">
        <v>173</v>
      </c>
      <c r="AC1991" s="25" t="s">
        <v>173</v>
      </c>
      <c r="AD1991" s="25" t="s">
        <v>173</v>
      </c>
      <c r="AE1991" s="25" t="s">
        <v>173</v>
      </c>
      <c r="AQ1991" s="5" t="e">
        <f>VLOOKUP(AR1991,'End KS4 denominations'!A:G,7,0)</f>
        <v>#N/A</v>
      </c>
      <c r="AR1991" s="5" t="str">
        <f t="shared" si="31"/>
        <v>Total.S7.All state-funded special schools.Total.Total</v>
      </c>
    </row>
    <row r="1992" spans="1:44" x14ac:dyDescent="0.25">
      <c r="A1992">
        <v>201819</v>
      </c>
      <c r="B1992" t="s">
        <v>19</v>
      </c>
      <c r="C1992" t="s">
        <v>110</v>
      </c>
      <c r="D1992" t="s">
        <v>20</v>
      </c>
      <c r="E1992" t="s">
        <v>21</v>
      </c>
      <c r="F1992" t="s">
        <v>22</v>
      </c>
      <c r="G1992" t="s">
        <v>111</v>
      </c>
      <c r="H1992" t="s">
        <v>125</v>
      </c>
      <c r="I1992" t="s">
        <v>311</v>
      </c>
      <c r="J1992" t="s">
        <v>161</v>
      </c>
      <c r="K1992" t="s">
        <v>161</v>
      </c>
      <c r="L1992" t="s">
        <v>165</v>
      </c>
      <c r="M1992" t="s">
        <v>26</v>
      </c>
      <c r="N1992">
        <v>140</v>
      </c>
      <c r="O1992">
        <v>122</v>
      </c>
      <c r="P1992">
        <v>28</v>
      </c>
      <c r="Q1992">
        <v>11</v>
      </c>
      <c r="R1992">
        <v>0</v>
      </c>
      <c r="S1992">
        <v>0</v>
      </c>
      <c r="T1992">
        <v>0</v>
      </c>
      <c r="U1992">
        <v>0</v>
      </c>
      <c r="V1992">
        <v>87</v>
      </c>
      <c r="W1992">
        <v>20</v>
      </c>
      <c r="X1992">
        <v>7</v>
      </c>
      <c r="Y1992" t="s">
        <v>173</v>
      </c>
      <c r="Z1992" t="s">
        <v>173</v>
      </c>
      <c r="AA1992" t="s">
        <v>173</v>
      </c>
      <c r="AB1992" t="s">
        <v>173</v>
      </c>
      <c r="AC1992" s="25" t="s">
        <v>173</v>
      </c>
      <c r="AD1992" s="25" t="s">
        <v>173</v>
      </c>
      <c r="AE1992" s="25" t="s">
        <v>173</v>
      </c>
      <c r="AQ1992" s="5" t="e">
        <f>VLOOKUP(AR1992,'End KS4 denominations'!A:G,7,0)</f>
        <v>#N/A</v>
      </c>
      <c r="AR1992" s="5" t="str">
        <f t="shared" si="31"/>
        <v>Boys.S7.All state-funded special schools.Total.Total</v>
      </c>
    </row>
    <row r="1993" spans="1:44" x14ac:dyDescent="0.25">
      <c r="A1993">
        <v>201819</v>
      </c>
      <c r="B1993" t="s">
        <v>19</v>
      </c>
      <c r="C1993" t="s">
        <v>110</v>
      </c>
      <c r="D1993" t="s">
        <v>20</v>
      </c>
      <c r="E1993" t="s">
        <v>21</v>
      </c>
      <c r="F1993" t="s">
        <v>22</v>
      </c>
      <c r="G1993" t="s">
        <v>113</v>
      </c>
      <c r="H1993" t="s">
        <v>125</v>
      </c>
      <c r="I1993" t="s">
        <v>311</v>
      </c>
      <c r="J1993" t="s">
        <v>161</v>
      </c>
      <c r="K1993" t="s">
        <v>161</v>
      </c>
      <c r="L1993" t="s">
        <v>165</v>
      </c>
      <c r="M1993" t="s">
        <v>26</v>
      </c>
      <c r="N1993">
        <v>12</v>
      </c>
      <c r="O1993">
        <v>11</v>
      </c>
      <c r="P1993">
        <v>1</v>
      </c>
      <c r="Q1993">
        <v>0</v>
      </c>
      <c r="R1993">
        <v>0</v>
      </c>
      <c r="S1993">
        <v>0</v>
      </c>
      <c r="T1993">
        <v>0</v>
      </c>
      <c r="U1993">
        <v>0</v>
      </c>
      <c r="V1993">
        <v>91</v>
      </c>
      <c r="W1993">
        <v>8</v>
      </c>
      <c r="X1993">
        <v>0</v>
      </c>
      <c r="Y1993" t="s">
        <v>173</v>
      </c>
      <c r="Z1993" t="s">
        <v>173</v>
      </c>
      <c r="AA1993" t="s">
        <v>173</v>
      </c>
      <c r="AB1993" t="s">
        <v>173</v>
      </c>
      <c r="AC1993" s="25" t="s">
        <v>173</v>
      </c>
      <c r="AD1993" s="25" t="s">
        <v>173</v>
      </c>
      <c r="AE1993" s="25" t="s">
        <v>173</v>
      </c>
      <c r="AQ1993" s="5" t="e">
        <f>VLOOKUP(AR1993,'End KS4 denominations'!A:G,7,0)</f>
        <v>#N/A</v>
      </c>
      <c r="AR1993" s="5" t="str">
        <f t="shared" si="31"/>
        <v>Girls.S7.All state-funded special schools.Total.Total</v>
      </c>
    </row>
    <row r="1994" spans="1:44" x14ac:dyDescent="0.25">
      <c r="A1994">
        <v>201819</v>
      </c>
      <c r="B1994" t="s">
        <v>19</v>
      </c>
      <c r="C1994" t="s">
        <v>110</v>
      </c>
      <c r="D1994" t="s">
        <v>20</v>
      </c>
      <c r="E1994" t="s">
        <v>21</v>
      </c>
      <c r="F1994" t="s">
        <v>22</v>
      </c>
      <c r="G1994" t="s">
        <v>161</v>
      </c>
      <c r="H1994" t="s">
        <v>125</v>
      </c>
      <c r="I1994" t="s">
        <v>311</v>
      </c>
      <c r="J1994" t="s">
        <v>161</v>
      </c>
      <c r="K1994" t="s">
        <v>161</v>
      </c>
      <c r="L1994" t="s">
        <v>165</v>
      </c>
      <c r="M1994" t="s">
        <v>26</v>
      </c>
      <c r="N1994">
        <v>152</v>
      </c>
      <c r="O1994">
        <v>133</v>
      </c>
      <c r="P1994">
        <v>29</v>
      </c>
      <c r="Q1994">
        <v>11</v>
      </c>
      <c r="R1994">
        <v>0</v>
      </c>
      <c r="S1994">
        <v>0</v>
      </c>
      <c r="T1994">
        <v>0</v>
      </c>
      <c r="U1994">
        <v>0</v>
      </c>
      <c r="V1994">
        <v>87</v>
      </c>
      <c r="W1994">
        <v>19</v>
      </c>
      <c r="X1994">
        <v>7</v>
      </c>
      <c r="Y1994" t="s">
        <v>173</v>
      </c>
      <c r="Z1994" t="s">
        <v>173</v>
      </c>
      <c r="AA1994" t="s">
        <v>173</v>
      </c>
      <c r="AB1994" t="s">
        <v>173</v>
      </c>
      <c r="AC1994" s="25" t="s">
        <v>173</v>
      </c>
      <c r="AD1994" s="25" t="s">
        <v>173</v>
      </c>
      <c r="AE1994" s="25" t="s">
        <v>173</v>
      </c>
      <c r="AQ1994" s="5" t="e">
        <f>VLOOKUP(AR1994,'End KS4 denominations'!A:G,7,0)</f>
        <v>#N/A</v>
      </c>
      <c r="AR1994" s="5" t="str">
        <f t="shared" si="31"/>
        <v>Total.S7.All state-funded special schools.Total.Total</v>
      </c>
    </row>
    <row r="1995" spans="1:44" x14ac:dyDescent="0.25">
      <c r="A1995">
        <v>201819</v>
      </c>
      <c r="B1995" t="s">
        <v>19</v>
      </c>
      <c r="C1995" t="s">
        <v>110</v>
      </c>
      <c r="D1995" t="s">
        <v>20</v>
      </c>
      <c r="E1995" t="s">
        <v>21</v>
      </c>
      <c r="F1995" t="s">
        <v>22</v>
      </c>
      <c r="G1995" t="s">
        <v>111</v>
      </c>
      <c r="H1995" t="s">
        <v>125</v>
      </c>
      <c r="I1995" t="s">
        <v>311</v>
      </c>
      <c r="J1995" t="s">
        <v>161</v>
      </c>
      <c r="K1995" t="s">
        <v>161</v>
      </c>
      <c r="L1995" t="s">
        <v>45</v>
      </c>
      <c r="M1995" t="s">
        <v>26</v>
      </c>
      <c r="N1995">
        <v>20</v>
      </c>
      <c r="O1995">
        <v>19</v>
      </c>
      <c r="P1995">
        <v>4</v>
      </c>
      <c r="Q1995">
        <v>1</v>
      </c>
      <c r="R1995">
        <v>0</v>
      </c>
      <c r="S1995">
        <v>0</v>
      </c>
      <c r="T1995">
        <v>0</v>
      </c>
      <c r="U1995">
        <v>0</v>
      </c>
      <c r="V1995">
        <v>95</v>
      </c>
      <c r="W1995">
        <v>20</v>
      </c>
      <c r="X1995">
        <v>5</v>
      </c>
      <c r="Y1995" t="s">
        <v>173</v>
      </c>
      <c r="Z1995" t="s">
        <v>173</v>
      </c>
      <c r="AA1995" t="s">
        <v>173</v>
      </c>
      <c r="AB1995" t="s">
        <v>173</v>
      </c>
      <c r="AC1995" s="25" t="s">
        <v>173</v>
      </c>
      <c r="AD1995" s="25" t="s">
        <v>173</v>
      </c>
      <c r="AE1995" s="25" t="s">
        <v>173</v>
      </c>
      <c r="AQ1995" s="5" t="e">
        <f>VLOOKUP(AR1995,'End KS4 denominations'!A:G,7,0)</f>
        <v>#N/A</v>
      </c>
      <c r="AR1995" s="5" t="str">
        <f t="shared" si="31"/>
        <v>Boys.S7.All state-funded special schools.Total.Total</v>
      </c>
    </row>
    <row r="1996" spans="1:44" x14ac:dyDescent="0.25">
      <c r="A1996">
        <v>201819</v>
      </c>
      <c r="B1996" t="s">
        <v>19</v>
      </c>
      <c r="C1996" t="s">
        <v>110</v>
      </c>
      <c r="D1996" t="s">
        <v>20</v>
      </c>
      <c r="E1996" t="s">
        <v>21</v>
      </c>
      <c r="F1996" t="s">
        <v>22</v>
      </c>
      <c r="G1996" t="s">
        <v>113</v>
      </c>
      <c r="H1996" t="s">
        <v>125</v>
      </c>
      <c r="I1996" t="s">
        <v>311</v>
      </c>
      <c r="J1996" t="s">
        <v>161</v>
      </c>
      <c r="K1996" t="s">
        <v>161</v>
      </c>
      <c r="L1996" t="s">
        <v>45</v>
      </c>
      <c r="M1996" t="s">
        <v>26</v>
      </c>
      <c r="N1996">
        <v>7</v>
      </c>
      <c r="O1996">
        <v>7</v>
      </c>
      <c r="P1996">
        <v>0</v>
      </c>
      <c r="Q1996">
        <v>0</v>
      </c>
      <c r="R1996">
        <v>0</v>
      </c>
      <c r="S1996">
        <v>0</v>
      </c>
      <c r="T1996">
        <v>0</v>
      </c>
      <c r="U1996">
        <v>0</v>
      </c>
      <c r="V1996">
        <v>100</v>
      </c>
      <c r="W1996">
        <v>0</v>
      </c>
      <c r="X1996">
        <v>0</v>
      </c>
      <c r="Y1996" t="s">
        <v>173</v>
      </c>
      <c r="Z1996" t="s">
        <v>173</v>
      </c>
      <c r="AA1996" t="s">
        <v>173</v>
      </c>
      <c r="AB1996" t="s">
        <v>173</v>
      </c>
      <c r="AC1996" s="25" t="s">
        <v>173</v>
      </c>
      <c r="AD1996" s="25" t="s">
        <v>173</v>
      </c>
      <c r="AE1996" s="25" t="s">
        <v>173</v>
      </c>
      <c r="AQ1996" s="5" t="e">
        <f>VLOOKUP(AR1996,'End KS4 denominations'!A:G,7,0)</f>
        <v>#N/A</v>
      </c>
      <c r="AR1996" s="5" t="str">
        <f t="shared" si="31"/>
        <v>Girls.S7.All state-funded special schools.Total.Total</v>
      </c>
    </row>
    <row r="1997" spans="1:44" x14ac:dyDescent="0.25">
      <c r="A1997">
        <v>201819</v>
      </c>
      <c r="B1997" t="s">
        <v>19</v>
      </c>
      <c r="C1997" t="s">
        <v>110</v>
      </c>
      <c r="D1997" t="s">
        <v>20</v>
      </c>
      <c r="E1997" t="s">
        <v>21</v>
      </c>
      <c r="F1997" t="s">
        <v>22</v>
      </c>
      <c r="G1997" t="s">
        <v>161</v>
      </c>
      <c r="H1997" t="s">
        <v>125</v>
      </c>
      <c r="I1997" t="s">
        <v>311</v>
      </c>
      <c r="J1997" t="s">
        <v>161</v>
      </c>
      <c r="K1997" t="s">
        <v>161</v>
      </c>
      <c r="L1997" t="s">
        <v>45</v>
      </c>
      <c r="M1997" t="s">
        <v>26</v>
      </c>
      <c r="N1997">
        <v>27</v>
      </c>
      <c r="O1997">
        <v>26</v>
      </c>
      <c r="P1997">
        <v>4</v>
      </c>
      <c r="Q1997">
        <v>1</v>
      </c>
      <c r="R1997">
        <v>0</v>
      </c>
      <c r="S1997">
        <v>0</v>
      </c>
      <c r="T1997">
        <v>0</v>
      </c>
      <c r="U1997">
        <v>0</v>
      </c>
      <c r="V1997">
        <v>96</v>
      </c>
      <c r="W1997">
        <v>14</v>
      </c>
      <c r="X1997">
        <v>3</v>
      </c>
      <c r="Y1997" t="s">
        <v>173</v>
      </c>
      <c r="Z1997" t="s">
        <v>173</v>
      </c>
      <c r="AA1997" t="s">
        <v>173</v>
      </c>
      <c r="AB1997" t="s">
        <v>173</v>
      </c>
      <c r="AC1997" s="25" t="s">
        <v>173</v>
      </c>
      <c r="AD1997" s="25" t="s">
        <v>173</v>
      </c>
      <c r="AE1997" s="25" t="s">
        <v>173</v>
      </c>
      <c r="AQ1997" s="5" t="e">
        <f>VLOOKUP(AR1997,'End KS4 denominations'!A:G,7,0)</f>
        <v>#N/A</v>
      </c>
      <c r="AR1997" s="5" t="str">
        <f t="shared" si="31"/>
        <v>Total.S7.All state-funded special schools.Total.Total</v>
      </c>
    </row>
    <row r="1998" spans="1:44" x14ac:dyDescent="0.25">
      <c r="A1998">
        <v>201819</v>
      </c>
      <c r="B1998" t="s">
        <v>19</v>
      </c>
      <c r="C1998" t="s">
        <v>110</v>
      </c>
      <c r="D1998" t="s">
        <v>20</v>
      </c>
      <c r="E1998" t="s">
        <v>21</v>
      </c>
      <c r="F1998" t="s">
        <v>22</v>
      </c>
      <c r="G1998" t="s">
        <v>111</v>
      </c>
      <c r="H1998" t="s">
        <v>125</v>
      </c>
      <c r="I1998" t="s">
        <v>311</v>
      </c>
      <c r="J1998" t="s">
        <v>161</v>
      </c>
      <c r="K1998" t="s">
        <v>161</v>
      </c>
      <c r="L1998" t="s">
        <v>48</v>
      </c>
      <c r="M1998" t="s">
        <v>26</v>
      </c>
      <c r="N1998">
        <v>1518</v>
      </c>
      <c r="O1998">
        <v>1177</v>
      </c>
      <c r="P1998">
        <v>122</v>
      </c>
      <c r="Q1998">
        <v>41</v>
      </c>
      <c r="R1998">
        <v>0</v>
      </c>
      <c r="S1998">
        <v>0</v>
      </c>
      <c r="T1998">
        <v>0</v>
      </c>
      <c r="U1998">
        <v>0</v>
      </c>
      <c r="V1998">
        <v>77</v>
      </c>
      <c r="W1998">
        <v>8</v>
      </c>
      <c r="X1998">
        <v>2</v>
      </c>
      <c r="Y1998" t="s">
        <v>173</v>
      </c>
      <c r="Z1998" t="s">
        <v>173</v>
      </c>
      <c r="AA1998" t="s">
        <v>173</v>
      </c>
      <c r="AB1998" t="s">
        <v>173</v>
      </c>
      <c r="AC1998" s="25" t="s">
        <v>173</v>
      </c>
      <c r="AD1998" s="25" t="s">
        <v>173</v>
      </c>
      <c r="AE1998" s="25" t="s">
        <v>173</v>
      </c>
      <c r="AQ1998" s="5" t="e">
        <f>VLOOKUP(AR1998,'End KS4 denominations'!A:G,7,0)</f>
        <v>#N/A</v>
      </c>
      <c r="AR1998" s="5" t="str">
        <f t="shared" si="31"/>
        <v>Boys.S7.All state-funded special schools.Total.Total</v>
      </c>
    </row>
    <row r="1999" spans="1:44" x14ac:dyDescent="0.25">
      <c r="A1999">
        <v>201819</v>
      </c>
      <c r="B1999" t="s">
        <v>19</v>
      </c>
      <c r="C1999" t="s">
        <v>110</v>
      </c>
      <c r="D1999" t="s">
        <v>20</v>
      </c>
      <c r="E1999" t="s">
        <v>21</v>
      </c>
      <c r="F1999" t="s">
        <v>22</v>
      </c>
      <c r="G1999" t="s">
        <v>113</v>
      </c>
      <c r="H1999" t="s">
        <v>125</v>
      </c>
      <c r="I1999" t="s">
        <v>311</v>
      </c>
      <c r="J1999" t="s">
        <v>161</v>
      </c>
      <c r="K1999" t="s">
        <v>161</v>
      </c>
      <c r="L1999" t="s">
        <v>48</v>
      </c>
      <c r="M1999" t="s">
        <v>26</v>
      </c>
      <c r="N1999">
        <v>315</v>
      </c>
      <c r="O1999">
        <v>249</v>
      </c>
      <c r="P1999">
        <v>36</v>
      </c>
      <c r="Q1999">
        <v>13</v>
      </c>
      <c r="R1999">
        <v>0</v>
      </c>
      <c r="S1999">
        <v>0</v>
      </c>
      <c r="T1999">
        <v>0</v>
      </c>
      <c r="U1999">
        <v>0</v>
      </c>
      <c r="V1999">
        <v>79</v>
      </c>
      <c r="W1999">
        <v>11</v>
      </c>
      <c r="X1999">
        <v>4</v>
      </c>
      <c r="Y1999" t="s">
        <v>173</v>
      </c>
      <c r="Z1999" t="s">
        <v>173</v>
      </c>
      <c r="AA1999" t="s">
        <v>173</v>
      </c>
      <c r="AB1999" t="s">
        <v>173</v>
      </c>
      <c r="AC1999" s="25" t="s">
        <v>173</v>
      </c>
      <c r="AD1999" s="25" t="s">
        <v>173</v>
      </c>
      <c r="AE1999" s="25" t="s">
        <v>173</v>
      </c>
      <c r="AQ1999" s="5" t="e">
        <f>VLOOKUP(AR1999,'End KS4 denominations'!A:G,7,0)</f>
        <v>#N/A</v>
      </c>
      <c r="AR1999" s="5" t="str">
        <f t="shared" si="31"/>
        <v>Girls.S7.All state-funded special schools.Total.Total</v>
      </c>
    </row>
    <row r="2000" spans="1:44" x14ac:dyDescent="0.25">
      <c r="A2000">
        <v>201819</v>
      </c>
      <c r="B2000" t="s">
        <v>19</v>
      </c>
      <c r="C2000" t="s">
        <v>110</v>
      </c>
      <c r="D2000" t="s">
        <v>20</v>
      </c>
      <c r="E2000" t="s">
        <v>21</v>
      </c>
      <c r="F2000" t="s">
        <v>22</v>
      </c>
      <c r="G2000" t="s">
        <v>161</v>
      </c>
      <c r="H2000" t="s">
        <v>125</v>
      </c>
      <c r="I2000" t="s">
        <v>311</v>
      </c>
      <c r="J2000" t="s">
        <v>161</v>
      </c>
      <c r="K2000" t="s">
        <v>161</v>
      </c>
      <c r="L2000" t="s">
        <v>48</v>
      </c>
      <c r="M2000" t="s">
        <v>26</v>
      </c>
      <c r="N2000">
        <v>1833</v>
      </c>
      <c r="O2000">
        <v>1426</v>
      </c>
      <c r="P2000">
        <v>158</v>
      </c>
      <c r="Q2000">
        <v>54</v>
      </c>
      <c r="R2000">
        <v>0</v>
      </c>
      <c r="S2000">
        <v>0</v>
      </c>
      <c r="T2000">
        <v>0</v>
      </c>
      <c r="U2000">
        <v>0</v>
      </c>
      <c r="V2000">
        <v>77</v>
      </c>
      <c r="W2000">
        <v>8</v>
      </c>
      <c r="X2000">
        <v>2</v>
      </c>
      <c r="Y2000" t="s">
        <v>173</v>
      </c>
      <c r="Z2000" t="s">
        <v>173</v>
      </c>
      <c r="AA2000" t="s">
        <v>173</v>
      </c>
      <c r="AB2000" t="s">
        <v>173</v>
      </c>
      <c r="AC2000" s="25" t="s">
        <v>173</v>
      </c>
      <c r="AD2000" s="25" t="s">
        <v>173</v>
      </c>
      <c r="AE2000" s="25" t="s">
        <v>173</v>
      </c>
      <c r="AQ2000" s="5" t="e">
        <f>VLOOKUP(AR2000,'End KS4 denominations'!A:G,7,0)</f>
        <v>#N/A</v>
      </c>
      <c r="AR2000" s="5" t="str">
        <f t="shared" si="31"/>
        <v>Total.S7.All state-funded special schools.Total.Total</v>
      </c>
    </row>
    <row r="2001" spans="1:44" x14ac:dyDescent="0.25">
      <c r="A2001">
        <v>201819</v>
      </c>
      <c r="B2001" t="s">
        <v>19</v>
      </c>
      <c r="C2001" t="s">
        <v>110</v>
      </c>
      <c r="D2001" t="s">
        <v>20</v>
      </c>
      <c r="E2001" t="s">
        <v>21</v>
      </c>
      <c r="F2001" t="s">
        <v>22</v>
      </c>
      <c r="G2001" t="s">
        <v>111</v>
      </c>
      <c r="H2001" t="s">
        <v>125</v>
      </c>
      <c r="I2001" t="s">
        <v>311</v>
      </c>
      <c r="J2001" t="s">
        <v>161</v>
      </c>
      <c r="K2001" t="s">
        <v>161</v>
      </c>
      <c r="L2001" t="s">
        <v>49</v>
      </c>
      <c r="M2001" t="s">
        <v>26</v>
      </c>
      <c r="N2001">
        <v>1721</v>
      </c>
      <c r="O2001">
        <v>1491</v>
      </c>
      <c r="P2001">
        <v>189</v>
      </c>
      <c r="Q2001">
        <v>97</v>
      </c>
      <c r="R2001">
        <v>0</v>
      </c>
      <c r="S2001">
        <v>0</v>
      </c>
      <c r="T2001">
        <v>0</v>
      </c>
      <c r="U2001">
        <v>0</v>
      </c>
      <c r="V2001">
        <v>86</v>
      </c>
      <c r="W2001">
        <v>10</v>
      </c>
      <c r="X2001">
        <v>5</v>
      </c>
      <c r="Y2001" t="s">
        <v>173</v>
      </c>
      <c r="Z2001" t="s">
        <v>173</v>
      </c>
      <c r="AA2001" t="s">
        <v>173</v>
      </c>
      <c r="AB2001" t="s">
        <v>173</v>
      </c>
      <c r="AC2001" s="25" t="s">
        <v>173</v>
      </c>
      <c r="AD2001" s="25" t="s">
        <v>173</v>
      </c>
      <c r="AE2001" s="25" t="s">
        <v>173</v>
      </c>
      <c r="AQ2001" s="5" t="e">
        <f>VLOOKUP(AR2001,'End KS4 denominations'!A:G,7,0)</f>
        <v>#N/A</v>
      </c>
      <c r="AR2001" s="5" t="str">
        <f t="shared" si="31"/>
        <v>Boys.S7.All state-funded special schools.Total.Total</v>
      </c>
    </row>
    <row r="2002" spans="1:44" x14ac:dyDescent="0.25">
      <c r="A2002">
        <v>201819</v>
      </c>
      <c r="B2002" t="s">
        <v>19</v>
      </c>
      <c r="C2002" t="s">
        <v>110</v>
      </c>
      <c r="D2002" t="s">
        <v>20</v>
      </c>
      <c r="E2002" t="s">
        <v>21</v>
      </c>
      <c r="F2002" t="s">
        <v>22</v>
      </c>
      <c r="G2002" t="s">
        <v>113</v>
      </c>
      <c r="H2002" t="s">
        <v>125</v>
      </c>
      <c r="I2002" t="s">
        <v>311</v>
      </c>
      <c r="J2002" t="s">
        <v>161</v>
      </c>
      <c r="K2002" t="s">
        <v>161</v>
      </c>
      <c r="L2002" t="s">
        <v>49</v>
      </c>
      <c r="M2002" t="s">
        <v>26</v>
      </c>
      <c r="N2002">
        <v>425</v>
      </c>
      <c r="O2002">
        <v>383</v>
      </c>
      <c r="P2002">
        <v>74</v>
      </c>
      <c r="Q2002">
        <v>42</v>
      </c>
      <c r="R2002">
        <v>0</v>
      </c>
      <c r="S2002">
        <v>0</v>
      </c>
      <c r="T2002">
        <v>0</v>
      </c>
      <c r="U2002">
        <v>0</v>
      </c>
      <c r="V2002">
        <v>90</v>
      </c>
      <c r="W2002">
        <v>17</v>
      </c>
      <c r="X2002">
        <v>9</v>
      </c>
      <c r="Y2002" t="s">
        <v>173</v>
      </c>
      <c r="Z2002" t="s">
        <v>173</v>
      </c>
      <c r="AA2002" t="s">
        <v>173</v>
      </c>
      <c r="AB2002" t="s">
        <v>173</v>
      </c>
      <c r="AC2002" s="25" t="s">
        <v>173</v>
      </c>
      <c r="AD2002" s="25" t="s">
        <v>173</v>
      </c>
      <c r="AE2002" s="25" t="s">
        <v>173</v>
      </c>
      <c r="AQ2002" s="5" t="e">
        <f>VLOOKUP(AR2002,'End KS4 denominations'!A:G,7,0)</f>
        <v>#N/A</v>
      </c>
      <c r="AR2002" s="5" t="str">
        <f t="shared" si="31"/>
        <v>Girls.S7.All state-funded special schools.Total.Total</v>
      </c>
    </row>
    <row r="2003" spans="1:44" x14ac:dyDescent="0.25">
      <c r="A2003">
        <v>201819</v>
      </c>
      <c r="B2003" t="s">
        <v>19</v>
      </c>
      <c r="C2003" t="s">
        <v>110</v>
      </c>
      <c r="D2003" t="s">
        <v>20</v>
      </c>
      <c r="E2003" t="s">
        <v>21</v>
      </c>
      <c r="F2003" t="s">
        <v>22</v>
      </c>
      <c r="G2003" t="s">
        <v>161</v>
      </c>
      <c r="H2003" t="s">
        <v>125</v>
      </c>
      <c r="I2003" t="s">
        <v>311</v>
      </c>
      <c r="J2003" t="s">
        <v>161</v>
      </c>
      <c r="K2003" t="s">
        <v>161</v>
      </c>
      <c r="L2003" t="s">
        <v>49</v>
      </c>
      <c r="M2003" t="s">
        <v>26</v>
      </c>
      <c r="N2003">
        <v>2146</v>
      </c>
      <c r="O2003">
        <v>1874</v>
      </c>
      <c r="P2003">
        <v>263</v>
      </c>
      <c r="Q2003">
        <v>139</v>
      </c>
      <c r="R2003">
        <v>0</v>
      </c>
      <c r="S2003">
        <v>0</v>
      </c>
      <c r="T2003">
        <v>0</v>
      </c>
      <c r="U2003">
        <v>0</v>
      </c>
      <c r="V2003">
        <v>87</v>
      </c>
      <c r="W2003">
        <v>12</v>
      </c>
      <c r="X2003">
        <v>6</v>
      </c>
      <c r="Y2003" t="s">
        <v>173</v>
      </c>
      <c r="Z2003" t="s">
        <v>173</v>
      </c>
      <c r="AA2003" t="s">
        <v>173</v>
      </c>
      <c r="AB2003" t="s">
        <v>173</v>
      </c>
      <c r="AC2003" s="25" t="s">
        <v>173</v>
      </c>
      <c r="AD2003" s="25" t="s">
        <v>173</v>
      </c>
      <c r="AE2003" s="25" t="s">
        <v>173</v>
      </c>
      <c r="AQ2003" s="5" t="e">
        <f>VLOOKUP(AR2003,'End KS4 denominations'!A:G,7,0)</f>
        <v>#N/A</v>
      </c>
      <c r="AR2003" s="5" t="str">
        <f t="shared" si="31"/>
        <v>Total.S7.All state-funded special schools.Total.Total</v>
      </c>
    </row>
    <row r="2004" spans="1:44" x14ac:dyDescent="0.25">
      <c r="A2004">
        <v>201819</v>
      </c>
      <c r="B2004" t="s">
        <v>19</v>
      </c>
      <c r="C2004" t="s">
        <v>110</v>
      </c>
      <c r="D2004" t="s">
        <v>20</v>
      </c>
      <c r="E2004" t="s">
        <v>21</v>
      </c>
      <c r="F2004" t="s">
        <v>22</v>
      </c>
      <c r="G2004" t="s">
        <v>111</v>
      </c>
      <c r="H2004" t="s">
        <v>125</v>
      </c>
      <c r="I2004" t="s">
        <v>311</v>
      </c>
      <c r="J2004" t="s">
        <v>161</v>
      </c>
      <c r="K2004" t="s">
        <v>161</v>
      </c>
      <c r="L2004" t="s">
        <v>50</v>
      </c>
      <c r="M2004" t="s">
        <v>26</v>
      </c>
      <c r="N2004">
        <v>577</v>
      </c>
      <c r="O2004">
        <v>475</v>
      </c>
      <c r="P2004">
        <v>109</v>
      </c>
      <c r="Q2004">
        <v>52</v>
      </c>
      <c r="R2004">
        <v>0</v>
      </c>
      <c r="S2004">
        <v>0</v>
      </c>
      <c r="T2004">
        <v>0</v>
      </c>
      <c r="U2004">
        <v>0</v>
      </c>
      <c r="V2004">
        <v>82</v>
      </c>
      <c r="W2004">
        <v>18</v>
      </c>
      <c r="X2004">
        <v>9</v>
      </c>
      <c r="Y2004" t="s">
        <v>173</v>
      </c>
      <c r="Z2004" t="s">
        <v>173</v>
      </c>
      <c r="AA2004" t="s">
        <v>173</v>
      </c>
      <c r="AB2004" t="s">
        <v>173</v>
      </c>
      <c r="AC2004" s="25" t="s">
        <v>173</v>
      </c>
      <c r="AD2004" s="25" t="s">
        <v>173</v>
      </c>
      <c r="AE2004" s="25" t="s">
        <v>173</v>
      </c>
      <c r="AQ2004" s="5" t="e">
        <f>VLOOKUP(AR2004,'End KS4 denominations'!A:G,7,0)</f>
        <v>#N/A</v>
      </c>
      <c r="AR2004" s="5" t="str">
        <f t="shared" si="31"/>
        <v>Boys.S7.All state-funded special schools.Total.Total</v>
      </c>
    </row>
    <row r="2005" spans="1:44" x14ac:dyDescent="0.25">
      <c r="A2005">
        <v>201819</v>
      </c>
      <c r="B2005" t="s">
        <v>19</v>
      </c>
      <c r="C2005" t="s">
        <v>110</v>
      </c>
      <c r="D2005" t="s">
        <v>20</v>
      </c>
      <c r="E2005" t="s">
        <v>21</v>
      </c>
      <c r="F2005" t="s">
        <v>22</v>
      </c>
      <c r="G2005" t="s">
        <v>113</v>
      </c>
      <c r="H2005" t="s">
        <v>125</v>
      </c>
      <c r="I2005" t="s">
        <v>311</v>
      </c>
      <c r="J2005" t="s">
        <v>161</v>
      </c>
      <c r="K2005" t="s">
        <v>161</v>
      </c>
      <c r="L2005" t="s">
        <v>50</v>
      </c>
      <c r="M2005" t="s">
        <v>26</v>
      </c>
      <c r="N2005">
        <v>166</v>
      </c>
      <c r="O2005">
        <v>149</v>
      </c>
      <c r="P2005">
        <v>43</v>
      </c>
      <c r="Q2005">
        <v>22</v>
      </c>
      <c r="R2005">
        <v>0</v>
      </c>
      <c r="S2005">
        <v>0</v>
      </c>
      <c r="T2005">
        <v>0</v>
      </c>
      <c r="U2005">
        <v>0</v>
      </c>
      <c r="V2005">
        <v>89</v>
      </c>
      <c r="W2005">
        <v>25</v>
      </c>
      <c r="X2005">
        <v>13</v>
      </c>
      <c r="Y2005" t="s">
        <v>173</v>
      </c>
      <c r="Z2005" t="s">
        <v>173</v>
      </c>
      <c r="AA2005" t="s">
        <v>173</v>
      </c>
      <c r="AB2005" t="s">
        <v>173</v>
      </c>
      <c r="AC2005" s="25" t="s">
        <v>173</v>
      </c>
      <c r="AD2005" s="25" t="s">
        <v>173</v>
      </c>
      <c r="AE2005" s="25" t="s">
        <v>173</v>
      </c>
      <c r="AQ2005" s="5" t="e">
        <f>VLOOKUP(AR2005,'End KS4 denominations'!A:G,7,0)</f>
        <v>#N/A</v>
      </c>
      <c r="AR2005" s="5" t="str">
        <f t="shared" si="31"/>
        <v>Girls.S7.All state-funded special schools.Total.Total</v>
      </c>
    </row>
    <row r="2006" spans="1:44" x14ac:dyDescent="0.25">
      <c r="A2006">
        <v>201819</v>
      </c>
      <c r="B2006" t="s">
        <v>19</v>
      </c>
      <c r="C2006" t="s">
        <v>110</v>
      </c>
      <c r="D2006" t="s">
        <v>20</v>
      </c>
      <c r="E2006" t="s">
        <v>21</v>
      </c>
      <c r="F2006" t="s">
        <v>22</v>
      </c>
      <c r="G2006" t="s">
        <v>161</v>
      </c>
      <c r="H2006" t="s">
        <v>125</v>
      </c>
      <c r="I2006" t="s">
        <v>311</v>
      </c>
      <c r="J2006" t="s">
        <v>161</v>
      </c>
      <c r="K2006" t="s">
        <v>161</v>
      </c>
      <c r="L2006" t="s">
        <v>50</v>
      </c>
      <c r="M2006" t="s">
        <v>26</v>
      </c>
      <c r="N2006">
        <v>743</v>
      </c>
      <c r="O2006">
        <v>624</v>
      </c>
      <c r="P2006">
        <v>152</v>
      </c>
      <c r="Q2006">
        <v>74</v>
      </c>
      <c r="R2006">
        <v>0</v>
      </c>
      <c r="S2006">
        <v>0</v>
      </c>
      <c r="T2006">
        <v>0</v>
      </c>
      <c r="U2006">
        <v>0</v>
      </c>
      <c r="V2006">
        <v>83</v>
      </c>
      <c r="W2006">
        <v>20</v>
      </c>
      <c r="X2006">
        <v>9</v>
      </c>
      <c r="Y2006" t="s">
        <v>173</v>
      </c>
      <c r="Z2006" t="s">
        <v>173</v>
      </c>
      <c r="AA2006" t="s">
        <v>173</v>
      </c>
      <c r="AB2006" t="s">
        <v>173</v>
      </c>
      <c r="AC2006" s="25" t="s">
        <v>173</v>
      </c>
      <c r="AD2006" s="25" t="s">
        <v>173</v>
      </c>
      <c r="AE2006" s="25" t="s">
        <v>173</v>
      </c>
      <c r="AQ2006" s="5" t="e">
        <f>VLOOKUP(AR2006,'End KS4 denominations'!A:G,7,0)</f>
        <v>#N/A</v>
      </c>
      <c r="AR2006" s="5" t="str">
        <f t="shared" si="31"/>
        <v>Total.S7.All state-funded special schools.Total.Total</v>
      </c>
    </row>
    <row r="2007" spans="1:44" x14ac:dyDescent="0.25">
      <c r="A2007">
        <v>201819</v>
      </c>
      <c r="B2007" t="s">
        <v>19</v>
      </c>
      <c r="C2007" t="s">
        <v>110</v>
      </c>
      <c r="D2007" t="s">
        <v>20</v>
      </c>
      <c r="E2007" t="s">
        <v>21</v>
      </c>
      <c r="F2007" t="s">
        <v>22</v>
      </c>
      <c r="G2007" t="s">
        <v>111</v>
      </c>
      <c r="H2007" t="s">
        <v>125</v>
      </c>
      <c r="I2007" t="s">
        <v>311</v>
      </c>
      <c r="J2007" t="s">
        <v>161</v>
      </c>
      <c r="K2007" t="s">
        <v>161</v>
      </c>
      <c r="L2007" t="s">
        <v>51</v>
      </c>
      <c r="M2007" t="s">
        <v>26</v>
      </c>
      <c r="N2007">
        <v>936</v>
      </c>
      <c r="O2007">
        <v>747</v>
      </c>
      <c r="P2007">
        <v>81</v>
      </c>
      <c r="Q2007">
        <v>30</v>
      </c>
      <c r="R2007">
        <v>0</v>
      </c>
      <c r="S2007">
        <v>0</v>
      </c>
      <c r="T2007">
        <v>0</v>
      </c>
      <c r="U2007">
        <v>0</v>
      </c>
      <c r="V2007">
        <v>79</v>
      </c>
      <c r="W2007">
        <v>8</v>
      </c>
      <c r="X2007">
        <v>3</v>
      </c>
      <c r="Y2007" t="s">
        <v>173</v>
      </c>
      <c r="Z2007" t="s">
        <v>173</v>
      </c>
      <c r="AA2007" t="s">
        <v>173</v>
      </c>
      <c r="AB2007" t="s">
        <v>173</v>
      </c>
      <c r="AC2007" s="25" t="s">
        <v>173</v>
      </c>
      <c r="AD2007" s="25" t="s">
        <v>173</v>
      </c>
      <c r="AE2007" s="25" t="s">
        <v>173</v>
      </c>
      <c r="AQ2007" s="5" t="e">
        <f>VLOOKUP(AR2007,'End KS4 denominations'!A:G,7,0)</f>
        <v>#N/A</v>
      </c>
      <c r="AR2007" s="5" t="str">
        <f t="shared" si="31"/>
        <v>Boys.S7.All state-funded special schools.Total.Total</v>
      </c>
    </row>
    <row r="2008" spans="1:44" x14ac:dyDescent="0.25">
      <c r="A2008">
        <v>201819</v>
      </c>
      <c r="B2008" t="s">
        <v>19</v>
      </c>
      <c r="C2008" t="s">
        <v>110</v>
      </c>
      <c r="D2008" t="s">
        <v>20</v>
      </c>
      <c r="E2008" t="s">
        <v>21</v>
      </c>
      <c r="F2008" t="s">
        <v>22</v>
      </c>
      <c r="G2008" t="s">
        <v>113</v>
      </c>
      <c r="H2008" t="s">
        <v>125</v>
      </c>
      <c r="I2008" t="s">
        <v>311</v>
      </c>
      <c r="J2008" t="s">
        <v>161</v>
      </c>
      <c r="K2008" t="s">
        <v>161</v>
      </c>
      <c r="L2008" t="s">
        <v>51</v>
      </c>
      <c r="M2008" t="s">
        <v>26</v>
      </c>
      <c r="N2008">
        <v>196</v>
      </c>
      <c r="O2008">
        <v>153</v>
      </c>
      <c r="P2008">
        <v>28</v>
      </c>
      <c r="Q2008">
        <v>10</v>
      </c>
      <c r="R2008">
        <v>0</v>
      </c>
      <c r="S2008">
        <v>0</v>
      </c>
      <c r="T2008">
        <v>0</v>
      </c>
      <c r="U2008">
        <v>0</v>
      </c>
      <c r="V2008">
        <v>78</v>
      </c>
      <c r="W2008">
        <v>14</v>
      </c>
      <c r="X2008">
        <v>5</v>
      </c>
      <c r="Y2008" t="s">
        <v>173</v>
      </c>
      <c r="Z2008" t="s">
        <v>173</v>
      </c>
      <c r="AA2008" t="s">
        <v>173</v>
      </c>
      <c r="AB2008" t="s">
        <v>173</v>
      </c>
      <c r="AC2008" s="25" t="s">
        <v>173</v>
      </c>
      <c r="AD2008" s="25" t="s">
        <v>173</v>
      </c>
      <c r="AE2008" s="25" t="s">
        <v>173</v>
      </c>
      <c r="AQ2008" s="5" t="e">
        <f>VLOOKUP(AR2008,'End KS4 denominations'!A:G,7,0)</f>
        <v>#N/A</v>
      </c>
      <c r="AR2008" s="5" t="str">
        <f t="shared" si="31"/>
        <v>Girls.S7.All state-funded special schools.Total.Total</v>
      </c>
    </row>
    <row r="2009" spans="1:44" x14ac:dyDescent="0.25">
      <c r="A2009">
        <v>201819</v>
      </c>
      <c r="B2009" t="s">
        <v>19</v>
      </c>
      <c r="C2009" t="s">
        <v>110</v>
      </c>
      <c r="D2009" t="s">
        <v>20</v>
      </c>
      <c r="E2009" t="s">
        <v>21</v>
      </c>
      <c r="F2009" t="s">
        <v>22</v>
      </c>
      <c r="G2009" t="s">
        <v>161</v>
      </c>
      <c r="H2009" t="s">
        <v>125</v>
      </c>
      <c r="I2009" t="s">
        <v>311</v>
      </c>
      <c r="J2009" t="s">
        <v>161</v>
      </c>
      <c r="K2009" t="s">
        <v>161</v>
      </c>
      <c r="L2009" t="s">
        <v>51</v>
      </c>
      <c r="M2009" t="s">
        <v>26</v>
      </c>
      <c r="N2009">
        <v>1132</v>
      </c>
      <c r="O2009">
        <v>900</v>
      </c>
      <c r="P2009">
        <v>109</v>
      </c>
      <c r="Q2009">
        <v>40</v>
      </c>
      <c r="R2009">
        <v>0</v>
      </c>
      <c r="S2009">
        <v>0</v>
      </c>
      <c r="T2009">
        <v>0</v>
      </c>
      <c r="U2009">
        <v>0</v>
      </c>
      <c r="V2009">
        <v>79</v>
      </c>
      <c r="W2009">
        <v>9</v>
      </c>
      <c r="X2009">
        <v>3</v>
      </c>
      <c r="Y2009" t="s">
        <v>173</v>
      </c>
      <c r="Z2009" t="s">
        <v>173</v>
      </c>
      <c r="AA2009" t="s">
        <v>173</v>
      </c>
      <c r="AB2009" t="s">
        <v>173</v>
      </c>
      <c r="AC2009" s="25" t="s">
        <v>173</v>
      </c>
      <c r="AD2009" s="25" t="s">
        <v>173</v>
      </c>
      <c r="AE2009" s="25" t="s">
        <v>173</v>
      </c>
      <c r="AQ2009" s="5" t="e">
        <f>VLOOKUP(AR2009,'End KS4 denominations'!A:G,7,0)</f>
        <v>#N/A</v>
      </c>
      <c r="AR2009" s="5" t="str">
        <f t="shared" si="31"/>
        <v>Total.S7.All state-funded special schools.Total.Total</v>
      </c>
    </row>
    <row r="2010" spans="1:44" x14ac:dyDescent="0.25">
      <c r="A2010">
        <v>201819</v>
      </c>
      <c r="B2010" t="s">
        <v>19</v>
      </c>
      <c r="C2010" t="s">
        <v>110</v>
      </c>
      <c r="D2010" t="s">
        <v>20</v>
      </c>
      <c r="E2010" t="s">
        <v>21</v>
      </c>
      <c r="F2010" t="s">
        <v>22</v>
      </c>
      <c r="G2010" t="s">
        <v>111</v>
      </c>
      <c r="H2010" t="s">
        <v>125</v>
      </c>
      <c r="I2010" t="s">
        <v>311</v>
      </c>
      <c r="J2010" t="s">
        <v>161</v>
      </c>
      <c r="K2010" t="s">
        <v>161</v>
      </c>
      <c r="L2010" t="s">
        <v>52</v>
      </c>
      <c r="M2010" t="s">
        <v>26</v>
      </c>
      <c r="N2010">
        <v>152</v>
      </c>
      <c r="O2010">
        <v>151</v>
      </c>
      <c r="P2010">
        <v>19</v>
      </c>
      <c r="Q2010">
        <v>9</v>
      </c>
      <c r="R2010">
        <v>0</v>
      </c>
      <c r="S2010">
        <v>0</v>
      </c>
      <c r="T2010">
        <v>0</v>
      </c>
      <c r="U2010">
        <v>0</v>
      </c>
      <c r="V2010">
        <v>99</v>
      </c>
      <c r="W2010">
        <v>12</v>
      </c>
      <c r="X2010">
        <v>5</v>
      </c>
      <c r="Y2010" t="s">
        <v>173</v>
      </c>
      <c r="Z2010" t="s">
        <v>173</v>
      </c>
      <c r="AA2010" t="s">
        <v>173</v>
      </c>
      <c r="AB2010" t="s">
        <v>173</v>
      </c>
      <c r="AC2010" s="25" t="s">
        <v>173</v>
      </c>
      <c r="AD2010" s="25" t="s">
        <v>173</v>
      </c>
      <c r="AE2010" s="25" t="s">
        <v>173</v>
      </c>
      <c r="AQ2010" s="5" t="e">
        <f>VLOOKUP(AR2010,'End KS4 denominations'!A:G,7,0)</f>
        <v>#N/A</v>
      </c>
      <c r="AR2010" s="5" t="str">
        <f t="shared" si="31"/>
        <v>Boys.S7.All state-funded special schools.Total.Total</v>
      </c>
    </row>
    <row r="2011" spans="1:44" x14ac:dyDescent="0.25">
      <c r="A2011">
        <v>201819</v>
      </c>
      <c r="B2011" t="s">
        <v>19</v>
      </c>
      <c r="C2011" t="s">
        <v>110</v>
      </c>
      <c r="D2011" t="s">
        <v>20</v>
      </c>
      <c r="E2011" t="s">
        <v>21</v>
      </c>
      <c r="F2011" t="s">
        <v>22</v>
      </c>
      <c r="G2011" t="s">
        <v>113</v>
      </c>
      <c r="H2011" t="s">
        <v>125</v>
      </c>
      <c r="I2011" t="s">
        <v>311</v>
      </c>
      <c r="J2011" t="s">
        <v>161</v>
      </c>
      <c r="K2011" t="s">
        <v>161</v>
      </c>
      <c r="L2011" t="s">
        <v>52</v>
      </c>
      <c r="M2011" t="s">
        <v>26</v>
      </c>
      <c r="N2011">
        <v>36</v>
      </c>
      <c r="O2011">
        <v>36</v>
      </c>
      <c r="P2011">
        <v>4</v>
      </c>
      <c r="Q2011">
        <v>2</v>
      </c>
      <c r="R2011">
        <v>0</v>
      </c>
      <c r="S2011">
        <v>0</v>
      </c>
      <c r="T2011">
        <v>0</v>
      </c>
      <c r="U2011">
        <v>0</v>
      </c>
      <c r="V2011">
        <v>100</v>
      </c>
      <c r="W2011">
        <v>11</v>
      </c>
      <c r="X2011">
        <v>5</v>
      </c>
      <c r="Y2011" t="s">
        <v>173</v>
      </c>
      <c r="Z2011" t="s">
        <v>173</v>
      </c>
      <c r="AA2011" t="s">
        <v>173</v>
      </c>
      <c r="AB2011" t="s">
        <v>173</v>
      </c>
      <c r="AC2011" s="25" t="s">
        <v>173</v>
      </c>
      <c r="AD2011" s="25" t="s">
        <v>173</v>
      </c>
      <c r="AE2011" s="25" t="s">
        <v>173</v>
      </c>
      <c r="AQ2011" s="5" t="e">
        <f>VLOOKUP(AR2011,'End KS4 denominations'!A:G,7,0)</f>
        <v>#N/A</v>
      </c>
      <c r="AR2011" s="5" t="str">
        <f t="shared" si="31"/>
        <v>Girls.S7.All state-funded special schools.Total.Total</v>
      </c>
    </row>
    <row r="2012" spans="1:44" x14ac:dyDescent="0.25">
      <c r="A2012">
        <v>201819</v>
      </c>
      <c r="B2012" t="s">
        <v>19</v>
      </c>
      <c r="C2012" t="s">
        <v>110</v>
      </c>
      <c r="D2012" t="s">
        <v>20</v>
      </c>
      <c r="E2012" t="s">
        <v>21</v>
      </c>
      <c r="F2012" t="s">
        <v>22</v>
      </c>
      <c r="G2012" t="s">
        <v>161</v>
      </c>
      <c r="H2012" t="s">
        <v>125</v>
      </c>
      <c r="I2012" t="s">
        <v>311</v>
      </c>
      <c r="J2012" t="s">
        <v>161</v>
      </c>
      <c r="K2012" t="s">
        <v>161</v>
      </c>
      <c r="L2012" t="s">
        <v>52</v>
      </c>
      <c r="M2012" t="s">
        <v>26</v>
      </c>
      <c r="N2012">
        <v>188</v>
      </c>
      <c r="O2012">
        <v>187</v>
      </c>
      <c r="P2012">
        <v>23</v>
      </c>
      <c r="Q2012">
        <v>11</v>
      </c>
      <c r="R2012">
        <v>0</v>
      </c>
      <c r="S2012">
        <v>0</v>
      </c>
      <c r="T2012">
        <v>0</v>
      </c>
      <c r="U2012">
        <v>0</v>
      </c>
      <c r="V2012">
        <v>99</v>
      </c>
      <c r="W2012">
        <v>12</v>
      </c>
      <c r="X2012">
        <v>5</v>
      </c>
      <c r="Y2012" t="s">
        <v>173</v>
      </c>
      <c r="Z2012" t="s">
        <v>173</v>
      </c>
      <c r="AA2012" t="s">
        <v>173</v>
      </c>
      <c r="AB2012" t="s">
        <v>173</v>
      </c>
      <c r="AC2012" s="25" t="s">
        <v>173</v>
      </c>
      <c r="AD2012" s="25" t="s">
        <v>173</v>
      </c>
      <c r="AE2012" s="25" t="s">
        <v>173</v>
      </c>
      <c r="AQ2012" s="5" t="e">
        <f>VLOOKUP(AR2012,'End KS4 denominations'!A:G,7,0)</f>
        <v>#N/A</v>
      </c>
      <c r="AR2012" s="5" t="str">
        <f t="shared" si="31"/>
        <v>Total.S7.All state-funded special schools.Total.Total</v>
      </c>
    </row>
    <row r="2013" spans="1:44" x14ac:dyDescent="0.25">
      <c r="A2013">
        <v>201819</v>
      </c>
      <c r="B2013" t="s">
        <v>19</v>
      </c>
      <c r="C2013" t="s">
        <v>110</v>
      </c>
      <c r="D2013" t="s">
        <v>20</v>
      </c>
      <c r="E2013" t="s">
        <v>21</v>
      </c>
      <c r="F2013" t="s">
        <v>22</v>
      </c>
      <c r="G2013" t="s">
        <v>111</v>
      </c>
      <c r="H2013" t="s">
        <v>125</v>
      </c>
      <c r="I2013" t="s">
        <v>311</v>
      </c>
      <c r="J2013" t="s">
        <v>161</v>
      </c>
      <c r="K2013" t="s">
        <v>161</v>
      </c>
      <c r="L2013" t="s">
        <v>53</v>
      </c>
      <c r="M2013" t="s">
        <v>26</v>
      </c>
      <c r="N2013">
        <v>10</v>
      </c>
      <c r="O2013">
        <v>10</v>
      </c>
      <c r="P2013">
        <v>9</v>
      </c>
      <c r="Q2013">
        <v>7</v>
      </c>
      <c r="R2013">
        <v>0</v>
      </c>
      <c r="S2013">
        <v>0</v>
      </c>
      <c r="T2013">
        <v>0</v>
      </c>
      <c r="U2013">
        <v>0</v>
      </c>
      <c r="V2013">
        <v>100</v>
      </c>
      <c r="W2013">
        <v>90</v>
      </c>
      <c r="X2013">
        <v>70</v>
      </c>
      <c r="Y2013" t="s">
        <v>173</v>
      </c>
      <c r="Z2013" t="s">
        <v>173</v>
      </c>
      <c r="AA2013" t="s">
        <v>173</v>
      </c>
      <c r="AB2013" t="s">
        <v>173</v>
      </c>
      <c r="AC2013" s="25" t="s">
        <v>173</v>
      </c>
      <c r="AD2013" s="25" t="s">
        <v>173</v>
      </c>
      <c r="AE2013" s="25" t="s">
        <v>173</v>
      </c>
      <c r="AQ2013" s="5" t="e">
        <f>VLOOKUP(AR2013,'End KS4 denominations'!A:G,7,0)</f>
        <v>#N/A</v>
      </c>
      <c r="AR2013" s="5" t="str">
        <f t="shared" si="31"/>
        <v>Boys.S7.All state-funded special schools.Total.Total</v>
      </c>
    </row>
    <row r="2014" spans="1:44" x14ac:dyDescent="0.25">
      <c r="A2014">
        <v>201819</v>
      </c>
      <c r="B2014" t="s">
        <v>19</v>
      </c>
      <c r="C2014" t="s">
        <v>110</v>
      </c>
      <c r="D2014" t="s">
        <v>20</v>
      </c>
      <c r="E2014" t="s">
        <v>21</v>
      </c>
      <c r="F2014" t="s">
        <v>22</v>
      </c>
      <c r="G2014" t="s">
        <v>113</v>
      </c>
      <c r="H2014" t="s">
        <v>125</v>
      </c>
      <c r="I2014" t="s">
        <v>311</v>
      </c>
      <c r="J2014" t="s">
        <v>161</v>
      </c>
      <c r="K2014" t="s">
        <v>161</v>
      </c>
      <c r="L2014" t="s">
        <v>53</v>
      </c>
      <c r="M2014" t="s">
        <v>26</v>
      </c>
      <c r="N2014">
        <v>3</v>
      </c>
      <c r="O2014">
        <v>2</v>
      </c>
      <c r="P2014">
        <v>1</v>
      </c>
      <c r="Q2014">
        <v>1</v>
      </c>
      <c r="R2014">
        <v>0</v>
      </c>
      <c r="S2014">
        <v>0</v>
      </c>
      <c r="T2014">
        <v>0</v>
      </c>
      <c r="U2014">
        <v>0</v>
      </c>
      <c r="V2014">
        <v>66</v>
      </c>
      <c r="W2014">
        <v>33</v>
      </c>
      <c r="X2014">
        <v>33</v>
      </c>
      <c r="Y2014" t="s">
        <v>173</v>
      </c>
      <c r="Z2014" t="s">
        <v>173</v>
      </c>
      <c r="AA2014" t="s">
        <v>173</v>
      </c>
      <c r="AB2014" t="s">
        <v>173</v>
      </c>
      <c r="AC2014" s="25" t="s">
        <v>173</v>
      </c>
      <c r="AD2014" s="25" t="s">
        <v>173</v>
      </c>
      <c r="AE2014" s="25" t="s">
        <v>173</v>
      </c>
      <c r="AQ2014" s="5" t="e">
        <f>VLOOKUP(AR2014,'End KS4 denominations'!A:G,7,0)</f>
        <v>#N/A</v>
      </c>
      <c r="AR2014" s="5" t="str">
        <f t="shared" si="31"/>
        <v>Girls.S7.All state-funded special schools.Total.Total</v>
      </c>
    </row>
    <row r="2015" spans="1:44" x14ac:dyDescent="0.25">
      <c r="A2015">
        <v>201819</v>
      </c>
      <c r="B2015" t="s">
        <v>19</v>
      </c>
      <c r="C2015" t="s">
        <v>110</v>
      </c>
      <c r="D2015" t="s">
        <v>20</v>
      </c>
      <c r="E2015" t="s">
        <v>21</v>
      </c>
      <c r="F2015" t="s">
        <v>22</v>
      </c>
      <c r="G2015" t="s">
        <v>161</v>
      </c>
      <c r="H2015" t="s">
        <v>125</v>
      </c>
      <c r="I2015" t="s">
        <v>311</v>
      </c>
      <c r="J2015" t="s">
        <v>161</v>
      </c>
      <c r="K2015" t="s">
        <v>161</v>
      </c>
      <c r="L2015" t="s">
        <v>53</v>
      </c>
      <c r="M2015" t="s">
        <v>26</v>
      </c>
      <c r="N2015">
        <v>13</v>
      </c>
      <c r="O2015">
        <v>12</v>
      </c>
      <c r="P2015">
        <v>10</v>
      </c>
      <c r="Q2015">
        <v>8</v>
      </c>
      <c r="R2015">
        <v>0</v>
      </c>
      <c r="S2015">
        <v>0</v>
      </c>
      <c r="T2015">
        <v>0</v>
      </c>
      <c r="U2015">
        <v>0</v>
      </c>
      <c r="V2015">
        <v>92</v>
      </c>
      <c r="W2015">
        <v>76</v>
      </c>
      <c r="X2015">
        <v>61</v>
      </c>
      <c r="Y2015" t="s">
        <v>173</v>
      </c>
      <c r="Z2015" t="s">
        <v>173</v>
      </c>
      <c r="AA2015" t="s">
        <v>173</v>
      </c>
      <c r="AB2015" t="s">
        <v>173</v>
      </c>
      <c r="AC2015" s="25" t="s">
        <v>173</v>
      </c>
      <c r="AD2015" s="25" t="s">
        <v>173</v>
      </c>
      <c r="AE2015" s="25" t="s">
        <v>173</v>
      </c>
      <c r="AQ2015" s="5" t="e">
        <f>VLOOKUP(AR2015,'End KS4 denominations'!A:G,7,0)</f>
        <v>#N/A</v>
      </c>
      <c r="AR2015" s="5" t="str">
        <f t="shared" si="31"/>
        <v>Total.S7.All state-funded special schools.Total.Total</v>
      </c>
    </row>
    <row r="2016" spans="1:44" x14ac:dyDescent="0.25">
      <c r="A2016">
        <v>201819</v>
      </c>
      <c r="B2016" t="s">
        <v>19</v>
      </c>
      <c r="C2016" t="s">
        <v>110</v>
      </c>
      <c r="D2016" t="s">
        <v>20</v>
      </c>
      <c r="E2016" t="s">
        <v>21</v>
      </c>
      <c r="F2016" t="s">
        <v>22</v>
      </c>
      <c r="G2016" t="s">
        <v>111</v>
      </c>
      <c r="H2016" t="s">
        <v>125</v>
      </c>
      <c r="I2016" t="s">
        <v>311</v>
      </c>
      <c r="J2016" t="s">
        <v>161</v>
      </c>
      <c r="K2016" t="s">
        <v>161</v>
      </c>
      <c r="L2016" t="s">
        <v>54</v>
      </c>
      <c r="M2016" t="s">
        <v>26</v>
      </c>
      <c r="N2016">
        <v>120</v>
      </c>
      <c r="O2016">
        <v>103</v>
      </c>
      <c r="P2016">
        <v>26</v>
      </c>
      <c r="Q2016">
        <v>10</v>
      </c>
      <c r="R2016">
        <v>0</v>
      </c>
      <c r="S2016">
        <v>0</v>
      </c>
      <c r="T2016">
        <v>0</v>
      </c>
      <c r="U2016">
        <v>0</v>
      </c>
      <c r="V2016">
        <v>85</v>
      </c>
      <c r="W2016">
        <v>21</v>
      </c>
      <c r="X2016">
        <v>8</v>
      </c>
      <c r="Y2016" t="s">
        <v>173</v>
      </c>
      <c r="Z2016" t="s">
        <v>173</v>
      </c>
      <c r="AA2016" t="s">
        <v>173</v>
      </c>
      <c r="AB2016" t="s">
        <v>173</v>
      </c>
      <c r="AC2016" s="25" t="s">
        <v>173</v>
      </c>
      <c r="AD2016" s="25" t="s">
        <v>173</v>
      </c>
      <c r="AE2016" s="25" t="s">
        <v>173</v>
      </c>
      <c r="AQ2016" s="5" t="e">
        <f>VLOOKUP(AR2016,'End KS4 denominations'!A:G,7,0)</f>
        <v>#N/A</v>
      </c>
      <c r="AR2016" s="5" t="str">
        <f t="shared" si="31"/>
        <v>Boys.S7.All state-funded special schools.Total.Total</v>
      </c>
    </row>
    <row r="2017" spans="1:44" x14ac:dyDescent="0.25">
      <c r="A2017">
        <v>201819</v>
      </c>
      <c r="B2017" t="s">
        <v>19</v>
      </c>
      <c r="C2017" t="s">
        <v>110</v>
      </c>
      <c r="D2017" t="s">
        <v>20</v>
      </c>
      <c r="E2017" t="s">
        <v>21</v>
      </c>
      <c r="F2017" t="s">
        <v>22</v>
      </c>
      <c r="G2017" t="s">
        <v>113</v>
      </c>
      <c r="H2017" t="s">
        <v>125</v>
      </c>
      <c r="I2017" t="s">
        <v>311</v>
      </c>
      <c r="J2017" t="s">
        <v>161</v>
      </c>
      <c r="K2017" t="s">
        <v>161</v>
      </c>
      <c r="L2017" t="s">
        <v>54</v>
      </c>
      <c r="M2017" t="s">
        <v>26</v>
      </c>
      <c r="N2017">
        <v>22</v>
      </c>
      <c r="O2017">
        <v>21</v>
      </c>
      <c r="P2017">
        <v>4</v>
      </c>
      <c r="Q2017">
        <v>3</v>
      </c>
      <c r="R2017">
        <v>0</v>
      </c>
      <c r="S2017">
        <v>0</v>
      </c>
      <c r="T2017">
        <v>0</v>
      </c>
      <c r="U2017">
        <v>0</v>
      </c>
      <c r="V2017">
        <v>95</v>
      </c>
      <c r="W2017">
        <v>18</v>
      </c>
      <c r="X2017">
        <v>13</v>
      </c>
      <c r="Y2017" t="s">
        <v>173</v>
      </c>
      <c r="Z2017" t="s">
        <v>173</v>
      </c>
      <c r="AA2017" t="s">
        <v>173</v>
      </c>
      <c r="AB2017" t="s">
        <v>173</v>
      </c>
      <c r="AC2017" s="25" t="s">
        <v>173</v>
      </c>
      <c r="AD2017" s="25" t="s">
        <v>173</v>
      </c>
      <c r="AE2017" s="25" t="s">
        <v>173</v>
      </c>
      <c r="AQ2017" s="5" t="e">
        <f>VLOOKUP(AR2017,'End KS4 denominations'!A:G,7,0)</f>
        <v>#N/A</v>
      </c>
      <c r="AR2017" s="5" t="str">
        <f t="shared" si="31"/>
        <v>Girls.S7.All state-funded special schools.Total.Total</v>
      </c>
    </row>
    <row r="2018" spans="1:44" x14ac:dyDescent="0.25">
      <c r="A2018">
        <v>201819</v>
      </c>
      <c r="B2018" t="s">
        <v>19</v>
      </c>
      <c r="C2018" t="s">
        <v>110</v>
      </c>
      <c r="D2018" t="s">
        <v>20</v>
      </c>
      <c r="E2018" t="s">
        <v>21</v>
      </c>
      <c r="F2018" t="s">
        <v>22</v>
      </c>
      <c r="G2018" t="s">
        <v>161</v>
      </c>
      <c r="H2018" t="s">
        <v>125</v>
      </c>
      <c r="I2018" t="s">
        <v>311</v>
      </c>
      <c r="J2018" t="s">
        <v>161</v>
      </c>
      <c r="K2018" t="s">
        <v>161</v>
      </c>
      <c r="L2018" t="s">
        <v>54</v>
      </c>
      <c r="M2018" t="s">
        <v>26</v>
      </c>
      <c r="N2018">
        <v>142</v>
      </c>
      <c r="O2018">
        <v>124</v>
      </c>
      <c r="P2018">
        <v>30</v>
      </c>
      <c r="Q2018">
        <v>13</v>
      </c>
      <c r="R2018">
        <v>0</v>
      </c>
      <c r="S2018">
        <v>0</v>
      </c>
      <c r="T2018">
        <v>0</v>
      </c>
      <c r="U2018">
        <v>0</v>
      </c>
      <c r="V2018">
        <v>87</v>
      </c>
      <c r="W2018">
        <v>21</v>
      </c>
      <c r="X2018">
        <v>9</v>
      </c>
      <c r="Y2018" t="s">
        <v>173</v>
      </c>
      <c r="Z2018" t="s">
        <v>173</v>
      </c>
      <c r="AA2018" t="s">
        <v>173</v>
      </c>
      <c r="AB2018" t="s">
        <v>173</v>
      </c>
      <c r="AC2018" s="25" t="s">
        <v>173</v>
      </c>
      <c r="AD2018" s="25" t="s">
        <v>173</v>
      </c>
      <c r="AE2018" s="25" t="s">
        <v>173</v>
      </c>
      <c r="AQ2018" s="5" t="e">
        <f>VLOOKUP(AR2018,'End KS4 denominations'!A:G,7,0)</f>
        <v>#N/A</v>
      </c>
      <c r="AR2018" s="5" t="str">
        <f t="shared" si="31"/>
        <v>Total.S7.All state-funded special schools.Total.Total</v>
      </c>
    </row>
    <row r="2019" spans="1:44" x14ac:dyDescent="0.25">
      <c r="A2019">
        <v>201819</v>
      </c>
      <c r="B2019" t="s">
        <v>19</v>
      </c>
      <c r="C2019" t="s">
        <v>110</v>
      </c>
      <c r="D2019" t="s">
        <v>20</v>
      </c>
      <c r="E2019" t="s">
        <v>21</v>
      </c>
      <c r="F2019" t="s">
        <v>22</v>
      </c>
      <c r="G2019" t="s">
        <v>111</v>
      </c>
      <c r="H2019" t="s">
        <v>125</v>
      </c>
      <c r="I2019" t="s">
        <v>311</v>
      </c>
      <c r="J2019" t="s">
        <v>161</v>
      </c>
      <c r="K2019" t="s">
        <v>161</v>
      </c>
      <c r="L2019" t="s">
        <v>55</v>
      </c>
      <c r="M2019" t="s">
        <v>26</v>
      </c>
      <c r="N2019">
        <v>3</v>
      </c>
      <c r="O2019">
        <v>3</v>
      </c>
      <c r="P2019">
        <v>1</v>
      </c>
      <c r="Q2019">
        <v>1</v>
      </c>
      <c r="R2019">
        <v>0</v>
      </c>
      <c r="S2019">
        <v>0</v>
      </c>
      <c r="T2019">
        <v>0</v>
      </c>
      <c r="U2019">
        <v>0</v>
      </c>
      <c r="V2019">
        <v>100</v>
      </c>
      <c r="W2019">
        <v>33</v>
      </c>
      <c r="X2019">
        <v>33</v>
      </c>
      <c r="Y2019" t="s">
        <v>173</v>
      </c>
      <c r="Z2019" t="s">
        <v>173</v>
      </c>
      <c r="AA2019" t="s">
        <v>173</v>
      </c>
      <c r="AB2019" t="s">
        <v>173</v>
      </c>
      <c r="AC2019" s="25" t="s">
        <v>173</v>
      </c>
      <c r="AD2019" s="25" t="s">
        <v>173</v>
      </c>
      <c r="AE2019" s="25" t="s">
        <v>173</v>
      </c>
      <c r="AQ2019" s="5" t="e">
        <f>VLOOKUP(AR2019,'End KS4 denominations'!A:G,7,0)</f>
        <v>#N/A</v>
      </c>
      <c r="AR2019" s="5" t="str">
        <f t="shared" si="31"/>
        <v>Boys.S7.All state-funded special schools.Total.Total</v>
      </c>
    </row>
    <row r="2020" spans="1:44" x14ac:dyDescent="0.25">
      <c r="A2020">
        <v>201819</v>
      </c>
      <c r="B2020" t="s">
        <v>19</v>
      </c>
      <c r="C2020" t="s">
        <v>110</v>
      </c>
      <c r="D2020" t="s">
        <v>20</v>
      </c>
      <c r="E2020" t="s">
        <v>21</v>
      </c>
      <c r="F2020" t="s">
        <v>22</v>
      </c>
      <c r="G2020" t="s">
        <v>113</v>
      </c>
      <c r="H2020" t="s">
        <v>125</v>
      </c>
      <c r="I2020" t="s">
        <v>311</v>
      </c>
      <c r="J2020" t="s">
        <v>161</v>
      </c>
      <c r="K2020" t="s">
        <v>161</v>
      </c>
      <c r="L2020" t="s">
        <v>55</v>
      </c>
      <c r="M2020" t="s">
        <v>26</v>
      </c>
      <c r="N2020">
        <v>1</v>
      </c>
      <c r="O2020">
        <v>1</v>
      </c>
      <c r="P2020">
        <v>0</v>
      </c>
      <c r="Q2020">
        <v>0</v>
      </c>
      <c r="R2020">
        <v>0</v>
      </c>
      <c r="S2020">
        <v>0</v>
      </c>
      <c r="T2020">
        <v>0</v>
      </c>
      <c r="U2020">
        <v>0</v>
      </c>
      <c r="V2020">
        <v>100</v>
      </c>
      <c r="W2020">
        <v>0</v>
      </c>
      <c r="X2020">
        <v>0</v>
      </c>
      <c r="Y2020" t="s">
        <v>173</v>
      </c>
      <c r="Z2020" t="s">
        <v>173</v>
      </c>
      <c r="AA2020" t="s">
        <v>173</v>
      </c>
      <c r="AB2020" t="s">
        <v>173</v>
      </c>
      <c r="AC2020" s="25" t="s">
        <v>173</v>
      </c>
      <c r="AD2020" s="25" t="s">
        <v>173</v>
      </c>
      <c r="AE2020" s="25" t="s">
        <v>173</v>
      </c>
      <c r="AQ2020" s="5" t="e">
        <f>VLOOKUP(AR2020,'End KS4 denominations'!A:G,7,0)</f>
        <v>#N/A</v>
      </c>
      <c r="AR2020" s="5" t="str">
        <f t="shared" si="31"/>
        <v>Girls.S7.All state-funded special schools.Total.Total</v>
      </c>
    </row>
    <row r="2021" spans="1:44" x14ac:dyDescent="0.25">
      <c r="A2021">
        <v>201819</v>
      </c>
      <c r="B2021" t="s">
        <v>19</v>
      </c>
      <c r="C2021" t="s">
        <v>110</v>
      </c>
      <c r="D2021" t="s">
        <v>20</v>
      </c>
      <c r="E2021" t="s">
        <v>21</v>
      </c>
      <c r="F2021" t="s">
        <v>22</v>
      </c>
      <c r="G2021" t="s">
        <v>161</v>
      </c>
      <c r="H2021" t="s">
        <v>125</v>
      </c>
      <c r="I2021" t="s">
        <v>311</v>
      </c>
      <c r="J2021" t="s">
        <v>161</v>
      </c>
      <c r="K2021" t="s">
        <v>161</v>
      </c>
      <c r="L2021" t="s">
        <v>55</v>
      </c>
      <c r="M2021" t="s">
        <v>26</v>
      </c>
      <c r="N2021">
        <v>4</v>
      </c>
      <c r="O2021">
        <v>4</v>
      </c>
      <c r="P2021">
        <v>1</v>
      </c>
      <c r="Q2021">
        <v>1</v>
      </c>
      <c r="R2021">
        <v>0</v>
      </c>
      <c r="S2021">
        <v>0</v>
      </c>
      <c r="T2021">
        <v>0</v>
      </c>
      <c r="U2021">
        <v>0</v>
      </c>
      <c r="V2021">
        <v>100</v>
      </c>
      <c r="W2021">
        <v>25</v>
      </c>
      <c r="X2021">
        <v>25</v>
      </c>
      <c r="Y2021" t="s">
        <v>173</v>
      </c>
      <c r="Z2021" t="s">
        <v>173</v>
      </c>
      <c r="AA2021" t="s">
        <v>173</v>
      </c>
      <c r="AB2021" t="s">
        <v>173</v>
      </c>
      <c r="AC2021" s="25" t="s">
        <v>173</v>
      </c>
      <c r="AD2021" s="25" t="s">
        <v>173</v>
      </c>
      <c r="AE2021" s="25" t="s">
        <v>173</v>
      </c>
      <c r="AQ2021" s="5" t="e">
        <f>VLOOKUP(AR2021,'End KS4 denominations'!A:G,7,0)</f>
        <v>#N/A</v>
      </c>
      <c r="AR2021" s="5" t="str">
        <f t="shared" si="31"/>
        <v>Total.S7.All state-funded special schools.Total.Total</v>
      </c>
    </row>
    <row r="2022" spans="1:44" x14ac:dyDescent="0.25">
      <c r="A2022">
        <v>201819</v>
      </c>
      <c r="B2022" t="s">
        <v>19</v>
      </c>
      <c r="C2022" t="s">
        <v>110</v>
      </c>
      <c r="D2022" t="s">
        <v>20</v>
      </c>
      <c r="E2022" t="s">
        <v>21</v>
      </c>
      <c r="F2022" t="s">
        <v>22</v>
      </c>
      <c r="G2022" t="s">
        <v>111</v>
      </c>
      <c r="H2022" t="s">
        <v>125</v>
      </c>
      <c r="I2022" t="s">
        <v>311</v>
      </c>
      <c r="J2022" t="s">
        <v>161</v>
      </c>
      <c r="K2022" t="s">
        <v>161</v>
      </c>
      <c r="L2022" t="s">
        <v>56</v>
      </c>
      <c r="M2022" t="s">
        <v>26</v>
      </c>
      <c r="N2022">
        <v>145</v>
      </c>
      <c r="O2022">
        <v>114</v>
      </c>
      <c r="P2022">
        <v>26</v>
      </c>
      <c r="Q2022">
        <v>14</v>
      </c>
      <c r="R2022">
        <v>0</v>
      </c>
      <c r="S2022">
        <v>0</v>
      </c>
      <c r="T2022">
        <v>0</v>
      </c>
      <c r="U2022">
        <v>0</v>
      </c>
      <c r="V2022">
        <v>78</v>
      </c>
      <c r="W2022">
        <v>17</v>
      </c>
      <c r="X2022">
        <v>9</v>
      </c>
      <c r="Y2022" t="s">
        <v>173</v>
      </c>
      <c r="Z2022" t="s">
        <v>173</v>
      </c>
      <c r="AA2022" t="s">
        <v>173</v>
      </c>
      <c r="AB2022" t="s">
        <v>173</v>
      </c>
      <c r="AC2022" s="25" t="s">
        <v>173</v>
      </c>
      <c r="AD2022" s="25" t="s">
        <v>173</v>
      </c>
      <c r="AE2022" s="25" t="s">
        <v>173</v>
      </c>
      <c r="AQ2022" s="5" t="e">
        <f>VLOOKUP(AR2022,'End KS4 denominations'!A:G,7,0)</f>
        <v>#N/A</v>
      </c>
      <c r="AR2022" s="5" t="str">
        <f t="shared" si="31"/>
        <v>Boys.S7.All state-funded special schools.Total.Total</v>
      </c>
    </row>
    <row r="2023" spans="1:44" x14ac:dyDescent="0.25">
      <c r="A2023">
        <v>201819</v>
      </c>
      <c r="B2023" t="s">
        <v>19</v>
      </c>
      <c r="C2023" t="s">
        <v>110</v>
      </c>
      <c r="D2023" t="s">
        <v>20</v>
      </c>
      <c r="E2023" t="s">
        <v>21</v>
      </c>
      <c r="F2023" t="s">
        <v>22</v>
      </c>
      <c r="G2023" t="s">
        <v>113</v>
      </c>
      <c r="H2023" t="s">
        <v>125</v>
      </c>
      <c r="I2023" t="s">
        <v>311</v>
      </c>
      <c r="J2023" t="s">
        <v>161</v>
      </c>
      <c r="K2023" t="s">
        <v>161</v>
      </c>
      <c r="L2023" t="s">
        <v>56</v>
      </c>
      <c r="M2023" t="s">
        <v>26</v>
      </c>
      <c r="N2023">
        <v>39</v>
      </c>
      <c r="O2023">
        <v>32</v>
      </c>
      <c r="P2023">
        <v>7</v>
      </c>
      <c r="Q2023">
        <v>5</v>
      </c>
      <c r="R2023">
        <v>0</v>
      </c>
      <c r="S2023">
        <v>0</v>
      </c>
      <c r="T2023">
        <v>0</v>
      </c>
      <c r="U2023">
        <v>0</v>
      </c>
      <c r="V2023">
        <v>82</v>
      </c>
      <c r="W2023">
        <v>17</v>
      </c>
      <c r="X2023">
        <v>12</v>
      </c>
      <c r="Y2023" t="s">
        <v>173</v>
      </c>
      <c r="Z2023" t="s">
        <v>173</v>
      </c>
      <c r="AA2023" t="s">
        <v>173</v>
      </c>
      <c r="AB2023" t="s">
        <v>173</v>
      </c>
      <c r="AC2023" s="25" t="s">
        <v>173</v>
      </c>
      <c r="AD2023" s="25" t="s">
        <v>173</v>
      </c>
      <c r="AE2023" s="25" t="s">
        <v>173</v>
      </c>
      <c r="AQ2023" s="5" t="e">
        <f>VLOOKUP(AR2023,'End KS4 denominations'!A:G,7,0)</f>
        <v>#N/A</v>
      </c>
      <c r="AR2023" s="5" t="str">
        <f t="shared" si="31"/>
        <v>Girls.S7.All state-funded special schools.Total.Total</v>
      </c>
    </row>
    <row r="2024" spans="1:44" x14ac:dyDescent="0.25">
      <c r="A2024">
        <v>201819</v>
      </c>
      <c r="B2024" t="s">
        <v>19</v>
      </c>
      <c r="C2024" t="s">
        <v>110</v>
      </c>
      <c r="D2024" t="s">
        <v>20</v>
      </c>
      <c r="E2024" t="s">
        <v>21</v>
      </c>
      <c r="F2024" t="s">
        <v>22</v>
      </c>
      <c r="G2024" t="s">
        <v>161</v>
      </c>
      <c r="H2024" t="s">
        <v>125</v>
      </c>
      <c r="I2024" t="s">
        <v>311</v>
      </c>
      <c r="J2024" t="s">
        <v>161</v>
      </c>
      <c r="K2024" t="s">
        <v>161</v>
      </c>
      <c r="L2024" t="s">
        <v>56</v>
      </c>
      <c r="M2024" t="s">
        <v>26</v>
      </c>
      <c r="N2024">
        <v>184</v>
      </c>
      <c r="O2024">
        <v>146</v>
      </c>
      <c r="P2024">
        <v>33</v>
      </c>
      <c r="Q2024">
        <v>19</v>
      </c>
      <c r="R2024">
        <v>0</v>
      </c>
      <c r="S2024">
        <v>0</v>
      </c>
      <c r="T2024">
        <v>0</v>
      </c>
      <c r="U2024">
        <v>0</v>
      </c>
      <c r="V2024">
        <v>79</v>
      </c>
      <c r="W2024">
        <v>17</v>
      </c>
      <c r="X2024">
        <v>10</v>
      </c>
      <c r="Y2024" t="s">
        <v>173</v>
      </c>
      <c r="Z2024" t="s">
        <v>173</v>
      </c>
      <c r="AA2024" t="s">
        <v>173</v>
      </c>
      <c r="AB2024" t="s">
        <v>173</v>
      </c>
      <c r="AC2024" s="25" t="s">
        <v>173</v>
      </c>
      <c r="AD2024" s="25" t="s">
        <v>173</v>
      </c>
      <c r="AE2024" s="25" t="s">
        <v>173</v>
      </c>
      <c r="AQ2024" s="5" t="e">
        <f>VLOOKUP(AR2024,'End KS4 denominations'!A:G,7,0)</f>
        <v>#N/A</v>
      </c>
      <c r="AR2024" s="5" t="str">
        <f t="shared" si="31"/>
        <v>Total.S7.All state-funded special schools.Total.Total</v>
      </c>
    </row>
    <row r="2025" spans="1:44" x14ac:dyDescent="0.25">
      <c r="A2025">
        <v>201819</v>
      </c>
      <c r="B2025" t="s">
        <v>19</v>
      </c>
      <c r="C2025" t="s">
        <v>110</v>
      </c>
      <c r="D2025" t="s">
        <v>20</v>
      </c>
      <c r="E2025" t="s">
        <v>21</v>
      </c>
      <c r="F2025" t="s">
        <v>22</v>
      </c>
      <c r="G2025" t="s">
        <v>111</v>
      </c>
      <c r="H2025" t="s">
        <v>125</v>
      </c>
      <c r="I2025" t="s">
        <v>311</v>
      </c>
      <c r="J2025" t="s">
        <v>161</v>
      </c>
      <c r="K2025" t="s">
        <v>161</v>
      </c>
      <c r="L2025" t="s">
        <v>57</v>
      </c>
      <c r="M2025" t="s">
        <v>26</v>
      </c>
      <c r="N2025">
        <v>1</v>
      </c>
      <c r="O2025">
        <v>1</v>
      </c>
      <c r="P2025">
        <v>1</v>
      </c>
      <c r="Q2025">
        <v>1</v>
      </c>
      <c r="R2025">
        <v>0</v>
      </c>
      <c r="S2025">
        <v>0</v>
      </c>
      <c r="T2025">
        <v>0</v>
      </c>
      <c r="U2025">
        <v>0</v>
      </c>
      <c r="V2025">
        <v>100</v>
      </c>
      <c r="W2025">
        <v>100</v>
      </c>
      <c r="X2025">
        <v>100</v>
      </c>
      <c r="Y2025" t="s">
        <v>173</v>
      </c>
      <c r="Z2025" t="s">
        <v>173</v>
      </c>
      <c r="AA2025" t="s">
        <v>173</v>
      </c>
      <c r="AB2025" t="s">
        <v>173</v>
      </c>
      <c r="AC2025" s="25" t="s">
        <v>173</v>
      </c>
      <c r="AD2025" s="25" t="s">
        <v>173</v>
      </c>
      <c r="AE2025" s="25" t="s">
        <v>173</v>
      </c>
      <c r="AQ2025" s="5" t="e">
        <f>VLOOKUP(AR2025,'End KS4 denominations'!A:G,7,0)</f>
        <v>#N/A</v>
      </c>
      <c r="AR2025" s="5" t="str">
        <f t="shared" si="31"/>
        <v>Boys.S7.All state-funded special schools.Total.Total</v>
      </c>
    </row>
    <row r="2026" spans="1:44" x14ac:dyDescent="0.25">
      <c r="A2026">
        <v>201819</v>
      </c>
      <c r="B2026" t="s">
        <v>19</v>
      </c>
      <c r="C2026" t="s">
        <v>110</v>
      </c>
      <c r="D2026" t="s">
        <v>20</v>
      </c>
      <c r="E2026" t="s">
        <v>21</v>
      </c>
      <c r="F2026" t="s">
        <v>22</v>
      </c>
      <c r="G2026" t="s">
        <v>161</v>
      </c>
      <c r="H2026" t="s">
        <v>125</v>
      </c>
      <c r="I2026" t="s">
        <v>311</v>
      </c>
      <c r="J2026" t="s">
        <v>161</v>
      </c>
      <c r="K2026" t="s">
        <v>161</v>
      </c>
      <c r="L2026" t="s">
        <v>57</v>
      </c>
      <c r="M2026" t="s">
        <v>26</v>
      </c>
      <c r="N2026">
        <v>1</v>
      </c>
      <c r="O2026">
        <v>1</v>
      </c>
      <c r="P2026">
        <v>1</v>
      </c>
      <c r="Q2026">
        <v>1</v>
      </c>
      <c r="R2026">
        <v>0</v>
      </c>
      <c r="S2026">
        <v>0</v>
      </c>
      <c r="T2026">
        <v>0</v>
      </c>
      <c r="U2026">
        <v>0</v>
      </c>
      <c r="V2026">
        <v>100</v>
      </c>
      <c r="W2026">
        <v>100</v>
      </c>
      <c r="X2026">
        <v>100</v>
      </c>
      <c r="Y2026" t="s">
        <v>173</v>
      </c>
      <c r="Z2026" t="s">
        <v>173</v>
      </c>
      <c r="AA2026" t="s">
        <v>173</v>
      </c>
      <c r="AB2026" t="s">
        <v>173</v>
      </c>
      <c r="AC2026" s="25" t="s">
        <v>173</v>
      </c>
      <c r="AD2026" s="25" t="s">
        <v>173</v>
      </c>
      <c r="AE2026" s="25" t="s">
        <v>173</v>
      </c>
      <c r="AQ2026" s="5" t="e">
        <f>VLOOKUP(AR2026,'End KS4 denominations'!A:G,7,0)</f>
        <v>#N/A</v>
      </c>
      <c r="AR2026" s="5" t="str">
        <f t="shared" si="31"/>
        <v>Total.S7.All state-funded special schools.Total.Total</v>
      </c>
    </row>
    <row r="2027" spans="1:44" x14ac:dyDescent="0.25">
      <c r="A2027">
        <v>201819</v>
      </c>
      <c r="B2027" t="s">
        <v>19</v>
      </c>
      <c r="C2027" t="s">
        <v>110</v>
      </c>
      <c r="D2027" t="s">
        <v>20</v>
      </c>
      <c r="E2027" t="s">
        <v>21</v>
      </c>
      <c r="F2027" t="s">
        <v>22</v>
      </c>
      <c r="G2027" t="s">
        <v>111</v>
      </c>
      <c r="H2027" t="s">
        <v>125</v>
      </c>
      <c r="I2027" t="s">
        <v>311</v>
      </c>
      <c r="J2027" t="s">
        <v>161</v>
      </c>
      <c r="K2027" t="s">
        <v>161</v>
      </c>
      <c r="L2027" t="s">
        <v>58</v>
      </c>
      <c r="M2027" t="s">
        <v>26</v>
      </c>
      <c r="N2027">
        <v>2043</v>
      </c>
      <c r="O2027">
        <v>1636</v>
      </c>
      <c r="P2027">
        <v>288</v>
      </c>
      <c r="Q2027">
        <v>108</v>
      </c>
      <c r="R2027">
        <v>0</v>
      </c>
      <c r="S2027">
        <v>0</v>
      </c>
      <c r="T2027">
        <v>0</v>
      </c>
      <c r="U2027">
        <v>0</v>
      </c>
      <c r="V2027">
        <v>80</v>
      </c>
      <c r="W2027">
        <v>14</v>
      </c>
      <c r="X2027">
        <v>5</v>
      </c>
      <c r="Y2027" t="s">
        <v>173</v>
      </c>
      <c r="Z2027" t="s">
        <v>173</v>
      </c>
      <c r="AA2027" t="s">
        <v>173</v>
      </c>
      <c r="AB2027" t="s">
        <v>173</v>
      </c>
      <c r="AC2027" s="25" t="s">
        <v>173</v>
      </c>
      <c r="AD2027" s="25" t="s">
        <v>173</v>
      </c>
      <c r="AE2027" s="25" t="s">
        <v>173</v>
      </c>
      <c r="AQ2027" s="5" t="e">
        <f>VLOOKUP(AR2027,'End KS4 denominations'!A:G,7,0)</f>
        <v>#N/A</v>
      </c>
      <c r="AR2027" s="5" t="str">
        <f t="shared" si="31"/>
        <v>Boys.S7.All state-funded special schools.Total.Total</v>
      </c>
    </row>
    <row r="2028" spans="1:44" x14ac:dyDescent="0.25">
      <c r="A2028">
        <v>201819</v>
      </c>
      <c r="B2028" t="s">
        <v>19</v>
      </c>
      <c r="C2028" t="s">
        <v>110</v>
      </c>
      <c r="D2028" t="s">
        <v>20</v>
      </c>
      <c r="E2028" t="s">
        <v>21</v>
      </c>
      <c r="F2028" t="s">
        <v>22</v>
      </c>
      <c r="G2028" t="s">
        <v>113</v>
      </c>
      <c r="H2028" t="s">
        <v>125</v>
      </c>
      <c r="I2028" t="s">
        <v>311</v>
      </c>
      <c r="J2028" t="s">
        <v>161</v>
      </c>
      <c r="K2028" t="s">
        <v>161</v>
      </c>
      <c r="L2028" t="s">
        <v>58</v>
      </c>
      <c r="M2028" t="s">
        <v>26</v>
      </c>
      <c r="N2028">
        <v>412</v>
      </c>
      <c r="O2028">
        <v>317</v>
      </c>
      <c r="P2028">
        <v>55</v>
      </c>
      <c r="Q2028">
        <v>20</v>
      </c>
      <c r="R2028">
        <v>0</v>
      </c>
      <c r="S2028">
        <v>0</v>
      </c>
      <c r="T2028">
        <v>0</v>
      </c>
      <c r="U2028">
        <v>0</v>
      </c>
      <c r="V2028">
        <v>76</v>
      </c>
      <c r="W2028">
        <v>13</v>
      </c>
      <c r="X2028">
        <v>4</v>
      </c>
      <c r="Y2028" t="s">
        <v>173</v>
      </c>
      <c r="Z2028" t="s">
        <v>173</v>
      </c>
      <c r="AA2028" t="s">
        <v>173</v>
      </c>
      <c r="AB2028" t="s">
        <v>173</v>
      </c>
      <c r="AC2028" s="25" t="s">
        <v>173</v>
      </c>
      <c r="AD2028" s="25" t="s">
        <v>173</v>
      </c>
      <c r="AE2028" s="25" t="s">
        <v>173</v>
      </c>
      <c r="AQ2028" s="5" t="e">
        <f>VLOOKUP(AR2028,'End KS4 denominations'!A:G,7,0)</f>
        <v>#N/A</v>
      </c>
      <c r="AR2028" s="5" t="str">
        <f t="shared" si="31"/>
        <v>Girls.S7.All state-funded special schools.Total.Total</v>
      </c>
    </row>
    <row r="2029" spans="1:44" x14ac:dyDescent="0.25">
      <c r="A2029">
        <v>201819</v>
      </c>
      <c r="B2029" t="s">
        <v>19</v>
      </c>
      <c r="C2029" t="s">
        <v>110</v>
      </c>
      <c r="D2029" t="s">
        <v>20</v>
      </c>
      <c r="E2029" t="s">
        <v>21</v>
      </c>
      <c r="F2029" t="s">
        <v>22</v>
      </c>
      <c r="G2029" t="s">
        <v>161</v>
      </c>
      <c r="H2029" t="s">
        <v>125</v>
      </c>
      <c r="I2029" t="s">
        <v>311</v>
      </c>
      <c r="J2029" t="s">
        <v>161</v>
      </c>
      <c r="K2029" t="s">
        <v>161</v>
      </c>
      <c r="L2029" t="s">
        <v>58</v>
      </c>
      <c r="M2029" t="s">
        <v>26</v>
      </c>
      <c r="N2029">
        <v>2455</v>
      </c>
      <c r="O2029">
        <v>1953</v>
      </c>
      <c r="P2029">
        <v>343</v>
      </c>
      <c r="Q2029">
        <v>128</v>
      </c>
      <c r="R2029">
        <v>0</v>
      </c>
      <c r="S2029">
        <v>0</v>
      </c>
      <c r="T2029">
        <v>0</v>
      </c>
      <c r="U2029">
        <v>0</v>
      </c>
      <c r="V2029">
        <v>79</v>
      </c>
      <c r="W2029">
        <v>13</v>
      </c>
      <c r="X2029">
        <v>5</v>
      </c>
      <c r="Y2029" t="s">
        <v>173</v>
      </c>
      <c r="Z2029" t="s">
        <v>173</v>
      </c>
      <c r="AA2029" t="s">
        <v>173</v>
      </c>
      <c r="AB2029" t="s">
        <v>173</v>
      </c>
      <c r="AC2029" s="25" t="s">
        <v>173</v>
      </c>
      <c r="AD2029" s="25" t="s">
        <v>173</v>
      </c>
      <c r="AE2029" s="25" t="s">
        <v>173</v>
      </c>
      <c r="AQ2029" s="5" t="e">
        <f>VLOOKUP(AR2029,'End KS4 denominations'!A:G,7,0)</f>
        <v>#N/A</v>
      </c>
      <c r="AR2029" s="5" t="str">
        <f t="shared" si="31"/>
        <v>Total.S7.All state-funded special schools.Total.Total</v>
      </c>
    </row>
    <row r="2030" spans="1:44" x14ac:dyDescent="0.25">
      <c r="A2030">
        <v>201819</v>
      </c>
      <c r="B2030" t="s">
        <v>19</v>
      </c>
      <c r="C2030" t="s">
        <v>110</v>
      </c>
      <c r="D2030" t="s">
        <v>20</v>
      </c>
      <c r="E2030" t="s">
        <v>21</v>
      </c>
      <c r="F2030" t="s">
        <v>22</v>
      </c>
      <c r="G2030" t="s">
        <v>111</v>
      </c>
      <c r="H2030" t="s">
        <v>125</v>
      </c>
      <c r="I2030" t="s">
        <v>311</v>
      </c>
      <c r="J2030" t="s">
        <v>161</v>
      </c>
      <c r="K2030" t="s">
        <v>161</v>
      </c>
      <c r="L2030" t="s">
        <v>59</v>
      </c>
      <c r="M2030" t="s">
        <v>26</v>
      </c>
      <c r="N2030">
        <v>1082</v>
      </c>
      <c r="O2030">
        <v>897</v>
      </c>
      <c r="P2030">
        <v>153</v>
      </c>
      <c r="Q2030">
        <v>57</v>
      </c>
      <c r="R2030">
        <v>0</v>
      </c>
      <c r="S2030">
        <v>0</v>
      </c>
      <c r="T2030">
        <v>0</v>
      </c>
      <c r="U2030">
        <v>0</v>
      </c>
      <c r="V2030">
        <v>82</v>
      </c>
      <c r="W2030">
        <v>14</v>
      </c>
      <c r="X2030">
        <v>5</v>
      </c>
      <c r="Y2030" t="s">
        <v>173</v>
      </c>
      <c r="Z2030" t="s">
        <v>173</v>
      </c>
      <c r="AA2030" t="s">
        <v>173</v>
      </c>
      <c r="AB2030" t="s">
        <v>173</v>
      </c>
      <c r="AC2030" s="25" t="s">
        <v>173</v>
      </c>
      <c r="AD2030" s="25" t="s">
        <v>173</v>
      </c>
      <c r="AE2030" s="25" t="s">
        <v>173</v>
      </c>
      <c r="AQ2030" s="5" t="e">
        <f>VLOOKUP(AR2030,'End KS4 denominations'!A:G,7,0)</f>
        <v>#N/A</v>
      </c>
      <c r="AR2030" s="5" t="str">
        <f t="shared" si="31"/>
        <v>Boys.S7.All state-funded special schools.Total.Total</v>
      </c>
    </row>
    <row r="2031" spans="1:44" x14ac:dyDescent="0.25">
      <c r="A2031">
        <v>201819</v>
      </c>
      <c r="B2031" t="s">
        <v>19</v>
      </c>
      <c r="C2031" t="s">
        <v>110</v>
      </c>
      <c r="D2031" t="s">
        <v>20</v>
      </c>
      <c r="E2031" t="s">
        <v>21</v>
      </c>
      <c r="F2031" t="s">
        <v>22</v>
      </c>
      <c r="G2031" t="s">
        <v>113</v>
      </c>
      <c r="H2031" t="s">
        <v>125</v>
      </c>
      <c r="I2031" t="s">
        <v>311</v>
      </c>
      <c r="J2031" t="s">
        <v>161</v>
      </c>
      <c r="K2031" t="s">
        <v>161</v>
      </c>
      <c r="L2031" t="s">
        <v>59</v>
      </c>
      <c r="M2031" t="s">
        <v>26</v>
      </c>
      <c r="N2031">
        <v>227</v>
      </c>
      <c r="O2031">
        <v>176</v>
      </c>
      <c r="P2031">
        <v>31</v>
      </c>
      <c r="Q2031">
        <v>14</v>
      </c>
      <c r="R2031">
        <v>0</v>
      </c>
      <c r="S2031">
        <v>0</v>
      </c>
      <c r="T2031">
        <v>0</v>
      </c>
      <c r="U2031">
        <v>0</v>
      </c>
      <c r="V2031">
        <v>77</v>
      </c>
      <c r="W2031">
        <v>13</v>
      </c>
      <c r="X2031">
        <v>6</v>
      </c>
      <c r="Y2031" t="s">
        <v>173</v>
      </c>
      <c r="Z2031" t="s">
        <v>173</v>
      </c>
      <c r="AA2031" t="s">
        <v>173</v>
      </c>
      <c r="AB2031" t="s">
        <v>173</v>
      </c>
      <c r="AC2031" s="25" t="s">
        <v>173</v>
      </c>
      <c r="AD2031" s="25" t="s">
        <v>173</v>
      </c>
      <c r="AE2031" s="25" t="s">
        <v>173</v>
      </c>
      <c r="AQ2031" s="5" t="e">
        <f>VLOOKUP(AR2031,'End KS4 denominations'!A:G,7,0)</f>
        <v>#N/A</v>
      </c>
      <c r="AR2031" s="5" t="str">
        <f t="shared" si="31"/>
        <v>Girls.S7.All state-funded special schools.Total.Total</v>
      </c>
    </row>
    <row r="2032" spans="1:44" x14ac:dyDescent="0.25">
      <c r="A2032">
        <v>201819</v>
      </c>
      <c r="B2032" t="s">
        <v>19</v>
      </c>
      <c r="C2032" t="s">
        <v>110</v>
      </c>
      <c r="D2032" t="s">
        <v>20</v>
      </c>
      <c r="E2032" t="s">
        <v>21</v>
      </c>
      <c r="F2032" t="s">
        <v>22</v>
      </c>
      <c r="G2032" t="s">
        <v>161</v>
      </c>
      <c r="H2032" t="s">
        <v>125</v>
      </c>
      <c r="I2032" t="s">
        <v>311</v>
      </c>
      <c r="J2032" t="s">
        <v>161</v>
      </c>
      <c r="K2032" t="s">
        <v>161</v>
      </c>
      <c r="L2032" t="s">
        <v>59</v>
      </c>
      <c r="M2032" t="s">
        <v>26</v>
      </c>
      <c r="N2032">
        <v>1309</v>
      </c>
      <c r="O2032">
        <v>1073</v>
      </c>
      <c r="P2032">
        <v>184</v>
      </c>
      <c r="Q2032">
        <v>71</v>
      </c>
      <c r="R2032">
        <v>0</v>
      </c>
      <c r="S2032">
        <v>0</v>
      </c>
      <c r="T2032">
        <v>0</v>
      </c>
      <c r="U2032">
        <v>0</v>
      </c>
      <c r="V2032">
        <v>81</v>
      </c>
      <c r="W2032">
        <v>14</v>
      </c>
      <c r="X2032">
        <v>5</v>
      </c>
      <c r="Y2032" t="s">
        <v>173</v>
      </c>
      <c r="Z2032" t="s">
        <v>173</v>
      </c>
      <c r="AA2032" t="s">
        <v>173</v>
      </c>
      <c r="AB2032" t="s">
        <v>173</v>
      </c>
      <c r="AC2032" s="25" t="s">
        <v>173</v>
      </c>
      <c r="AD2032" s="25" t="s">
        <v>173</v>
      </c>
      <c r="AE2032" s="25" t="s">
        <v>173</v>
      </c>
      <c r="AQ2032" s="5" t="e">
        <f>VLOOKUP(AR2032,'End KS4 denominations'!A:G,7,0)</f>
        <v>#N/A</v>
      </c>
      <c r="AR2032" s="5" t="str">
        <f t="shared" si="31"/>
        <v>Total.S7.All state-funded special schools.Total.Total</v>
      </c>
    </row>
    <row r="2033" spans="1:44" x14ac:dyDescent="0.25">
      <c r="A2033">
        <v>201819</v>
      </c>
      <c r="B2033" t="s">
        <v>19</v>
      </c>
      <c r="C2033" t="s">
        <v>110</v>
      </c>
      <c r="D2033" t="s">
        <v>20</v>
      </c>
      <c r="E2033" t="s">
        <v>21</v>
      </c>
      <c r="F2033" t="s">
        <v>22</v>
      </c>
      <c r="G2033" t="s">
        <v>111</v>
      </c>
      <c r="H2033" t="s">
        <v>125</v>
      </c>
      <c r="I2033" t="s">
        <v>311</v>
      </c>
      <c r="J2033" t="s">
        <v>161</v>
      </c>
      <c r="K2033" t="s">
        <v>161</v>
      </c>
      <c r="L2033" t="s">
        <v>60</v>
      </c>
      <c r="M2033" t="s">
        <v>26</v>
      </c>
      <c r="N2033">
        <v>44</v>
      </c>
      <c r="O2033">
        <v>41</v>
      </c>
      <c r="P2033">
        <v>9</v>
      </c>
      <c r="Q2033">
        <v>5</v>
      </c>
      <c r="R2033">
        <v>0</v>
      </c>
      <c r="S2033">
        <v>0</v>
      </c>
      <c r="T2033">
        <v>0</v>
      </c>
      <c r="U2033">
        <v>0</v>
      </c>
      <c r="V2033">
        <v>93</v>
      </c>
      <c r="W2033">
        <v>20</v>
      </c>
      <c r="X2033">
        <v>11</v>
      </c>
      <c r="Y2033" t="s">
        <v>173</v>
      </c>
      <c r="Z2033" t="s">
        <v>173</v>
      </c>
      <c r="AA2033" t="s">
        <v>173</v>
      </c>
      <c r="AB2033" t="s">
        <v>173</v>
      </c>
      <c r="AC2033" s="25" t="s">
        <v>173</v>
      </c>
      <c r="AD2033" s="25" t="s">
        <v>173</v>
      </c>
      <c r="AE2033" s="25" t="s">
        <v>173</v>
      </c>
      <c r="AQ2033" s="5" t="e">
        <f>VLOOKUP(AR2033,'End KS4 denominations'!A:G,7,0)</f>
        <v>#N/A</v>
      </c>
      <c r="AR2033" s="5" t="str">
        <f t="shared" si="31"/>
        <v>Boys.S7.All state-funded special schools.Total.Total</v>
      </c>
    </row>
    <row r="2034" spans="1:44" x14ac:dyDescent="0.25">
      <c r="A2034">
        <v>201819</v>
      </c>
      <c r="B2034" t="s">
        <v>19</v>
      </c>
      <c r="C2034" t="s">
        <v>110</v>
      </c>
      <c r="D2034" t="s">
        <v>20</v>
      </c>
      <c r="E2034" t="s">
        <v>21</v>
      </c>
      <c r="F2034" t="s">
        <v>22</v>
      </c>
      <c r="G2034" t="s">
        <v>113</v>
      </c>
      <c r="H2034" t="s">
        <v>125</v>
      </c>
      <c r="I2034" t="s">
        <v>311</v>
      </c>
      <c r="J2034" t="s">
        <v>161</v>
      </c>
      <c r="K2034" t="s">
        <v>161</v>
      </c>
      <c r="L2034" t="s">
        <v>60</v>
      </c>
      <c r="M2034" t="s">
        <v>26</v>
      </c>
      <c r="N2034">
        <v>14</v>
      </c>
      <c r="O2034">
        <v>12</v>
      </c>
      <c r="P2034">
        <v>3</v>
      </c>
      <c r="Q2034">
        <v>0</v>
      </c>
      <c r="R2034">
        <v>0</v>
      </c>
      <c r="S2034">
        <v>0</v>
      </c>
      <c r="T2034">
        <v>0</v>
      </c>
      <c r="U2034">
        <v>0</v>
      </c>
      <c r="V2034">
        <v>85</v>
      </c>
      <c r="W2034">
        <v>21</v>
      </c>
      <c r="X2034">
        <v>0</v>
      </c>
      <c r="Y2034" t="s">
        <v>173</v>
      </c>
      <c r="Z2034" t="s">
        <v>173</v>
      </c>
      <c r="AA2034" t="s">
        <v>173</v>
      </c>
      <c r="AB2034" t="s">
        <v>173</v>
      </c>
      <c r="AC2034" s="25" t="s">
        <v>173</v>
      </c>
      <c r="AD2034" s="25" t="s">
        <v>173</v>
      </c>
      <c r="AE2034" s="25" t="s">
        <v>173</v>
      </c>
      <c r="AQ2034" s="5" t="e">
        <f>VLOOKUP(AR2034,'End KS4 denominations'!A:G,7,0)</f>
        <v>#N/A</v>
      </c>
      <c r="AR2034" s="5" t="str">
        <f t="shared" si="31"/>
        <v>Girls.S7.All state-funded special schools.Total.Total</v>
      </c>
    </row>
    <row r="2035" spans="1:44" x14ac:dyDescent="0.25">
      <c r="A2035">
        <v>201819</v>
      </c>
      <c r="B2035" t="s">
        <v>19</v>
      </c>
      <c r="C2035" t="s">
        <v>110</v>
      </c>
      <c r="D2035" t="s">
        <v>20</v>
      </c>
      <c r="E2035" t="s">
        <v>21</v>
      </c>
      <c r="F2035" t="s">
        <v>22</v>
      </c>
      <c r="G2035" t="s">
        <v>161</v>
      </c>
      <c r="H2035" t="s">
        <v>125</v>
      </c>
      <c r="I2035" t="s">
        <v>311</v>
      </c>
      <c r="J2035" t="s">
        <v>161</v>
      </c>
      <c r="K2035" t="s">
        <v>161</v>
      </c>
      <c r="L2035" t="s">
        <v>60</v>
      </c>
      <c r="M2035" t="s">
        <v>26</v>
      </c>
      <c r="N2035">
        <v>58</v>
      </c>
      <c r="O2035">
        <v>53</v>
      </c>
      <c r="P2035">
        <v>12</v>
      </c>
      <c r="Q2035">
        <v>5</v>
      </c>
      <c r="R2035">
        <v>0</v>
      </c>
      <c r="S2035">
        <v>0</v>
      </c>
      <c r="T2035">
        <v>0</v>
      </c>
      <c r="U2035">
        <v>0</v>
      </c>
      <c r="V2035">
        <v>91</v>
      </c>
      <c r="W2035">
        <v>20</v>
      </c>
      <c r="X2035">
        <v>8</v>
      </c>
      <c r="Y2035" t="s">
        <v>173</v>
      </c>
      <c r="Z2035" t="s">
        <v>173</v>
      </c>
      <c r="AA2035" t="s">
        <v>173</v>
      </c>
      <c r="AB2035" t="s">
        <v>173</v>
      </c>
      <c r="AC2035" s="25" t="s">
        <v>173</v>
      </c>
      <c r="AD2035" s="25" t="s">
        <v>173</v>
      </c>
      <c r="AE2035" s="25" t="s">
        <v>173</v>
      </c>
      <c r="AQ2035" s="5" t="e">
        <f>VLOOKUP(AR2035,'End KS4 denominations'!A:G,7,0)</f>
        <v>#N/A</v>
      </c>
      <c r="AR2035" s="5" t="str">
        <f t="shared" si="31"/>
        <v>Total.S7.All state-funded special schools.Total.Total</v>
      </c>
    </row>
    <row r="2036" spans="1:44" x14ac:dyDescent="0.25">
      <c r="A2036">
        <v>201819</v>
      </c>
      <c r="B2036" t="s">
        <v>19</v>
      </c>
      <c r="C2036" t="s">
        <v>110</v>
      </c>
      <c r="D2036" t="s">
        <v>20</v>
      </c>
      <c r="E2036" t="s">
        <v>21</v>
      </c>
      <c r="F2036" t="s">
        <v>22</v>
      </c>
      <c r="G2036" t="s">
        <v>111</v>
      </c>
      <c r="H2036" t="s">
        <v>125</v>
      </c>
      <c r="I2036" t="s">
        <v>311</v>
      </c>
      <c r="J2036" t="s">
        <v>161</v>
      </c>
      <c r="K2036" t="s">
        <v>161</v>
      </c>
      <c r="L2036" t="s">
        <v>61</v>
      </c>
      <c r="M2036" t="s">
        <v>26</v>
      </c>
      <c r="N2036">
        <v>24</v>
      </c>
      <c r="O2036">
        <v>23</v>
      </c>
      <c r="P2036">
        <v>8</v>
      </c>
      <c r="Q2036">
        <v>4</v>
      </c>
      <c r="R2036">
        <v>0</v>
      </c>
      <c r="S2036">
        <v>0</v>
      </c>
      <c r="T2036">
        <v>0</v>
      </c>
      <c r="U2036">
        <v>0</v>
      </c>
      <c r="V2036">
        <v>95</v>
      </c>
      <c r="W2036">
        <v>33</v>
      </c>
      <c r="X2036">
        <v>16</v>
      </c>
      <c r="Y2036" t="s">
        <v>173</v>
      </c>
      <c r="Z2036" t="s">
        <v>173</v>
      </c>
      <c r="AA2036" t="s">
        <v>173</v>
      </c>
      <c r="AB2036" t="s">
        <v>173</v>
      </c>
      <c r="AC2036" s="25" t="s">
        <v>173</v>
      </c>
      <c r="AD2036" s="25" t="s">
        <v>173</v>
      </c>
      <c r="AE2036" s="25" t="s">
        <v>173</v>
      </c>
      <c r="AQ2036" s="5" t="e">
        <f>VLOOKUP(AR2036,'End KS4 denominations'!A:G,7,0)</f>
        <v>#N/A</v>
      </c>
      <c r="AR2036" s="5" t="str">
        <f t="shared" si="31"/>
        <v>Boys.S7.All state-funded special schools.Total.Total</v>
      </c>
    </row>
    <row r="2037" spans="1:44" x14ac:dyDescent="0.25">
      <c r="A2037">
        <v>201819</v>
      </c>
      <c r="B2037" t="s">
        <v>19</v>
      </c>
      <c r="C2037" t="s">
        <v>110</v>
      </c>
      <c r="D2037" t="s">
        <v>20</v>
      </c>
      <c r="E2037" t="s">
        <v>21</v>
      </c>
      <c r="F2037" t="s">
        <v>22</v>
      </c>
      <c r="G2037" t="s">
        <v>113</v>
      </c>
      <c r="H2037" t="s">
        <v>125</v>
      </c>
      <c r="I2037" t="s">
        <v>311</v>
      </c>
      <c r="J2037" t="s">
        <v>161</v>
      </c>
      <c r="K2037" t="s">
        <v>161</v>
      </c>
      <c r="L2037" t="s">
        <v>61</v>
      </c>
      <c r="M2037" t="s">
        <v>26</v>
      </c>
      <c r="N2037">
        <v>6</v>
      </c>
      <c r="O2037">
        <v>6</v>
      </c>
      <c r="P2037">
        <v>1</v>
      </c>
      <c r="Q2037">
        <v>0</v>
      </c>
      <c r="R2037">
        <v>0</v>
      </c>
      <c r="S2037">
        <v>0</v>
      </c>
      <c r="T2037">
        <v>0</v>
      </c>
      <c r="U2037">
        <v>0</v>
      </c>
      <c r="V2037">
        <v>100</v>
      </c>
      <c r="W2037">
        <v>16</v>
      </c>
      <c r="X2037">
        <v>0</v>
      </c>
      <c r="Y2037" t="s">
        <v>173</v>
      </c>
      <c r="Z2037" t="s">
        <v>173</v>
      </c>
      <c r="AA2037" t="s">
        <v>173</v>
      </c>
      <c r="AB2037" t="s">
        <v>173</v>
      </c>
      <c r="AC2037" s="25" t="s">
        <v>173</v>
      </c>
      <c r="AD2037" s="25" t="s">
        <v>173</v>
      </c>
      <c r="AE2037" s="25" t="s">
        <v>173</v>
      </c>
      <c r="AQ2037" s="5" t="e">
        <f>VLOOKUP(AR2037,'End KS4 denominations'!A:G,7,0)</f>
        <v>#N/A</v>
      </c>
      <c r="AR2037" s="5" t="str">
        <f t="shared" si="31"/>
        <v>Girls.S7.All state-funded special schools.Total.Total</v>
      </c>
    </row>
    <row r="2038" spans="1:44" x14ac:dyDescent="0.25">
      <c r="A2038">
        <v>201819</v>
      </c>
      <c r="B2038" t="s">
        <v>19</v>
      </c>
      <c r="C2038" t="s">
        <v>110</v>
      </c>
      <c r="D2038" t="s">
        <v>20</v>
      </c>
      <c r="E2038" t="s">
        <v>21</v>
      </c>
      <c r="F2038" t="s">
        <v>22</v>
      </c>
      <c r="G2038" t="s">
        <v>161</v>
      </c>
      <c r="H2038" t="s">
        <v>125</v>
      </c>
      <c r="I2038" t="s">
        <v>311</v>
      </c>
      <c r="J2038" t="s">
        <v>161</v>
      </c>
      <c r="K2038" t="s">
        <v>161</v>
      </c>
      <c r="L2038" t="s">
        <v>61</v>
      </c>
      <c r="M2038" t="s">
        <v>26</v>
      </c>
      <c r="N2038">
        <v>30</v>
      </c>
      <c r="O2038">
        <v>29</v>
      </c>
      <c r="P2038">
        <v>9</v>
      </c>
      <c r="Q2038">
        <v>4</v>
      </c>
      <c r="R2038">
        <v>0</v>
      </c>
      <c r="S2038">
        <v>0</v>
      </c>
      <c r="T2038">
        <v>0</v>
      </c>
      <c r="U2038">
        <v>0</v>
      </c>
      <c r="V2038">
        <v>96</v>
      </c>
      <c r="W2038">
        <v>30</v>
      </c>
      <c r="X2038">
        <v>13</v>
      </c>
      <c r="Y2038" t="s">
        <v>173</v>
      </c>
      <c r="Z2038" t="s">
        <v>173</v>
      </c>
      <c r="AA2038" t="s">
        <v>173</v>
      </c>
      <c r="AB2038" t="s">
        <v>173</v>
      </c>
      <c r="AC2038" s="25" t="s">
        <v>173</v>
      </c>
      <c r="AD2038" s="25" t="s">
        <v>173</v>
      </c>
      <c r="AE2038" s="25" t="s">
        <v>173</v>
      </c>
      <c r="AQ2038" s="5" t="e">
        <f>VLOOKUP(AR2038,'End KS4 denominations'!A:G,7,0)</f>
        <v>#N/A</v>
      </c>
      <c r="AR2038" s="5" t="str">
        <f t="shared" si="31"/>
        <v>Total.S7.All state-funded special schools.Total.Total</v>
      </c>
    </row>
    <row r="2039" spans="1:44" x14ac:dyDescent="0.25">
      <c r="A2039">
        <v>201819</v>
      </c>
      <c r="B2039" t="s">
        <v>19</v>
      </c>
      <c r="C2039" t="s">
        <v>110</v>
      </c>
      <c r="D2039" t="s">
        <v>20</v>
      </c>
      <c r="E2039" t="s">
        <v>21</v>
      </c>
      <c r="F2039" t="s">
        <v>22</v>
      </c>
      <c r="G2039" t="s">
        <v>111</v>
      </c>
      <c r="H2039" t="s">
        <v>125</v>
      </c>
      <c r="I2039" t="s">
        <v>311</v>
      </c>
      <c r="J2039" t="s">
        <v>161</v>
      </c>
      <c r="K2039" t="s">
        <v>161</v>
      </c>
      <c r="L2039" t="s">
        <v>63</v>
      </c>
      <c r="M2039" t="s">
        <v>26</v>
      </c>
      <c r="N2039">
        <v>3</v>
      </c>
      <c r="O2039">
        <v>3</v>
      </c>
      <c r="P2039">
        <v>2</v>
      </c>
      <c r="Q2039">
        <v>2</v>
      </c>
      <c r="R2039">
        <v>0</v>
      </c>
      <c r="S2039">
        <v>0</v>
      </c>
      <c r="T2039">
        <v>0</v>
      </c>
      <c r="U2039">
        <v>0</v>
      </c>
      <c r="V2039">
        <v>100</v>
      </c>
      <c r="W2039">
        <v>66</v>
      </c>
      <c r="X2039">
        <v>66</v>
      </c>
      <c r="Y2039" t="s">
        <v>173</v>
      </c>
      <c r="Z2039" t="s">
        <v>173</v>
      </c>
      <c r="AA2039" t="s">
        <v>173</v>
      </c>
      <c r="AB2039" t="s">
        <v>173</v>
      </c>
      <c r="AC2039" s="25" t="s">
        <v>173</v>
      </c>
      <c r="AD2039" s="25" t="s">
        <v>173</v>
      </c>
      <c r="AE2039" s="25" t="s">
        <v>173</v>
      </c>
      <c r="AQ2039" s="5" t="e">
        <f>VLOOKUP(AR2039,'End KS4 denominations'!A:G,7,0)</f>
        <v>#N/A</v>
      </c>
      <c r="AR2039" s="5" t="str">
        <f t="shared" si="31"/>
        <v>Boys.S7.All state-funded special schools.Total.Total</v>
      </c>
    </row>
    <row r="2040" spans="1:44" x14ac:dyDescent="0.25">
      <c r="A2040">
        <v>201819</v>
      </c>
      <c r="B2040" t="s">
        <v>19</v>
      </c>
      <c r="C2040" t="s">
        <v>110</v>
      </c>
      <c r="D2040" t="s">
        <v>20</v>
      </c>
      <c r="E2040" t="s">
        <v>21</v>
      </c>
      <c r="F2040" t="s">
        <v>22</v>
      </c>
      <c r="G2040" t="s">
        <v>113</v>
      </c>
      <c r="H2040" t="s">
        <v>125</v>
      </c>
      <c r="I2040" t="s">
        <v>311</v>
      </c>
      <c r="J2040" t="s">
        <v>161</v>
      </c>
      <c r="K2040" t="s">
        <v>161</v>
      </c>
      <c r="L2040" t="s">
        <v>63</v>
      </c>
      <c r="M2040" t="s">
        <v>26</v>
      </c>
      <c r="N2040">
        <v>4</v>
      </c>
      <c r="O2040">
        <v>4</v>
      </c>
      <c r="P2040">
        <v>4</v>
      </c>
      <c r="Q2040">
        <v>3</v>
      </c>
      <c r="R2040">
        <v>0</v>
      </c>
      <c r="S2040">
        <v>0</v>
      </c>
      <c r="T2040">
        <v>0</v>
      </c>
      <c r="U2040">
        <v>0</v>
      </c>
      <c r="V2040">
        <v>100</v>
      </c>
      <c r="W2040">
        <v>100</v>
      </c>
      <c r="X2040">
        <v>75</v>
      </c>
      <c r="Y2040" t="s">
        <v>173</v>
      </c>
      <c r="Z2040" t="s">
        <v>173</v>
      </c>
      <c r="AA2040" t="s">
        <v>173</v>
      </c>
      <c r="AB2040" t="s">
        <v>173</v>
      </c>
      <c r="AC2040" s="25" t="s">
        <v>173</v>
      </c>
      <c r="AD2040" s="25" t="s">
        <v>173</v>
      </c>
      <c r="AE2040" s="25" t="s">
        <v>173</v>
      </c>
      <c r="AQ2040" s="5" t="e">
        <f>VLOOKUP(AR2040,'End KS4 denominations'!A:G,7,0)</f>
        <v>#N/A</v>
      </c>
      <c r="AR2040" s="5" t="str">
        <f t="shared" si="31"/>
        <v>Girls.S7.All state-funded special schools.Total.Total</v>
      </c>
    </row>
    <row r="2041" spans="1:44" x14ac:dyDescent="0.25">
      <c r="A2041">
        <v>201819</v>
      </c>
      <c r="B2041" t="s">
        <v>19</v>
      </c>
      <c r="C2041" t="s">
        <v>110</v>
      </c>
      <c r="D2041" t="s">
        <v>20</v>
      </c>
      <c r="E2041" t="s">
        <v>21</v>
      </c>
      <c r="F2041" t="s">
        <v>22</v>
      </c>
      <c r="G2041" t="s">
        <v>161</v>
      </c>
      <c r="H2041" t="s">
        <v>125</v>
      </c>
      <c r="I2041" t="s">
        <v>311</v>
      </c>
      <c r="J2041" t="s">
        <v>161</v>
      </c>
      <c r="K2041" t="s">
        <v>161</v>
      </c>
      <c r="L2041" t="s">
        <v>63</v>
      </c>
      <c r="M2041" t="s">
        <v>26</v>
      </c>
      <c r="N2041">
        <v>7</v>
      </c>
      <c r="O2041">
        <v>7</v>
      </c>
      <c r="P2041">
        <v>6</v>
      </c>
      <c r="Q2041">
        <v>5</v>
      </c>
      <c r="R2041">
        <v>0</v>
      </c>
      <c r="S2041">
        <v>0</v>
      </c>
      <c r="T2041">
        <v>0</v>
      </c>
      <c r="U2041">
        <v>0</v>
      </c>
      <c r="V2041">
        <v>100</v>
      </c>
      <c r="W2041">
        <v>85</v>
      </c>
      <c r="X2041">
        <v>71</v>
      </c>
      <c r="Y2041" t="s">
        <v>173</v>
      </c>
      <c r="Z2041" t="s">
        <v>173</v>
      </c>
      <c r="AA2041" t="s">
        <v>173</v>
      </c>
      <c r="AB2041" t="s">
        <v>173</v>
      </c>
      <c r="AC2041" s="25" t="s">
        <v>173</v>
      </c>
      <c r="AD2041" s="25" t="s">
        <v>173</v>
      </c>
      <c r="AE2041" s="25" t="s">
        <v>173</v>
      </c>
      <c r="AQ2041" s="5" t="e">
        <f>VLOOKUP(AR2041,'End KS4 denominations'!A:G,7,0)</f>
        <v>#N/A</v>
      </c>
      <c r="AR2041" s="5" t="str">
        <f t="shared" si="31"/>
        <v>Total.S7.All state-funded special schools.Total.Total</v>
      </c>
    </row>
    <row r="2042" spans="1:44" x14ac:dyDescent="0.25">
      <c r="A2042">
        <v>201819</v>
      </c>
      <c r="B2042" t="s">
        <v>19</v>
      </c>
      <c r="C2042" t="s">
        <v>110</v>
      </c>
      <c r="D2042" t="s">
        <v>20</v>
      </c>
      <c r="E2042" t="s">
        <v>21</v>
      </c>
      <c r="F2042" t="s">
        <v>22</v>
      </c>
      <c r="G2042" t="s">
        <v>111</v>
      </c>
      <c r="H2042" t="s">
        <v>125</v>
      </c>
      <c r="I2042" t="s">
        <v>311</v>
      </c>
      <c r="J2042" t="s">
        <v>161</v>
      </c>
      <c r="K2042" t="s">
        <v>161</v>
      </c>
      <c r="L2042" t="s">
        <v>64</v>
      </c>
      <c r="M2042" t="s">
        <v>26</v>
      </c>
      <c r="N2042">
        <v>7</v>
      </c>
      <c r="O2042">
        <v>2</v>
      </c>
      <c r="P2042">
        <v>0</v>
      </c>
      <c r="Q2042">
        <v>0</v>
      </c>
      <c r="R2042">
        <v>0</v>
      </c>
      <c r="S2042">
        <v>0</v>
      </c>
      <c r="T2042">
        <v>0</v>
      </c>
      <c r="U2042">
        <v>0</v>
      </c>
      <c r="V2042">
        <v>28</v>
      </c>
      <c r="W2042">
        <v>0</v>
      </c>
      <c r="X2042">
        <v>0</v>
      </c>
      <c r="Y2042" t="s">
        <v>173</v>
      </c>
      <c r="Z2042" t="s">
        <v>173</v>
      </c>
      <c r="AA2042" t="s">
        <v>173</v>
      </c>
      <c r="AB2042" t="s">
        <v>173</v>
      </c>
      <c r="AC2042" s="25" t="s">
        <v>173</v>
      </c>
      <c r="AD2042" s="25" t="s">
        <v>173</v>
      </c>
      <c r="AE2042" s="25" t="s">
        <v>173</v>
      </c>
      <c r="AQ2042" s="5" t="e">
        <f>VLOOKUP(AR2042,'End KS4 denominations'!A:G,7,0)</f>
        <v>#N/A</v>
      </c>
      <c r="AR2042" s="5" t="str">
        <f t="shared" si="31"/>
        <v>Boys.S7.All state-funded special schools.Total.Total</v>
      </c>
    </row>
    <row r="2043" spans="1:44" x14ac:dyDescent="0.25">
      <c r="A2043">
        <v>201819</v>
      </c>
      <c r="B2043" t="s">
        <v>19</v>
      </c>
      <c r="C2043" t="s">
        <v>110</v>
      </c>
      <c r="D2043" t="s">
        <v>20</v>
      </c>
      <c r="E2043" t="s">
        <v>21</v>
      </c>
      <c r="F2043" t="s">
        <v>22</v>
      </c>
      <c r="G2043" t="s">
        <v>113</v>
      </c>
      <c r="H2043" t="s">
        <v>125</v>
      </c>
      <c r="I2043" t="s">
        <v>311</v>
      </c>
      <c r="J2043" t="s">
        <v>161</v>
      </c>
      <c r="K2043" t="s">
        <v>161</v>
      </c>
      <c r="L2043" t="s">
        <v>64</v>
      </c>
      <c r="M2043" t="s">
        <v>26</v>
      </c>
      <c r="N2043">
        <v>4</v>
      </c>
      <c r="O2043">
        <v>1</v>
      </c>
      <c r="P2043">
        <v>0</v>
      </c>
      <c r="Q2043">
        <v>0</v>
      </c>
      <c r="R2043">
        <v>0</v>
      </c>
      <c r="S2043">
        <v>0</v>
      </c>
      <c r="T2043">
        <v>0</v>
      </c>
      <c r="U2043">
        <v>0</v>
      </c>
      <c r="V2043">
        <v>25</v>
      </c>
      <c r="W2043">
        <v>0</v>
      </c>
      <c r="X2043">
        <v>0</v>
      </c>
      <c r="Y2043" t="s">
        <v>173</v>
      </c>
      <c r="Z2043" t="s">
        <v>173</v>
      </c>
      <c r="AA2043" t="s">
        <v>173</v>
      </c>
      <c r="AB2043" t="s">
        <v>173</v>
      </c>
      <c r="AC2043" s="25" t="s">
        <v>173</v>
      </c>
      <c r="AD2043" s="25" t="s">
        <v>173</v>
      </c>
      <c r="AE2043" s="25" t="s">
        <v>173</v>
      </c>
      <c r="AQ2043" s="5" t="e">
        <f>VLOOKUP(AR2043,'End KS4 denominations'!A:G,7,0)</f>
        <v>#N/A</v>
      </c>
      <c r="AR2043" s="5" t="str">
        <f t="shared" si="31"/>
        <v>Girls.S7.All state-funded special schools.Total.Total</v>
      </c>
    </row>
    <row r="2044" spans="1:44" x14ac:dyDescent="0.25">
      <c r="A2044">
        <v>201819</v>
      </c>
      <c r="B2044" t="s">
        <v>19</v>
      </c>
      <c r="C2044" t="s">
        <v>110</v>
      </c>
      <c r="D2044" t="s">
        <v>20</v>
      </c>
      <c r="E2044" t="s">
        <v>21</v>
      </c>
      <c r="F2044" t="s">
        <v>22</v>
      </c>
      <c r="G2044" t="s">
        <v>161</v>
      </c>
      <c r="H2044" t="s">
        <v>125</v>
      </c>
      <c r="I2044" t="s">
        <v>311</v>
      </c>
      <c r="J2044" t="s">
        <v>161</v>
      </c>
      <c r="K2044" t="s">
        <v>161</v>
      </c>
      <c r="L2044" t="s">
        <v>64</v>
      </c>
      <c r="M2044" t="s">
        <v>26</v>
      </c>
      <c r="N2044">
        <v>11</v>
      </c>
      <c r="O2044">
        <v>3</v>
      </c>
      <c r="P2044">
        <v>0</v>
      </c>
      <c r="Q2044">
        <v>0</v>
      </c>
      <c r="R2044">
        <v>0</v>
      </c>
      <c r="S2044">
        <v>0</v>
      </c>
      <c r="T2044">
        <v>0</v>
      </c>
      <c r="U2044">
        <v>0</v>
      </c>
      <c r="V2044">
        <v>27</v>
      </c>
      <c r="W2044">
        <v>0</v>
      </c>
      <c r="X2044">
        <v>0</v>
      </c>
      <c r="Y2044" t="s">
        <v>173</v>
      </c>
      <c r="Z2044" t="s">
        <v>173</v>
      </c>
      <c r="AA2044" t="s">
        <v>173</v>
      </c>
      <c r="AB2044" t="s">
        <v>173</v>
      </c>
      <c r="AC2044" s="25" t="s">
        <v>173</v>
      </c>
      <c r="AD2044" s="25" t="s">
        <v>173</v>
      </c>
      <c r="AE2044" s="25" t="s">
        <v>173</v>
      </c>
      <c r="AQ2044" s="5" t="e">
        <f>VLOOKUP(AR2044,'End KS4 denominations'!A:G,7,0)</f>
        <v>#N/A</v>
      </c>
      <c r="AR2044" s="5" t="str">
        <f t="shared" si="31"/>
        <v>Total.S7.All state-funded special schools.Total.Total</v>
      </c>
    </row>
    <row r="2045" spans="1:44" x14ac:dyDescent="0.25">
      <c r="A2045">
        <v>201819</v>
      </c>
      <c r="B2045" t="s">
        <v>19</v>
      </c>
      <c r="C2045" t="s">
        <v>110</v>
      </c>
      <c r="D2045" t="s">
        <v>20</v>
      </c>
      <c r="E2045" t="s">
        <v>21</v>
      </c>
      <c r="F2045" t="s">
        <v>22</v>
      </c>
      <c r="G2045" t="s">
        <v>111</v>
      </c>
      <c r="H2045" t="s">
        <v>125</v>
      </c>
      <c r="I2045" t="s">
        <v>311</v>
      </c>
      <c r="J2045" t="s">
        <v>161</v>
      </c>
      <c r="K2045" t="s">
        <v>161</v>
      </c>
      <c r="L2045" t="s">
        <v>65</v>
      </c>
      <c r="M2045" t="s">
        <v>26</v>
      </c>
      <c r="N2045">
        <v>121</v>
      </c>
      <c r="O2045">
        <v>103</v>
      </c>
      <c r="P2045">
        <v>8</v>
      </c>
      <c r="Q2045">
        <v>5</v>
      </c>
      <c r="R2045">
        <v>0</v>
      </c>
      <c r="S2045">
        <v>0</v>
      </c>
      <c r="T2045">
        <v>0</v>
      </c>
      <c r="U2045">
        <v>0</v>
      </c>
      <c r="V2045">
        <v>85</v>
      </c>
      <c r="W2045">
        <v>6</v>
      </c>
      <c r="X2045">
        <v>4</v>
      </c>
      <c r="Y2045" t="s">
        <v>173</v>
      </c>
      <c r="Z2045" t="s">
        <v>173</v>
      </c>
      <c r="AA2045" t="s">
        <v>173</v>
      </c>
      <c r="AB2045" t="s">
        <v>173</v>
      </c>
      <c r="AC2045" s="25" t="s">
        <v>173</v>
      </c>
      <c r="AD2045" s="25" t="s">
        <v>173</v>
      </c>
      <c r="AE2045" s="25" t="s">
        <v>173</v>
      </c>
      <c r="AQ2045" s="5" t="e">
        <f>VLOOKUP(AR2045,'End KS4 denominations'!A:G,7,0)</f>
        <v>#N/A</v>
      </c>
      <c r="AR2045" s="5" t="str">
        <f t="shared" si="31"/>
        <v>Boys.S7.All state-funded special schools.Total.Total</v>
      </c>
    </row>
    <row r="2046" spans="1:44" x14ac:dyDescent="0.25">
      <c r="A2046">
        <v>201819</v>
      </c>
      <c r="B2046" t="s">
        <v>19</v>
      </c>
      <c r="C2046" t="s">
        <v>110</v>
      </c>
      <c r="D2046" t="s">
        <v>20</v>
      </c>
      <c r="E2046" t="s">
        <v>21</v>
      </c>
      <c r="F2046" t="s">
        <v>22</v>
      </c>
      <c r="G2046" t="s">
        <v>113</v>
      </c>
      <c r="H2046" t="s">
        <v>125</v>
      </c>
      <c r="I2046" t="s">
        <v>311</v>
      </c>
      <c r="J2046" t="s">
        <v>161</v>
      </c>
      <c r="K2046" t="s">
        <v>161</v>
      </c>
      <c r="L2046" t="s">
        <v>65</v>
      </c>
      <c r="M2046" t="s">
        <v>26</v>
      </c>
      <c r="N2046">
        <v>14</v>
      </c>
      <c r="O2046">
        <v>12</v>
      </c>
      <c r="P2046">
        <v>0</v>
      </c>
      <c r="Q2046">
        <v>0</v>
      </c>
      <c r="R2046">
        <v>0</v>
      </c>
      <c r="S2046">
        <v>0</v>
      </c>
      <c r="T2046">
        <v>0</v>
      </c>
      <c r="U2046">
        <v>0</v>
      </c>
      <c r="V2046">
        <v>85</v>
      </c>
      <c r="W2046">
        <v>0</v>
      </c>
      <c r="X2046">
        <v>0</v>
      </c>
      <c r="Y2046" t="s">
        <v>173</v>
      </c>
      <c r="Z2046" t="s">
        <v>173</v>
      </c>
      <c r="AA2046" t="s">
        <v>173</v>
      </c>
      <c r="AB2046" t="s">
        <v>173</v>
      </c>
      <c r="AC2046" s="25" t="s">
        <v>173</v>
      </c>
      <c r="AD2046" s="25" t="s">
        <v>173</v>
      </c>
      <c r="AE2046" s="25" t="s">
        <v>173</v>
      </c>
      <c r="AQ2046" s="5" t="e">
        <f>VLOOKUP(AR2046,'End KS4 denominations'!A:G,7,0)</f>
        <v>#N/A</v>
      </c>
      <c r="AR2046" s="5" t="str">
        <f t="shared" si="31"/>
        <v>Girls.S7.All state-funded special schools.Total.Total</v>
      </c>
    </row>
    <row r="2047" spans="1:44" x14ac:dyDescent="0.25">
      <c r="A2047">
        <v>201819</v>
      </c>
      <c r="B2047" t="s">
        <v>19</v>
      </c>
      <c r="C2047" t="s">
        <v>110</v>
      </c>
      <c r="D2047" t="s">
        <v>20</v>
      </c>
      <c r="E2047" t="s">
        <v>21</v>
      </c>
      <c r="F2047" t="s">
        <v>22</v>
      </c>
      <c r="G2047" t="s">
        <v>161</v>
      </c>
      <c r="H2047" t="s">
        <v>125</v>
      </c>
      <c r="I2047" t="s">
        <v>311</v>
      </c>
      <c r="J2047" t="s">
        <v>161</v>
      </c>
      <c r="K2047" t="s">
        <v>161</v>
      </c>
      <c r="L2047" t="s">
        <v>65</v>
      </c>
      <c r="M2047" t="s">
        <v>26</v>
      </c>
      <c r="N2047">
        <v>135</v>
      </c>
      <c r="O2047">
        <v>115</v>
      </c>
      <c r="P2047">
        <v>8</v>
      </c>
      <c r="Q2047">
        <v>5</v>
      </c>
      <c r="R2047">
        <v>0</v>
      </c>
      <c r="S2047">
        <v>0</v>
      </c>
      <c r="T2047">
        <v>0</v>
      </c>
      <c r="U2047">
        <v>0</v>
      </c>
      <c r="V2047">
        <v>85</v>
      </c>
      <c r="W2047">
        <v>5</v>
      </c>
      <c r="X2047">
        <v>3</v>
      </c>
      <c r="Y2047" t="s">
        <v>173</v>
      </c>
      <c r="Z2047" t="s">
        <v>173</v>
      </c>
      <c r="AA2047" t="s">
        <v>173</v>
      </c>
      <c r="AB2047" t="s">
        <v>173</v>
      </c>
      <c r="AC2047" s="25" t="s">
        <v>173</v>
      </c>
      <c r="AD2047" s="25" t="s">
        <v>173</v>
      </c>
      <c r="AE2047" s="25" t="s">
        <v>173</v>
      </c>
      <c r="AQ2047" s="5" t="e">
        <f>VLOOKUP(AR2047,'End KS4 denominations'!A:G,7,0)</f>
        <v>#N/A</v>
      </c>
      <c r="AR2047" s="5" t="str">
        <f t="shared" si="31"/>
        <v>Total.S7.All state-funded special schools.Total.Total</v>
      </c>
    </row>
    <row r="2048" spans="1:44" x14ac:dyDescent="0.25">
      <c r="A2048">
        <v>201819</v>
      </c>
      <c r="B2048" t="s">
        <v>19</v>
      </c>
      <c r="C2048" t="s">
        <v>110</v>
      </c>
      <c r="D2048" t="s">
        <v>20</v>
      </c>
      <c r="E2048" t="s">
        <v>21</v>
      </c>
      <c r="F2048" t="s">
        <v>22</v>
      </c>
      <c r="G2048" t="s">
        <v>111</v>
      </c>
      <c r="H2048" t="s">
        <v>125</v>
      </c>
      <c r="I2048" t="s">
        <v>311</v>
      </c>
      <c r="J2048" t="s">
        <v>161</v>
      </c>
      <c r="K2048" t="s">
        <v>161</v>
      </c>
      <c r="L2048" t="s">
        <v>66</v>
      </c>
      <c r="M2048" t="s">
        <v>26</v>
      </c>
      <c r="N2048">
        <v>50</v>
      </c>
      <c r="O2048">
        <v>46</v>
      </c>
      <c r="P2048">
        <v>18</v>
      </c>
      <c r="Q2048">
        <v>11</v>
      </c>
      <c r="R2048">
        <v>0</v>
      </c>
      <c r="S2048">
        <v>0</v>
      </c>
      <c r="T2048">
        <v>0</v>
      </c>
      <c r="U2048">
        <v>0</v>
      </c>
      <c r="V2048">
        <v>92</v>
      </c>
      <c r="W2048">
        <v>36</v>
      </c>
      <c r="X2048">
        <v>22</v>
      </c>
      <c r="Y2048" t="s">
        <v>173</v>
      </c>
      <c r="Z2048" t="s">
        <v>173</v>
      </c>
      <c r="AA2048" t="s">
        <v>173</v>
      </c>
      <c r="AB2048" t="s">
        <v>173</v>
      </c>
      <c r="AC2048" s="25" t="s">
        <v>173</v>
      </c>
      <c r="AD2048" s="25" t="s">
        <v>173</v>
      </c>
      <c r="AE2048" s="25" t="s">
        <v>173</v>
      </c>
      <c r="AQ2048" s="5" t="e">
        <f>VLOOKUP(AR2048,'End KS4 denominations'!A:G,7,0)</f>
        <v>#N/A</v>
      </c>
      <c r="AR2048" s="5" t="str">
        <f t="shared" ref="AR2048:AR2111" si="32">CONCATENATE(G2048,".",H2048,".",I2048,".",J2048,".",K2048)</f>
        <v>Boys.S7.All state-funded special schools.Total.Total</v>
      </c>
    </row>
    <row r="2049" spans="1:44" x14ac:dyDescent="0.25">
      <c r="A2049">
        <v>201819</v>
      </c>
      <c r="B2049" t="s">
        <v>19</v>
      </c>
      <c r="C2049" t="s">
        <v>110</v>
      </c>
      <c r="D2049" t="s">
        <v>20</v>
      </c>
      <c r="E2049" t="s">
        <v>21</v>
      </c>
      <c r="F2049" t="s">
        <v>22</v>
      </c>
      <c r="G2049" t="s">
        <v>113</v>
      </c>
      <c r="H2049" t="s">
        <v>125</v>
      </c>
      <c r="I2049" t="s">
        <v>311</v>
      </c>
      <c r="J2049" t="s">
        <v>161</v>
      </c>
      <c r="K2049" t="s">
        <v>161</v>
      </c>
      <c r="L2049" t="s">
        <v>66</v>
      </c>
      <c r="M2049" t="s">
        <v>26</v>
      </c>
      <c r="N2049">
        <v>9</v>
      </c>
      <c r="O2049">
        <v>7</v>
      </c>
      <c r="P2049">
        <v>4</v>
      </c>
      <c r="Q2049">
        <v>3</v>
      </c>
      <c r="R2049">
        <v>0</v>
      </c>
      <c r="S2049">
        <v>0</v>
      </c>
      <c r="T2049">
        <v>0</v>
      </c>
      <c r="U2049">
        <v>0</v>
      </c>
      <c r="V2049">
        <v>77</v>
      </c>
      <c r="W2049">
        <v>44</v>
      </c>
      <c r="X2049">
        <v>33</v>
      </c>
      <c r="Y2049" t="s">
        <v>173</v>
      </c>
      <c r="Z2049" t="s">
        <v>173</v>
      </c>
      <c r="AA2049" t="s">
        <v>173</v>
      </c>
      <c r="AB2049" t="s">
        <v>173</v>
      </c>
      <c r="AC2049" s="25" t="s">
        <v>173</v>
      </c>
      <c r="AD2049" s="25" t="s">
        <v>173</v>
      </c>
      <c r="AE2049" s="25" t="s">
        <v>173</v>
      </c>
      <c r="AQ2049" s="5" t="e">
        <f>VLOOKUP(AR2049,'End KS4 denominations'!A:G,7,0)</f>
        <v>#N/A</v>
      </c>
      <c r="AR2049" s="5" t="str">
        <f t="shared" si="32"/>
        <v>Girls.S7.All state-funded special schools.Total.Total</v>
      </c>
    </row>
    <row r="2050" spans="1:44" x14ac:dyDescent="0.25">
      <c r="A2050">
        <v>201819</v>
      </c>
      <c r="B2050" t="s">
        <v>19</v>
      </c>
      <c r="C2050" t="s">
        <v>110</v>
      </c>
      <c r="D2050" t="s">
        <v>20</v>
      </c>
      <c r="E2050" t="s">
        <v>21</v>
      </c>
      <c r="F2050" t="s">
        <v>22</v>
      </c>
      <c r="G2050" t="s">
        <v>161</v>
      </c>
      <c r="H2050" t="s">
        <v>125</v>
      </c>
      <c r="I2050" t="s">
        <v>311</v>
      </c>
      <c r="J2050" t="s">
        <v>161</v>
      </c>
      <c r="K2050" t="s">
        <v>161</v>
      </c>
      <c r="L2050" t="s">
        <v>66</v>
      </c>
      <c r="M2050" t="s">
        <v>26</v>
      </c>
      <c r="N2050">
        <v>59</v>
      </c>
      <c r="O2050">
        <v>53</v>
      </c>
      <c r="P2050">
        <v>22</v>
      </c>
      <c r="Q2050">
        <v>14</v>
      </c>
      <c r="R2050">
        <v>0</v>
      </c>
      <c r="S2050">
        <v>0</v>
      </c>
      <c r="T2050">
        <v>0</v>
      </c>
      <c r="U2050">
        <v>0</v>
      </c>
      <c r="V2050">
        <v>89</v>
      </c>
      <c r="W2050">
        <v>37</v>
      </c>
      <c r="X2050">
        <v>23</v>
      </c>
      <c r="Y2050" t="s">
        <v>173</v>
      </c>
      <c r="Z2050" t="s">
        <v>173</v>
      </c>
      <c r="AA2050" t="s">
        <v>173</v>
      </c>
      <c r="AB2050" t="s">
        <v>173</v>
      </c>
      <c r="AC2050" s="25" t="s">
        <v>173</v>
      </c>
      <c r="AD2050" s="25" t="s">
        <v>173</v>
      </c>
      <c r="AE2050" s="25" t="s">
        <v>173</v>
      </c>
      <c r="AQ2050" s="5" t="e">
        <f>VLOOKUP(AR2050,'End KS4 denominations'!A:G,7,0)</f>
        <v>#N/A</v>
      </c>
      <c r="AR2050" s="5" t="str">
        <f t="shared" si="32"/>
        <v>Total.S7.All state-funded special schools.Total.Total</v>
      </c>
    </row>
    <row r="2051" spans="1:44" x14ac:dyDescent="0.25">
      <c r="A2051">
        <v>201819</v>
      </c>
      <c r="B2051" t="s">
        <v>19</v>
      </c>
      <c r="C2051" t="s">
        <v>110</v>
      </c>
      <c r="D2051" t="s">
        <v>20</v>
      </c>
      <c r="E2051" t="s">
        <v>21</v>
      </c>
      <c r="F2051" t="s">
        <v>22</v>
      </c>
      <c r="G2051" t="s">
        <v>111</v>
      </c>
      <c r="H2051" t="s">
        <v>125</v>
      </c>
      <c r="I2051" t="s">
        <v>311</v>
      </c>
      <c r="J2051" t="s">
        <v>161</v>
      </c>
      <c r="K2051" t="s">
        <v>161</v>
      </c>
      <c r="L2051" t="s">
        <v>67</v>
      </c>
      <c r="M2051" t="s">
        <v>26</v>
      </c>
      <c r="N2051">
        <v>43</v>
      </c>
      <c r="O2051">
        <v>40</v>
      </c>
      <c r="P2051">
        <v>7</v>
      </c>
      <c r="Q2051">
        <v>3</v>
      </c>
      <c r="R2051">
        <v>0</v>
      </c>
      <c r="S2051">
        <v>0</v>
      </c>
      <c r="T2051">
        <v>0</v>
      </c>
      <c r="U2051">
        <v>0</v>
      </c>
      <c r="V2051">
        <v>93</v>
      </c>
      <c r="W2051">
        <v>16</v>
      </c>
      <c r="X2051">
        <v>6</v>
      </c>
      <c r="Y2051" t="s">
        <v>173</v>
      </c>
      <c r="Z2051" t="s">
        <v>173</v>
      </c>
      <c r="AA2051" t="s">
        <v>173</v>
      </c>
      <c r="AB2051" t="s">
        <v>173</v>
      </c>
      <c r="AC2051" s="25" t="s">
        <v>173</v>
      </c>
      <c r="AD2051" s="25" t="s">
        <v>173</v>
      </c>
      <c r="AE2051" s="25" t="s">
        <v>173</v>
      </c>
      <c r="AQ2051" s="5" t="e">
        <f>VLOOKUP(AR2051,'End KS4 denominations'!A:G,7,0)</f>
        <v>#N/A</v>
      </c>
      <c r="AR2051" s="5" t="str">
        <f t="shared" si="32"/>
        <v>Boys.S7.All state-funded special schools.Total.Total</v>
      </c>
    </row>
    <row r="2052" spans="1:44" x14ac:dyDescent="0.25">
      <c r="A2052">
        <v>201819</v>
      </c>
      <c r="B2052" t="s">
        <v>19</v>
      </c>
      <c r="C2052" t="s">
        <v>110</v>
      </c>
      <c r="D2052" t="s">
        <v>20</v>
      </c>
      <c r="E2052" t="s">
        <v>21</v>
      </c>
      <c r="F2052" t="s">
        <v>22</v>
      </c>
      <c r="G2052" t="s">
        <v>113</v>
      </c>
      <c r="H2052" t="s">
        <v>125</v>
      </c>
      <c r="I2052" t="s">
        <v>311</v>
      </c>
      <c r="J2052" t="s">
        <v>161</v>
      </c>
      <c r="K2052" t="s">
        <v>161</v>
      </c>
      <c r="L2052" t="s">
        <v>67</v>
      </c>
      <c r="M2052" t="s">
        <v>26</v>
      </c>
      <c r="N2052">
        <v>14</v>
      </c>
      <c r="O2052">
        <v>12</v>
      </c>
      <c r="P2052">
        <v>4</v>
      </c>
      <c r="Q2052">
        <v>3</v>
      </c>
      <c r="R2052">
        <v>0</v>
      </c>
      <c r="S2052">
        <v>0</v>
      </c>
      <c r="T2052">
        <v>0</v>
      </c>
      <c r="U2052">
        <v>0</v>
      </c>
      <c r="V2052">
        <v>85</v>
      </c>
      <c r="W2052">
        <v>28</v>
      </c>
      <c r="X2052">
        <v>21</v>
      </c>
      <c r="Y2052" t="s">
        <v>173</v>
      </c>
      <c r="Z2052" t="s">
        <v>173</v>
      </c>
      <c r="AA2052" t="s">
        <v>173</v>
      </c>
      <c r="AB2052" t="s">
        <v>173</v>
      </c>
      <c r="AC2052" s="25" t="s">
        <v>173</v>
      </c>
      <c r="AD2052" s="25" t="s">
        <v>173</v>
      </c>
      <c r="AE2052" s="25" t="s">
        <v>173</v>
      </c>
      <c r="AQ2052" s="5" t="e">
        <f>VLOOKUP(AR2052,'End KS4 denominations'!A:G,7,0)</f>
        <v>#N/A</v>
      </c>
      <c r="AR2052" s="5" t="str">
        <f t="shared" si="32"/>
        <v>Girls.S7.All state-funded special schools.Total.Total</v>
      </c>
    </row>
    <row r="2053" spans="1:44" x14ac:dyDescent="0.25">
      <c r="A2053">
        <v>201819</v>
      </c>
      <c r="B2053" t="s">
        <v>19</v>
      </c>
      <c r="C2053" t="s">
        <v>110</v>
      </c>
      <c r="D2053" t="s">
        <v>20</v>
      </c>
      <c r="E2053" t="s">
        <v>21</v>
      </c>
      <c r="F2053" t="s">
        <v>22</v>
      </c>
      <c r="G2053" t="s">
        <v>161</v>
      </c>
      <c r="H2053" t="s">
        <v>125</v>
      </c>
      <c r="I2053" t="s">
        <v>311</v>
      </c>
      <c r="J2053" t="s">
        <v>161</v>
      </c>
      <c r="K2053" t="s">
        <v>161</v>
      </c>
      <c r="L2053" t="s">
        <v>67</v>
      </c>
      <c r="M2053" t="s">
        <v>26</v>
      </c>
      <c r="N2053">
        <v>57</v>
      </c>
      <c r="O2053">
        <v>52</v>
      </c>
      <c r="P2053">
        <v>11</v>
      </c>
      <c r="Q2053">
        <v>6</v>
      </c>
      <c r="R2053">
        <v>0</v>
      </c>
      <c r="S2053">
        <v>0</v>
      </c>
      <c r="T2053">
        <v>0</v>
      </c>
      <c r="U2053">
        <v>0</v>
      </c>
      <c r="V2053">
        <v>91</v>
      </c>
      <c r="W2053">
        <v>19</v>
      </c>
      <c r="X2053">
        <v>10</v>
      </c>
      <c r="Y2053" t="s">
        <v>173</v>
      </c>
      <c r="Z2053" t="s">
        <v>173</v>
      </c>
      <c r="AA2053" t="s">
        <v>173</v>
      </c>
      <c r="AB2053" t="s">
        <v>173</v>
      </c>
      <c r="AC2053" s="25" t="s">
        <v>173</v>
      </c>
      <c r="AD2053" s="25" t="s">
        <v>173</v>
      </c>
      <c r="AE2053" s="25" t="s">
        <v>173</v>
      </c>
      <c r="AQ2053" s="5" t="e">
        <f>VLOOKUP(AR2053,'End KS4 denominations'!A:G,7,0)</f>
        <v>#N/A</v>
      </c>
      <c r="AR2053" s="5" t="str">
        <f t="shared" si="32"/>
        <v>Total.S7.All state-funded special schools.Total.Total</v>
      </c>
    </row>
    <row r="2054" spans="1:44" x14ac:dyDescent="0.25">
      <c r="A2054">
        <v>201819</v>
      </c>
      <c r="B2054" t="s">
        <v>19</v>
      </c>
      <c r="C2054" t="s">
        <v>110</v>
      </c>
      <c r="D2054" t="s">
        <v>20</v>
      </c>
      <c r="E2054" t="s">
        <v>21</v>
      </c>
      <c r="F2054" t="s">
        <v>22</v>
      </c>
      <c r="G2054" t="s">
        <v>111</v>
      </c>
      <c r="H2054" t="s">
        <v>125</v>
      </c>
      <c r="I2054" t="s">
        <v>311</v>
      </c>
      <c r="J2054" t="s">
        <v>161</v>
      </c>
      <c r="K2054" t="s">
        <v>161</v>
      </c>
      <c r="L2054" t="s">
        <v>68</v>
      </c>
      <c r="M2054" t="s">
        <v>26</v>
      </c>
      <c r="N2054">
        <v>5</v>
      </c>
      <c r="O2054">
        <v>4</v>
      </c>
      <c r="P2054">
        <v>0</v>
      </c>
      <c r="Q2054">
        <v>0</v>
      </c>
      <c r="R2054">
        <v>0</v>
      </c>
      <c r="S2054">
        <v>0</v>
      </c>
      <c r="T2054">
        <v>0</v>
      </c>
      <c r="U2054">
        <v>0</v>
      </c>
      <c r="V2054">
        <v>80</v>
      </c>
      <c r="W2054">
        <v>0</v>
      </c>
      <c r="X2054">
        <v>0</v>
      </c>
      <c r="Y2054" t="s">
        <v>173</v>
      </c>
      <c r="Z2054" t="s">
        <v>173</v>
      </c>
      <c r="AA2054" t="s">
        <v>173</v>
      </c>
      <c r="AB2054" t="s">
        <v>173</v>
      </c>
      <c r="AC2054" s="25" t="s">
        <v>173</v>
      </c>
      <c r="AD2054" s="25" t="s">
        <v>173</v>
      </c>
      <c r="AE2054" s="25" t="s">
        <v>173</v>
      </c>
      <c r="AQ2054" s="5" t="e">
        <f>VLOOKUP(AR2054,'End KS4 denominations'!A:G,7,0)</f>
        <v>#N/A</v>
      </c>
      <c r="AR2054" s="5" t="str">
        <f t="shared" si="32"/>
        <v>Boys.S7.All state-funded special schools.Total.Total</v>
      </c>
    </row>
    <row r="2055" spans="1:44" x14ac:dyDescent="0.25">
      <c r="A2055">
        <v>201819</v>
      </c>
      <c r="B2055" t="s">
        <v>19</v>
      </c>
      <c r="C2055" t="s">
        <v>110</v>
      </c>
      <c r="D2055" t="s">
        <v>20</v>
      </c>
      <c r="E2055" t="s">
        <v>21</v>
      </c>
      <c r="F2055" t="s">
        <v>22</v>
      </c>
      <c r="G2055" t="s">
        <v>113</v>
      </c>
      <c r="H2055" t="s">
        <v>125</v>
      </c>
      <c r="I2055" t="s">
        <v>311</v>
      </c>
      <c r="J2055" t="s">
        <v>161</v>
      </c>
      <c r="K2055" t="s">
        <v>161</v>
      </c>
      <c r="L2055" t="s">
        <v>68</v>
      </c>
      <c r="M2055" t="s">
        <v>26</v>
      </c>
      <c r="N2055">
        <v>2</v>
      </c>
      <c r="O2055">
        <v>2</v>
      </c>
      <c r="P2055">
        <v>0</v>
      </c>
      <c r="Q2055">
        <v>0</v>
      </c>
      <c r="R2055">
        <v>0</v>
      </c>
      <c r="S2055">
        <v>0</v>
      </c>
      <c r="T2055">
        <v>0</v>
      </c>
      <c r="U2055">
        <v>0</v>
      </c>
      <c r="V2055">
        <v>100</v>
      </c>
      <c r="W2055">
        <v>0</v>
      </c>
      <c r="X2055">
        <v>0</v>
      </c>
      <c r="Y2055" t="s">
        <v>173</v>
      </c>
      <c r="Z2055" t="s">
        <v>173</v>
      </c>
      <c r="AA2055" t="s">
        <v>173</v>
      </c>
      <c r="AB2055" t="s">
        <v>173</v>
      </c>
      <c r="AC2055" s="25" t="s">
        <v>173</v>
      </c>
      <c r="AD2055" s="25" t="s">
        <v>173</v>
      </c>
      <c r="AE2055" s="25" t="s">
        <v>173</v>
      </c>
      <c r="AQ2055" s="5" t="e">
        <f>VLOOKUP(AR2055,'End KS4 denominations'!A:G,7,0)</f>
        <v>#N/A</v>
      </c>
      <c r="AR2055" s="5" t="str">
        <f t="shared" si="32"/>
        <v>Girls.S7.All state-funded special schools.Total.Total</v>
      </c>
    </row>
    <row r="2056" spans="1:44" x14ac:dyDescent="0.25">
      <c r="A2056">
        <v>201819</v>
      </c>
      <c r="B2056" t="s">
        <v>19</v>
      </c>
      <c r="C2056" t="s">
        <v>110</v>
      </c>
      <c r="D2056" t="s">
        <v>20</v>
      </c>
      <c r="E2056" t="s">
        <v>21</v>
      </c>
      <c r="F2056" t="s">
        <v>22</v>
      </c>
      <c r="G2056" t="s">
        <v>161</v>
      </c>
      <c r="H2056" t="s">
        <v>125</v>
      </c>
      <c r="I2056" t="s">
        <v>311</v>
      </c>
      <c r="J2056" t="s">
        <v>161</v>
      </c>
      <c r="K2056" t="s">
        <v>161</v>
      </c>
      <c r="L2056" t="s">
        <v>68</v>
      </c>
      <c r="M2056" t="s">
        <v>26</v>
      </c>
      <c r="N2056">
        <v>7</v>
      </c>
      <c r="O2056">
        <v>6</v>
      </c>
      <c r="P2056">
        <v>0</v>
      </c>
      <c r="Q2056">
        <v>0</v>
      </c>
      <c r="R2056">
        <v>0</v>
      </c>
      <c r="S2056">
        <v>0</v>
      </c>
      <c r="T2056">
        <v>0</v>
      </c>
      <c r="U2056">
        <v>0</v>
      </c>
      <c r="V2056">
        <v>85</v>
      </c>
      <c r="W2056">
        <v>0</v>
      </c>
      <c r="X2056">
        <v>0</v>
      </c>
      <c r="Y2056" t="s">
        <v>173</v>
      </c>
      <c r="Z2056" t="s">
        <v>173</v>
      </c>
      <c r="AA2056" t="s">
        <v>173</v>
      </c>
      <c r="AB2056" t="s">
        <v>173</v>
      </c>
      <c r="AC2056" s="25" t="s">
        <v>173</v>
      </c>
      <c r="AD2056" s="25" t="s">
        <v>173</v>
      </c>
      <c r="AE2056" s="25" t="s">
        <v>173</v>
      </c>
      <c r="AQ2056" s="5" t="e">
        <f>VLOOKUP(AR2056,'End KS4 denominations'!A:G,7,0)</f>
        <v>#N/A</v>
      </c>
      <c r="AR2056" s="5" t="str">
        <f t="shared" si="32"/>
        <v>Total.S7.All state-funded special schools.Total.Total</v>
      </c>
    </row>
    <row r="2057" spans="1:44" x14ac:dyDescent="0.25">
      <c r="A2057">
        <v>201819</v>
      </c>
      <c r="B2057" t="s">
        <v>19</v>
      </c>
      <c r="C2057" t="s">
        <v>110</v>
      </c>
      <c r="D2057" t="s">
        <v>20</v>
      </c>
      <c r="E2057" t="s">
        <v>21</v>
      </c>
      <c r="F2057" t="s">
        <v>22</v>
      </c>
      <c r="G2057" t="s">
        <v>111</v>
      </c>
      <c r="H2057" t="s">
        <v>125</v>
      </c>
      <c r="I2057" t="s">
        <v>311</v>
      </c>
      <c r="J2057" t="s">
        <v>161</v>
      </c>
      <c r="K2057" t="s">
        <v>161</v>
      </c>
      <c r="L2057" t="s">
        <v>69</v>
      </c>
      <c r="M2057" t="s">
        <v>26</v>
      </c>
      <c r="N2057">
        <v>6</v>
      </c>
      <c r="O2057">
        <v>5</v>
      </c>
      <c r="P2057">
        <v>2</v>
      </c>
      <c r="Q2057">
        <v>1</v>
      </c>
      <c r="R2057">
        <v>0</v>
      </c>
      <c r="S2057">
        <v>0</v>
      </c>
      <c r="T2057">
        <v>0</v>
      </c>
      <c r="U2057">
        <v>0</v>
      </c>
      <c r="V2057">
        <v>83</v>
      </c>
      <c r="W2057">
        <v>33</v>
      </c>
      <c r="X2057">
        <v>16</v>
      </c>
      <c r="Y2057" t="s">
        <v>173</v>
      </c>
      <c r="Z2057" t="s">
        <v>173</v>
      </c>
      <c r="AA2057" t="s">
        <v>173</v>
      </c>
      <c r="AB2057" t="s">
        <v>173</v>
      </c>
      <c r="AC2057" s="25" t="s">
        <v>173</v>
      </c>
      <c r="AD2057" s="25" t="s">
        <v>173</v>
      </c>
      <c r="AE2057" s="25" t="s">
        <v>173</v>
      </c>
      <c r="AQ2057" s="5" t="e">
        <f>VLOOKUP(AR2057,'End KS4 denominations'!A:G,7,0)</f>
        <v>#N/A</v>
      </c>
      <c r="AR2057" s="5" t="str">
        <f t="shared" si="32"/>
        <v>Boys.S7.All state-funded special schools.Total.Total</v>
      </c>
    </row>
    <row r="2058" spans="1:44" x14ac:dyDescent="0.25">
      <c r="A2058">
        <v>201819</v>
      </c>
      <c r="B2058" t="s">
        <v>19</v>
      </c>
      <c r="C2058" t="s">
        <v>110</v>
      </c>
      <c r="D2058" t="s">
        <v>20</v>
      </c>
      <c r="E2058" t="s">
        <v>21</v>
      </c>
      <c r="F2058" t="s">
        <v>22</v>
      </c>
      <c r="G2058" t="s">
        <v>113</v>
      </c>
      <c r="H2058" t="s">
        <v>125</v>
      </c>
      <c r="I2058" t="s">
        <v>311</v>
      </c>
      <c r="J2058" t="s">
        <v>161</v>
      </c>
      <c r="K2058" t="s">
        <v>161</v>
      </c>
      <c r="L2058" t="s">
        <v>69</v>
      </c>
      <c r="M2058" t="s">
        <v>26</v>
      </c>
      <c r="N2058">
        <v>2</v>
      </c>
      <c r="O2058">
        <v>2</v>
      </c>
      <c r="P2058">
        <v>2</v>
      </c>
      <c r="Q2058">
        <v>2</v>
      </c>
      <c r="R2058">
        <v>0</v>
      </c>
      <c r="S2058">
        <v>0</v>
      </c>
      <c r="T2058">
        <v>0</v>
      </c>
      <c r="U2058">
        <v>0</v>
      </c>
      <c r="V2058">
        <v>100</v>
      </c>
      <c r="W2058">
        <v>100</v>
      </c>
      <c r="X2058">
        <v>100</v>
      </c>
      <c r="Y2058" t="s">
        <v>173</v>
      </c>
      <c r="Z2058" t="s">
        <v>173</v>
      </c>
      <c r="AA2058" t="s">
        <v>173</v>
      </c>
      <c r="AB2058" t="s">
        <v>173</v>
      </c>
      <c r="AC2058" s="25" t="s">
        <v>173</v>
      </c>
      <c r="AD2058" s="25" t="s">
        <v>173</v>
      </c>
      <c r="AE2058" s="25" t="s">
        <v>173</v>
      </c>
      <c r="AQ2058" s="5" t="e">
        <f>VLOOKUP(AR2058,'End KS4 denominations'!A:G,7,0)</f>
        <v>#N/A</v>
      </c>
      <c r="AR2058" s="5" t="str">
        <f t="shared" si="32"/>
        <v>Girls.S7.All state-funded special schools.Total.Total</v>
      </c>
    </row>
    <row r="2059" spans="1:44" x14ac:dyDescent="0.25">
      <c r="A2059">
        <v>201819</v>
      </c>
      <c r="B2059" t="s">
        <v>19</v>
      </c>
      <c r="C2059" t="s">
        <v>110</v>
      </c>
      <c r="D2059" t="s">
        <v>20</v>
      </c>
      <c r="E2059" t="s">
        <v>21</v>
      </c>
      <c r="F2059" t="s">
        <v>22</v>
      </c>
      <c r="G2059" t="s">
        <v>161</v>
      </c>
      <c r="H2059" t="s">
        <v>125</v>
      </c>
      <c r="I2059" t="s">
        <v>311</v>
      </c>
      <c r="J2059" t="s">
        <v>161</v>
      </c>
      <c r="K2059" t="s">
        <v>161</v>
      </c>
      <c r="L2059" t="s">
        <v>69</v>
      </c>
      <c r="M2059" t="s">
        <v>26</v>
      </c>
      <c r="N2059">
        <v>8</v>
      </c>
      <c r="O2059">
        <v>7</v>
      </c>
      <c r="P2059">
        <v>4</v>
      </c>
      <c r="Q2059">
        <v>3</v>
      </c>
      <c r="R2059">
        <v>0</v>
      </c>
      <c r="S2059">
        <v>0</v>
      </c>
      <c r="T2059">
        <v>0</v>
      </c>
      <c r="U2059">
        <v>0</v>
      </c>
      <c r="V2059">
        <v>87</v>
      </c>
      <c r="W2059">
        <v>50</v>
      </c>
      <c r="X2059">
        <v>37</v>
      </c>
      <c r="Y2059" t="s">
        <v>173</v>
      </c>
      <c r="Z2059" t="s">
        <v>173</v>
      </c>
      <c r="AA2059" t="s">
        <v>173</v>
      </c>
      <c r="AB2059" t="s">
        <v>173</v>
      </c>
      <c r="AC2059" s="25" t="s">
        <v>173</v>
      </c>
      <c r="AD2059" s="25" t="s">
        <v>173</v>
      </c>
      <c r="AE2059" s="25" t="s">
        <v>173</v>
      </c>
      <c r="AQ2059" s="5" t="e">
        <f>VLOOKUP(AR2059,'End KS4 denominations'!A:G,7,0)</f>
        <v>#N/A</v>
      </c>
      <c r="AR2059" s="5" t="str">
        <f t="shared" si="32"/>
        <v>Total.S7.All state-funded special schools.Total.Total</v>
      </c>
    </row>
    <row r="2060" spans="1:44" x14ac:dyDescent="0.25">
      <c r="A2060">
        <v>201819</v>
      </c>
      <c r="B2060" t="s">
        <v>19</v>
      </c>
      <c r="C2060" t="s">
        <v>110</v>
      </c>
      <c r="D2060" t="s">
        <v>20</v>
      </c>
      <c r="E2060" t="s">
        <v>21</v>
      </c>
      <c r="F2060" t="s">
        <v>22</v>
      </c>
      <c r="G2060" t="s">
        <v>111</v>
      </c>
      <c r="H2060" t="s">
        <v>125</v>
      </c>
      <c r="I2060" t="s">
        <v>311</v>
      </c>
      <c r="J2060" t="s">
        <v>161</v>
      </c>
      <c r="K2060" t="s">
        <v>161</v>
      </c>
      <c r="L2060" t="s">
        <v>146</v>
      </c>
      <c r="M2060" t="s">
        <v>26</v>
      </c>
      <c r="N2060">
        <v>37</v>
      </c>
      <c r="O2060">
        <v>35</v>
      </c>
      <c r="P2060">
        <v>15</v>
      </c>
      <c r="Q2060">
        <v>6</v>
      </c>
      <c r="R2060">
        <v>0</v>
      </c>
      <c r="S2060">
        <v>0</v>
      </c>
      <c r="T2060">
        <v>0</v>
      </c>
      <c r="U2060">
        <v>0</v>
      </c>
      <c r="V2060">
        <v>94</v>
      </c>
      <c r="W2060">
        <v>40</v>
      </c>
      <c r="X2060">
        <v>16</v>
      </c>
      <c r="Y2060" t="s">
        <v>173</v>
      </c>
      <c r="Z2060" t="s">
        <v>173</v>
      </c>
      <c r="AA2060" t="s">
        <v>173</v>
      </c>
      <c r="AB2060" t="s">
        <v>173</v>
      </c>
      <c r="AC2060" s="25" t="s">
        <v>173</v>
      </c>
      <c r="AD2060" s="25" t="s">
        <v>173</v>
      </c>
      <c r="AE2060" s="25" t="s">
        <v>173</v>
      </c>
      <c r="AQ2060" s="5" t="e">
        <f>VLOOKUP(AR2060,'End KS4 denominations'!A:G,7,0)</f>
        <v>#N/A</v>
      </c>
      <c r="AR2060" s="5" t="str">
        <f t="shared" si="32"/>
        <v>Boys.S7.All state-funded special schools.Total.Total</v>
      </c>
    </row>
    <row r="2061" spans="1:44" x14ac:dyDescent="0.25">
      <c r="A2061">
        <v>201819</v>
      </c>
      <c r="B2061" t="s">
        <v>19</v>
      </c>
      <c r="C2061" t="s">
        <v>110</v>
      </c>
      <c r="D2061" t="s">
        <v>20</v>
      </c>
      <c r="E2061" t="s">
        <v>21</v>
      </c>
      <c r="F2061" t="s">
        <v>22</v>
      </c>
      <c r="G2061" t="s">
        <v>113</v>
      </c>
      <c r="H2061" t="s">
        <v>125</v>
      </c>
      <c r="I2061" t="s">
        <v>311</v>
      </c>
      <c r="J2061" t="s">
        <v>161</v>
      </c>
      <c r="K2061" t="s">
        <v>161</v>
      </c>
      <c r="L2061" t="s">
        <v>146</v>
      </c>
      <c r="M2061" t="s">
        <v>26</v>
      </c>
      <c r="N2061">
        <v>2</v>
      </c>
      <c r="O2061">
        <v>2</v>
      </c>
      <c r="P2061">
        <v>0</v>
      </c>
      <c r="Q2061">
        <v>0</v>
      </c>
      <c r="R2061">
        <v>0</v>
      </c>
      <c r="S2061">
        <v>0</v>
      </c>
      <c r="T2061">
        <v>0</v>
      </c>
      <c r="U2061">
        <v>0</v>
      </c>
      <c r="V2061">
        <v>100</v>
      </c>
      <c r="W2061">
        <v>0</v>
      </c>
      <c r="X2061">
        <v>0</v>
      </c>
      <c r="Y2061" t="s">
        <v>173</v>
      </c>
      <c r="Z2061" t="s">
        <v>173</v>
      </c>
      <c r="AA2061" t="s">
        <v>173</v>
      </c>
      <c r="AB2061" t="s">
        <v>173</v>
      </c>
      <c r="AC2061" s="25" t="s">
        <v>173</v>
      </c>
      <c r="AD2061" s="25" t="s">
        <v>173</v>
      </c>
      <c r="AE2061" s="25" t="s">
        <v>173</v>
      </c>
      <c r="AQ2061" s="5" t="e">
        <f>VLOOKUP(AR2061,'End KS4 denominations'!A:G,7,0)</f>
        <v>#N/A</v>
      </c>
      <c r="AR2061" s="5" t="str">
        <f t="shared" si="32"/>
        <v>Girls.S7.All state-funded special schools.Total.Total</v>
      </c>
    </row>
    <row r="2062" spans="1:44" x14ac:dyDescent="0.25">
      <c r="A2062">
        <v>201819</v>
      </c>
      <c r="B2062" t="s">
        <v>19</v>
      </c>
      <c r="C2062" t="s">
        <v>110</v>
      </c>
      <c r="D2062" t="s">
        <v>20</v>
      </c>
      <c r="E2062" t="s">
        <v>21</v>
      </c>
      <c r="F2062" t="s">
        <v>22</v>
      </c>
      <c r="G2062" t="s">
        <v>161</v>
      </c>
      <c r="H2062" t="s">
        <v>125</v>
      </c>
      <c r="I2062" t="s">
        <v>311</v>
      </c>
      <c r="J2062" t="s">
        <v>161</v>
      </c>
      <c r="K2062" t="s">
        <v>161</v>
      </c>
      <c r="L2062" t="s">
        <v>146</v>
      </c>
      <c r="M2062" t="s">
        <v>26</v>
      </c>
      <c r="N2062">
        <v>39</v>
      </c>
      <c r="O2062">
        <v>37</v>
      </c>
      <c r="P2062">
        <v>15</v>
      </c>
      <c r="Q2062">
        <v>6</v>
      </c>
      <c r="R2062">
        <v>0</v>
      </c>
      <c r="S2062">
        <v>0</v>
      </c>
      <c r="T2062">
        <v>0</v>
      </c>
      <c r="U2062">
        <v>0</v>
      </c>
      <c r="V2062">
        <v>94</v>
      </c>
      <c r="W2062">
        <v>38</v>
      </c>
      <c r="X2062">
        <v>15</v>
      </c>
      <c r="Y2062" t="s">
        <v>173</v>
      </c>
      <c r="Z2062" t="s">
        <v>173</v>
      </c>
      <c r="AA2062" t="s">
        <v>173</v>
      </c>
      <c r="AB2062" t="s">
        <v>173</v>
      </c>
      <c r="AC2062" s="25" t="s">
        <v>173</v>
      </c>
      <c r="AD2062" s="25" t="s">
        <v>173</v>
      </c>
      <c r="AE2062" s="25" t="s">
        <v>173</v>
      </c>
      <c r="AQ2062" s="5" t="e">
        <f>VLOOKUP(AR2062,'End KS4 denominations'!A:G,7,0)</f>
        <v>#N/A</v>
      </c>
      <c r="AR2062" s="5" t="str">
        <f t="shared" si="32"/>
        <v>Total.S7.All state-funded special schools.Total.Total</v>
      </c>
    </row>
    <row r="2063" spans="1:44" x14ac:dyDescent="0.25">
      <c r="A2063">
        <v>201819</v>
      </c>
      <c r="B2063" t="s">
        <v>19</v>
      </c>
      <c r="C2063" t="s">
        <v>110</v>
      </c>
      <c r="D2063" t="s">
        <v>20</v>
      </c>
      <c r="E2063" t="s">
        <v>21</v>
      </c>
      <c r="F2063" t="s">
        <v>22</v>
      </c>
      <c r="G2063" t="s">
        <v>111</v>
      </c>
      <c r="H2063" t="s">
        <v>125</v>
      </c>
      <c r="I2063" t="s">
        <v>177</v>
      </c>
      <c r="J2063" t="s">
        <v>161</v>
      </c>
      <c r="K2063" t="s">
        <v>161</v>
      </c>
      <c r="L2063" t="s">
        <v>70</v>
      </c>
      <c r="M2063" t="s">
        <v>26</v>
      </c>
      <c r="N2063">
        <v>8</v>
      </c>
      <c r="O2063">
        <v>4</v>
      </c>
      <c r="P2063">
        <v>0</v>
      </c>
      <c r="Q2063">
        <v>0</v>
      </c>
      <c r="R2063">
        <v>0</v>
      </c>
      <c r="S2063">
        <v>0</v>
      </c>
      <c r="T2063">
        <v>0</v>
      </c>
      <c r="U2063">
        <v>0</v>
      </c>
      <c r="V2063">
        <v>50</v>
      </c>
      <c r="W2063">
        <v>0</v>
      </c>
      <c r="X2063">
        <v>0</v>
      </c>
      <c r="Y2063" t="s">
        <v>173</v>
      </c>
      <c r="Z2063" t="s">
        <v>173</v>
      </c>
      <c r="AA2063" t="s">
        <v>173</v>
      </c>
      <c r="AB2063" t="s">
        <v>173</v>
      </c>
      <c r="AC2063" s="25" t="s">
        <v>173</v>
      </c>
      <c r="AD2063" s="25" t="s">
        <v>173</v>
      </c>
      <c r="AE2063" s="25" t="s">
        <v>173</v>
      </c>
      <c r="AQ2063" s="5" t="e">
        <f>VLOOKUP(AR2063,'End KS4 denominations'!A:G,7,0)</f>
        <v>#N/A</v>
      </c>
      <c r="AR2063" s="5" t="str">
        <f t="shared" si="32"/>
        <v>Boys.S7.All special schools.Total.Total</v>
      </c>
    </row>
    <row r="2064" spans="1:44" x14ac:dyDescent="0.25">
      <c r="A2064">
        <v>201819</v>
      </c>
      <c r="B2064" t="s">
        <v>19</v>
      </c>
      <c r="C2064" t="s">
        <v>110</v>
      </c>
      <c r="D2064" t="s">
        <v>20</v>
      </c>
      <c r="E2064" t="s">
        <v>21</v>
      </c>
      <c r="F2064" t="s">
        <v>22</v>
      </c>
      <c r="G2064" t="s">
        <v>113</v>
      </c>
      <c r="H2064" t="s">
        <v>125</v>
      </c>
      <c r="I2064" t="s">
        <v>177</v>
      </c>
      <c r="J2064" t="s">
        <v>161</v>
      </c>
      <c r="K2064" t="s">
        <v>161</v>
      </c>
      <c r="L2064" t="s">
        <v>70</v>
      </c>
      <c r="M2064" t="s">
        <v>26</v>
      </c>
      <c r="N2064">
        <v>1</v>
      </c>
      <c r="O2064">
        <v>1</v>
      </c>
      <c r="P2064">
        <v>0</v>
      </c>
      <c r="Q2064">
        <v>0</v>
      </c>
      <c r="R2064">
        <v>0</v>
      </c>
      <c r="S2064">
        <v>0</v>
      </c>
      <c r="T2064">
        <v>0</v>
      </c>
      <c r="U2064">
        <v>0</v>
      </c>
      <c r="V2064">
        <v>100</v>
      </c>
      <c r="W2064">
        <v>0</v>
      </c>
      <c r="X2064">
        <v>0</v>
      </c>
      <c r="Y2064" t="s">
        <v>173</v>
      </c>
      <c r="Z2064" t="s">
        <v>173</v>
      </c>
      <c r="AA2064" t="s">
        <v>173</v>
      </c>
      <c r="AB2064" t="s">
        <v>173</v>
      </c>
      <c r="AC2064" s="25" t="s">
        <v>173</v>
      </c>
      <c r="AD2064" s="25" t="s">
        <v>173</v>
      </c>
      <c r="AE2064" s="25" t="s">
        <v>173</v>
      </c>
      <c r="AQ2064" s="5" t="e">
        <f>VLOOKUP(AR2064,'End KS4 denominations'!A:G,7,0)</f>
        <v>#N/A</v>
      </c>
      <c r="AR2064" s="5" t="str">
        <f t="shared" si="32"/>
        <v>Girls.S7.All special schools.Total.Total</v>
      </c>
    </row>
    <row r="2065" spans="1:44" x14ac:dyDescent="0.25">
      <c r="A2065">
        <v>201819</v>
      </c>
      <c r="B2065" t="s">
        <v>19</v>
      </c>
      <c r="C2065" t="s">
        <v>110</v>
      </c>
      <c r="D2065" t="s">
        <v>20</v>
      </c>
      <c r="E2065" t="s">
        <v>21</v>
      </c>
      <c r="F2065" t="s">
        <v>22</v>
      </c>
      <c r="G2065" t="s">
        <v>161</v>
      </c>
      <c r="H2065" t="s">
        <v>125</v>
      </c>
      <c r="I2065" t="s">
        <v>177</v>
      </c>
      <c r="J2065" t="s">
        <v>161</v>
      </c>
      <c r="K2065" t="s">
        <v>161</v>
      </c>
      <c r="L2065" t="s">
        <v>70</v>
      </c>
      <c r="M2065" t="s">
        <v>26</v>
      </c>
      <c r="N2065">
        <v>9</v>
      </c>
      <c r="O2065">
        <v>5</v>
      </c>
      <c r="P2065">
        <v>0</v>
      </c>
      <c r="Q2065">
        <v>0</v>
      </c>
      <c r="R2065">
        <v>0</v>
      </c>
      <c r="S2065">
        <v>0</v>
      </c>
      <c r="T2065">
        <v>0</v>
      </c>
      <c r="U2065">
        <v>0</v>
      </c>
      <c r="V2065">
        <v>55</v>
      </c>
      <c r="W2065">
        <v>0</v>
      </c>
      <c r="X2065">
        <v>0</v>
      </c>
      <c r="Y2065" t="s">
        <v>173</v>
      </c>
      <c r="Z2065" t="s">
        <v>173</v>
      </c>
      <c r="AA2065" t="s">
        <v>173</v>
      </c>
      <c r="AB2065" t="s">
        <v>173</v>
      </c>
      <c r="AC2065" s="25" t="s">
        <v>173</v>
      </c>
      <c r="AD2065" s="25" t="s">
        <v>173</v>
      </c>
      <c r="AE2065" s="25" t="s">
        <v>173</v>
      </c>
      <c r="AQ2065" s="5" t="e">
        <f>VLOOKUP(AR2065,'End KS4 denominations'!A:G,7,0)</f>
        <v>#N/A</v>
      </c>
      <c r="AR2065" s="5" t="str">
        <f t="shared" si="32"/>
        <v>Total.S7.All special schools.Total.Total</v>
      </c>
    </row>
    <row r="2066" spans="1:44" x14ac:dyDescent="0.25">
      <c r="A2066">
        <v>201819</v>
      </c>
      <c r="B2066" t="s">
        <v>19</v>
      </c>
      <c r="C2066" t="s">
        <v>110</v>
      </c>
      <c r="D2066" t="s">
        <v>20</v>
      </c>
      <c r="E2066" t="s">
        <v>21</v>
      </c>
      <c r="F2066" t="s">
        <v>22</v>
      </c>
      <c r="G2066" t="s">
        <v>111</v>
      </c>
      <c r="H2066" t="s">
        <v>125</v>
      </c>
      <c r="I2066" t="s">
        <v>177</v>
      </c>
      <c r="J2066" t="s">
        <v>161</v>
      </c>
      <c r="K2066" t="s">
        <v>161</v>
      </c>
      <c r="L2066" t="s">
        <v>25</v>
      </c>
      <c r="M2066" t="s">
        <v>26</v>
      </c>
      <c r="N2066">
        <v>5</v>
      </c>
      <c r="O2066">
        <v>5</v>
      </c>
      <c r="P2066">
        <v>3</v>
      </c>
      <c r="Q2066">
        <v>3</v>
      </c>
      <c r="R2066">
        <v>0</v>
      </c>
      <c r="S2066">
        <v>0</v>
      </c>
      <c r="T2066">
        <v>0</v>
      </c>
      <c r="U2066">
        <v>0</v>
      </c>
      <c r="V2066">
        <v>100</v>
      </c>
      <c r="W2066">
        <v>60</v>
      </c>
      <c r="X2066">
        <v>60</v>
      </c>
      <c r="Y2066" t="s">
        <v>173</v>
      </c>
      <c r="Z2066" t="s">
        <v>173</v>
      </c>
      <c r="AA2066" t="s">
        <v>173</v>
      </c>
      <c r="AB2066" t="s">
        <v>173</v>
      </c>
      <c r="AC2066" s="25" t="s">
        <v>173</v>
      </c>
      <c r="AD2066" s="25" t="s">
        <v>173</v>
      </c>
      <c r="AE2066" s="25" t="s">
        <v>173</v>
      </c>
      <c r="AQ2066" s="5" t="e">
        <f>VLOOKUP(AR2066,'End KS4 denominations'!A:G,7,0)</f>
        <v>#N/A</v>
      </c>
      <c r="AR2066" s="5" t="str">
        <f t="shared" si="32"/>
        <v>Boys.S7.All special schools.Total.Total</v>
      </c>
    </row>
    <row r="2067" spans="1:44" x14ac:dyDescent="0.25">
      <c r="A2067">
        <v>201819</v>
      </c>
      <c r="B2067" t="s">
        <v>19</v>
      </c>
      <c r="C2067" t="s">
        <v>110</v>
      </c>
      <c r="D2067" t="s">
        <v>20</v>
      </c>
      <c r="E2067" t="s">
        <v>21</v>
      </c>
      <c r="F2067" t="s">
        <v>22</v>
      </c>
      <c r="G2067" t="s">
        <v>161</v>
      </c>
      <c r="H2067" t="s">
        <v>125</v>
      </c>
      <c r="I2067" t="s">
        <v>177</v>
      </c>
      <c r="J2067" t="s">
        <v>161</v>
      </c>
      <c r="K2067" t="s">
        <v>161</v>
      </c>
      <c r="L2067" t="s">
        <v>25</v>
      </c>
      <c r="M2067" t="s">
        <v>26</v>
      </c>
      <c r="N2067">
        <v>5</v>
      </c>
      <c r="O2067">
        <v>5</v>
      </c>
      <c r="P2067">
        <v>3</v>
      </c>
      <c r="Q2067">
        <v>3</v>
      </c>
      <c r="R2067">
        <v>0</v>
      </c>
      <c r="S2067">
        <v>0</v>
      </c>
      <c r="T2067">
        <v>0</v>
      </c>
      <c r="U2067">
        <v>0</v>
      </c>
      <c r="V2067">
        <v>100</v>
      </c>
      <c r="W2067">
        <v>60</v>
      </c>
      <c r="X2067">
        <v>60</v>
      </c>
      <c r="Y2067" t="s">
        <v>173</v>
      </c>
      <c r="Z2067" t="s">
        <v>173</v>
      </c>
      <c r="AA2067" t="s">
        <v>173</v>
      </c>
      <c r="AB2067" t="s">
        <v>173</v>
      </c>
      <c r="AC2067" s="25" t="s">
        <v>173</v>
      </c>
      <c r="AD2067" s="25" t="s">
        <v>173</v>
      </c>
      <c r="AE2067" s="25" t="s">
        <v>173</v>
      </c>
      <c r="AQ2067" s="5" t="e">
        <f>VLOOKUP(AR2067,'End KS4 denominations'!A:G,7,0)</f>
        <v>#N/A</v>
      </c>
      <c r="AR2067" s="5" t="str">
        <f t="shared" si="32"/>
        <v>Total.S7.All special schools.Total.Total</v>
      </c>
    </row>
    <row r="2068" spans="1:44" x14ac:dyDescent="0.25">
      <c r="A2068">
        <v>201819</v>
      </c>
      <c r="B2068" t="s">
        <v>19</v>
      </c>
      <c r="C2068" t="s">
        <v>110</v>
      </c>
      <c r="D2068" t="s">
        <v>20</v>
      </c>
      <c r="E2068" t="s">
        <v>21</v>
      </c>
      <c r="F2068" t="s">
        <v>22</v>
      </c>
      <c r="G2068" t="s">
        <v>111</v>
      </c>
      <c r="H2068" t="s">
        <v>125</v>
      </c>
      <c r="I2068" t="s">
        <v>177</v>
      </c>
      <c r="J2068" t="s">
        <v>161</v>
      </c>
      <c r="K2068" t="s">
        <v>161</v>
      </c>
      <c r="L2068" t="s">
        <v>28</v>
      </c>
      <c r="M2068" t="s">
        <v>26</v>
      </c>
      <c r="N2068">
        <v>199</v>
      </c>
      <c r="O2068">
        <v>180</v>
      </c>
      <c r="P2068">
        <v>51</v>
      </c>
      <c r="Q2068">
        <v>24</v>
      </c>
      <c r="R2068">
        <v>0</v>
      </c>
      <c r="S2068">
        <v>0</v>
      </c>
      <c r="T2068">
        <v>0</v>
      </c>
      <c r="U2068">
        <v>0</v>
      </c>
      <c r="V2068">
        <v>90</v>
      </c>
      <c r="W2068">
        <v>25</v>
      </c>
      <c r="X2068">
        <v>12</v>
      </c>
      <c r="Y2068" t="s">
        <v>173</v>
      </c>
      <c r="Z2068" t="s">
        <v>173</v>
      </c>
      <c r="AA2068" t="s">
        <v>173</v>
      </c>
      <c r="AB2068" t="s">
        <v>173</v>
      </c>
      <c r="AC2068" s="25" t="s">
        <v>173</v>
      </c>
      <c r="AD2068" s="25" t="s">
        <v>173</v>
      </c>
      <c r="AE2068" s="25" t="s">
        <v>173</v>
      </c>
      <c r="AQ2068" s="5" t="e">
        <f>VLOOKUP(AR2068,'End KS4 denominations'!A:G,7,0)</f>
        <v>#N/A</v>
      </c>
      <c r="AR2068" s="5" t="str">
        <f t="shared" si="32"/>
        <v>Boys.S7.All special schools.Total.Total</v>
      </c>
    </row>
    <row r="2069" spans="1:44" x14ac:dyDescent="0.25">
      <c r="A2069">
        <v>201819</v>
      </c>
      <c r="B2069" t="s">
        <v>19</v>
      </c>
      <c r="C2069" t="s">
        <v>110</v>
      </c>
      <c r="D2069" t="s">
        <v>20</v>
      </c>
      <c r="E2069" t="s">
        <v>21</v>
      </c>
      <c r="F2069" t="s">
        <v>22</v>
      </c>
      <c r="G2069" t="s">
        <v>113</v>
      </c>
      <c r="H2069" t="s">
        <v>125</v>
      </c>
      <c r="I2069" t="s">
        <v>177</v>
      </c>
      <c r="J2069" t="s">
        <v>161</v>
      </c>
      <c r="K2069" t="s">
        <v>161</v>
      </c>
      <c r="L2069" t="s">
        <v>28</v>
      </c>
      <c r="M2069" t="s">
        <v>26</v>
      </c>
      <c r="N2069">
        <v>21</v>
      </c>
      <c r="O2069">
        <v>20</v>
      </c>
      <c r="P2069">
        <v>3</v>
      </c>
      <c r="Q2069">
        <v>1</v>
      </c>
      <c r="R2069">
        <v>0</v>
      </c>
      <c r="S2069">
        <v>0</v>
      </c>
      <c r="T2069">
        <v>0</v>
      </c>
      <c r="U2069">
        <v>0</v>
      </c>
      <c r="V2069">
        <v>95</v>
      </c>
      <c r="W2069">
        <v>14</v>
      </c>
      <c r="X2069">
        <v>4</v>
      </c>
      <c r="Y2069" t="s">
        <v>173</v>
      </c>
      <c r="Z2069" t="s">
        <v>173</v>
      </c>
      <c r="AA2069" t="s">
        <v>173</v>
      </c>
      <c r="AB2069" t="s">
        <v>173</v>
      </c>
      <c r="AC2069" s="25" t="s">
        <v>173</v>
      </c>
      <c r="AD2069" s="25" t="s">
        <v>173</v>
      </c>
      <c r="AE2069" s="25" t="s">
        <v>173</v>
      </c>
      <c r="AQ2069" s="5" t="e">
        <f>VLOOKUP(AR2069,'End KS4 denominations'!A:G,7,0)</f>
        <v>#N/A</v>
      </c>
      <c r="AR2069" s="5" t="str">
        <f t="shared" si="32"/>
        <v>Girls.S7.All special schools.Total.Total</v>
      </c>
    </row>
    <row r="2070" spans="1:44" x14ac:dyDescent="0.25">
      <c r="A2070">
        <v>201819</v>
      </c>
      <c r="B2070" t="s">
        <v>19</v>
      </c>
      <c r="C2070" t="s">
        <v>110</v>
      </c>
      <c r="D2070" t="s">
        <v>20</v>
      </c>
      <c r="E2070" t="s">
        <v>21</v>
      </c>
      <c r="F2070" t="s">
        <v>22</v>
      </c>
      <c r="G2070" t="s">
        <v>161</v>
      </c>
      <c r="H2070" t="s">
        <v>125</v>
      </c>
      <c r="I2070" t="s">
        <v>177</v>
      </c>
      <c r="J2070" t="s">
        <v>161</v>
      </c>
      <c r="K2070" t="s">
        <v>161</v>
      </c>
      <c r="L2070" t="s">
        <v>28</v>
      </c>
      <c r="M2070" t="s">
        <v>26</v>
      </c>
      <c r="N2070">
        <v>220</v>
      </c>
      <c r="O2070">
        <v>200</v>
      </c>
      <c r="P2070">
        <v>54</v>
      </c>
      <c r="Q2070">
        <v>25</v>
      </c>
      <c r="R2070">
        <v>0</v>
      </c>
      <c r="S2070">
        <v>0</v>
      </c>
      <c r="T2070">
        <v>0</v>
      </c>
      <c r="U2070">
        <v>0</v>
      </c>
      <c r="V2070">
        <v>90</v>
      </c>
      <c r="W2070">
        <v>24</v>
      </c>
      <c r="X2070">
        <v>11</v>
      </c>
      <c r="Y2070" t="s">
        <v>173</v>
      </c>
      <c r="Z2070" t="s">
        <v>173</v>
      </c>
      <c r="AA2070" t="s">
        <v>173</v>
      </c>
      <c r="AB2070" t="s">
        <v>173</v>
      </c>
      <c r="AC2070" s="25" t="s">
        <v>173</v>
      </c>
      <c r="AD2070" s="25" t="s">
        <v>173</v>
      </c>
      <c r="AE2070" s="25" t="s">
        <v>173</v>
      </c>
      <c r="AQ2070" s="5" t="e">
        <f>VLOOKUP(AR2070,'End KS4 denominations'!A:G,7,0)</f>
        <v>#N/A</v>
      </c>
      <c r="AR2070" s="5" t="str">
        <f t="shared" si="32"/>
        <v>Total.S7.All special schools.Total.Total</v>
      </c>
    </row>
    <row r="2071" spans="1:44" x14ac:dyDescent="0.25">
      <c r="A2071">
        <v>201819</v>
      </c>
      <c r="B2071" t="s">
        <v>19</v>
      </c>
      <c r="C2071" t="s">
        <v>110</v>
      </c>
      <c r="D2071" t="s">
        <v>20</v>
      </c>
      <c r="E2071" t="s">
        <v>21</v>
      </c>
      <c r="F2071" t="s">
        <v>22</v>
      </c>
      <c r="G2071" t="s">
        <v>111</v>
      </c>
      <c r="H2071" t="s">
        <v>125</v>
      </c>
      <c r="I2071" t="s">
        <v>177</v>
      </c>
      <c r="J2071" t="s">
        <v>161</v>
      </c>
      <c r="K2071" t="s">
        <v>161</v>
      </c>
      <c r="L2071" t="s">
        <v>29</v>
      </c>
      <c r="M2071" t="s">
        <v>26</v>
      </c>
      <c r="N2071">
        <v>2582</v>
      </c>
      <c r="O2071">
        <v>2248</v>
      </c>
      <c r="P2071">
        <v>430</v>
      </c>
      <c r="Q2071">
        <v>241</v>
      </c>
      <c r="R2071">
        <v>0</v>
      </c>
      <c r="S2071">
        <v>0</v>
      </c>
      <c r="T2071">
        <v>0</v>
      </c>
      <c r="U2071">
        <v>0</v>
      </c>
      <c r="V2071">
        <v>87</v>
      </c>
      <c r="W2071">
        <v>16</v>
      </c>
      <c r="X2071">
        <v>9</v>
      </c>
      <c r="Y2071" t="s">
        <v>173</v>
      </c>
      <c r="Z2071" t="s">
        <v>173</v>
      </c>
      <c r="AA2071" t="s">
        <v>173</v>
      </c>
      <c r="AB2071" t="s">
        <v>173</v>
      </c>
      <c r="AC2071" s="25" t="s">
        <v>173</v>
      </c>
      <c r="AD2071" s="25" t="s">
        <v>173</v>
      </c>
      <c r="AE2071" s="25" t="s">
        <v>173</v>
      </c>
      <c r="AQ2071" s="5" t="e">
        <f>VLOOKUP(AR2071,'End KS4 denominations'!A:G,7,0)</f>
        <v>#N/A</v>
      </c>
      <c r="AR2071" s="5" t="str">
        <f t="shared" si="32"/>
        <v>Boys.S7.All special schools.Total.Total</v>
      </c>
    </row>
    <row r="2072" spans="1:44" x14ac:dyDescent="0.25">
      <c r="A2072">
        <v>201819</v>
      </c>
      <c r="B2072" t="s">
        <v>19</v>
      </c>
      <c r="C2072" t="s">
        <v>110</v>
      </c>
      <c r="D2072" t="s">
        <v>20</v>
      </c>
      <c r="E2072" t="s">
        <v>21</v>
      </c>
      <c r="F2072" t="s">
        <v>22</v>
      </c>
      <c r="G2072" t="s">
        <v>113</v>
      </c>
      <c r="H2072" t="s">
        <v>125</v>
      </c>
      <c r="I2072" t="s">
        <v>177</v>
      </c>
      <c r="J2072" t="s">
        <v>161</v>
      </c>
      <c r="K2072" t="s">
        <v>161</v>
      </c>
      <c r="L2072" t="s">
        <v>29</v>
      </c>
      <c r="M2072" t="s">
        <v>26</v>
      </c>
      <c r="N2072">
        <v>740</v>
      </c>
      <c r="O2072">
        <v>665</v>
      </c>
      <c r="P2072">
        <v>157</v>
      </c>
      <c r="Q2072">
        <v>90</v>
      </c>
      <c r="R2072">
        <v>0</v>
      </c>
      <c r="S2072">
        <v>0</v>
      </c>
      <c r="T2072">
        <v>0</v>
      </c>
      <c r="U2072">
        <v>0</v>
      </c>
      <c r="V2072">
        <v>89</v>
      </c>
      <c r="W2072">
        <v>21</v>
      </c>
      <c r="X2072">
        <v>12</v>
      </c>
      <c r="Y2072" t="s">
        <v>173</v>
      </c>
      <c r="Z2072" t="s">
        <v>173</v>
      </c>
      <c r="AA2072" t="s">
        <v>173</v>
      </c>
      <c r="AB2072" t="s">
        <v>173</v>
      </c>
      <c r="AC2072" s="25" t="s">
        <v>173</v>
      </c>
      <c r="AD2072" s="25" t="s">
        <v>173</v>
      </c>
      <c r="AE2072" s="25" t="s">
        <v>173</v>
      </c>
      <c r="AQ2072" s="5" t="e">
        <f>VLOOKUP(AR2072,'End KS4 denominations'!A:G,7,0)</f>
        <v>#N/A</v>
      </c>
      <c r="AR2072" s="5" t="str">
        <f t="shared" si="32"/>
        <v>Girls.S7.All special schools.Total.Total</v>
      </c>
    </row>
    <row r="2073" spans="1:44" x14ac:dyDescent="0.25">
      <c r="A2073">
        <v>201819</v>
      </c>
      <c r="B2073" t="s">
        <v>19</v>
      </c>
      <c r="C2073" t="s">
        <v>110</v>
      </c>
      <c r="D2073" t="s">
        <v>20</v>
      </c>
      <c r="E2073" t="s">
        <v>21</v>
      </c>
      <c r="F2073" t="s">
        <v>22</v>
      </c>
      <c r="G2073" t="s">
        <v>161</v>
      </c>
      <c r="H2073" t="s">
        <v>125</v>
      </c>
      <c r="I2073" t="s">
        <v>177</v>
      </c>
      <c r="J2073" t="s">
        <v>161</v>
      </c>
      <c r="K2073" t="s">
        <v>161</v>
      </c>
      <c r="L2073" t="s">
        <v>29</v>
      </c>
      <c r="M2073" t="s">
        <v>26</v>
      </c>
      <c r="N2073">
        <v>3322</v>
      </c>
      <c r="O2073">
        <v>2913</v>
      </c>
      <c r="P2073">
        <v>587</v>
      </c>
      <c r="Q2073">
        <v>331</v>
      </c>
      <c r="R2073">
        <v>0</v>
      </c>
      <c r="S2073">
        <v>0</v>
      </c>
      <c r="T2073">
        <v>0</v>
      </c>
      <c r="U2073">
        <v>0</v>
      </c>
      <c r="V2073">
        <v>87</v>
      </c>
      <c r="W2073">
        <v>17</v>
      </c>
      <c r="X2073">
        <v>9</v>
      </c>
      <c r="Y2073" t="s">
        <v>173</v>
      </c>
      <c r="Z2073" t="s">
        <v>173</v>
      </c>
      <c r="AA2073" t="s">
        <v>173</v>
      </c>
      <c r="AB2073" t="s">
        <v>173</v>
      </c>
      <c r="AC2073" s="25" t="s">
        <v>173</v>
      </c>
      <c r="AD2073" s="25" t="s">
        <v>173</v>
      </c>
      <c r="AE2073" s="25" t="s">
        <v>173</v>
      </c>
      <c r="AQ2073" s="5" t="e">
        <f>VLOOKUP(AR2073,'End KS4 denominations'!A:G,7,0)</f>
        <v>#N/A</v>
      </c>
      <c r="AR2073" s="5" t="str">
        <f t="shared" si="32"/>
        <v>Total.S7.All special schools.Total.Total</v>
      </c>
    </row>
    <row r="2074" spans="1:44" x14ac:dyDescent="0.25">
      <c r="A2074">
        <v>201819</v>
      </c>
      <c r="B2074" t="s">
        <v>19</v>
      </c>
      <c r="C2074" t="s">
        <v>110</v>
      </c>
      <c r="D2074" t="s">
        <v>20</v>
      </c>
      <c r="E2074" t="s">
        <v>21</v>
      </c>
      <c r="F2074" t="s">
        <v>22</v>
      </c>
      <c r="G2074" t="s">
        <v>111</v>
      </c>
      <c r="H2074" t="s">
        <v>125</v>
      </c>
      <c r="I2074" t="s">
        <v>177</v>
      </c>
      <c r="J2074" t="s">
        <v>161</v>
      </c>
      <c r="K2074" t="s">
        <v>161</v>
      </c>
      <c r="L2074" t="s">
        <v>30</v>
      </c>
      <c r="M2074" t="s">
        <v>26</v>
      </c>
      <c r="N2074">
        <v>3025</v>
      </c>
      <c r="O2074">
        <v>2474</v>
      </c>
      <c r="P2074">
        <v>576</v>
      </c>
      <c r="Q2074">
        <v>263</v>
      </c>
      <c r="R2074">
        <v>0</v>
      </c>
      <c r="S2074">
        <v>0</v>
      </c>
      <c r="T2074">
        <v>0</v>
      </c>
      <c r="U2074">
        <v>0</v>
      </c>
      <c r="V2074">
        <v>81</v>
      </c>
      <c r="W2074">
        <v>19</v>
      </c>
      <c r="X2074">
        <v>8</v>
      </c>
      <c r="Y2074" t="s">
        <v>173</v>
      </c>
      <c r="Z2074" t="s">
        <v>173</v>
      </c>
      <c r="AA2074" t="s">
        <v>173</v>
      </c>
      <c r="AB2074" t="s">
        <v>173</v>
      </c>
      <c r="AC2074" s="25" t="s">
        <v>173</v>
      </c>
      <c r="AD2074" s="25" t="s">
        <v>173</v>
      </c>
      <c r="AE2074" s="25" t="s">
        <v>173</v>
      </c>
      <c r="AQ2074" s="5" t="e">
        <f>VLOOKUP(AR2074,'End KS4 denominations'!A:G,7,0)</f>
        <v>#N/A</v>
      </c>
      <c r="AR2074" s="5" t="str">
        <f t="shared" si="32"/>
        <v>Boys.S7.All special schools.Total.Total</v>
      </c>
    </row>
    <row r="2075" spans="1:44" x14ac:dyDescent="0.25">
      <c r="A2075">
        <v>201819</v>
      </c>
      <c r="B2075" t="s">
        <v>19</v>
      </c>
      <c r="C2075" t="s">
        <v>110</v>
      </c>
      <c r="D2075" t="s">
        <v>20</v>
      </c>
      <c r="E2075" t="s">
        <v>21</v>
      </c>
      <c r="F2075" t="s">
        <v>22</v>
      </c>
      <c r="G2075" t="s">
        <v>113</v>
      </c>
      <c r="H2075" t="s">
        <v>125</v>
      </c>
      <c r="I2075" t="s">
        <v>177</v>
      </c>
      <c r="J2075" t="s">
        <v>161</v>
      </c>
      <c r="K2075" t="s">
        <v>161</v>
      </c>
      <c r="L2075" t="s">
        <v>30</v>
      </c>
      <c r="M2075" t="s">
        <v>26</v>
      </c>
      <c r="N2075">
        <v>727</v>
      </c>
      <c r="O2075">
        <v>568</v>
      </c>
      <c r="P2075">
        <v>114</v>
      </c>
      <c r="Q2075">
        <v>47</v>
      </c>
      <c r="R2075">
        <v>0</v>
      </c>
      <c r="S2075">
        <v>0</v>
      </c>
      <c r="T2075">
        <v>0</v>
      </c>
      <c r="U2075">
        <v>0</v>
      </c>
      <c r="V2075">
        <v>78</v>
      </c>
      <c r="W2075">
        <v>15</v>
      </c>
      <c r="X2075">
        <v>6</v>
      </c>
      <c r="Y2075" t="s">
        <v>173</v>
      </c>
      <c r="Z2075" t="s">
        <v>173</v>
      </c>
      <c r="AA2075" t="s">
        <v>173</v>
      </c>
      <c r="AB2075" t="s">
        <v>173</v>
      </c>
      <c r="AC2075" s="25" t="s">
        <v>173</v>
      </c>
      <c r="AD2075" s="25" t="s">
        <v>173</v>
      </c>
      <c r="AE2075" s="25" t="s">
        <v>173</v>
      </c>
      <c r="AQ2075" s="5" t="e">
        <f>VLOOKUP(AR2075,'End KS4 denominations'!A:G,7,0)</f>
        <v>#N/A</v>
      </c>
      <c r="AR2075" s="5" t="str">
        <f t="shared" si="32"/>
        <v>Girls.S7.All special schools.Total.Total</v>
      </c>
    </row>
    <row r="2076" spans="1:44" x14ac:dyDescent="0.25">
      <c r="A2076">
        <v>201819</v>
      </c>
      <c r="B2076" t="s">
        <v>19</v>
      </c>
      <c r="C2076" t="s">
        <v>110</v>
      </c>
      <c r="D2076" t="s">
        <v>20</v>
      </c>
      <c r="E2076" t="s">
        <v>21</v>
      </c>
      <c r="F2076" t="s">
        <v>22</v>
      </c>
      <c r="G2076" t="s">
        <v>161</v>
      </c>
      <c r="H2076" t="s">
        <v>125</v>
      </c>
      <c r="I2076" t="s">
        <v>177</v>
      </c>
      <c r="J2076" t="s">
        <v>161</v>
      </c>
      <c r="K2076" t="s">
        <v>161</v>
      </c>
      <c r="L2076" t="s">
        <v>30</v>
      </c>
      <c r="M2076" t="s">
        <v>26</v>
      </c>
      <c r="N2076">
        <v>3752</v>
      </c>
      <c r="O2076">
        <v>3042</v>
      </c>
      <c r="P2076">
        <v>690</v>
      </c>
      <c r="Q2076">
        <v>310</v>
      </c>
      <c r="R2076">
        <v>0</v>
      </c>
      <c r="S2076">
        <v>0</v>
      </c>
      <c r="T2076">
        <v>0</v>
      </c>
      <c r="U2076">
        <v>0</v>
      </c>
      <c r="V2076">
        <v>81</v>
      </c>
      <c r="W2076">
        <v>18</v>
      </c>
      <c r="X2076">
        <v>8</v>
      </c>
      <c r="Y2076" t="s">
        <v>173</v>
      </c>
      <c r="Z2076" t="s">
        <v>173</v>
      </c>
      <c r="AA2076" t="s">
        <v>173</v>
      </c>
      <c r="AB2076" t="s">
        <v>173</v>
      </c>
      <c r="AC2076" s="25" t="s">
        <v>173</v>
      </c>
      <c r="AD2076" s="25" t="s">
        <v>173</v>
      </c>
      <c r="AE2076" s="25" t="s">
        <v>173</v>
      </c>
      <c r="AQ2076" s="5" t="e">
        <f>VLOOKUP(AR2076,'End KS4 denominations'!A:G,7,0)</f>
        <v>#N/A</v>
      </c>
      <c r="AR2076" s="5" t="str">
        <f t="shared" si="32"/>
        <v>Total.S7.All special schools.Total.Total</v>
      </c>
    </row>
    <row r="2077" spans="1:44" x14ac:dyDescent="0.25">
      <c r="A2077">
        <v>201819</v>
      </c>
      <c r="B2077" t="s">
        <v>19</v>
      </c>
      <c r="C2077" t="s">
        <v>110</v>
      </c>
      <c r="D2077" t="s">
        <v>20</v>
      </c>
      <c r="E2077" t="s">
        <v>21</v>
      </c>
      <c r="F2077" t="s">
        <v>22</v>
      </c>
      <c r="G2077" t="s">
        <v>111</v>
      </c>
      <c r="H2077" t="s">
        <v>125</v>
      </c>
      <c r="I2077" t="s">
        <v>177</v>
      </c>
      <c r="J2077" t="s">
        <v>161</v>
      </c>
      <c r="K2077" t="s">
        <v>161</v>
      </c>
      <c r="L2077" t="s">
        <v>31</v>
      </c>
      <c r="M2077" t="s">
        <v>26</v>
      </c>
      <c r="N2077">
        <v>50</v>
      </c>
      <c r="O2077">
        <v>48</v>
      </c>
      <c r="P2077">
        <v>32</v>
      </c>
      <c r="Q2077">
        <v>27</v>
      </c>
      <c r="R2077">
        <v>0</v>
      </c>
      <c r="S2077">
        <v>0</v>
      </c>
      <c r="T2077">
        <v>0</v>
      </c>
      <c r="U2077">
        <v>0</v>
      </c>
      <c r="V2077">
        <v>96</v>
      </c>
      <c r="W2077">
        <v>64</v>
      </c>
      <c r="X2077">
        <v>54</v>
      </c>
      <c r="Y2077" t="s">
        <v>173</v>
      </c>
      <c r="Z2077" t="s">
        <v>173</v>
      </c>
      <c r="AA2077" t="s">
        <v>173</v>
      </c>
      <c r="AB2077" t="s">
        <v>173</v>
      </c>
      <c r="AC2077" s="25" t="s">
        <v>173</v>
      </c>
      <c r="AD2077" s="25" t="s">
        <v>173</v>
      </c>
      <c r="AE2077" s="25" t="s">
        <v>173</v>
      </c>
      <c r="AQ2077" s="5" t="e">
        <f>VLOOKUP(AR2077,'End KS4 denominations'!A:G,7,0)</f>
        <v>#N/A</v>
      </c>
      <c r="AR2077" s="5" t="str">
        <f t="shared" si="32"/>
        <v>Boys.S7.All special schools.Total.Total</v>
      </c>
    </row>
    <row r="2078" spans="1:44" x14ac:dyDescent="0.25">
      <c r="A2078">
        <v>201819</v>
      </c>
      <c r="B2078" t="s">
        <v>19</v>
      </c>
      <c r="C2078" t="s">
        <v>110</v>
      </c>
      <c r="D2078" t="s">
        <v>20</v>
      </c>
      <c r="E2078" t="s">
        <v>21</v>
      </c>
      <c r="F2078" t="s">
        <v>22</v>
      </c>
      <c r="G2078" t="s">
        <v>113</v>
      </c>
      <c r="H2078" t="s">
        <v>125</v>
      </c>
      <c r="I2078" t="s">
        <v>177</v>
      </c>
      <c r="J2078" t="s">
        <v>161</v>
      </c>
      <c r="K2078" t="s">
        <v>161</v>
      </c>
      <c r="L2078" t="s">
        <v>31</v>
      </c>
      <c r="M2078" t="s">
        <v>26</v>
      </c>
      <c r="N2078">
        <v>18</v>
      </c>
      <c r="O2078">
        <v>17</v>
      </c>
      <c r="P2078">
        <v>14</v>
      </c>
      <c r="Q2078">
        <v>13</v>
      </c>
      <c r="R2078">
        <v>0</v>
      </c>
      <c r="S2078">
        <v>0</v>
      </c>
      <c r="T2078">
        <v>0</v>
      </c>
      <c r="U2078">
        <v>0</v>
      </c>
      <c r="V2078">
        <v>94</v>
      </c>
      <c r="W2078">
        <v>77</v>
      </c>
      <c r="X2078">
        <v>72</v>
      </c>
      <c r="Y2078" t="s">
        <v>173</v>
      </c>
      <c r="Z2078" t="s">
        <v>173</v>
      </c>
      <c r="AA2078" t="s">
        <v>173</v>
      </c>
      <c r="AB2078" t="s">
        <v>173</v>
      </c>
      <c r="AC2078" s="25" t="s">
        <v>173</v>
      </c>
      <c r="AD2078" s="25" t="s">
        <v>173</v>
      </c>
      <c r="AE2078" s="25" t="s">
        <v>173</v>
      </c>
      <c r="AQ2078" s="5" t="e">
        <f>VLOOKUP(AR2078,'End KS4 denominations'!A:G,7,0)</f>
        <v>#N/A</v>
      </c>
      <c r="AR2078" s="5" t="str">
        <f t="shared" si="32"/>
        <v>Girls.S7.All special schools.Total.Total</v>
      </c>
    </row>
    <row r="2079" spans="1:44" x14ac:dyDescent="0.25">
      <c r="A2079">
        <v>201819</v>
      </c>
      <c r="B2079" t="s">
        <v>19</v>
      </c>
      <c r="C2079" t="s">
        <v>110</v>
      </c>
      <c r="D2079" t="s">
        <v>20</v>
      </c>
      <c r="E2079" t="s">
        <v>21</v>
      </c>
      <c r="F2079" t="s">
        <v>22</v>
      </c>
      <c r="G2079" t="s">
        <v>161</v>
      </c>
      <c r="H2079" t="s">
        <v>125</v>
      </c>
      <c r="I2079" t="s">
        <v>177</v>
      </c>
      <c r="J2079" t="s">
        <v>161</v>
      </c>
      <c r="K2079" t="s">
        <v>161</v>
      </c>
      <c r="L2079" t="s">
        <v>31</v>
      </c>
      <c r="M2079" t="s">
        <v>26</v>
      </c>
      <c r="N2079">
        <v>68</v>
      </c>
      <c r="O2079">
        <v>65</v>
      </c>
      <c r="P2079">
        <v>46</v>
      </c>
      <c r="Q2079">
        <v>40</v>
      </c>
      <c r="R2079">
        <v>0</v>
      </c>
      <c r="S2079">
        <v>0</v>
      </c>
      <c r="T2079">
        <v>0</v>
      </c>
      <c r="U2079">
        <v>0</v>
      </c>
      <c r="V2079">
        <v>95</v>
      </c>
      <c r="W2079">
        <v>67</v>
      </c>
      <c r="X2079">
        <v>58</v>
      </c>
      <c r="Y2079" t="s">
        <v>173</v>
      </c>
      <c r="Z2079" t="s">
        <v>173</v>
      </c>
      <c r="AA2079" t="s">
        <v>173</v>
      </c>
      <c r="AB2079" t="s">
        <v>173</v>
      </c>
      <c r="AC2079" s="25" t="s">
        <v>173</v>
      </c>
      <c r="AD2079" s="25" t="s">
        <v>173</v>
      </c>
      <c r="AE2079" s="25" t="s">
        <v>173</v>
      </c>
      <c r="AQ2079" s="5" t="e">
        <f>VLOOKUP(AR2079,'End KS4 denominations'!A:G,7,0)</f>
        <v>#N/A</v>
      </c>
      <c r="AR2079" s="5" t="str">
        <f t="shared" si="32"/>
        <v>Total.S7.All special schools.Total.Total</v>
      </c>
    </row>
    <row r="2080" spans="1:44" x14ac:dyDescent="0.25">
      <c r="A2080">
        <v>201819</v>
      </c>
      <c r="B2080" t="s">
        <v>19</v>
      </c>
      <c r="C2080" t="s">
        <v>110</v>
      </c>
      <c r="D2080" t="s">
        <v>20</v>
      </c>
      <c r="E2080" t="s">
        <v>21</v>
      </c>
      <c r="F2080" t="s">
        <v>22</v>
      </c>
      <c r="G2080" t="s">
        <v>111</v>
      </c>
      <c r="H2080" t="s">
        <v>125</v>
      </c>
      <c r="I2080" t="s">
        <v>177</v>
      </c>
      <c r="J2080" t="s">
        <v>161</v>
      </c>
      <c r="K2080" t="s">
        <v>161</v>
      </c>
      <c r="L2080" t="s">
        <v>32</v>
      </c>
      <c r="M2080" t="s">
        <v>26</v>
      </c>
      <c r="N2080">
        <v>164</v>
      </c>
      <c r="O2080">
        <v>141</v>
      </c>
      <c r="P2080">
        <v>36</v>
      </c>
      <c r="Q2080">
        <v>22</v>
      </c>
      <c r="R2080">
        <v>0</v>
      </c>
      <c r="S2080">
        <v>0</v>
      </c>
      <c r="T2080">
        <v>0</v>
      </c>
      <c r="U2080">
        <v>0</v>
      </c>
      <c r="V2080">
        <v>85</v>
      </c>
      <c r="W2080">
        <v>21</v>
      </c>
      <c r="X2080">
        <v>13</v>
      </c>
      <c r="Y2080" t="s">
        <v>173</v>
      </c>
      <c r="Z2080" t="s">
        <v>173</v>
      </c>
      <c r="AA2080" t="s">
        <v>173</v>
      </c>
      <c r="AB2080" t="s">
        <v>173</v>
      </c>
      <c r="AC2080" s="25" t="s">
        <v>173</v>
      </c>
      <c r="AD2080" s="25" t="s">
        <v>173</v>
      </c>
      <c r="AE2080" s="25" t="s">
        <v>173</v>
      </c>
      <c r="AQ2080" s="5" t="e">
        <f>VLOOKUP(AR2080,'End KS4 denominations'!A:G,7,0)</f>
        <v>#N/A</v>
      </c>
      <c r="AR2080" s="5" t="str">
        <f t="shared" si="32"/>
        <v>Boys.S7.All special schools.Total.Total</v>
      </c>
    </row>
    <row r="2081" spans="1:44" x14ac:dyDescent="0.25">
      <c r="A2081">
        <v>201819</v>
      </c>
      <c r="B2081" t="s">
        <v>19</v>
      </c>
      <c r="C2081" t="s">
        <v>110</v>
      </c>
      <c r="D2081" t="s">
        <v>20</v>
      </c>
      <c r="E2081" t="s">
        <v>21</v>
      </c>
      <c r="F2081" t="s">
        <v>22</v>
      </c>
      <c r="G2081" t="s">
        <v>113</v>
      </c>
      <c r="H2081" t="s">
        <v>125</v>
      </c>
      <c r="I2081" t="s">
        <v>177</v>
      </c>
      <c r="J2081" t="s">
        <v>161</v>
      </c>
      <c r="K2081" t="s">
        <v>161</v>
      </c>
      <c r="L2081" t="s">
        <v>32</v>
      </c>
      <c r="M2081" t="s">
        <v>26</v>
      </c>
      <c r="N2081">
        <v>56</v>
      </c>
      <c r="O2081">
        <v>44</v>
      </c>
      <c r="P2081">
        <v>12</v>
      </c>
      <c r="Q2081">
        <v>4</v>
      </c>
      <c r="R2081">
        <v>0</v>
      </c>
      <c r="S2081">
        <v>0</v>
      </c>
      <c r="T2081">
        <v>0</v>
      </c>
      <c r="U2081">
        <v>0</v>
      </c>
      <c r="V2081">
        <v>78</v>
      </c>
      <c r="W2081">
        <v>21</v>
      </c>
      <c r="X2081">
        <v>7</v>
      </c>
      <c r="Y2081" t="s">
        <v>173</v>
      </c>
      <c r="Z2081" t="s">
        <v>173</v>
      </c>
      <c r="AA2081" t="s">
        <v>173</v>
      </c>
      <c r="AB2081" t="s">
        <v>173</v>
      </c>
      <c r="AC2081" s="25" t="s">
        <v>173</v>
      </c>
      <c r="AD2081" s="25" t="s">
        <v>173</v>
      </c>
      <c r="AE2081" s="25" t="s">
        <v>173</v>
      </c>
      <c r="AQ2081" s="5" t="e">
        <f>VLOOKUP(AR2081,'End KS4 denominations'!A:G,7,0)</f>
        <v>#N/A</v>
      </c>
      <c r="AR2081" s="5" t="str">
        <f t="shared" si="32"/>
        <v>Girls.S7.All special schools.Total.Total</v>
      </c>
    </row>
    <row r="2082" spans="1:44" x14ac:dyDescent="0.25">
      <c r="A2082">
        <v>201819</v>
      </c>
      <c r="B2082" t="s">
        <v>19</v>
      </c>
      <c r="C2082" t="s">
        <v>110</v>
      </c>
      <c r="D2082" t="s">
        <v>20</v>
      </c>
      <c r="E2082" t="s">
        <v>21</v>
      </c>
      <c r="F2082" t="s">
        <v>22</v>
      </c>
      <c r="G2082" t="s">
        <v>161</v>
      </c>
      <c r="H2082" t="s">
        <v>125</v>
      </c>
      <c r="I2082" t="s">
        <v>177</v>
      </c>
      <c r="J2082" t="s">
        <v>161</v>
      </c>
      <c r="K2082" t="s">
        <v>161</v>
      </c>
      <c r="L2082" t="s">
        <v>32</v>
      </c>
      <c r="M2082" t="s">
        <v>26</v>
      </c>
      <c r="N2082">
        <v>220</v>
      </c>
      <c r="O2082">
        <v>185</v>
      </c>
      <c r="P2082">
        <v>48</v>
      </c>
      <c r="Q2082">
        <v>26</v>
      </c>
      <c r="R2082">
        <v>0</v>
      </c>
      <c r="S2082">
        <v>0</v>
      </c>
      <c r="T2082">
        <v>0</v>
      </c>
      <c r="U2082">
        <v>0</v>
      </c>
      <c r="V2082">
        <v>84</v>
      </c>
      <c r="W2082">
        <v>21</v>
      </c>
      <c r="X2082">
        <v>11</v>
      </c>
      <c r="Y2082" t="s">
        <v>173</v>
      </c>
      <c r="Z2082" t="s">
        <v>173</v>
      </c>
      <c r="AA2082" t="s">
        <v>173</v>
      </c>
      <c r="AB2082" t="s">
        <v>173</v>
      </c>
      <c r="AC2082" s="25" t="s">
        <v>173</v>
      </c>
      <c r="AD2082" s="25" t="s">
        <v>173</v>
      </c>
      <c r="AE2082" s="25" t="s">
        <v>173</v>
      </c>
      <c r="AQ2082" s="5" t="e">
        <f>VLOOKUP(AR2082,'End KS4 denominations'!A:G,7,0)</f>
        <v>#N/A</v>
      </c>
      <c r="AR2082" s="5" t="str">
        <f t="shared" si="32"/>
        <v>Total.S7.All special schools.Total.Total</v>
      </c>
    </row>
    <row r="2083" spans="1:44" x14ac:dyDescent="0.25">
      <c r="A2083">
        <v>201819</v>
      </c>
      <c r="B2083" t="s">
        <v>19</v>
      </c>
      <c r="C2083" t="s">
        <v>110</v>
      </c>
      <c r="D2083" t="s">
        <v>20</v>
      </c>
      <c r="E2083" t="s">
        <v>21</v>
      </c>
      <c r="F2083" t="s">
        <v>22</v>
      </c>
      <c r="G2083" t="s">
        <v>111</v>
      </c>
      <c r="H2083" t="s">
        <v>125</v>
      </c>
      <c r="I2083" t="s">
        <v>177</v>
      </c>
      <c r="J2083" t="s">
        <v>161</v>
      </c>
      <c r="K2083" t="s">
        <v>161</v>
      </c>
      <c r="L2083" t="s">
        <v>33</v>
      </c>
      <c r="M2083" t="s">
        <v>26</v>
      </c>
      <c r="N2083">
        <v>1798</v>
      </c>
      <c r="O2083">
        <v>1628</v>
      </c>
      <c r="P2083">
        <v>406</v>
      </c>
      <c r="Q2083">
        <v>222</v>
      </c>
      <c r="R2083">
        <v>0</v>
      </c>
      <c r="S2083">
        <v>0</v>
      </c>
      <c r="T2083">
        <v>0</v>
      </c>
      <c r="U2083">
        <v>0</v>
      </c>
      <c r="V2083">
        <v>90</v>
      </c>
      <c r="W2083">
        <v>22</v>
      </c>
      <c r="X2083">
        <v>12</v>
      </c>
      <c r="Y2083" t="s">
        <v>173</v>
      </c>
      <c r="Z2083" t="s">
        <v>173</v>
      </c>
      <c r="AA2083" t="s">
        <v>173</v>
      </c>
      <c r="AB2083" t="s">
        <v>173</v>
      </c>
      <c r="AC2083" s="25" t="s">
        <v>173</v>
      </c>
      <c r="AD2083" s="25" t="s">
        <v>173</v>
      </c>
      <c r="AE2083" s="25" t="s">
        <v>173</v>
      </c>
      <c r="AQ2083" s="5" t="e">
        <f>VLOOKUP(AR2083,'End KS4 denominations'!A:G,7,0)</f>
        <v>#N/A</v>
      </c>
      <c r="AR2083" s="5" t="str">
        <f t="shared" si="32"/>
        <v>Boys.S7.All special schools.Total.Total</v>
      </c>
    </row>
    <row r="2084" spans="1:44" x14ac:dyDescent="0.25">
      <c r="A2084">
        <v>201819</v>
      </c>
      <c r="B2084" t="s">
        <v>19</v>
      </c>
      <c r="C2084" t="s">
        <v>110</v>
      </c>
      <c r="D2084" t="s">
        <v>20</v>
      </c>
      <c r="E2084" t="s">
        <v>21</v>
      </c>
      <c r="F2084" t="s">
        <v>22</v>
      </c>
      <c r="G2084" t="s">
        <v>113</v>
      </c>
      <c r="H2084" t="s">
        <v>125</v>
      </c>
      <c r="I2084" t="s">
        <v>177</v>
      </c>
      <c r="J2084" t="s">
        <v>161</v>
      </c>
      <c r="K2084" t="s">
        <v>161</v>
      </c>
      <c r="L2084" t="s">
        <v>33</v>
      </c>
      <c r="M2084" t="s">
        <v>26</v>
      </c>
      <c r="N2084">
        <v>468</v>
      </c>
      <c r="O2084">
        <v>419</v>
      </c>
      <c r="P2084">
        <v>82</v>
      </c>
      <c r="Q2084">
        <v>47</v>
      </c>
      <c r="R2084">
        <v>0</v>
      </c>
      <c r="S2084">
        <v>0</v>
      </c>
      <c r="T2084">
        <v>0</v>
      </c>
      <c r="U2084">
        <v>0</v>
      </c>
      <c r="V2084">
        <v>89</v>
      </c>
      <c r="W2084">
        <v>17</v>
      </c>
      <c r="X2084">
        <v>10</v>
      </c>
      <c r="Y2084" t="s">
        <v>173</v>
      </c>
      <c r="Z2084" t="s">
        <v>173</v>
      </c>
      <c r="AA2084" t="s">
        <v>173</v>
      </c>
      <c r="AB2084" t="s">
        <v>173</v>
      </c>
      <c r="AC2084" s="25" t="s">
        <v>173</v>
      </c>
      <c r="AD2084" s="25" t="s">
        <v>173</v>
      </c>
      <c r="AE2084" s="25" t="s">
        <v>173</v>
      </c>
      <c r="AQ2084" s="5" t="e">
        <f>VLOOKUP(AR2084,'End KS4 denominations'!A:G,7,0)</f>
        <v>#N/A</v>
      </c>
      <c r="AR2084" s="5" t="str">
        <f t="shared" si="32"/>
        <v>Girls.S7.All special schools.Total.Total</v>
      </c>
    </row>
    <row r="2085" spans="1:44" x14ac:dyDescent="0.25">
      <c r="A2085">
        <v>201819</v>
      </c>
      <c r="B2085" t="s">
        <v>19</v>
      </c>
      <c r="C2085" t="s">
        <v>110</v>
      </c>
      <c r="D2085" t="s">
        <v>20</v>
      </c>
      <c r="E2085" t="s">
        <v>21</v>
      </c>
      <c r="F2085" t="s">
        <v>22</v>
      </c>
      <c r="G2085" t="s">
        <v>161</v>
      </c>
      <c r="H2085" t="s">
        <v>125</v>
      </c>
      <c r="I2085" t="s">
        <v>177</v>
      </c>
      <c r="J2085" t="s">
        <v>161</v>
      </c>
      <c r="K2085" t="s">
        <v>161</v>
      </c>
      <c r="L2085" t="s">
        <v>33</v>
      </c>
      <c r="M2085" t="s">
        <v>26</v>
      </c>
      <c r="N2085">
        <v>2266</v>
      </c>
      <c r="O2085">
        <v>2047</v>
      </c>
      <c r="P2085">
        <v>488</v>
      </c>
      <c r="Q2085">
        <v>269</v>
      </c>
      <c r="R2085">
        <v>0</v>
      </c>
      <c r="S2085">
        <v>0</v>
      </c>
      <c r="T2085">
        <v>0</v>
      </c>
      <c r="U2085">
        <v>0</v>
      </c>
      <c r="V2085">
        <v>90</v>
      </c>
      <c r="W2085">
        <v>21</v>
      </c>
      <c r="X2085">
        <v>11</v>
      </c>
      <c r="Y2085" t="s">
        <v>173</v>
      </c>
      <c r="Z2085" t="s">
        <v>173</v>
      </c>
      <c r="AA2085" t="s">
        <v>173</v>
      </c>
      <c r="AB2085" t="s">
        <v>173</v>
      </c>
      <c r="AC2085" s="25" t="s">
        <v>173</v>
      </c>
      <c r="AD2085" s="25" t="s">
        <v>173</v>
      </c>
      <c r="AE2085" s="25" t="s">
        <v>173</v>
      </c>
      <c r="AQ2085" s="5" t="e">
        <f>VLOOKUP(AR2085,'End KS4 denominations'!A:G,7,0)</f>
        <v>#N/A</v>
      </c>
      <c r="AR2085" s="5" t="str">
        <f t="shared" si="32"/>
        <v>Total.S7.All special schools.Total.Total</v>
      </c>
    </row>
    <row r="2086" spans="1:44" x14ac:dyDescent="0.25">
      <c r="A2086">
        <v>201819</v>
      </c>
      <c r="B2086" t="s">
        <v>19</v>
      </c>
      <c r="C2086" t="s">
        <v>110</v>
      </c>
      <c r="D2086" t="s">
        <v>20</v>
      </c>
      <c r="E2086" t="s">
        <v>21</v>
      </c>
      <c r="F2086" t="s">
        <v>22</v>
      </c>
      <c r="G2086" t="s">
        <v>111</v>
      </c>
      <c r="H2086" t="s">
        <v>125</v>
      </c>
      <c r="I2086" t="s">
        <v>177</v>
      </c>
      <c r="J2086" t="s">
        <v>161</v>
      </c>
      <c r="K2086" t="s">
        <v>161</v>
      </c>
      <c r="L2086" t="s">
        <v>34</v>
      </c>
      <c r="M2086" t="s">
        <v>26</v>
      </c>
      <c r="N2086">
        <v>3798</v>
      </c>
      <c r="O2086">
        <v>3433</v>
      </c>
      <c r="P2086">
        <v>1049</v>
      </c>
      <c r="Q2086">
        <v>599</v>
      </c>
      <c r="R2086">
        <v>0</v>
      </c>
      <c r="S2086">
        <v>0</v>
      </c>
      <c r="T2086">
        <v>0</v>
      </c>
      <c r="U2086">
        <v>0</v>
      </c>
      <c r="V2086">
        <v>90</v>
      </c>
      <c r="W2086">
        <v>27</v>
      </c>
      <c r="X2086">
        <v>15</v>
      </c>
      <c r="Y2086" t="s">
        <v>173</v>
      </c>
      <c r="Z2086" t="s">
        <v>173</v>
      </c>
      <c r="AA2086" t="s">
        <v>173</v>
      </c>
      <c r="AB2086" t="s">
        <v>173</v>
      </c>
      <c r="AC2086" s="25" t="s">
        <v>173</v>
      </c>
      <c r="AD2086" s="25" t="s">
        <v>173</v>
      </c>
      <c r="AE2086" s="25" t="s">
        <v>173</v>
      </c>
      <c r="AQ2086" s="5" t="e">
        <f>VLOOKUP(AR2086,'End KS4 denominations'!A:G,7,0)</f>
        <v>#N/A</v>
      </c>
      <c r="AR2086" s="5" t="str">
        <f t="shared" si="32"/>
        <v>Boys.S7.All special schools.Total.Total</v>
      </c>
    </row>
    <row r="2087" spans="1:44" x14ac:dyDescent="0.25">
      <c r="A2087">
        <v>201819</v>
      </c>
      <c r="B2087" t="s">
        <v>19</v>
      </c>
      <c r="C2087" t="s">
        <v>110</v>
      </c>
      <c r="D2087" t="s">
        <v>20</v>
      </c>
      <c r="E2087" t="s">
        <v>21</v>
      </c>
      <c r="F2087" t="s">
        <v>22</v>
      </c>
      <c r="G2087" t="s">
        <v>113</v>
      </c>
      <c r="H2087" t="s">
        <v>125</v>
      </c>
      <c r="I2087" t="s">
        <v>177</v>
      </c>
      <c r="J2087" t="s">
        <v>161</v>
      </c>
      <c r="K2087" t="s">
        <v>161</v>
      </c>
      <c r="L2087" t="s">
        <v>34</v>
      </c>
      <c r="M2087" t="s">
        <v>26</v>
      </c>
      <c r="N2087">
        <v>1111</v>
      </c>
      <c r="O2087">
        <v>1038</v>
      </c>
      <c r="P2087">
        <v>345</v>
      </c>
      <c r="Q2087">
        <v>208</v>
      </c>
      <c r="R2087">
        <v>0</v>
      </c>
      <c r="S2087">
        <v>0</v>
      </c>
      <c r="T2087">
        <v>0</v>
      </c>
      <c r="U2087">
        <v>0</v>
      </c>
      <c r="V2087">
        <v>93</v>
      </c>
      <c r="W2087">
        <v>31</v>
      </c>
      <c r="X2087">
        <v>18</v>
      </c>
      <c r="Y2087" t="s">
        <v>173</v>
      </c>
      <c r="Z2087" t="s">
        <v>173</v>
      </c>
      <c r="AA2087" t="s">
        <v>173</v>
      </c>
      <c r="AB2087" t="s">
        <v>173</v>
      </c>
      <c r="AC2087" s="25" t="s">
        <v>173</v>
      </c>
      <c r="AD2087" s="25" t="s">
        <v>173</v>
      </c>
      <c r="AE2087" s="25" t="s">
        <v>173</v>
      </c>
      <c r="AQ2087" s="5" t="e">
        <f>VLOOKUP(AR2087,'End KS4 denominations'!A:G,7,0)</f>
        <v>#N/A</v>
      </c>
      <c r="AR2087" s="5" t="str">
        <f t="shared" si="32"/>
        <v>Girls.S7.All special schools.Total.Total</v>
      </c>
    </row>
    <row r="2088" spans="1:44" x14ac:dyDescent="0.25">
      <c r="A2088">
        <v>201819</v>
      </c>
      <c r="B2088" t="s">
        <v>19</v>
      </c>
      <c r="C2088" t="s">
        <v>110</v>
      </c>
      <c r="D2088" t="s">
        <v>20</v>
      </c>
      <c r="E2088" t="s">
        <v>21</v>
      </c>
      <c r="F2088" t="s">
        <v>22</v>
      </c>
      <c r="G2088" t="s">
        <v>161</v>
      </c>
      <c r="H2088" t="s">
        <v>125</v>
      </c>
      <c r="I2088" t="s">
        <v>177</v>
      </c>
      <c r="J2088" t="s">
        <v>161</v>
      </c>
      <c r="K2088" t="s">
        <v>161</v>
      </c>
      <c r="L2088" t="s">
        <v>34</v>
      </c>
      <c r="M2088" t="s">
        <v>26</v>
      </c>
      <c r="N2088">
        <v>4909</v>
      </c>
      <c r="O2088">
        <v>4471</v>
      </c>
      <c r="P2088">
        <v>1394</v>
      </c>
      <c r="Q2088">
        <v>807</v>
      </c>
      <c r="R2088">
        <v>0</v>
      </c>
      <c r="S2088">
        <v>0</v>
      </c>
      <c r="T2088">
        <v>0</v>
      </c>
      <c r="U2088">
        <v>0</v>
      </c>
      <c r="V2088">
        <v>91</v>
      </c>
      <c r="W2088">
        <v>28</v>
      </c>
      <c r="X2088">
        <v>16</v>
      </c>
      <c r="Y2088" t="s">
        <v>173</v>
      </c>
      <c r="Z2088" t="s">
        <v>173</v>
      </c>
      <c r="AA2088" t="s">
        <v>173</v>
      </c>
      <c r="AB2088" t="s">
        <v>173</v>
      </c>
      <c r="AC2088" s="25" t="s">
        <v>173</v>
      </c>
      <c r="AD2088" s="25" t="s">
        <v>173</v>
      </c>
      <c r="AE2088" s="25" t="s">
        <v>173</v>
      </c>
      <c r="AQ2088" s="5" t="e">
        <f>VLOOKUP(AR2088,'End KS4 denominations'!A:G,7,0)</f>
        <v>#N/A</v>
      </c>
      <c r="AR2088" s="5" t="str">
        <f t="shared" si="32"/>
        <v>Total.S7.All special schools.Total.Total</v>
      </c>
    </row>
    <row r="2089" spans="1:44" x14ac:dyDescent="0.25">
      <c r="A2089">
        <v>201819</v>
      </c>
      <c r="B2089" t="s">
        <v>19</v>
      </c>
      <c r="C2089" t="s">
        <v>110</v>
      </c>
      <c r="D2089" t="s">
        <v>20</v>
      </c>
      <c r="E2089" t="s">
        <v>21</v>
      </c>
      <c r="F2089" t="s">
        <v>22</v>
      </c>
      <c r="G2089" t="s">
        <v>111</v>
      </c>
      <c r="H2089" t="s">
        <v>125</v>
      </c>
      <c r="I2089" t="s">
        <v>177</v>
      </c>
      <c r="J2089" t="s">
        <v>161</v>
      </c>
      <c r="K2089" t="s">
        <v>161</v>
      </c>
      <c r="L2089" t="s">
        <v>35</v>
      </c>
      <c r="M2089" t="s">
        <v>26</v>
      </c>
      <c r="N2089">
        <v>1281</v>
      </c>
      <c r="O2089">
        <v>1206</v>
      </c>
      <c r="P2089">
        <v>342</v>
      </c>
      <c r="Q2089">
        <v>178</v>
      </c>
      <c r="R2089">
        <v>0</v>
      </c>
      <c r="S2089">
        <v>0</v>
      </c>
      <c r="T2089">
        <v>0</v>
      </c>
      <c r="U2089">
        <v>0</v>
      </c>
      <c r="V2089">
        <v>94</v>
      </c>
      <c r="W2089">
        <v>26</v>
      </c>
      <c r="X2089">
        <v>13</v>
      </c>
      <c r="Y2089" t="s">
        <v>173</v>
      </c>
      <c r="Z2089" t="s">
        <v>173</v>
      </c>
      <c r="AA2089" t="s">
        <v>173</v>
      </c>
      <c r="AB2089" t="s">
        <v>173</v>
      </c>
      <c r="AC2089" s="25" t="s">
        <v>173</v>
      </c>
      <c r="AD2089" s="25" t="s">
        <v>173</v>
      </c>
      <c r="AE2089" s="25" t="s">
        <v>173</v>
      </c>
      <c r="AQ2089" s="5" t="e">
        <f>VLOOKUP(AR2089,'End KS4 denominations'!A:G,7,0)</f>
        <v>#N/A</v>
      </c>
      <c r="AR2089" s="5" t="str">
        <f t="shared" si="32"/>
        <v>Boys.S7.All special schools.Total.Total</v>
      </c>
    </row>
    <row r="2090" spans="1:44" x14ac:dyDescent="0.25">
      <c r="A2090">
        <v>201819</v>
      </c>
      <c r="B2090" t="s">
        <v>19</v>
      </c>
      <c r="C2090" t="s">
        <v>110</v>
      </c>
      <c r="D2090" t="s">
        <v>20</v>
      </c>
      <c r="E2090" t="s">
        <v>21</v>
      </c>
      <c r="F2090" t="s">
        <v>22</v>
      </c>
      <c r="G2090" t="s">
        <v>113</v>
      </c>
      <c r="H2090" t="s">
        <v>125</v>
      </c>
      <c r="I2090" t="s">
        <v>177</v>
      </c>
      <c r="J2090" t="s">
        <v>161</v>
      </c>
      <c r="K2090" t="s">
        <v>161</v>
      </c>
      <c r="L2090" t="s">
        <v>35</v>
      </c>
      <c r="M2090" t="s">
        <v>26</v>
      </c>
      <c r="N2090">
        <v>536</v>
      </c>
      <c r="O2090">
        <v>517</v>
      </c>
      <c r="P2090">
        <v>181</v>
      </c>
      <c r="Q2090">
        <v>112</v>
      </c>
      <c r="R2090">
        <v>0</v>
      </c>
      <c r="S2090">
        <v>0</v>
      </c>
      <c r="T2090">
        <v>0</v>
      </c>
      <c r="U2090">
        <v>0</v>
      </c>
      <c r="V2090">
        <v>96</v>
      </c>
      <c r="W2090">
        <v>33</v>
      </c>
      <c r="X2090">
        <v>20</v>
      </c>
      <c r="Y2090" t="s">
        <v>173</v>
      </c>
      <c r="Z2090" t="s">
        <v>173</v>
      </c>
      <c r="AA2090" t="s">
        <v>173</v>
      </c>
      <c r="AB2090" t="s">
        <v>173</v>
      </c>
      <c r="AC2090" s="25" t="s">
        <v>173</v>
      </c>
      <c r="AD2090" s="25" t="s">
        <v>173</v>
      </c>
      <c r="AE2090" s="25" t="s">
        <v>173</v>
      </c>
      <c r="AQ2090" s="5" t="e">
        <f>VLOOKUP(AR2090,'End KS4 denominations'!A:G,7,0)</f>
        <v>#N/A</v>
      </c>
      <c r="AR2090" s="5" t="str">
        <f t="shared" si="32"/>
        <v>Girls.S7.All special schools.Total.Total</v>
      </c>
    </row>
    <row r="2091" spans="1:44" x14ac:dyDescent="0.25">
      <c r="A2091">
        <v>201819</v>
      </c>
      <c r="B2091" t="s">
        <v>19</v>
      </c>
      <c r="C2091" t="s">
        <v>110</v>
      </c>
      <c r="D2091" t="s">
        <v>20</v>
      </c>
      <c r="E2091" t="s">
        <v>21</v>
      </c>
      <c r="F2091" t="s">
        <v>22</v>
      </c>
      <c r="G2091" t="s">
        <v>161</v>
      </c>
      <c r="H2091" t="s">
        <v>125</v>
      </c>
      <c r="I2091" t="s">
        <v>177</v>
      </c>
      <c r="J2091" t="s">
        <v>161</v>
      </c>
      <c r="K2091" t="s">
        <v>161</v>
      </c>
      <c r="L2091" t="s">
        <v>35</v>
      </c>
      <c r="M2091" t="s">
        <v>26</v>
      </c>
      <c r="N2091">
        <v>1817</v>
      </c>
      <c r="O2091">
        <v>1723</v>
      </c>
      <c r="P2091">
        <v>523</v>
      </c>
      <c r="Q2091">
        <v>290</v>
      </c>
      <c r="R2091">
        <v>0</v>
      </c>
      <c r="S2091">
        <v>0</v>
      </c>
      <c r="T2091">
        <v>0</v>
      </c>
      <c r="U2091">
        <v>0</v>
      </c>
      <c r="V2091">
        <v>94</v>
      </c>
      <c r="W2091">
        <v>28</v>
      </c>
      <c r="X2091">
        <v>15</v>
      </c>
      <c r="Y2091" t="s">
        <v>173</v>
      </c>
      <c r="Z2091" t="s">
        <v>173</v>
      </c>
      <c r="AA2091" t="s">
        <v>173</v>
      </c>
      <c r="AB2091" t="s">
        <v>173</v>
      </c>
      <c r="AC2091" s="25" t="s">
        <v>173</v>
      </c>
      <c r="AD2091" s="25" t="s">
        <v>173</v>
      </c>
      <c r="AE2091" s="25" t="s">
        <v>173</v>
      </c>
      <c r="AQ2091" s="5" t="e">
        <f>VLOOKUP(AR2091,'End KS4 denominations'!A:G,7,0)</f>
        <v>#N/A</v>
      </c>
      <c r="AR2091" s="5" t="str">
        <f t="shared" si="32"/>
        <v>Total.S7.All special schools.Total.Total</v>
      </c>
    </row>
    <row r="2092" spans="1:44" x14ac:dyDescent="0.25">
      <c r="A2092">
        <v>201819</v>
      </c>
      <c r="B2092" t="s">
        <v>19</v>
      </c>
      <c r="C2092" t="s">
        <v>110</v>
      </c>
      <c r="D2092" t="s">
        <v>20</v>
      </c>
      <c r="E2092" t="s">
        <v>21</v>
      </c>
      <c r="F2092" t="s">
        <v>22</v>
      </c>
      <c r="G2092" t="s">
        <v>111</v>
      </c>
      <c r="H2092" t="s">
        <v>125</v>
      </c>
      <c r="I2092" t="s">
        <v>177</v>
      </c>
      <c r="J2092" t="s">
        <v>161</v>
      </c>
      <c r="K2092" t="s">
        <v>161</v>
      </c>
      <c r="L2092" t="s">
        <v>36</v>
      </c>
      <c r="M2092" t="s">
        <v>26</v>
      </c>
      <c r="N2092">
        <v>611</v>
      </c>
      <c r="O2092">
        <v>542</v>
      </c>
      <c r="P2092">
        <v>98</v>
      </c>
      <c r="Q2092">
        <v>56</v>
      </c>
      <c r="R2092">
        <v>0</v>
      </c>
      <c r="S2092">
        <v>0</v>
      </c>
      <c r="T2092">
        <v>0</v>
      </c>
      <c r="U2092">
        <v>0</v>
      </c>
      <c r="V2092">
        <v>88</v>
      </c>
      <c r="W2092">
        <v>16</v>
      </c>
      <c r="X2092">
        <v>9</v>
      </c>
      <c r="Y2092" t="s">
        <v>173</v>
      </c>
      <c r="Z2092" t="s">
        <v>173</v>
      </c>
      <c r="AA2092" t="s">
        <v>173</v>
      </c>
      <c r="AB2092" t="s">
        <v>173</v>
      </c>
      <c r="AC2092" s="25" t="s">
        <v>173</v>
      </c>
      <c r="AD2092" s="25" t="s">
        <v>173</v>
      </c>
      <c r="AE2092" s="25" t="s">
        <v>173</v>
      </c>
      <c r="AQ2092" s="5" t="e">
        <f>VLOOKUP(AR2092,'End KS4 denominations'!A:G,7,0)</f>
        <v>#N/A</v>
      </c>
      <c r="AR2092" s="5" t="str">
        <f t="shared" si="32"/>
        <v>Boys.S7.All special schools.Total.Total</v>
      </c>
    </row>
    <row r="2093" spans="1:44" x14ac:dyDescent="0.25">
      <c r="A2093">
        <v>201819</v>
      </c>
      <c r="B2093" t="s">
        <v>19</v>
      </c>
      <c r="C2093" t="s">
        <v>110</v>
      </c>
      <c r="D2093" t="s">
        <v>20</v>
      </c>
      <c r="E2093" t="s">
        <v>21</v>
      </c>
      <c r="F2093" t="s">
        <v>22</v>
      </c>
      <c r="G2093" t="s">
        <v>113</v>
      </c>
      <c r="H2093" t="s">
        <v>125</v>
      </c>
      <c r="I2093" t="s">
        <v>177</v>
      </c>
      <c r="J2093" t="s">
        <v>161</v>
      </c>
      <c r="K2093" t="s">
        <v>161</v>
      </c>
      <c r="L2093" t="s">
        <v>36</v>
      </c>
      <c r="M2093" t="s">
        <v>26</v>
      </c>
      <c r="N2093">
        <v>190</v>
      </c>
      <c r="O2093">
        <v>167</v>
      </c>
      <c r="P2093">
        <v>22</v>
      </c>
      <c r="Q2093">
        <v>11</v>
      </c>
      <c r="R2093">
        <v>0</v>
      </c>
      <c r="S2093">
        <v>0</v>
      </c>
      <c r="T2093">
        <v>0</v>
      </c>
      <c r="U2093">
        <v>0</v>
      </c>
      <c r="V2093">
        <v>87</v>
      </c>
      <c r="W2093">
        <v>11</v>
      </c>
      <c r="X2093">
        <v>5</v>
      </c>
      <c r="Y2093" t="s">
        <v>173</v>
      </c>
      <c r="Z2093" t="s">
        <v>173</v>
      </c>
      <c r="AA2093" t="s">
        <v>173</v>
      </c>
      <c r="AB2093" t="s">
        <v>173</v>
      </c>
      <c r="AC2093" s="25" t="s">
        <v>173</v>
      </c>
      <c r="AD2093" s="25" t="s">
        <v>173</v>
      </c>
      <c r="AE2093" s="25" t="s">
        <v>173</v>
      </c>
      <c r="AQ2093" s="5" t="e">
        <f>VLOOKUP(AR2093,'End KS4 denominations'!A:G,7,0)</f>
        <v>#N/A</v>
      </c>
      <c r="AR2093" s="5" t="str">
        <f t="shared" si="32"/>
        <v>Girls.S7.All special schools.Total.Total</v>
      </c>
    </row>
    <row r="2094" spans="1:44" x14ac:dyDescent="0.25">
      <c r="A2094">
        <v>201819</v>
      </c>
      <c r="B2094" t="s">
        <v>19</v>
      </c>
      <c r="C2094" t="s">
        <v>110</v>
      </c>
      <c r="D2094" t="s">
        <v>20</v>
      </c>
      <c r="E2094" t="s">
        <v>21</v>
      </c>
      <c r="F2094" t="s">
        <v>22</v>
      </c>
      <c r="G2094" t="s">
        <v>161</v>
      </c>
      <c r="H2094" t="s">
        <v>125</v>
      </c>
      <c r="I2094" t="s">
        <v>177</v>
      </c>
      <c r="J2094" t="s">
        <v>161</v>
      </c>
      <c r="K2094" t="s">
        <v>161</v>
      </c>
      <c r="L2094" t="s">
        <v>36</v>
      </c>
      <c r="M2094" t="s">
        <v>26</v>
      </c>
      <c r="N2094">
        <v>801</v>
      </c>
      <c r="O2094">
        <v>709</v>
      </c>
      <c r="P2094">
        <v>120</v>
      </c>
      <c r="Q2094">
        <v>67</v>
      </c>
      <c r="R2094">
        <v>0</v>
      </c>
      <c r="S2094">
        <v>0</v>
      </c>
      <c r="T2094">
        <v>0</v>
      </c>
      <c r="U2094">
        <v>0</v>
      </c>
      <c r="V2094">
        <v>88</v>
      </c>
      <c r="W2094">
        <v>14</v>
      </c>
      <c r="X2094">
        <v>8</v>
      </c>
      <c r="Y2094" t="s">
        <v>173</v>
      </c>
      <c r="Z2094" t="s">
        <v>173</v>
      </c>
      <c r="AA2094" t="s">
        <v>173</v>
      </c>
      <c r="AB2094" t="s">
        <v>173</v>
      </c>
      <c r="AC2094" s="25" t="s">
        <v>173</v>
      </c>
      <c r="AD2094" s="25" t="s">
        <v>173</v>
      </c>
      <c r="AE2094" s="25" t="s">
        <v>173</v>
      </c>
      <c r="AQ2094" s="5" t="e">
        <f>VLOOKUP(AR2094,'End KS4 denominations'!A:G,7,0)</f>
        <v>#N/A</v>
      </c>
      <c r="AR2094" s="5" t="str">
        <f t="shared" si="32"/>
        <v>Total.S7.All special schools.Total.Total</v>
      </c>
    </row>
    <row r="2095" spans="1:44" x14ac:dyDescent="0.25">
      <c r="A2095">
        <v>201819</v>
      </c>
      <c r="B2095" t="s">
        <v>19</v>
      </c>
      <c r="C2095" t="s">
        <v>110</v>
      </c>
      <c r="D2095" t="s">
        <v>20</v>
      </c>
      <c r="E2095" t="s">
        <v>21</v>
      </c>
      <c r="F2095" t="s">
        <v>22</v>
      </c>
      <c r="G2095" t="s">
        <v>111</v>
      </c>
      <c r="H2095" t="s">
        <v>125</v>
      </c>
      <c r="I2095" t="s">
        <v>177</v>
      </c>
      <c r="J2095" t="s">
        <v>161</v>
      </c>
      <c r="K2095" t="s">
        <v>161</v>
      </c>
      <c r="L2095" t="s">
        <v>37</v>
      </c>
      <c r="M2095" t="s">
        <v>26</v>
      </c>
      <c r="N2095">
        <v>38</v>
      </c>
      <c r="O2095">
        <v>34</v>
      </c>
      <c r="P2095">
        <v>8</v>
      </c>
      <c r="Q2095">
        <v>6</v>
      </c>
      <c r="R2095">
        <v>0</v>
      </c>
      <c r="S2095">
        <v>0</v>
      </c>
      <c r="T2095">
        <v>0</v>
      </c>
      <c r="U2095">
        <v>0</v>
      </c>
      <c r="V2095">
        <v>89</v>
      </c>
      <c r="W2095">
        <v>21</v>
      </c>
      <c r="X2095">
        <v>15</v>
      </c>
      <c r="Y2095" t="s">
        <v>173</v>
      </c>
      <c r="Z2095" t="s">
        <v>173</v>
      </c>
      <c r="AA2095" t="s">
        <v>173</v>
      </c>
      <c r="AB2095" t="s">
        <v>173</v>
      </c>
      <c r="AC2095" s="25" t="s">
        <v>173</v>
      </c>
      <c r="AD2095" s="25" t="s">
        <v>173</v>
      </c>
      <c r="AE2095" s="25" t="s">
        <v>173</v>
      </c>
      <c r="AQ2095" s="5" t="e">
        <f>VLOOKUP(AR2095,'End KS4 denominations'!A:G,7,0)</f>
        <v>#N/A</v>
      </c>
      <c r="AR2095" s="5" t="str">
        <f t="shared" si="32"/>
        <v>Boys.S7.All special schools.Total.Total</v>
      </c>
    </row>
    <row r="2096" spans="1:44" x14ac:dyDescent="0.25">
      <c r="A2096">
        <v>201819</v>
      </c>
      <c r="B2096" t="s">
        <v>19</v>
      </c>
      <c r="C2096" t="s">
        <v>110</v>
      </c>
      <c r="D2096" t="s">
        <v>20</v>
      </c>
      <c r="E2096" t="s">
        <v>21</v>
      </c>
      <c r="F2096" t="s">
        <v>22</v>
      </c>
      <c r="G2096" t="s">
        <v>113</v>
      </c>
      <c r="H2096" t="s">
        <v>125</v>
      </c>
      <c r="I2096" t="s">
        <v>177</v>
      </c>
      <c r="J2096" t="s">
        <v>161</v>
      </c>
      <c r="K2096" t="s">
        <v>161</v>
      </c>
      <c r="L2096" t="s">
        <v>37</v>
      </c>
      <c r="M2096" t="s">
        <v>26</v>
      </c>
      <c r="N2096">
        <v>10</v>
      </c>
      <c r="O2096">
        <v>9</v>
      </c>
      <c r="P2096">
        <v>5</v>
      </c>
      <c r="Q2096">
        <v>5</v>
      </c>
      <c r="R2096">
        <v>0</v>
      </c>
      <c r="S2096">
        <v>0</v>
      </c>
      <c r="T2096">
        <v>0</v>
      </c>
      <c r="U2096">
        <v>0</v>
      </c>
      <c r="V2096">
        <v>90</v>
      </c>
      <c r="W2096">
        <v>50</v>
      </c>
      <c r="X2096">
        <v>50</v>
      </c>
      <c r="Y2096" t="s">
        <v>173</v>
      </c>
      <c r="Z2096" t="s">
        <v>173</v>
      </c>
      <c r="AA2096" t="s">
        <v>173</v>
      </c>
      <c r="AB2096" t="s">
        <v>173</v>
      </c>
      <c r="AC2096" s="25" t="s">
        <v>173</v>
      </c>
      <c r="AD2096" s="25" t="s">
        <v>173</v>
      </c>
      <c r="AE2096" s="25" t="s">
        <v>173</v>
      </c>
      <c r="AQ2096" s="5" t="e">
        <f>VLOOKUP(AR2096,'End KS4 denominations'!A:G,7,0)</f>
        <v>#N/A</v>
      </c>
      <c r="AR2096" s="5" t="str">
        <f t="shared" si="32"/>
        <v>Girls.S7.All special schools.Total.Total</v>
      </c>
    </row>
    <row r="2097" spans="1:44" x14ac:dyDescent="0.25">
      <c r="A2097">
        <v>201819</v>
      </c>
      <c r="B2097" t="s">
        <v>19</v>
      </c>
      <c r="C2097" t="s">
        <v>110</v>
      </c>
      <c r="D2097" t="s">
        <v>20</v>
      </c>
      <c r="E2097" t="s">
        <v>21</v>
      </c>
      <c r="F2097" t="s">
        <v>22</v>
      </c>
      <c r="G2097" t="s">
        <v>161</v>
      </c>
      <c r="H2097" t="s">
        <v>125</v>
      </c>
      <c r="I2097" t="s">
        <v>177</v>
      </c>
      <c r="J2097" t="s">
        <v>161</v>
      </c>
      <c r="K2097" t="s">
        <v>161</v>
      </c>
      <c r="L2097" t="s">
        <v>37</v>
      </c>
      <c r="M2097" t="s">
        <v>26</v>
      </c>
      <c r="N2097">
        <v>48</v>
      </c>
      <c r="O2097">
        <v>43</v>
      </c>
      <c r="P2097">
        <v>13</v>
      </c>
      <c r="Q2097">
        <v>11</v>
      </c>
      <c r="R2097">
        <v>0</v>
      </c>
      <c r="S2097">
        <v>0</v>
      </c>
      <c r="T2097">
        <v>0</v>
      </c>
      <c r="U2097">
        <v>0</v>
      </c>
      <c r="V2097">
        <v>89</v>
      </c>
      <c r="W2097">
        <v>27</v>
      </c>
      <c r="X2097">
        <v>22</v>
      </c>
      <c r="Y2097" t="s">
        <v>173</v>
      </c>
      <c r="Z2097" t="s">
        <v>173</v>
      </c>
      <c r="AA2097" t="s">
        <v>173</v>
      </c>
      <c r="AB2097" t="s">
        <v>173</v>
      </c>
      <c r="AC2097" s="25" t="s">
        <v>173</v>
      </c>
      <c r="AD2097" s="25" t="s">
        <v>173</v>
      </c>
      <c r="AE2097" s="25" t="s">
        <v>173</v>
      </c>
      <c r="AQ2097" s="5" t="e">
        <f>VLOOKUP(AR2097,'End KS4 denominations'!A:G,7,0)</f>
        <v>#N/A</v>
      </c>
      <c r="AR2097" s="5" t="str">
        <f t="shared" si="32"/>
        <v>Total.S7.All special schools.Total.Total</v>
      </c>
    </row>
    <row r="2098" spans="1:44" x14ac:dyDescent="0.25">
      <c r="A2098">
        <v>201819</v>
      </c>
      <c r="B2098" t="s">
        <v>19</v>
      </c>
      <c r="C2098" t="s">
        <v>110</v>
      </c>
      <c r="D2098" t="s">
        <v>20</v>
      </c>
      <c r="E2098" t="s">
        <v>21</v>
      </c>
      <c r="F2098" t="s">
        <v>22</v>
      </c>
      <c r="G2098" t="s">
        <v>111</v>
      </c>
      <c r="H2098" t="s">
        <v>125</v>
      </c>
      <c r="I2098" t="s">
        <v>177</v>
      </c>
      <c r="J2098" t="s">
        <v>161</v>
      </c>
      <c r="K2098" t="s">
        <v>161</v>
      </c>
      <c r="L2098" t="s">
        <v>38</v>
      </c>
      <c r="M2098" t="s">
        <v>26</v>
      </c>
      <c r="N2098">
        <v>111</v>
      </c>
      <c r="O2098">
        <v>103</v>
      </c>
      <c r="P2098">
        <v>48</v>
      </c>
      <c r="Q2098">
        <v>36</v>
      </c>
      <c r="R2098">
        <v>0</v>
      </c>
      <c r="S2098">
        <v>0</v>
      </c>
      <c r="T2098">
        <v>0</v>
      </c>
      <c r="U2098">
        <v>0</v>
      </c>
      <c r="V2098">
        <v>92</v>
      </c>
      <c r="W2098">
        <v>43</v>
      </c>
      <c r="X2098">
        <v>32</v>
      </c>
      <c r="Y2098" t="s">
        <v>173</v>
      </c>
      <c r="Z2098" t="s">
        <v>173</v>
      </c>
      <c r="AA2098" t="s">
        <v>173</v>
      </c>
      <c r="AB2098" t="s">
        <v>173</v>
      </c>
      <c r="AC2098" s="25" t="s">
        <v>173</v>
      </c>
      <c r="AD2098" s="25" t="s">
        <v>173</v>
      </c>
      <c r="AE2098" s="25" t="s">
        <v>173</v>
      </c>
      <c r="AQ2098" s="5" t="e">
        <f>VLOOKUP(AR2098,'End KS4 denominations'!A:G,7,0)</f>
        <v>#N/A</v>
      </c>
      <c r="AR2098" s="5" t="str">
        <f t="shared" si="32"/>
        <v>Boys.S7.All special schools.Total.Total</v>
      </c>
    </row>
    <row r="2099" spans="1:44" x14ac:dyDescent="0.25">
      <c r="A2099">
        <v>201819</v>
      </c>
      <c r="B2099" t="s">
        <v>19</v>
      </c>
      <c r="C2099" t="s">
        <v>110</v>
      </c>
      <c r="D2099" t="s">
        <v>20</v>
      </c>
      <c r="E2099" t="s">
        <v>21</v>
      </c>
      <c r="F2099" t="s">
        <v>22</v>
      </c>
      <c r="G2099" t="s">
        <v>113</v>
      </c>
      <c r="H2099" t="s">
        <v>125</v>
      </c>
      <c r="I2099" t="s">
        <v>177</v>
      </c>
      <c r="J2099" t="s">
        <v>161</v>
      </c>
      <c r="K2099" t="s">
        <v>161</v>
      </c>
      <c r="L2099" t="s">
        <v>38</v>
      </c>
      <c r="M2099" t="s">
        <v>26</v>
      </c>
      <c r="N2099">
        <v>33</v>
      </c>
      <c r="O2099">
        <v>30</v>
      </c>
      <c r="P2099">
        <v>12</v>
      </c>
      <c r="Q2099">
        <v>8</v>
      </c>
      <c r="R2099">
        <v>0</v>
      </c>
      <c r="S2099">
        <v>0</v>
      </c>
      <c r="T2099">
        <v>0</v>
      </c>
      <c r="U2099">
        <v>0</v>
      </c>
      <c r="V2099">
        <v>90</v>
      </c>
      <c r="W2099">
        <v>36</v>
      </c>
      <c r="X2099">
        <v>24</v>
      </c>
      <c r="Y2099" t="s">
        <v>173</v>
      </c>
      <c r="Z2099" t="s">
        <v>173</v>
      </c>
      <c r="AA2099" t="s">
        <v>173</v>
      </c>
      <c r="AB2099" t="s">
        <v>173</v>
      </c>
      <c r="AC2099" s="25" t="s">
        <v>173</v>
      </c>
      <c r="AD2099" s="25" t="s">
        <v>173</v>
      </c>
      <c r="AE2099" s="25" t="s">
        <v>173</v>
      </c>
      <c r="AQ2099" s="5" t="e">
        <f>VLOOKUP(AR2099,'End KS4 denominations'!A:G,7,0)</f>
        <v>#N/A</v>
      </c>
      <c r="AR2099" s="5" t="str">
        <f t="shared" si="32"/>
        <v>Girls.S7.All special schools.Total.Total</v>
      </c>
    </row>
    <row r="2100" spans="1:44" x14ac:dyDescent="0.25">
      <c r="A2100">
        <v>201819</v>
      </c>
      <c r="B2100" t="s">
        <v>19</v>
      </c>
      <c r="C2100" t="s">
        <v>110</v>
      </c>
      <c r="D2100" t="s">
        <v>20</v>
      </c>
      <c r="E2100" t="s">
        <v>21</v>
      </c>
      <c r="F2100" t="s">
        <v>22</v>
      </c>
      <c r="G2100" t="s">
        <v>161</v>
      </c>
      <c r="H2100" t="s">
        <v>125</v>
      </c>
      <c r="I2100" t="s">
        <v>177</v>
      </c>
      <c r="J2100" t="s">
        <v>161</v>
      </c>
      <c r="K2100" t="s">
        <v>161</v>
      </c>
      <c r="L2100" t="s">
        <v>38</v>
      </c>
      <c r="M2100" t="s">
        <v>26</v>
      </c>
      <c r="N2100">
        <v>144</v>
      </c>
      <c r="O2100">
        <v>133</v>
      </c>
      <c r="P2100">
        <v>60</v>
      </c>
      <c r="Q2100">
        <v>44</v>
      </c>
      <c r="R2100">
        <v>0</v>
      </c>
      <c r="S2100">
        <v>0</v>
      </c>
      <c r="T2100">
        <v>0</v>
      </c>
      <c r="U2100">
        <v>0</v>
      </c>
      <c r="V2100">
        <v>92</v>
      </c>
      <c r="W2100">
        <v>41</v>
      </c>
      <c r="X2100">
        <v>30</v>
      </c>
      <c r="Y2100" t="s">
        <v>173</v>
      </c>
      <c r="Z2100" t="s">
        <v>173</v>
      </c>
      <c r="AA2100" t="s">
        <v>173</v>
      </c>
      <c r="AB2100" t="s">
        <v>173</v>
      </c>
      <c r="AC2100" s="25" t="s">
        <v>173</v>
      </c>
      <c r="AD2100" s="25" t="s">
        <v>173</v>
      </c>
      <c r="AE2100" s="25" t="s">
        <v>173</v>
      </c>
      <c r="AQ2100" s="5" t="e">
        <f>VLOOKUP(AR2100,'End KS4 denominations'!A:G,7,0)</f>
        <v>#N/A</v>
      </c>
      <c r="AR2100" s="5" t="str">
        <f t="shared" si="32"/>
        <v>Total.S7.All special schools.Total.Total</v>
      </c>
    </row>
    <row r="2101" spans="1:44" x14ac:dyDescent="0.25">
      <c r="A2101">
        <v>201819</v>
      </c>
      <c r="B2101" t="s">
        <v>19</v>
      </c>
      <c r="C2101" t="s">
        <v>110</v>
      </c>
      <c r="D2101" t="s">
        <v>20</v>
      </c>
      <c r="E2101" t="s">
        <v>21</v>
      </c>
      <c r="F2101" t="s">
        <v>22</v>
      </c>
      <c r="G2101" t="s">
        <v>111</v>
      </c>
      <c r="H2101" t="s">
        <v>125</v>
      </c>
      <c r="I2101" t="s">
        <v>177</v>
      </c>
      <c r="J2101" t="s">
        <v>161</v>
      </c>
      <c r="K2101" t="s">
        <v>161</v>
      </c>
      <c r="L2101" t="s">
        <v>39</v>
      </c>
      <c r="M2101" t="s">
        <v>26</v>
      </c>
      <c r="N2101">
        <v>4</v>
      </c>
      <c r="O2101">
        <v>4</v>
      </c>
      <c r="P2101">
        <v>2</v>
      </c>
      <c r="Q2101">
        <v>2</v>
      </c>
      <c r="R2101">
        <v>0</v>
      </c>
      <c r="S2101">
        <v>0</v>
      </c>
      <c r="T2101">
        <v>0</v>
      </c>
      <c r="U2101">
        <v>0</v>
      </c>
      <c r="V2101">
        <v>100</v>
      </c>
      <c r="W2101">
        <v>50</v>
      </c>
      <c r="X2101">
        <v>50</v>
      </c>
      <c r="Y2101" t="s">
        <v>173</v>
      </c>
      <c r="Z2101" t="s">
        <v>173</v>
      </c>
      <c r="AA2101" t="s">
        <v>173</v>
      </c>
      <c r="AB2101" t="s">
        <v>173</v>
      </c>
      <c r="AC2101" s="25" t="s">
        <v>173</v>
      </c>
      <c r="AD2101" s="25" t="s">
        <v>173</v>
      </c>
      <c r="AE2101" s="25" t="s">
        <v>173</v>
      </c>
      <c r="AQ2101" s="5" t="e">
        <f>VLOOKUP(AR2101,'End KS4 denominations'!A:G,7,0)</f>
        <v>#N/A</v>
      </c>
      <c r="AR2101" s="5" t="str">
        <f t="shared" si="32"/>
        <v>Boys.S7.All special schools.Total.Total</v>
      </c>
    </row>
    <row r="2102" spans="1:44" x14ac:dyDescent="0.25">
      <c r="A2102">
        <v>201819</v>
      </c>
      <c r="B2102" t="s">
        <v>19</v>
      </c>
      <c r="C2102" t="s">
        <v>110</v>
      </c>
      <c r="D2102" t="s">
        <v>20</v>
      </c>
      <c r="E2102" t="s">
        <v>21</v>
      </c>
      <c r="F2102" t="s">
        <v>22</v>
      </c>
      <c r="G2102" t="s">
        <v>161</v>
      </c>
      <c r="H2102" t="s">
        <v>125</v>
      </c>
      <c r="I2102" t="s">
        <v>177</v>
      </c>
      <c r="J2102" t="s">
        <v>161</v>
      </c>
      <c r="K2102" t="s">
        <v>161</v>
      </c>
      <c r="L2102" t="s">
        <v>39</v>
      </c>
      <c r="M2102" t="s">
        <v>26</v>
      </c>
      <c r="N2102">
        <v>4</v>
      </c>
      <c r="O2102">
        <v>4</v>
      </c>
      <c r="P2102">
        <v>2</v>
      </c>
      <c r="Q2102">
        <v>2</v>
      </c>
      <c r="R2102">
        <v>0</v>
      </c>
      <c r="S2102">
        <v>0</v>
      </c>
      <c r="T2102">
        <v>0</v>
      </c>
      <c r="U2102">
        <v>0</v>
      </c>
      <c r="V2102">
        <v>100</v>
      </c>
      <c r="W2102">
        <v>50</v>
      </c>
      <c r="X2102">
        <v>50</v>
      </c>
      <c r="Y2102" t="s">
        <v>173</v>
      </c>
      <c r="Z2102" t="s">
        <v>173</v>
      </c>
      <c r="AA2102" t="s">
        <v>173</v>
      </c>
      <c r="AB2102" t="s">
        <v>173</v>
      </c>
      <c r="AC2102" s="25" t="s">
        <v>173</v>
      </c>
      <c r="AD2102" s="25" t="s">
        <v>173</v>
      </c>
      <c r="AE2102" s="25" t="s">
        <v>173</v>
      </c>
      <c r="AQ2102" s="5" t="e">
        <f>VLOOKUP(AR2102,'End KS4 denominations'!A:G,7,0)</f>
        <v>#N/A</v>
      </c>
      <c r="AR2102" s="5" t="str">
        <f t="shared" si="32"/>
        <v>Total.S7.All special schools.Total.Total</v>
      </c>
    </row>
    <row r="2103" spans="1:44" x14ac:dyDescent="0.25">
      <c r="A2103">
        <v>201819</v>
      </c>
      <c r="B2103" t="s">
        <v>19</v>
      </c>
      <c r="C2103" t="s">
        <v>110</v>
      </c>
      <c r="D2103" t="s">
        <v>20</v>
      </c>
      <c r="E2103" t="s">
        <v>21</v>
      </c>
      <c r="F2103" t="s">
        <v>22</v>
      </c>
      <c r="G2103" t="s">
        <v>111</v>
      </c>
      <c r="H2103" t="s">
        <v>125</v>
      </c>
      <c r="I2103" t="s">
        <v>177</v>
      </c>
      <c r="J2103" t="s">
        <v>161</v>
      </c>
      <c r="K2103" t="s">
        <v>161</v>
      </c>
      <c r="L2103" t="s">
        <v>41</v>
      </c>
      <c r="M2103" t="s">
        <v>26</v>
      </c>
      <c r="N2103">
        <v>1093</v>
      </c>
      <c r="O2103">
        <v>1005</v>
      </c>
      <c r="P2103">
        <v>292</v>
      </c>
      <c r="Q2103">
        <v>155</v>
      </c>
      <c r="R2103">
        <v>0</v>
      </c>
      <c r="S2103">
        <v>0</v>
      </c>
      <c r="T2103">
        <v>0</v>
      </c>
      <c r="U2103">
        <v>0</v>
      </c>
      <c r="V2103">
        <v>91</v>
      </c>
      <c r="W2103">
        <v>26</v>
      </c>
      <c r="X2103">
        <v>14</v>
      </c>
      <c r="Y2103" t="s">
        <v>173</v>
      </c>
      <c r="Z2103" t="s">
        <v>173</v>
      </c>
      <c r="AA2103" t="s">
        <v>173</v>
      </c>
      <c r="AB2103" t="s">
        <v>173</v>
      </c>
      <c r="AC2103" s="25" t="s">
        <v>173</v>
      </c>
      <c r="AD2103" s="25" t="s">
        <v>173</v>
      </c>
      <c r="AE2103" s="25" t="s">
        <v>173</v>
      </c>
      <c r="AQ2103" s="5" t="e">
        <f>VLOOKUP(AR2103,'End KS4 denominations'!A:G,7,0)</f>
        <v>#N/A</v>
      </c>
      <c r="AR2103" s="5" t="str">
        <f t="shared" si="32"/>
        <v>Boys.S7.All special schools.Total.Total</v>
      </c>
    </row>
    <row r="2104" spans="1:44" x14ac:dyDescent="0.25">
      <c r="A2104">
        <v>201819</v>
      </c>
      <c r="B2104" t="s">
        <v>19</v>
      </c>
      <c r="C2104" t="s">
        <v>110</v>
      </c>
      <c r="D2104" t="s">
        <v>20</v>
      </c>
      <c r="E2104" t="s">
        <v>21</v>
      </c>
      <c r="F2104" t="s">
        <v>22</v>
      </c>
      <c r="G2104" t="s">
        <v>113</v>
      </c>
      <c r="H2104" t="s">
        <v>125</v>
      </c>
      <c r="I2104" t="s">
        <v>177</v>
      </c>
      <c r="J2104" t="s">
        <v>161</v>
      </c>
      <c r="K2104" t="s">
        <v>161</v>
      </c>
      <c r="L2104" t="s">
        <v>41</v>
      </c>
      <c r="M2104" t="s">
        <v>26</v>
      </c>
      <c r="N2104">
        <v>261</v>
      </c>
      <c r="O2104">
        <v>234</v>
      </c>
      <c r="P2104">
        <v>57</v>
      </c>
      <c r="Q2104">
        <v>30</v>
      </c>
      <c r="R2104">
        <v>0</v>
      </c>
      <c r="S2104">
        <v>0</v>
      </c>
      <c r="T2104">
        <v>0</v>
      </c>
      <c r="U2104">
        <v>0</v>
      </c>
      <c r="V2104">
        <v>89</v>
      </c>
      <c r="W2104">
        <v>21</v>
      </c>
      <c r="X2104">
        <v>11</v>
      </c>
      <c r="Y2104" t="s">
        <v>173</v>
      </c>
      <c r="Z2104" t="s">
        <v>173</v>
      </c>
      <c r="AA2104" t="s">
        <v>173</v>
      </c>
      <c r="AB2104" t="s">
        <v>173</v>
      </c>
      <c r="AC2104" s="25" t="s">
        <v>173</v>
      </c>
      <c r="AD2104" s="25" t="s">
        <v>173</v>
      </c>
      <c r="AE2104" s="25" t="s">
        <v>173</v>
      </c>
      <c r="AQ2104" s="5" t="e">
        <f>VLOOKUP(AR2104,'End KS4 denominations'!A:G,7,0)</f>
        <v>#N/A</v>
      </c>
      <c r="AR2104" s="5" t="str">
        <f t="shared" si="32"/>
        <v>Girls.S7.All special schools.Total.Total</v>
      </c>
    </row>
    <row r="2105" spans="1:44" x14ac:dyDescent="0.25">
      <c r="A2105">
        <v>201819</v>
      </c>
      <c r="B2105" t="s">
        <v>19</v>
      </c>
      <c r="C2105" t="s">
        <v>110</v>
      </c>
      <c r="D2105" t="s">
        <v>20</v>
      </c>
      <c r="E2105" t="s">
        <v>21</v>
      </c>
      <c r="F2105" t="s">
        <v>22</v>
      </c>
      <c r="G2105" t="s">
        <v>161</v>
      </c>
      <c r="H2105" t="s">
        <v>125</v>
      </c>
      <c r="I2105" t="s">
        <v>177</v>
      </c>
      <c r="J2105" t="s">
        <v>161</v>
      </c>
      <c r="K2105" t="s">
        <v>161</v>
      </c>
      <c r="L2105" t="s">
        <v>41</v>
      </c>
      <c r="M2105" t="s">
        <v>26</v>
      </c>
      <c r="N2105">
        <v>1354</v>
      </c>
      <c r="O2105">
        <v>1239</v>
      </c>
      <c r="P2105">
        <v>349</v>
      </c>
      <c r="Q2105">
        <v>185</v>
      </c>
      <c r="R2105">
        <v>0</v>
      </c>
      <c r="S2105">
        <v>0</v>
      </c>
      <c r="T2105">
        <v>0</v>
      </c>
      <c r="U2105">
        <v>0</v>
      </c>
      <c r="V2105">
        <v>91</v>
      </c>
      <c r="W2105">
        <v>25</v>
      </c>
      <c r="X2105">
        <v>13</v>
      </c>
      <c r="Y2105" t="s">
        <v>173</v>
      </c>
      <c r="Z2105" t="s">
        <v>173</v>
      </c>
      <c r="AA2105" t="s">
        <v>173</v>
      </c>
      <c r="AB2105" t="s">
        <v>173</v>
      </c>
      <c r="AC2105" s="25" t="s">
        <v>173</v>
      </c>
      <c r="AD2105" s="25" t="s">
        <v>173</v>
      </c>
      <c r="AE2105" s="25" t="s">
        <v>173</v>
      </c>
      <c r="AQ2105" s="5" t="e">
        <f>VLOOKUP(AR2105,'End KS4 denominations'!A:G,7,0)</f>
        <v>#N/A</v>
      </c>
      <c r="AR2105" s="5" t="str">
        <f t="shared" si="32"/>
        <v>Total.S7.All special schools.Total.Total</v>
      </c>
    </row>
    <row r="2106" spans="1:44" x14ac:dyDescent="0.25">
      <c r="A2106">
        <v>201819</v>
      </c>
      <c r="B2106" t="s">
        <v>19</v>
      </c>
      <c r="C2106" t="s">
        <v>110</v>
      </c>
      <c r="D2106" t="s">
        <v>20</v>
      </c>
      <c r="E2106" t="s">
        <v>21</v>
      </c>
      <c r="F2106" t="s">
        <v>22</v>
      </c>
      <c r="G2106" t="s">
        <v>111</v>
      </c>
      <c r="H2106" t="s">
        <v>125</v>
      </c>
      <c r="I2106" t="s">
        <v>177</v>
      </c>
      <c r="J2106" t="s">
        <v>161</v>
      </c>
      <c r="K2106" t="s">
        <v>161</v>
      </c>
      <c r="L2106" t="s">
        <v>42</v>
      </c>
      <c r="M2106" t="s">
        <v>26</v>
      </c>
      <c r="N2106">
        <v>16</v>
      </c>
      <c r="O2106">
        <v>15</v>
      </c>
      <c r="P2106">
        <v>9</v>
      </c>
      <c r="Q2106">
        <v>8</v>
      </c>
      <c r="R2106">
        <v>0</v>
      </c>
      <c r="S2106">
        <v>0</v>
      </c>
      <c r="T2106">
        <v>0</v>
      </c>
      <c r="U2106">
        <v>0</v>
      </c>
      <c r="V2106">
        <v>93</v>
      </c>
      <c r="W2106">
        <v>56</v>
      </c>
      <c r="X2106">
        <v>50</v>
      </c>
      <c r="Y2106" t="s">
        <v>173</v>
      </c>
      <c r="Z2106" t="s">
        <v>173</v>
      </c>
      <c r="AA2106" t="s">
        <v>173</v>
      </c>
      <c r="AB2106" t="s">
        <v>173</v>
      </c>
      <c r="AC2106" s="25" t="s">
        <v>173</v>
      </c>
      <c r="AD2106" s="25" t="s">
        <v>173</v>
      </c>
      <c r="AE2106" s="25" t="s">
        <v>173</v>
      </c>
      <c r="AQ2106" s="5" t="e">
        <f>VLOOKUP(AR2106,'End KS4 denominations'!A:G,7,0)</f>
        <v>#N/A</v>
      </c>
      <c r="AR2106" s="5" t="str">
        <f t="shared" si="32"/>
        <v>Boys.S7.All special schools.Total.Total</v>
      </c>
    </row>
    <row r="2107" spans="1:44" x14ac:dyDescent="0.25">
      <c r="A2107">
        <v>201819</v>
      </c>
      <c r="B2107" t="s">
        <v>19</v>
      </c>
      <c r="C2107" t="s">
        <v>110</v>
      </c>
      <c r="D2107" t="s">
        <v>20</v>
      </c>
      <c r="E2107" t="s">
        <v>21</v>
      </c>
      <c r="F2107" t="s">
        <v>22</v>
      </c>
      <c r="G2107" t="s">
        <v>113</v>
      </c>
      <c r="H2107" t="s">
        <v>125</v>
      </c>
      <c r="I2107" t="s">
        <v>177</v>
      </c>
      <c r="J2107" t="s">
        <v>161</v>
      </c>
      <c r="K2107" t="s">
        <v>161</v>
      </c>
      <c r="L2107" t="s">
        <v>42</v>
      </c>
      <c r="M2107" t="s">
        <v>26</v>
      </c>
      <c r="N2107">
        <v>4</v>
      </c>
      <c r="O2107">
        <v>4</v>
      </c>
      <c r="P2107">
        <v>4</v>
      </c>
      <c r="Q2107">
        <v>4</v>
      </c>
      <c r="R2107">
        <v>0</v>
      </c>
      <c r="S2107">
        <v>0</v>
      </c>
      <c r="T2107">
        <v>0</v>
      </c>
      <c r="U2107">
        <v>0</v>
      </c>
      <c r="V2107">
        <v>100</v>
      </c>
      <c r="W2107">
        <v>100</v>
      </c>
      <c r="X2107">
        <v>100</v>
      </c>
      <c r="Y2107" t="s">
        <v>173</v>
      </c>
      <c r="Z2107" t="s">
        <v>173</v>
      </c>
      <c r="AA2107" t="s">
        <v>173</v>
      </c>
      <c r="AB2107" t="s">
        <v>173</v>
      </c>
      <c r="AC2107" s="25" t="s">
        <v>173</v>
      </c>
      <c r="AD2107" s="25" t="s">
        <v>173</v>
      </c>
      <c r="AE2107" s="25" t="s">
        <v>173</v>
      </c>
      <c r="AQ2107" s="5" t="e">
        <f>VLOOKUP(AR2107,'End KS4 denominations'!A:G,7,0)</f>
        <v>#N/A</v>
      </c>
      <c r="AR2107" s="5" t="str">
        <f t="shared" si="32"/>
        <v>Girls.S7.All special schools.Total.Total</v>
      </c>
    </row>
    <row r="2108" spans="1:44" x14ac:dyDescent="0.25">
      <c r="A2108">
        <v>201819</v>
      </c>
      <c r="B2108" t="s">
        <v>19</v>
      </c>
      <c r="C2108" t="s">
        <v>110</v>
      </c>
      <c r="D2108" t="s">
        <v>20</v>
      </c>
      <c r="E2108" t="s">
        <v>21</v>
      </c>
      <c r="F2108" t="s">
        <v>22</v>
      </c>
      <c r="G2108" t="s">
        <v>161</v>
      </c>
      <c r="H2108" t="s">
        <v>125</v>
      </c>
      <c r="I2108" t="s">
        <v>177</v>
      </c>
      <c r="J2108" t="s">
        <v>161</v>
      </c>
      <c r="K2108" t="s">
        <v>161</v>
      </c>
      <c r="L2108" t="s">
        <v>42</v>
      </c>
      <c r="M2108" t="s">
        <v>26</v>
      </c>
      <c r="N2108">
        <v>20</v>
      </c>
      <c r="O2108">
        <v>19</v>
      </c>
      <c r="P2108">
        <v>13</v>
      </c>
      <c r="Q2108">
        <v>12</v>
      </c>
      <c r="R2108">
        <v>0</v>
      </c>
      <c r="S2108">
        <v>0</v>
      </c>
      <c r="T2108">
        <v>0</v>
      </c>
      <c r="U2108">
        <v>0</v>
      </c>
      <c r="V2108">
        <v>95</v>
      </c>
      <c r="W2108">
        <v>65</v>
      </c>
      <c r="X2108">
        <v>60</v>
      </c>
      <c r="Y2108" t="s">
        <v>173</v>
      </c>
      <c r="Z2108" t="s">
        <v>173</v>
      </c>
      <c r="AA2108" t="s">
        <v>173</v>
      </c>
      <c r="AB2108" t="s">
        <v>173</v>
      </c>
      <c r="AC2108" s="25" t="s">
        <v>173</v>
      </c>
      <c r="AD2108" s="25" t="s">
        <v>173</v>
      </c>
      <c r="AE2108" s="25" t="s">
        <v>173</v>
      </c>
      <c r="AQ2108" s="5" t="e">
        <f>VLOOKUP(AR2108,'End KS4 denominations'!A:G,7,0)</f>
        <v>#N/A</v>
      </c>
      <c r="AR2108" s="5" t="str">
        <f t="shared" si="32"/>
        <v>Total.S7.All special schools.Total.Total</v>
      </c>
    </row>
    <row r="2109" spans="1:44" x14ac:dyDescent="0.25">
      <c r="A2109">
        <v>201819</v>
      </c>
      <c r="B2109" t="s">
        <v>19</v>
      </c>
      <c r="C2109" t="s">
        <v>110</v>
      </c>
      <c r="D2109" t="s">
        <v>20</v>
      </c>
      <c r="E2109" t="s">
        <v>21</v>
      </c>
      <c r="F2109" t="s">
        <v>22</v>
      </c>
      <c r="G2109" t="s">
        <v>111</v>
      </c>
      <c r="H2109" t="s">
        <v>125</v>
      </c>
      <c r="I2109" t="s">
        <v>177</v>
      </c>
      <c r="J2109" t="s">
        <v>161</v>
      </c>
      <c r="K2109" t="s">
        <v>161</v>
      </c>
      <c r="L2109" t="s">
        <v>43</v>
      </c>
      <c r="M2109" t="s">
        <v>26</v>
      </c>
      <c r="N2109">
        <v>108</v>
      </c>
      <c r="O2109">
        <v>83</v>
      </c>
      <c r="P2109">
        <v>34</v>
      </c>
      <c r="Q2109">
        <v>27</v>
      </c>
      <c r="R2109">
        <v>0</v>
      </c>
      <c r="S2109">
        <v>0</v>
      </c>
      <c r="T2109">
        <v>0</v>
      </c>
      <c r="U2109">
        <v>0</v>
      </c>
      <c r="V2109">
        <v>76</v>
      </c>
      <c r="W2109">
        <v>31</v>
      </c>
      <c r="X2109">
        <v>25</v>
      </c>
      <c r="Y2109" t="s">
        <v>173</v>
      </c>
      <c r="Z2109" t="s">
        <v>173</v>
      </c>
      <c r="AA2109" t="s">
        <v>173</v>
      </c>
      <c r="AB2109" t="s">
        <v>173</v>
      </c>
      <c r="AC2109" s="25" t="s">
        <v>173</v>
      </c>
      <c r="AD2109" s="25" t="s">
        <v>173</v>
      </c>
      <c r="AE2109" s="25" t="s">
        <v>173</v>
      </c>
      <c r="AQ2109" s="5" t="e">
        <f>VLOOKUP(AR2109,'End KS4 denominations'!A:G,7,0)</f>
        <v>#N/A</v>
      </c>
      <c r="AR2109" s="5" t="str">
        <f t="shared" si="32"/>
        <v>Boys.S7.All special schools.Total.Total</v>
      </c>
    </row>
    <row r="2110" spans="1:44" x14ac:dyDescent="0.25">
      <c r="A2110">
        <v>201819</v>
      </c>
      <c r="B2110" t="s">
        <v>19</v>
      </c>
      <c r="C2110" t="s">
        <v>110</v>
      </c>
      <c r="D2110" t="s">
        <v>20</v>
      </c>
      <c r="E2110" t="s">
        <v>21</v>
      </c>
      <c r="F2110" t="s">
        <v>22</v>
      </c>
      <c r="G2110" t="s">
        <v>113</v>
      </c>
      <c r="H2110" t="s">
        <v>125</v>
      </c>
      <c r="I2110" t="s">
        <v>177</v>
      </c>
      <c r="J2110" t="s">
        <v>161</v>
      </c>
      <c r="K2110" t="s">
        <v>161</v>
      </c>
      <c r="L2110" t="s">
        <v>43</v>
      </c>
      <c r="M2110" t="s">
        <v>26</v>
      </c>
      <c r="N2110">
        <v>11</v>
      </c>
      <c r="O2110">
        <v>4</v>
      </c>
      <c r="P2110">
        <v>1</v>
      </c>
      <c r="Q2110">
        <v>0</v>
      </c>
      <c r="R2110">
        <v>0</v>
      </c>
      <c r="S2110">
        <v>0</v>
      </c>
      <c r="T2110">
        <v>0</v>
      </c>
      <c r="U2110">
        <v>0</v>
      </c>
      <c r="V2110">
        <v>36</v>
      </c>
      <c r="W2110">
        <v>9</v>
      </c>
      <c r="X2110">
        <v>0</v>
      </c>
      <c r="Y2110" t="s">
        <v>173</v>
      </c>
      <c r="Z2110" t="s">
        <v>173</v>
      </c>
      <c r="AA2110" t="s">
        <v>173</v>
      </c>
      <c r="AB2110" t="s">
        <v>173</v>
      </c>
      <c r="AC2110" s="25" t="s">
        <v>173</v>
      </c>
      <c r="AD2110" s="25" t="s">
        <v>173</v>
      </c>
      <c r="AE2110" s="25" t="s">
        <v>173</v>
      </c>
      <c r="AQ2110" s="5" t="e">
        <f>VLOOKUP(AR2110,'End KS4 denominations'!A:G,7,0)</f>
        <v>#N/A</v>
      </c>
      <c r="AR2110" s="5" t="str">
        <f t="shared" si="32"/>
        <v>Girls.S7.All special schools.Total.Total</v>
      </c>
    </row>
    <row r="2111" spans="1:44" x14ac:dyDescent="0.25">
      <c r="A2111">
        <v>201819</v>
      </c>
      <c r="B2111" t="s">
        <v>19</v>
      </c>
      <c r="C2111" t="s">
        <v>110</v>
      </c>
      <c r="D2111" t="s">
        <v>20</v>
      </c>
      <c r="E2111" t="s">
        <v>21</v>
      </c>
      <c r="F2111" t="s">
        <v>22</v>
      </c>
      <c r="G2111" t="s">
        <v>161</v>
      </c>
      <c r="H2111" t="s">
        <v>125</v>
      </c>
      <c r="I2111" t="s">
        <v>177</v>
      </c>
      <c r="J2111" t="s">
        <v>161</v>
      </c>
      <c r="K2111" t="s">
        <v>161</v>
      </c>
      <c r="L2111" t="s">
        <v>43</v>
      </c>
      <c r="M2111" t="s">
        <v>26</v>
      </c>
      <c r="N2111">
        <v>119</v>
      </c>
      <c r="O2111">
        <v>87</v>
      </c>
      <c r="P2111">
        <v>35</v>
      </c>
      <c r="Q2111">
        <v>27</v>
      </c>
      <c r="R2111">
        <v>0</v>
      </c>
      <c r="S2111">
        <v>0</v>
      </c>
      <c r="T2111">
        <v>0</v>
      </c>
      <c r="U2111">
        <v>0</v>
      </c>
      <c r="V2111">
        <v>73</v>
      </c>
      <c r="W2111">
        <v>29</v>
      </c>
      <c r="X2111">
        <v>22</v>
      </c>
      <c r="Y2111" t="s">
        <v>173</v>
      </c>
      <c r="Z2111" t="s">
        <v>173</v>
      </c>
      <c r="AA2111" t="s">
        <v>173</v>
      </c>
      <c r="AB2111" t="s">
        <v>173</v>
      </c>
      <c r="AC2111" s="25" t="s">
        <v>173</v>
      </c>
      <c r="AD2111" s="25" t="s">
        <v>173</v>
      </c>
      <c r="AE2111" s="25" t="s">
        <v>173</v>
      </c>
      <c r="AQ2111" s="5" t="e">
        <f>VLOOKUP(AR2111,'End KS4 denominations'!A:G,7,0)</f>
        <v>#N/A</v>
      </c>
      <c r="AR2111" s="5" t="str">
        <f t="shared" si="32"/>
        <v>Total.S7.All special schools.Total.Total</v>
      </c>
    </row>
    <row r="2112" spans="1:44" x14ac:dyDescent="0.25">
      <c r="A2112">
        <v>201819</v>
      </c>
      <c r="B2112" t="s">
        <v>19</v>
      </c>
      <c r="C2112" t="s">
        <v>110</v>
      </c>
      <c r="D2112" t="s">
        <v>20</v>
      </c>
      <c r="E2112" t="s">
        <v>21</v>
      </c>
      <c r="F2112" t="s">
        <v>22</v>
      </c>
      <c r="G2112" t="s">
        <v>111</v>
      </c>
      <c r="H2112" t="s">
        <v>125</v>
      </c>
      <c r="I2112" t="s">
        <v>177</v>
      </c>
      <c r="J2112" t="s">
        <v>161</v>
      </c>
      <c r="K2112" t="s">
        <v>161</v>
      </c>
      <c r="L2112" t="s">
        <v>44</v>
      </c>
      <c r="M2112" t="s">
        <v>26</v>
      </c>
      <c r="N2112">
        <v>6</v>
      </c>
      <c r="O2112">
        <v>5</v>
      </c>
      <c r="P2112">
        <v>1</v>
      </c>
      <c r="Q2112">
        <v>0</v>
      </c>
      <c r="R2112">
        <v>0</v>
      </c>
      <c r="S2112">
        <v>0</v>
      </c>
      <c r="T2112">
        <v>0</v>
      </c>
      <c r="U2112">
        <v>0</v>
      </c>
      <c r="V2112">
        <v>83</v>
      </c>
      <c r="W2112">
        <v>16</v>
      </c>
      <c r="X2112">
        <v>0</v>
      </c>
      <c r="Y2112" t="s">
        <v>173</v>
      </c>
      <c r="Z2112" t="s">
        <v>173</v>
      </c>
      <c r="AA2112" t="s">
        <v>173</v>
      </c>
      <c r="AB2112" t="s">
        <v>173</v>
      </c>
      <c r="AC2112" s="25" t="s">
        <v>173</v>
      </c>
      <c r="AD2112" s="25" t="s">
        <v>173</v>
      </c>
      <c r="AE2112" s="25" t="s">
        <v>173</v>
      </c>
      <c r="AQ2112" s="5" t="e">
        <f>VLOOKUP(AR2112,'End KS4 denominations'!A:G,7,0)</f>
        <v>#N/A</v>
      </c>
      <c r="AR2112" s="5" t="str">
        <f t="shared" ref="AR2112:AR2175" si="33">CONCATENATE(G2112,".",H2112,".",I2112,".",J2112,".",K2112)</f>
        <v>Boys.S7.All special schools.Total.Total</v>
      </c>
    </row>
    <row r="2113" spans="1:44" x14ac:dyDescent="0.25">
      <c r="A2113">
        <v>201819</v>
      </c>
      <c r="B2113" t="s">
        <v>19</v>
      </c>
      <c r="C2113" t="s">
        <v>110</v>
      </c>
      <c r="D2113" t="s">
        <v>20</v>
      </c>
      <c r="E2113" t="s">
        <v>21</v>
      </c>
      <c r="F2113" t="s">
        <v>22</v>
      </c>
      <c r="G2113" t="s">
        <v>113</v>
      </c>
      <c r="H2113" t="s">
        <v>125</v>
      </c>
      <c r="I2113" t="s">
        <v>177</v>
      </c>
      <c r="J2113" t="s">
        <v>161</v>
      </c>
      <c r="K2113" t="s">
        <v>161</v>
      </c>
      <c r="L2113" t="s">
        <v>44</v>
      </c>
      <c r="M2113" t="s">
        <v>26</v>
      </c>
      <c r="N2113">
        <v>1</v>
      </c>
      <c r="O2113">
        <v>1</v>
      </c>
      <c r="P2113">
        <v>1</v>
      </c>
      <c r="Q2113">
        <v>0</v>
      </c>
      <c r="R2113">
        <v>0</v>
      </c>
      <c r="S2113">
        <v>0</v>
      </c>
      <c r="T2113">
        <v>0</v>
      </c>
      <c r="U2113">
        <v>0</v>
      </c>
      <c r="V2113">
        <v>100</v>
      </c>
      <c r="W2113">
        <v>100</v>
      </c>
      <c r="X2113">
        <v>0</v>
      </c>
      <c r="Y2113" t="s">
        <v>173</v>
      </c>
      <c r="Z2113" t="s">
        <v>173</v>
      </c>
      <c r="AA2113" t="s">
        <v>173</v>
      </c>
      <c r="AB2113" t="s">
        <v>173</v>
      </c>
      <c r="AC2113" s="25" t="s">
        <v>173</v>
      </c>
      <c r="AD2113" s="25" t="s">
        <v>173</v>
      </c>
      <c r="AE2113" s="25" t="s">
        <v>173</v>
      </c>
      <c r="AQ2113" s="5" t="e">
        <f>VLOOKUP(AR2113,'End KS4 denominations'!A:G,7,0)</f>
        <v>#N/A</v>
      </c>
      <c r="AR2113" s="5" t="str">
        <f t="shared" si="33"/>
        <v>Girls.S7.All special schools.Total.Total</v>
      </c>
    </row>
    <row r="2114" spans="1:44" x14ac:dyDescent="0.25">
      <c r="A2114">
        <v>201819</v>
      </c>
      <c r="B2114" t="s">
        <v>19</v>
      </c>
      <c r="C2114" t="s">
        <v>110</v>
      </c>
      <c r="D2114" t="s">
        <v>20</v>
      </c>
      <c r="E2114" t="s">
        <v>21</v>
      </c>
      <c r="F2114" t="s">
        <v>22</v>
      </c>
      <c r="G2114" t="s">
        <v>161</v>
      </c>
      <c r="H2114" t="s">
        <v>125</v>
      </c>
      <c r="I2114" t="s">
        <v>177</v>
      </c>
      <c r="J2114" t="s">
        <v>161</v>
      </c>
      <c r="K2114" t="s">
        <v>161</v>
      </c>
      <c r="L2114" t="s">
        <v>44</v>
      </c>
      <c r="M2114" t="s">
        <v>26</v>
      </c>
      <c r="N2114">
        <v>7</v>
      </c>
      <c r="O2114">
        <v>6</v>
      </c>
      <c r="P2114">
        <v>2</v>
      </c>
      <c r="Q2114">
        <v>0</v>
      </c>
      <c r="R2114">
        <v>0</v>
      </c>
      <c r="S2114">
        <v>0</v>
      </c>
      <c r="T2114">
        <v>0</v>
      </c>
      <c r="U2114">
        <v>0</v>
      </c>
      <c r="V2114">
        <v>85</v>
      </c>
      <c r="W2114">
        <v>28</v>
      </c>
      <c r="X2114">
        <v>0</v>
      </c>
      <c r="Y2114" t="s">
        <v>173</v>
      </c>
      <c r="Z2114" t="s">
        <v>173</v>
      </c>
      <c r="AA2114" t="s">
        <v>173</v>
      </c>
      <c r="AB2114" t="s">
        <v>173</v>
      </c>
      <c r="AC2114" s="25" t="s">
        <v>173</v>
      </c>
      <c r="AD2114" s="25" t="s">
        <v>173</v>
      </c>
      <c r="AE2114" s="25" t="s">
        <v>173</v>
      </c>
      <c r="AQ2114" s="5" t="e">
        <f>VLOOKUP(AR2114,'End KS4 denominations'!A:G,7,0)</f>
        <v>#N/A</v>
      </c>
      <c r="AR2114" s="5" t="str">
        <f t="shared" si="33"/>
        <v>Total.S7.All special schools.Total.Total</v>
      </c>
    </row>
    <row r="2115" spans="1:44" x14ac:dyDescent="0.25">
      <c r="A2115">
        <v>201819</v>
      </c>
      <c r="B2115" t="s">
        <v>19</v>
      </c>
      <c r="C2115" t="s">
        <v>110</v>
      </c>
      <c r="D2115" t="s">
        <v>20</v>
      </c>
      <c r="E2115" t="s">
        <v>21</v>
      </c>
      <c r="F2115" t="s">
        <v>22</v>
      </c>
      <c r="G2115" t="s">
        <v>111</v>
      </c>
      <c r="H2115" t="s">
        <v>125</v>
      </c>
      <c r="I2115" t="s">
        <v>177</v>
      </c>
      <c r="J2115" t="s">
        <v>161</v>
      </c>
      <c r="K2115" t="s">
        <v>161</v>
      </c>
      <c r="L2115" t="s">
        <v>165</v>
      </c>
      <c r="M2115" t="s">
        <v>26</v>
      </c>
      <c r="N2115">
        <v>199</v>
      </c>
      <c r="O2115">
        <v>180</v>
      </c>
      <c r="P2115">
        <v>51</v>
      </c>
      <c r="Q2115">
        <v>24</v>
      </c>
      <c r="R2115">
        <v>0</v>
      </c>
      <c r="S2115">
        <v>0</v>
      </c>
      <c r="T2115">
        <v>0</v>
      </c>
      <c r="U2115">
        <v>0</v>
      </c>
      <c r="V2115">
        <v>90</v>
      </c>
      <c r="W2115">
        <v>25</v>
      </c>
      <c r="X2115">
        <v>12</v>
      </c>
      <c r="Y2115" t="s">
        <v>173</v>
      </c>
      <c r="Z2115" t="s">
        <v>173</v>
      </c>
      <c r="AA2115" t="s">
        <v>173</v>
      </c>
      <c r="AB2115" t="s">
        <v>173</v>
      </c>
      <c r="AC2115" s="25" t="s">
        <v>173</v>
      </c>
      <c r="AD2115" s="25" t="s">
        <v>173</v>
      </c>
      <c r="AE2115" s="25" t="s">
        <v>173</v>
      </c>
      <c r="AQ2115" s="5" t="e">
        <f>VLOOKUP(AR2115,'End KS4 denominations'!A:G,7,0)</f>
        <v>#N/A</v>
      </c>
      <c r="AR2115" s="5" t="str">
        <f t="shared" si="33"/>
        <v>Boys.S7.All special schools.Total.Total</v>
      </c>
    </row>
    <row r="2116" spans="1:44" x14ac:dyDescent="0.25">
      <c r="A2116">
        <v>201819</v>
      </c>
      <c r="B2116" t="s">
        <v>19</v>
      </c>
      <c r="C2116" t="s">
        <v>110</v>
      </c>
      <c r="D2116" t="s">
        <v>20</v>
      </c>
      <c r="E2116" t="s">
        <v>21</v>
      </c>
      <c r="F2116" t="s">
        <v>22</v>
      </c>
      <c r="G2116" t="s">
        <v>113</v>
      </c>
      <c r="H2116" t="s">
        <v>125</v>
      </c>
      <c r="I2116" t="s">
        <v>177</v>
      </c>
      <c r="J2116" t="s">
        <v>161</v>
      </c>
      <c r="K2116" t="s">
        <v>161</v>
      </c>
      <c r="L2116" t="s">
        <v>165</v>
      </c>
      <c r="M2116" t="s">
        <v>26</v>
      </c>
      <c r="N2116">
        <v>21</v>
      </c>
      <c r="O2116">
        <v>20</v>
      </c>
      <c r="P2116">
        <v>3</v>
      </c>
      <c r="Q2116">
        <v>1</v>
      </c>
      <c r="R2116">
        <v>0</v>
      </c>
      <c r="S2116">
        <v>0</v>
      </c>
      <c r="T2116">
        <v>0</v>
      </c>
      <c r="U2116">
        <v>0</v>
      </c>
      <c r="V2116">
        <v>95</v>
      </c>
      <c r="W2116">
        <v>14</v>
      </c>
      <c r="X2116">
        <v>4</v>
      </c>
      <c r="Y2116" t="s">
        <v>173</v>
      </c>
      <c r="Z2116" t="s">
        <v>173</v>
      </c>
      <c r="AA2116" t="s">
        <v>173</v>
      </c>
      <c r="AB2116" t="s">
        <v>173</v>
      </c>
      <c r="AC2116" s="25" t="s">
        <v>173</v>
      </c>
      <c r="AD2116" s="25" t="s">
        <v>173</v>
      </c>
      <c r="AE2116" s="25" t="s">
        <v>173</v>
      </c>
      <c r="AQ2116" s="5" t="e">
        <f>VLOOKUP(AR2116,'End KS4 denominations'!A:G,7,0)</f>
        <v>#N/A</v>
      </c>
      <c r="AR2116" s="5" t="str">
        <f t="shared" si="33"/>
        <v>Girls.S7.All special schools.Total.Total</v>
      </c>
    </row>
    <row r="2117" spans="1:44" x14ac:dyDescent="0.25">
      <c r="A2117">
        <v>201819</v>
      </c>
      <c r="B2117" t="s">
        <v>19</v>
      </c>
      <c r="C2117" t="s">
        <v>110</v>
      </c>
      <c r="D2117" t="s">
        <v>20</v>
      </c>
      <c r="E2117" t="s">
        <v>21</v>
      </c>
      <c r="F2117" t="s">
        <v>22</v>
      </c>
      <c r="G2117" t="s">
        <v>161</v>
      </c>
      <c r="H2117" t="s">
        <v>125</v>
      </c>
      <c r="I2117" t="s">
        <v>177</v>
      </c>
      <c r="J2117" t="s">
        <v>161</v>
      </c>
      <c r="K2117" t="s">
        <v>161</v>
      </c>
      <c r="L2117" t="s">
        <v>165</v>
      </c>
      <c r="M2117" t="s">
        <v>26</v>
      </c>
      <c r="N2117">
        <v>220</v>
      </c>
      <c r="O2117">
        <v>200</v>
      </c>
      <c r="P2117">
        <v>54</v>
      </c>
      <c r="Q2117">
        <v>25</v>
      </c>
      <c r="R2117">
        <v>0</v>
      </c>
      <c r="S2117">
        <v>0</v>
      </c>
      <c r="T2117">
        <v>0</v>
      </c>
      <c r="U2117">
        <v>0</v>
      </c>
      <c r="V2117">
        <v>90</v>
      </c>
      <c r="W2117">
        <v>24</v>
      </c>
      <c r="X2117">
        <v>11</v>
      </c>
      <c r="Y2117" t="s">
        <v>173</v>
      </c>
      <c r="Z2117" t="s">
        <v>173</v>
      </c>
      <c r="AA2117" t="s">
        <v>173</v>
      </c>
      <c r="AB2117" t="s">
        <v>173</v>
      </c>
      <c r="AC2117" s="25" t="s">
        <v>173</v>
      </c>
      <c r="AD2117" s="25" t="s">
        <v>173</v>
      </c>
      <c r="AE2117" s="25" t="s">
        <v>173</v>
      </c>
      <c r="AQ2117" s="5" t="e">
        <f>VLOOKUP(AR2117,'End KS4 denominations'!A:G,7,0)</f>
        <v>#N/A</v>
      </c>
      <c r="AR2117" s="5" t="str">
        <f t="shared" si="33"/>
        <v>Total.S7.All special schools.Total.Total</v>
      </c>
    </row>
    <row r="2118" spans="1:44" x14ac:dyDescent="0.25">
      <c r="A2118">
        <v>201819</v>
      </c>
      <c r="B2118" t="s">
        <v>19</v>
      </c>
      <c r="C2118" t="s">
        <v>110</v>
      </c>
      <c r="D2118" t="s">
        <v>20</v>
      </c>
      <c r="E2118" t="s">
        <v>21</v>
      </c>
      <c r="F2118" t="s">
        <v>22</v>
      </c>
      <c r="G2118" t="s">
        <v>111</v>
      </c>
      <c r="H2118" t="s">
        <v>125</v>
      </c>
      <c r="I2118" t="s">
        <v>177</v>
      </c>
      <c r="J2118" t="s">
        <v>161</v>
      </c>
      <c r="K2118" t="s">
        <v>161</v>
      </c>
      <c r="L2118" t="s">
        <v>45</v>
      </c>
      <c r="M2118" t="s">
        <v>26</v>
      </c>
      <c r="N2118">
        <v>50</v>
      </c>
      <c r="O2118">
        <v>49</v>
      </c>
      <c r="P2118">
        <v>25</v>
      </c>
      <c r="Q2118">
        <v>11</v>
      </c>
      <c r="R2118">
        <v>0</v>
      </c>
      <c r="S2118">
        <v>0</v>
      </c>
      <c r="T2118">
        <v>0</v>
      </c>
      <c r="U2118">
        <v>0</v>
      </c>
      <c r="V2118">
        <v>98</v>
      </c>
      <c r="W2118">
        <v>50</v>
      </c>
      <c r="X2118">
        <v>22</v>
      </c>
      <c r="Y2118" t="s">
        <v>173</v>
      </c>
      <c r="Z2118" t="s">
        <v>173</v>
      </c>
      <c r="AA2118" t="s">
        <v>173</v>
      </c>
      <c r="AB2118" t="s">
        <v>173</v>
      </c>
      <c r="AC2118" s="25" t="s">
        <v>173</v>
      </c>
      <c r="AD2118" s="25" t="s">
        <v>173</v>
      </c>
      <c r="AE2118" s="25" t="s">
        <v>173</v>
      </c>
      <c r="AQ2118" s="5" t="e">
        <f>VLOOKUP(AR2118,'End KS4 denominations'!A:G,7,0)</f>
        <v>#N/A</v>
      </c>
      <c r="AR2118" s="5" t="str">
        <f t="shared" si="33"/>
        <v>Boys.S7.All special schools.Total.Total</v>
      </c>
    </row>
    <row r="2119" spans="1:44" x14ac:dyDescent="0.25">
      <c r="A2119">
        <v>201819</v>
      </c>
      <c r="B2119" t="s">
        <v>19</v>
      </c>
      <c r="C2119" t="s">
        <v>110</v>
      </c>
      <c r="D2119" t="s">
        <v>20</v>
      </c>
      <c r="E2119" t="s">
        <v>21</v>
      </c>
      <c r="F2119" t="s">
        <v>22</v>
      </c>
      <c r="G2119" t="s">
        <v>113</v>
      </c>
      <c r="H2119" t="s">
        <v>125</v>
      </c>
      <c r="I2119" t="s">
        <v>177</v>
      </c>
      <c r="J2119" t="s">
        <v>161</v>
      </c>
      <c r="K2119" t="s">
        <v>161</v>
      </c>
      <c r="L2119" t="s">
        <v>45</v>
      </c>
      <c r="M2119" t="s">
        <v>26</v>
      </c>
      <c r="N2119">
        <v>13</v>
      </c>
      <c r="O2119">
        <v>12</v>
      </c>
      <c r="P2119">
        <v>2</v>
      </c>
      <c r="Q2119">
        <v>1</v>
      </c>
      <c r="R2119">
        <v>0</v>
      </c>
      <c r="S2119">
        <v>0</v>
      </c>
      <c r="T2119">
        <v>0</v>
      </c>
      <c r="U2119">
        <v>0</v>
      </c>
      <c r="V2119">
        <v>92</v>
      </c>
      <c r="W2119">
        <v>15</v>
      </c>
      <c r="X2119">
        <v>7</v>
      </c>
      <c r="Y2119" t="s">
        <v>173</v>
      </c>
      <c r="Z2119" t="s">
        <v>173</v>
      </c>
      <c r="AA2119" t="s">
        <v>173</v>
      </c>
      <c r="AB2119" t="s">
        <v>173</v>
      </c>
      <c r="AC2119" s="25" t="s">
        <v>173</v>
      </c>
      <c r="AD2119" s="25" t="s">
        <v>173</v>
      </c>
      <c r="AE2119" s="25" t="s">
        <v>173</v>
      </c>
      <c r="AQ2119" s="5" t="e">
        <f>VLOOKUP(AR2119,'End KS4 denominations'!A:G,7,0)</f>
        <v>#N/A</v>
      </c>
      <c r="AR2119" s="5" t="str">
        <f t="shared" si="33"/>
        <v>Girls.S7.All special schools.Total.Total</v>
      </c>
    </row>
    <row r="2120" spans="1:44" x14ac:dyDescent="0.25">
      <c r="A2120">
        <v>201819</v>
      </c>
      <c r="B2120" t="s">
        <v>19</v>
      </c>
      <c r="C2120" t="s">
        <v>110</v>
      </c>
      <c r="D2120" t="s">
        <v>20</v>
      </c>
      <c r="E2120" t="s">
        <v>21</v>
      </c>
      <c r="F2120" t="s">
        <v>22</v>
      </c>
      <c r="G2120" t="s">
        <v>161</v>
      </c>
      <c r="H2120" t="s">
        <v>125</v>
      </c>
      <c r="I2120" t="s">
        <v>177</v>
      </c>
      <c r="J2120" t="s">
        <v>161</v>
      </c>
      <c r="K2120" t="s">
        <v>161</v>
      </c>
      <c r="L2120" t="s">
        <v>45</v>
      </c>
      <c r="M2120" t="s">
        <v>26</v>
      </c>
      <c r="N2120">
        <v>63</v>
      </c>
      <c r="O2120">
        <v>61</v>
      </c>
      <c r="P2120">
        <v>27</v>
      </c>
      <c r="Q2120">
        <v>12</v>
      </c>
      <c r="R2120">
        <v>0</v>
      </c>
      <c r="S2120">
        <v>0</v>
      </c>
      <c r="T2120">
        <v>0</v>
      </c>
      <c r="U2120">
        <v>0</v>
      </c>
      <c r="V2120">
        <v>96</v>
      </c>
      <c r="W2120">
        <v>42</v>
      </c>
      <c r="X2120">
        <v>19</v>
      </c>
      <c r="Y2120" t="s">
        <v>173</v>
      </c>
      <c r="Z2120" t="s">
        <v>173</v>
      </c>
      <c r="AA2120" t="s">
        <v>173</v>
      </c>
      <c r="AB2120" t="s">
        <v>173</v>
      </c>
      <c r="AC2120" s="25" t="s">
        <v>173</v>
      </c>
      <c r="AD2120" s="25" t="s">
        <v>173</v>
      </c>
      <c r="AE2120" s="25" t="s">
        <v>173</v>
      </c>
      <c r="AQ2120" s="5" t="e">
        <f>VLOOKUP(AR2120,'End KS4 denominations'!A:G,7,0)</f>
        <v>#N/A</v>
      </c>
      <c r="AR2120" s="5" t="str">
        <f t="shared" si="33"/>
        <v>Total.S7.All special schools.Total.Total</v>
      </c>
    </row>
    <row r="2121" spans="1:44" x14ac:dyDescent="0.25">
      <c r="A2121">
        <v>201819</v>
      </c>
      <c r="B2121" t="s">
        <v>19</v>
      </c>
      <c r="C2121" t="s">
        <v>110</v>
      </c>
      <c r="D2121" t="s">
        <v>20</v>
      </c>
      <c r="E2121" t="s">
        <v>21</v>
      </c>
      <c r="F2121" t="s">
        <v>22</v>
      </c>
      <c r="G2121" t="s">
        <v>111</v>
      </c>
      <c r="H2121" t="s">
        <v>125</v>
      </c>
      <c r="I2121" t="s">
        <v>177</v>
      </c>
      <c r="J2121" t="s">
        <v>161</v>
      </c>
      <c r="K2121" t="s">
        <v>161</v>
      </c>
      <c r="L2121" t="s">
        <v>46</v>
      </c>
      <c r="M2121" t="s">
        <v>26</v>
      </c>
      <c r="N2121">
        <v>2</v>
      </c>
      <c r="O2121">
        <v>2</v>
      </c>
      <c r="P2121">
        <v>2</v>
      </c>
      <c r="Q2121">
        <v>2</v>
      </c>
      <c r="R2121">
        <v>0</v>
      </c>
      <c r="S2121">
        <v>0</v>
      </c>
      <c r="T2121">
        <v>0</v>
      </c>
      <c r="U2121">
        <v>0</v>
      </c>
      <c r="V2121">
        <v>100</v>
      </c>
      <c r="W2121">
        <v>100</v>
      </c>
      <c r="X2121">
        <v>100</v>
      </c>
      <c r="Y2121" t="s">
        <v>173</v>
      </c>
      <c r="Z2121" t="s">
        <v>173</v>
      </c>
      <c r="AA2121" t="s">
        <v>173</v>
      </c>
      <c r="AB2121" t="s">
        <v>173</v>
      </c>
      <c r="AC2121" s="25" t="s">
        <v>173</v>
      </c>
      <c r="AD2121" s="25" t="s">
        <v>173</v>
      </c>
      <c r="AE2121" s="25" t="s">
        <v>173</v>
      </c>
      <c r="AQ2121" s="5" t="e">
        <f>VLOOKUP(AR2121,'End KS4 denominations'!A:G,7,0)</f>
        <v>#N/A</v>
      </c>
      <c r="AR2121" s="5" t="str">
        <f t="shared" si="33"/>
        <v>Boys.S7.All special schools.Total.Total</v>
      </c>
    </row>
    <row r="2122" spans="1:44" x14ac:dyDescent="0.25">
      <c r="A2122">
        <v>201819</v>
      </c>
      <c r="B2122" t="s">
        <v>19</v>
      </c>
      <c r="C2122" t="s">
        <v>110</v>
      </c>
      <c r="D2122" t="s">
        <v>20</v>
      </c>
      <c r="E2122" t="s">
        <v>21</v>
      </c>
      <c r="F2122" t="s">
        <v>22</v>
      </c>
      <c r="G2122" t="s">
        <v>161</v>
      </c>
      <c r="H2122" t="s">
        <v>125</v>
      </c>
      <c r="I2122" t="s">
        <v>177</v>
      </c>
      <c r="J2122" t="s">
        <v>161</v>
      </c>
      <c r="K2122" t="s">
        <v>161</v>
      </c>
      <c r="L2122" t="s">
        <v>46</v>
      </c>
      <c r="M2122" t="s">
        <v>26</v>
      </c>
      <c r="N2122">
        <v>2</v>
      </c>
      <c r="O2122">
        <v>2</v>
      </c>
      <c r="P2122">
        <v>2</v>
      </c>
      <c r="Q2122">
        <v>2</v>
      </c>
      <c r="R2122">
        <v>0</v>
      </c>
      <c r="S2122">
        <v>0</v>
      </c>
      <c r="T2122">
        <v>0</v>
      </c>
      <c r="U2122">
        <v>0</v>
      </c>
      <c r="V2122">
        <v>100</v>
      </c>
      <c r="W2122">
        <v>100</v>
      </c>
      <c r="X2122">
        <v>100</v>
      </c>
      <c r="Y2122" t="s">
        <v>173</v>
      </c>
      <c r="Z2122" t="s">
        <v>173</v>
      </c>
      <c r="AA2122" t="s">
        <v>173</v>
      </c>
      <c r="AB2122" t="s">
        <v>173</v>
      </c>
      <c r="AC2122" s="25" t="s">
        <v>173</v>
      </c>
      <c r="AD2122" s="25" t="s">
        <v>173</v>
      </c>
      <c r="AE2122" s="25" t="s">
        <v>173</v>
      </c>
      <c r="AQ2122" s="5" t="e">
        <f>VLOOKUP(AR2122,'End KS4 denominations'!A:G,7,0)</f>
        <v>#N/A</v>
      </c>
      <c r="AR2122" s="5" t="str">
        <f t="shared" si="33"/>
        <v>Total.S7.All special schools.Total.Total</v>
      </c>
    </row>
    <row r="2123" spans="1:44" x14ac:dyDescent="0.25">
      <c r="A2123">
        <v>201819</v>
      </c>
      <c r="B2123" t="s">
        <v>19</v>
      </c>
      <c r="C2123" t="s">
        <v>110</v>
      </c>
      <c r="D2123" t="s">
        <v>20</v>
      </c>
      <c r="E2123" t="s">
        <v>21</v>
      </c>
      <c r="F2123" t="s">
        <v>22</v>
      </c>
      <c r="G2123" t="s">
        <v>111</v>
      </c>
      <c r="H2123" t="s">
        <v>125</v>
      </c>
      <c r="I2123" t="s">
        <v>177</v>
      </c>
      <c r="J2123" t="s">
        <v>161</v>
      </c>
      <c r="K2123" t="s">
        <v>161</v>
      </c>
      <c r="L2123" t="s">
        <v>47</v>
      </c>
      <c r="M2123" t="s">
        <v>26</v>
      </c>
      <c r="N2123">
        <v>2</v>
      </c>
      <c r="O2123">
        <v>2</v>
      </c>
      <c r="P2123">
        <v>0</v>
      </c>
      <c r="Q2123">
        <v>0</v>
      </c>
      <c r="R2123">
        <v>0</v>
      </c>
      <c r="S2123">
        <v>0</v>
      </c>
      <c r="T2123">
        <v>0</v>
      </c>
      <c r="U2123">
        <v>0</v>
      </c>
      <c r="V2123">
        <v>100</v>
      </c>
      <c r="W2123">
        <v>0</v>
      </c>
      <c r="X2123">
        <v>0</v>
      </c>
      <c r="Y2123" t="s">
        <v>173</v>
      </c>
      <c r="Z2123" t="s">
        <v>173</v>
      </c>
      <c r="AA2123" t="s">
        <v>173</v>
      </c>
      <c r="AB2123" t="s">
        <v>173</v>
      </c>
      <c r="AC2123" s="25" t="s">
        <v>173</v>
      </c>
      <c r="AD2123" s="25" t="s">
        <v>173</v>
      </c>
      <c r="AE2123" s="25" t="s">
        <v>173</v>
      </c>
      <c r="AQ2123" s="5" t="e">
        <f>VLOOKUP(AR2123,'End KS4 denominations'!A:G,7,0)</f>
        <v>#N/A</v>
      </c>
      <c r="AR2123" s="5" t="str">
        <f t="shared" si="33"/>
        <v>Boys.S7.All special schools.Total.Total</v>
      </c>
    </row>
    <row r="2124" spans="1:44" x14ac:dyDescent="0.25">
      <c r="A2124">
        <v>201819</v>
      </c>
      <c r="B2124" t="s">
        <v>19</v>
      </c>
      <c r="C2124" t="s">
        <v>110</v>
      </c>
      <c r="D2124" t="s">
        <v>20</v>
      </c>
      <c r="E2124" t="s">
        <v>21</v>
      </c>
      <c r="F2124" t="s">
        <v>22</v>
      </c>
      <c r="G2124" t="s">
        <v>161</v>
      </c>
      <c r="H2124" t="s">
        <v>125</v>
      </c>
      <c r="I2124" t="s">
        <v>177</v>
      </c>
      <c r="J2124" t="s">
        <v>161</v>
      </c>
      <c r="K2124" t="s">
        <v>161</v>
      </c>
      <c r="L2124" t="s">
        <v>47</v>
      </c>
      <c r="M2124" t="s">
        <v>26</v>
      </c>
      <c r="N2124">
        <v>2</v>
      </c>
      <c r="O2124">
        <v>2</v>
      </c>
      <c r="P2124">
        <v>0</v>
      </c>
      <c r="Q2124">
        <v>0</v>
      </c>
      <c r="R2124">
        <v>0</v>
      </c>
      <c r="S2124">
        <v>0</v>
      </c>
      <c r="T2124">
        <v>0</v>
      </c>
      <c r="U2124">
        <v>0</v>
      </c>
      <c r="V2124">
        <v>100</v>
      </c>
      <c r="W2124">
        <v>0</v>
      </c>
      <c r="X2124">
        <v>0</v>
      </c>
      <c r="Y2124" t="s">
        <v>173</v>
      </c>
      <c r="Z2124" t="s">
        <v>173</v>
      </c>
      <c r="AA2124" t="s">
        <v>173</v>
      </c>
      <c r="AB2124" t="s">
        <v>173</v>
      </c>
      <c r="AC2124" s="25" t="s">
        <v>173</v>
      </c>
      <c r="AD2124" s="25" t="s">
        <v>173</v>
      </c>
      <c r="AE2124" s="25" t="s">
        <v>173</v>
      </c>
      <c r="AQ2124" s="5" t="e">
        <f>VLOOKUP(AR2124,'End KS4 denominations'!A:G,7,0)</f>
        <v>#N/A</v>
      </c>
      <c r="AR2124" s="5" t="str">
        <f t="shared" si="33"/>
        <v>Total.S7.All special schools.Total.Total</v>
      </c>
    </row>
    <row r="2125" spans="1:44" x14ac:dyDescent="0.25">
      <c r="A2125">
        <v>201819</v>
      </c>
      <c r="B2125" t="s">
        <v>19</v>
      </c>
      <c r="C2125" t="s">
        <v>110</v>
      </c>
      <c r="D2125" t="s">
        <v>20</v>
      </c>
      <c r="E2125" t="s">
        <v>21</v>
      </c>
      <c r="F2125" t="s">
        <v>22</v>
      </c>
      <c r="G2125" t="s">
        <v>111</v>
      </c>
      <c r="H2125" t="s">
        <v>125</v>
      </c>
      <c r="I2125" t="s">
        <v>177</v>
      </c>
      <c r="J2125" t="s">
        <v>161</v>
      </c>
      <c r="K2125" t="s">
        <v>161</v>
      </c>
      <c r="L2125" t="s">
        <v>48</v>
      </c>
      <c r="M2125" t="s">
        <v>26</v>
      </c>
      <c r="N2125">
        <v>2272</v>
      </c>
      <c r="O2125">
        <v>1802</v>
      </c>
      <c r="P2125">
        <v>268</v>
      </c>
      <c r="Q2125">
        <v>114</v>
      </c>
      <c r="R2125">
        <v>0</v>
      </c>
      <c r="S2125">
        <v>0</v>
      </c>
      <c r="T2125">
        <v>0</v>
      </c>
      <c r="U2125">
        <v>0</v>
      </c>
      <c r="V2125">
        <v>79</v>
      </c>
      <c r="W2125">
        <v>11</v>
      </c>
      <c r="X2125">
        <v>5</v>
      </c>
      <c r="Y2125" t="s">
        <v>173</v>
      </c>
      <c r="Z2125" t="s">
        <v>173</v>
      </c>
      <c r="AA2125" t="s">
        <v>173</v>
      </c>
      <c r="AB2125" t="s">
        <v>173</v>
      </c>
      <c r="AC2125" s="25" t="s">
        <v>173</v>
      </c>
      <c r="AD2125" s="25" t="s">
        <v>173</v>
      </c>
      <c r="AE2125" s="25" t="s">
        <v>173</v>
      </c>
      <c r="AQ2125" s="5" t="e">
        <f>VLOOKUP(AR2125,'End KS4 denominations'!A:G,7,0)</f>
        <v>#N/A</v>
      </c>
      <c r="AR2125" s="5" t="str">
        <f t="shared" si="33"/>
        <v>Boys.S7.All special schools.Total.Total</v>
      </c>
    </row>
    <row r="2126" spans="1:44" x14ac:dyDescent="0.25">
      <c r="A2126">
        <v>201819</v>
      </c>
      <c r="B2126" t="s">
        <v>19</v>
      </c>
      <c r="C2126" t="s">
        <v>110</v>
      </c>
      <c r="D2126" t="s">
        <v>20</v>
      </c>
      <c r="E2126" t="s">
        <v>21</v>
      </c>
      <c r="F2126" t="s">
        <v>22</v>
      </c>
      <c r="G2126" t="s">
        <v>113</v>
      </c>
      <c r="H2126" t="s">
        <v>125</v>
      </c>
      <c r="I2126" t="s">
        <v>177</v>
      </c>
      <c r="J2126" t="s">
        <v>161</v>
      </c>
      <c r="K2126" t="s">
        <v>161</v>
      </c>
      <c r="L2126" t="s">
        <v>48</v>
      </c>
      <c r="M2126" t="s">
        <v>26</v>
      </c>
      <c r="N2126">
        <v>585</v>
      </c>
      <c r="O2126">
        <v>454</v>
      </c>
      <c r="P2126">
        <v>70</v>
      </c>
      <c r="Q2126">
        <v>28</v>
      </c>
      <c r="R2126">
        <v>0</v>
      </c>
      <c r="S2126">
        <v>0</v>
      </c>
      <c r="T2126">
        <v>0</v>
      </c>
      <c r="U2126">
        <v>0</v>
      </c>
      <c r="V2126">
        <v>77</v>
      </c>
      <c r="W2126">
        <v>11</v>
      </c>
      <c r="X2126">
        <v>4</v>
      </c>
      <c r="Y2126" t="s">
        <v>173</v>
      </c>
      <c r="Z2126" t="s">
        <v>173</v>
      </c>
      <c r="AA2126" t="s">
        <v>173</v>
      </c>
      <c r="AB2126" t="s">
        <v>173</v>
      </c>
      <c r="AC2126" s="25" t="s">
        <v>173</v>
      </c>
      <c r="AD2126" s="25" t="s">
        <v>173</v>
      </c>
      <c r="AE2126" s="25" t="s">
        <v>173</v>
      </c>
      <c r="AQ2126" s="5" t="e">
        <f>VLOOKUP(AR2126,'End KS4 denominations'!A:G,7,0)</f>
        <v>#N/A</v>
      </c>
      <c r="AR2126" s="5" t="str">
        <f t="shared" si="33"/>
        <v>Girls.S7.All special schools.Total.Total</v>
      </c>
    </row>
    <row r="2127" spans="1:44" x14ac:dyDescent="0.25">
      <c r="A2127">
        <v>201819</v>
      </c>
      <c r="B2127" t="s">
        <v>19</v>
      </c>
      <c r="C2127" t="s">
        <v>110</v>
      </c>
      <c r="D2127" t="s">
        <v>20</v>
      </c>
      <c r="E2127" t="s">
        <v>21</v>
      </c>
      <c r="F2127" t="s">
        <v>22</v>
      </c>
      <c r="G2127" t="s">
        <v>161</v>
      </c>
      <c r="H2127" t="s">
        <v>125</v>
      </c>
      <c r="I2127" t="s">
        <v>177</v>
      </c>
      <c r="J2127" t="s">
        <v>161</v>
      </c>
      <c r="K2127" t="s">
        <v>161</v>
      </c>
      <c r="L2127" t="s">
        <v>48</v>
      </c>
      <c r="M2127" t="s">
        <v>26</v>
      </c>
      <c r="N2127">
        <v>2857</v>
      </c>
      <c r="O2127">
        <v>2256</v>
      </c>
      <c r="P2127">
        <v>338</v>
      </c>
      <c r="Q2127">
        <v>142</v>
      </c>
      <c r="R2127">
        <v>0</v>
      </c>
      <c r="S2127">
        <v>0</v>
      </c>
      <c r="T2127">
        <v>0</v>
      </c>
      <c r="U2127">
        <v>0</v>
      </c>
      <c r="V2127">
        <v>78</v>
      </c>
      <c r="W2127">
        <v>11</v>
      </c>
      <c r="X2127">
        <v>4</v>
      </c>
      <c r="Y2127" t="s">
        <v>173</v>
      </c>
      <c r="Z2127" t="s">
        <v>173</v>
      </c>
      <c r="AA2127" t="s">
        <v>173</v>
      </c>
      <c r="AB2127" t="s">
        <v>173</v>
      </c>
      <c r="AC2127" s="25" t="s">
        <v>173</v>
      </c>
      <c r="AD2127" s="25" t="s">
        <v>173</v>
      </c>
      <c r="AE2127" s="25" t="s">
        <v>173</v>
      </c>
      <c r="AQ2127" s="5" t="e">
        <f>VLOOKUP(AR2127,'End KS4 denominations'!A:G,7,0)</f>
        <v>#N/A</v>
      </c>
      <c r="AR2127" s="5" t="str">
        <f t="shared" si="33"/>
        <v>Total.S7.All special schools.Total.Total</v>
      </c>
    </row>
    <row r="2128" spans="1:44" x14ac:dyDescent="0.25">
      <c r="A2128">
        <v>201819</v>
      </c>
      <c r="B2128" t="s">
        <v>19</v>
      </c>
      <c r="C2128" t="s">
        <v>110</v>
      </c>
      <c r="D2128" t="s">
        <v>20</v>
      </c>
      <c r="E2128" t="s">
        <v>21</v>
      </c>
      <c r="F2128" t="s">
        <v>22</v>
      </c>
      <c r="G2128" t="s">
        <v>111</v>
      </c>
      <c r="H2128" t="s">
        <v>125</v>
      </c>
      <c r="I2128" t="s">
        <v>177</v>
      </c>
      <c r="J2128" t="s">
        <v>161</v>
      </c>
      <c r="K2128" t="s">
        <v>161</v>
      </c>
      <c r="L2128" t="s">
        <v>49</v>
      </c>
      <c r="M2128" t="s">
        <v>26</v>
      </c>
      <c r="N2128">
        <v>2537</v>
      </c>
      <c r="O2128">
        <v>2204</v>
      </c>
      <c r="P2128">
        <v>382</v>
      </c>
      <c r="Q2128">
        <v>198</v>
      </c>
      <c r="R2128">
        <v>0</v>
      </c>
      <c r="S2128">
        <v>0</v>
      </c>
      <c r="T2128">
        <v>0</v>
      </c>
      <c r="U2128">
        <v>0</v>
      </c>
      <c r="V2128">
        <v>86</v>
      </c>
      <c r="W2128">
        <v>15</v>
      </c>
      <c r="X2128">
        <v>7</v>
      </c>
      <c r="Y2128" t="s">
        <v>173</v>
      </c>
      <c r="Z2128" t="s">
        <v>173</v>
      </c>
      <c r="AA2128" t="s">
        <v>173</v>
      </c>
      <c r="AB2128" t="s">
        <v>173</v>
      </c>
      <c r="AC2128" s="25" t="s">
        <v>173</v>
      </c>
      <c r="AD2128" s="25" t="s">
        <v>173</v>
      </c>
      <c r="AE2128" s="25" t="s">
        <v>173</v>
      </c>
      <c r="AQ2128" s="5" t="e">
        <f>VLOOKUP(AR2128,'End KS4 denominations'!A:G,7,0)</f>
        <v>#N/A</v>
      </c>
      <c r="AR2128" s="5" t="str">
        <f t="shared" si="33"/>
        <v>Boys.S7.All special schools.Total.Total</v>
      </c>
    </row>
    <row r="2129" spans="1:44" x14ac:dyDescent="0.25">
      <c r="A2129">
        <v>201819</v>
      </c>
      <c r="B2129" t="s">
        <v>19</v>
      </c>
      <c r="C2129" t="s">
        <v>110</v>
      </c>
      <c r="D2129" t="s">
        <v>20</v>
      </c>
      <c r="E2129" t="s">
        <v>21</v>
      </c>
      <c r="F2129" t="s">
        <v>22</v>
      </c>
      <c r="G2129" t="s">
        <v>113</v>
      </c>
      <c r="H2129" t="s">
        <v>125</v>
      </c>
      <c r="I2129" t="s">
        <v>177</v>
      </c>
      <c r="J2129" t="s">
        <v>161</v>
      </c>
      <c r="K2129" t="s">
        <v>161</v>
      </c>
      <c r="L2129" t="s">
        <v>49</v>
      </c>
      <c r="M2129" t="s">
        <v>26</v>
      </c>
      <c r="N2129">
        <v>720</v>
      </c>
      <c r="O2129">
        <v>644</v>
      </c>
      <c r="P2129">
        <v>139</v>
      </c>
      <c r="Q2129">
        <v>79</v>
      </c>
      <c r="R2129">
        <v>0</v>
      </c>
      <c r="S2129">
        <v>0</v>
      </c>
      <c r="T2129">
        <v>0</v>
      </c>
      <c r="U2129">
        <v>0</v>
      </c>
      <c r="V2129">
        <v>89</v>
      </c>
      <c r="W2129">
        <v>19</v>
      </c>
      <c r="X2129">
        <v>10</v>
      </c>
      <c r="Y2129" t="s">
        <v>173</v>
      </c>
      <c r="Z2129" t="s">
        <v>173</v>
      </c>
      <c r="AA2129" t="s">
        <v>173</v>
      </c>
      <c r="AB2129" t="s">
        <v>173</v>
      </c>
      <c r="AC2129" s="25" t="s">
        <v>173</v>
      </c>
      <c r="AD2129" s="25" t="s">
        <v>173</v>
      </c>
      <c r="AE2129" s="25" t="s">
        <v>173</v>
      </c>
      <c r="AQ2129" s="5" t="e">
        <f>VLOOKUP(AR2129,'End KS4 denominations'!A:G,7,0)</f>
        <v>#N/A</v>
      </c>
      <c r="AR2129" s="5" t="str">
        <f t="shared" si="33"/>
        <v>Girls.S7.All special schools.Total.Total</v>
      </c>
    </row>
    <row r="2130" spans="1:44" x14ac:dyDescent="0.25">
      <c r="A2130">
        <v>201819</v>
      </c>
      <c r="B2130" t="s">
        <v>19</v>
      </c>
      <c r="C2130" t="s">
        <v>110</v>
      </c>
      <c r="D2130" t="s">
        <v>20</v>
      </c>
      <c r="E2130" t="s">
        <v>21</v>
      </c>
      <c r="F2130" t="s">
        <v>22</v>
      </c>
      <c r="G2130" t="s">
        <v>161</v>
      </c>
      <c r="H2130" t="s">
        <v>125</v>
      </c>
      <c r="I2130" t="s">
        <v>177</v>
      </c>
      <c r="J2130" t="s">
        <v>161</v>
      </c>
      <c r="K2130" t="s">
        <v>161</v>
      </c>
      <c r="L2130" t="s">
        <v>49</v>
      </c>
      <c r="M2130" t="s">
        <v>26</v>
      </c>
      <c r="N2130">
        <v>3257</v>
      </c>
      <c r="O2130">
        <v>2848</v>
      </c>
      <c r="P2130">
        <v>521</v>
      </c>
      <c r="Q2130">
        <v>277</v>
      </c>
      <c r="R2130">
        <v>0</v>
      </c>
      <c r="S2130">
        <v>0</v>
      </c>
      <c r="T2130">
        <v>0</v>
      </c>
      <c r="U2130">
        <v>0</v>
      </c>
      <c r="V2130">
        <v>87</v>
      </c>
      <c r="W2130">
        <v>15</v>
      </c>
      <c r="X2130">
        <v>8</v>
      </c>
      <c r="Y2130" t="s">
        <v>173</v>
      </c>
      <c r="Z2130" t="s">
        <v>173</v>
      </c>
      <c r="AA2130" t="s">
        <v>173</v>
      </c>
      <c r="AB2130" t="s">
        <v>173</v>
      </c>
      <c r="AC2130" s="25" t="s">
        <v>173</v>
      </c>
      <c r="AD2130" s="25" t="s">
        <v>173</v>
      </c>
      <c r="AE2130" s="25" t="s">
        <v>173</v>
      </c>
      <c r="AQ2130" s="5" t="e">
        <f>VLOOKUP(AR2130,'End KS4 denominations'!A:G,7,0)</f>
        <v>#N/A</v>
      </c>
      <c r="AR2130" s="5" t="str">
        <f t="shared" si="33"/>
        <v>Total.S7.All special schools.Total.Total</v>
      </c>
    </row>
    <row r="2131" spans="1:44" x14ac:dyDescent="0.25">
      <c r="A2131">
        <v>201819</v>
      </c>
      <c r="B2131" t="s">
        <v>19</v>
      </c>
      <c r="C2131" t="s">
        <v>110</v>
      </c>
      <c r="D2131" t="s">
        <v>20</v>
      </c>
      <c r="E2131" t="s">
        <v>21</v>
      </c>
      <c r="F2131" t="s">
        <v>22</v>
      </c>
      <c r="G2131" t="s">
        <v>111</v>
      </c>
      <c r="H2131" t="s">
        <v>125</v>
      </c>
      <c r="I2131" t="s">
        <v>177</v>
      </c>
      <c r="J2131" t="s">
        <v>161</v>
      </c>
      <c r="K2131" t="s">
        <v>161</v>
      </c>
      <c r="L2131" t="s">
        <v>50</v>
      </c>
      <c r="M2131" t="s">
        <v>26</v>
      </c>
      <c r="N2131">
        <v>755</v>
      </c>
      <c r="O2131">
        <v>637</v>
      </c>
      <c r="P2131">
        <v>193</v>
      </c>
      <c r="Q2131">
        <v>108</v>
      </c>
      <c r="R2131">
        <v>0</v>
      </c>
      <c r="S2131">
        <v>0</v>
      </c>
      <c r="T2131">
        <v>0</v>
      </c>
      <c r="U2131">
        <v>0</v>
      </c>
      <c r="V2131">
        <v>84</v>
      </c>
      <c r="W2131">
        <v>25</v>
      </c>
      <c r="X2131">
        <v>14</v>
      </c>
      <c r="Y2131" t="s">
        <v>173</v>
      </c>
      <c r="Z2131" t="s">
        <v>173</v>
      </c>
      <c r="AA2131" t="s">
        <v>173</v>
      </c>
      <c r="AB2131" t="s">
        <v>173</v>
      </c>
      <c r="AC2131" s="25" t="s">
        <v>173</v>
      </c>
      <c r="AD2131" s="25" t="s">
        <v>173</v>
      </c>
      <c r="AE2131" s="25" t="s">
        <v>173</v>
      </c>
      <c r="AQ2131" s="5" t="e">
        <f>VLOOKUP(AR2131,'End KS4 denominations'!A:G,7,0)</f>
        <v>#N/A</v>
      </c>
      <c r="AR2131" s="5" t="str">
        <f t="shared" si="33"/>
        <v>Boys.S7.All special schools.Total.Total</v>
      </c>
    </row>
    <row r="2132" spans="1:44" x14ac:dyDescent="0.25">
      <c r="A2132">
        <v>201819</v>
      </c>
      <c r="B2132" t="s">
        <v>19</v>
      </c>
      <c r="C2132" t="s">
        <v>110</v>
      </c>
      <c r="D2132" t="s">
        <v>20</v>
      </c>
      <c r="E2132" t="s">
        <v>21</v>
      </c>
      <c r="F2132" t="s">
        <v>22</v>
      </c>
      <c r="G2132" t="s">
        <v>113</v>
      </c>
      <c r="H2132" t="s">
        <v>125</v>
      </c>
      <c r="I2132" t="s">
        <v>177</v>
      </c>
      <c r="J2132" t="s">
        <v>161</v>
      </c>
      <c r="K2132" t="s">
        <v>161</v>
      </c>
      <c r="L2132" t="s">
        <v>50</v>
      </c>
      <c r="M2132" t="s">
        <v>26</v>
      </c>
      <c r="N2132">
        <v>243</v>
      </c>
      <c r="O2132">
        <v>216</v>
      </c>
      <c r="P2132">
        <v>79</v>
      </c>
      <c r="Q2132">
        <v>43</v>
      </c>
      <c r="R2132">
        <v>0</v>
      </c>
      <c r="S2132">
        <v>0</v>
      </c>
      <c r="T2132">
        <v>0</v>
      </c>
      <c r="U2132">
        <v>0</v>
      </c>
      <c r="V2132">
        <v>88</v>
      </c>
      <c r="W2132">
        <v>32</v>
      </c>
      <c r="X2132">
        <v>17</v>
      </c>
      <c r="Y2132" t="s">
        <v>173</v>
      </c>
      <c r="Z2132" t="s">
        <v>173</v>
      </c>
      <c r="AA2132" t="s">
        <v>173</v>
      </c>
      <c r="AB2132" t="s">
        <v>173</v>
      </c>
      <c r="AC2132" s="25" t="s">
        <v>173</v>
      </c>
      <c r="AD2132" s="25" t="s">
        <v>173</v>
      </c>
      <c r="AE2132" s="25" t="s">
        <v>173</v>
      </c>
      <c r="AQ2132" s="5" t="e">
        <f>VLOOKUP(AR2132,'End KS4 denominations'!A:G,7,0)</f>
        <v>#N/A</v>
      </c>
      <c r="AR2132" s="5" t="str">
        <f t="shared" si="33"/>
        <v>Girls.S7.All special schools.Total.Total</v>
      </c>
    </row>
    <row r="2133" spans="1:44" x14ac:dyDescent="0.25">
      <c r="A2133">
        <v>201819</v>
      </c>
      <c r="B2133" t="s">
        <v>19</v>
      </c>
      <c r="C2133" t="s">
        <v>110</v>
      </c>
      <c r="D2133" t="s">
        <v>20</v>
      </c>
      <c r="E2133" t="s">
        <v>21</v>
      </c>
      <c r="F2133" t="s">
        <v>22</v>
      </c>
      <c r="G2133" t="s">
        <v>161</v>
      </c>
      <c r="H2133" t="s">
        <v>125</v>
      </c>
      <c r="I2133" t="s">
        <v>177</v>
      </c>
      <c r="J2133" t="s">
        <v>161</v>
      </c>
      <c r="K2133" t="s">
        <v>161</v>
      </c>
      <c r="L2133" t="s">
        <v>50</v>
      </c>
      <c r="M2133" t="s">
        <v>26</v>
      </c>
      <c r="N2133">
        <v>998</v>
      </c>
      <c r="O2133">
        <v>853</v>
      </c>
      <c r="P2133">
        <v>272</v>
      </c>
      <c r="Q2133">
        <v>151</v>
      </c>
      <c r="R2133">
        <v>0</v>
      </c>
      <c r="S2133">
        <v>0</v>
      </c>
      <c r="T2133">
        <v>0</v>
      </c>
      <c r="U2133">
        <v>0</v>
      </c>
      <c r="V2133">
        <v>85</v>
      </c>
      <c r="W2133">
        <v>27</v>
      </c>
      <c r="X2133">
        <v>15</v>
      </c>
      <c r="Y2133" t="s">
        <v>173</v>
      </c>
      <c r="Z2133" t="s">
        <v>173</v>
      </c>
      <c r="AA2133" t="s">
        <v>173</v>
      </c>
      <c r="AB2133" t="s">
        <v>173</v>
      </c>
      <c r="AC2133" s="25" t="s">
        <v>173</v>
      </c>
      <c r="AD2133" s="25" t="s">
        <v>173</v>
      </c>
      <c r="AE2133" s="25" t="s">
        <v>173</v>
      </c>
      <c r="AQ2133" s="5" t="e">
        <f>VLOOKUP(AR2133,'End KS4 denominations'!A:G,7,0)</f>
        <v>#N/A</v>
      </c>
      <c r="AR2133" s="5" t="str">
        <f t="shared" si="33"/>
        <v>Total.S7.All special schools.Total.Total</v>
      </c>
    </row>
    <row r="2134" spans="1:44" x14ac:dyDescent="0.25">
      <c r="A2134">
        <v>201819</v>
      </c>
      <c r="B2134" t="s">
        <v>19</v>
      </c>
      <c r="C2134" t="s">
        <v>110</v>
      </c>
      <c r="D2134" t="s">
        <v>20</v>
      </c>
      <c r="E2134" t="s">
        <v>21</v>
      </c>
      <c r="F2134" t="s">
        <v>22</v>
      </c>
      <c r="G2134" t="s">
        <v>111</v>
      </c>
      <c r="H2134" t="s">
        <v>125</v>
      </c>
      <c r="I2134" t="s">
        <v>177</v>
      </c>
      <c r="J2134" t="s">
        <v>161</v>
      </c>
      <c r="K2134" t="s">
        <v>161</v>
      </c>
      <c r="L2134" t="s">
        <v>51</v>
      </c>
      <c r="M2134" t="s">
        <v>26</v>
      </c>
      <c r="N2134">
        <v>1393</v>
      </c>
      <c r="O2134">
        <v>1132</v>
      </c>
      <c r="P2134">
        <v>184</v>
      </c>
      <c r="Q2134">
        <v>86</v>
      </c>
      <c r="R2134">
        <v>0</v>
      </c>
      <c r="S2134">
        <v>0</v>
      </c>
      <c r="T2134">
        <v>0</v>
      </c>
      <c r="U2134">
        <v>0</v>
      </c>
      <c r="V2134">
        <v>81</v>
      </c>
      <c r="W2134">
        <v>13</v>
      </c>
      <c r="X2134">
        <v>6</v>
      </c>
      <c r="Y2134" t="s">
        <v>173</v>
      </c>
      <c r="Z2134" t="s">
        <v>173</v>
      </c>
      <c r="AA2134" t="s">
        <v>173</v>
      </c>
      <c r="AB2134" t="s">
        <v>173</v>
      </c>
      <c r="AC2134" s="25" t="s">
        <v>173</v>
      </c>
      <c r="AD2134" s="25" t="s">
        <v>173</v>
      </c>
      <c r="AE2134" s="25" t="s">
        <v>173</v>
      </c>
      <c r="AQ2134" s="5" t="e">
        <f>VLOOKUP(AR2134,'End KS4 denominations'!A:G,7,0)</f>
        <v>#N/A</v>
      </c>
      <c r="AR2134" s="5" t="str">
        <f t="shared" si="33"/>
        <v>Boys.S7.All special schools.Total.Total</v>
      </c>
    </row>
    <row r="2135" spans="1:44" x14ac:dyDescent="0.25">
      <c r="A2135">
        <v>201819</v>
      </c>
      <c r="B2135" t="s">
        <v>19</v>
      </c>
      <c r="C2135" t="s">
        <v>110</v>
      </c>
      <c r="D2135" t="s">
        <v>20</v>
      </c>
      <c r="E2135" t="s">
        <v>21</v>
      </c>
      <c r="F2135" t="s">
        <v>22</v>
      </c>
      <c r="G2135" t="s">
        <v>113</v>
      </c>
      <c r="H2135" t="s">
        <v>125</v>
      </c>
      <c r="I2135" t="s">
        <v>177</v>
      </c>
      <c r="J2135" t="s">
        <v>161</v>
      </c>
      <c r="K2135" t="s">
        <v>161</v>
      </c>
      <c r="L2135" t="s">
        <v>51</v>
      </c>
      <c r="M2135" t="s">
        <v>26</v>
      </c>
      <c r="N2135">
        <v>351</v>
      </c>
      <c r="O2135">
        <v>280</v>
      </c>
      <c r="P2135">
        <v>51</v>
      </c>
      <c r="Q2135">
        <v>20</v>
      </c>
      <c r="R2135">
        <v>0</v>
      </c>
      <c r="S2135">
        <v>0</v>
      </c>
      <c r="T2135">
        <v>0</v>
      </c>
      <c r="U2135">
        <v>0</v>
      </c>
      <c r="V2135">
        <v>79</v>
      </c>
      <c r="W2135">
        <v>14</v>
      </c>
      <c r="X2135">
        <v>5</v>
      </c>
      <c r="Y2135" t="s">
        <v>173</v>
      </c>
      <c r="Z2135" t="s">
        <v>173</v>
      </c>
      <c r="AA2135" t="s">
        <v>173</v>
      </c>
      <c r="AB2135" t="s">
        <v>173</v>
      </c>
      <c r="AC2135" s="25" t="s">
        <v>173</v>
      </c>
      <c r="AD2135" s="25" t="s">
        <v>173</v>
      </c>
      <c r="AE2135" s="25" t="s">
        <v>173</v>
      </c>
      <c r="AQ2135" s="5" t="e">
        <f>VLOOKUP(AR2135,'End KS4 denominations'!A:G,7,0)</f>
        <v>#N/A</v>
      </c>
      <c r="AR2135" s="5" t="str">
        <f t="shared" si="33"/>
        <v>Girls.S7.All special schools.Total.Total</v>
      </c>
    </row>
    <row r="2136" spans="1:44" x14ac:dyDescent="0.25">
      <c r="A2136">
        <v>201819</v>
      </c>
      <c r="B2136" t="s">
        <v>19</v>
      </c>
      <c r="C2136" t="s">
        <v>110</v>
      </c>
      <c r="D2136" t="s">
        <v>20</v>
      </c>
      <c r="E2136" t="s">
        <v>21</v>
      </c>
      <c r="F2136" t="s">
        <v>22</v>
      </c>
      <c r="G2136" t="s">
        <v>161</v>
      </c>
      <c r="H2136" t="s">
        <v>125</v>
      </c>
      <c r="I2136" t="s">
        <v>177</v>
      </c>
      <c r="J2136" t="s">
        <v>161</v>
      </c>
      <c r="K2136" t="s">
        <v>161</v>
      </c>
      <c r="L2136" t="s">
        <v>51</v>
      </c>
      <c r="M2136" t="s">
        <v>26</v>
      </c>
      <c r="N2136">
        <v>1744</v>
      </c>
      <c r="O2136">
        <v>1412</v>
      </c>
      <c r="P2136">
        <v>235</v>
      </c>
      <c r="Q2136">
        <v>106</v>
      </c>
      <c r="R2136">
        <v>0</v>
      </c>
      <c r="S2136">
        <v>0</v>
      </c>
      <c r="T2136">
        <v>0</v>
      </c>
      <c r="U2136">
        <v>0</v>
      </c>
      <c r="V2136">
        <v>80</v>
      </c>
      <c r="W2136">
        <v>13</v>
      </c>
      <c r="X2136">
        <v>6</v>
      </c>
      <c r="Y2136" t="s">
        <v>173</v>
      </c>
      <c r="Z2136" t="s">
        <v>173</v>
      </c>
      <c r="AA2136" t="s">
        <v>173</v>
      </c>
      <c r="AB2136" t="s">
        <v>173</v>
      </c>
      <c r="AC2136" s="25" t="s">
        <v>173</v>
      </c>
      <c r="AD2136" s="25" t="s">
        <v>173</v>
      </c>
      <c r="AE2136" s="25" t="s">
        <v>173</v>
      </c>
      <c r="AQ2136" s="5" t="e">
        <f>VLOOKUP(AR2136,'End KS4 denominations'!A:G,7,0)</f>
        <v>#N/A</v>
      </c>
      <c r="AR2136" s="5" t="str">
        <f t="shared" si="33"/>
        <v>Total.S7.All special schools.Total.Total</v>
      </c>
    </row>
    <row r="2137" spans="1:44" x14ac:dyDescent="0.25">
      <c r="A2137">
        <v>201819</v>
      </c>
      <c r="B2137" t="s">
        <v>19</v>
      </c>
      <c r="C2137" t="s">
        <v>110</v>
      </c>
      <c r="D2137" t="s">
        <v>20</v>
      </c>
      <c r="E2137" t="s">
        <v>21</v>
      </c>
      <c r="F2137" t="s">
        <v>22</v>
      </c>
      <c r="G2137" t="s">
        <v>111</v>
      </c>
      <c r="H2137" t="s">
        <v>125</v>
      </c>
      <c r="I2137" t="s">
        <v>177</v>
      </c>
      <c r="J2137" t="s">
        <v>161</v>
      </c>
      <c r="K2137" t="s">
        <v>161</v>
      </c>
      <c r="L2137" t="s">
        <v>52</v>
      </c>
      <c r="M2137" t="s">
        <v>26</v>
      </c>
      <c r="N2137">
        <v>178</v>
      </c>
      <c r="O2137">
        <v>177</v>
      </c>
      <c r="P2137">
        <v>22</v>
      </c>
      <c r="Q2137">
        <v>10</v>
      </c>
      <c r="R2137">
        <v>0</v>
      </c>
      <c r="S2137">
        <v>0</v>
      </c>
      <c r="T2137">
        <v>0</v>
      </c>
      <c r="U2137">
        <v>0</v>
      </c>
      <c r="V2137">
        <v>99</v>
      </c>
      <c r="W2137">
        <v>12</v>
      </c>
      <c r="X2137">
        <v>5</v>
      </c>
      <c r="Y2137" t="s">
        <v>173</v>
      </c>
      <c r="Z2137" t="s">
        <v>173</v>
      </c>
      <c r="AA2137" t="s">
        <v>173</v>
      </c>
      <c r="AB2137" t="s">
        <v>173</v>
      </c>
      <c r="AC2137" s="25" t="s">
        <v>173</v>
      </c>
      <c r="AD2137" s="25" t="s">
        <v>173</v>
      </c>
      <c r="AE2137" s="25" t="s">
        <v>173</v>
      </c>
      <c r="AQ2137" s="5" t="e">
        <f>VLOOKUP(AR2137,'End KS4 denominations'!A:G,7,0)</f>
        <v>#N/A</v>
      </c>
      <c r="AR2137" s="5" t="str">
        <f t="shared" si="33"/>
        <v>Boys.S7.All special schools.Total.Total</v>
      </c>
    </row>
    <row r="2138" spans="1:44" x14ac:dyDescent="0.25">
      <c r="A2138">
        <v>201819</v>
      </c>
      <c r="B2138" t="s">
        <v>19</v>
      </c>
      <c r="C2138" t="s">
        <v>110</v>
      </c>
      <c r="D2138" t="s">
        <v>20</v>
      </c>
      <c r="E2138" t="s">
        <v>21</v>
      </c>
      <c r="F2138" t="s">
        <v>22</v>
      </c>
      <c r="G2138" t="s">
        <v>113</v>
      </c>
      <c r="H2138" t="s">
        <v>125</v>
      </c>
      <c r="I2138" t="s">
        <v>177</v>
      </c>
      <c r="J2138" t="s">
        <v>161</v>
      </c>
      <c r="K2138" t="s">
        <v>161</v>
      </c>
      <c r="L2138" t="s">
        <v>52</v>
      </c>
      <c r="M2138" t="s">
        <v>26</v>
      </c>
      <c r="N2138">
        <v>46</v>
      </c>
      <c r="O2138">
        <v>46</v>
      </c>
      <c r="P2138">
        <v>8</v>
      </c>
      <c r="Q2138">
        <v>5</v>
      </c>
      <c r="R2138">
        <v>0</v>
      </c>
      <c r="S2138">
        <v>0</v>
      </c>
      <c r="T2138">
        <v>0</v>
      </c>
      <c r="U2138">
        <v>0</v>
      </c>
      <c r="V2138">
        <v>100</v>
      </c>
      <c r="W2138">
        <v>17</v>
      </c>
      <c r="X2138">
        <v>10</v>
      </c>
      <c r="Y2138" t="s">
        <v>173</v>
      </c>
      <c r="Z2138" t="s">
        <v>173</v>
      </c>
      <c r="AA2138" t="s">
        <v>173</v>
      </c>
      <c r="AB2138" t="s">
        <v>173</v>
      </c>
      <c r="AC2138" s="25" t="s">
        <v>173</v>
      </c>
      <c r="AD2138" s="25" t="s">
        <v>173</v>
      </c>
      <c r="AE2138" s="25" t="s">
        <v>173</v>
      </c>
      <c r="AQ2138" s="5" t="e">
        <f>VLOOKUP(AR2138,'End KS4 denominations'!A:G,7,0)</f>
        <v>#N/A</v>
      </c>
      <c r="AR2138" s="5" t="str">
        <f t="shared" si="33"/>
        <v>Girls.S7.All special schools.Total.Total</v>
      </c>
    </row>
    <row r="2139" spans="1:44" x14ac:dyDescent="0.25">
      <c r="A2139">
        <v>201819</v>
      </c>
      <c r="B2139" t="s">
        <v>19</v>
      </c>
      <c r="C2139" t="s">
        <v>110</v>
      </c>
      <c r="D2139" t="s">
        <v>20</v>
      </c>
      <c r="E2139" t="s">
        <v>21</v>
      </c>
      <c r="F2139" t="s">
        <v>22</v>
      </c>
      <c r="G2139" t="s">
        <v>161</v>
      </c>
      <c r="H2139" t="s">
        <v>125</v>
      </c>
      <c r="I2139" t="s">
        <v>177</v>
      </c>
      <c r="J2139" t="s">
        <v>161</v>
      </c>
      <c r="K2139" t="s">
        <v>161</v>
      </c>
      <c r="L2139" t="s">
        <v>52</v>
      </c>
      <c r="M2139" t="s">
        <v>26</v>
      </c>
      <c r="N2139">
        <v>224</v>
      </c>
      <c r="O2139">
        <v>223</v>
      </c>
      <c r="P2139">
        <v>30</v>
      </c>
      <c r="Q2139">
        <v>15</v>
      </c>
      <c r="R2139">
        <v>0</v>
      </c>
      <c r="S2139">
        <v>0</v>
      </c>
      <c r="T2139">
        <v>0</v>
      </c>
      <c r="U2139">
        <v>0</v>
      </c>
      <c r="V2139">
        <v>99</v>
      </c>
      <c r="W2139">
        <v>13</v>
      </c>
      <c r="X2139">
        <v>6</v>
      </c>
      <c r="Y2139" t="s">
        <v>173</v>
      </c>
      <c r="Z2139" t="s">
        <v>173</v>
      </c>
      <c r="AA2139" t="s">
        <v>173</v>
      </c>
      <c r="AB2139" t="s">
        <v>173</v>
      </c>
      <c r="AC2139" s="25" t="s">
        <v>173</v>
      </c>
      <c r="AD2139" s="25" t="s">
        <v>173</v>
      </c>
      <c r="AE2139" s="25" t="s">
        <v>173</v>
      </c>
      <c r="AQ2139" s="5" t="e">
        <f>VLOOKUP(AR2139,'End KS4 denominations'!A:G,7,0)</f>
        <v>#N/A</v>
      </c>
      <c r="AR2139" s="5" t="str">
        <f t="shared" si="33"/>
        <v>Total.S7.All special schools.Total.Total</v>
      </c>
    </row>
    <row r="2140" spans="1:44" x14ac:dyDescent="0.25">
      <c r="A2140">
        <v>201819</v>
      </c>
      <c r="B2140" t="s">
        <v>19</v>
      </c>
      <c r="C2140" t="s">
        <v>110</v>
      </c>
      <c r="D2140" t="s">
        <v>20</v>
      </c>
      <c r="E2140" t="s">
        <v>21</v>
      </c>
      <c r="F2140" t="s">
        <v>22</v>
      </c>
      <c r="G2140" t="s">
        <v>111</v>
      </c>
      <c r="H2140" t="s">
        <v>125</v>
      </c>
      <c r="I2140" t="s">
        <v>177</v>
      </c>
      <c r="J2140" t="s">
        <v>161</v>
      </c>
      <c r="K2140" t="s">
        <v>161</v>
      </c>
      <c r="L2140" t="s">
        <v>53</v>
      </c>
      <c r="M2140" t="s">
        <v>26</v>
      </c>
      <c r="N2140">
        <v>30</v>
      </c>
      <c r="O2140">
        <v>30</v>
      </c>
      <c r="P2140">
        <v>22</v>
      </c>
      <c r="Q2140">
        <v>18</v>
      </c>
      <c r="R2140">
        <v>0</v>
      </c>
      <c r="S2140">
        <v>0</v>
      </c>
      <c r="T2140">
        <v>0</v>
      </c>
      <c r="U2140">
        <v>0</v>
      </c>
      <c r="V2140">
        <v>100</v>
      </c>
      <c r="W2140">
        <v>73</v>
      </c>
      <c r="X2140">
        <v>60</v>
      </c>
      <c r="Y2140" t="s">
        <v>173</v>
      </c>
      <c r="Z2140" t="s">
        <v>173</v>
      </c>
      <c r="AA2140" t="s">
        <v>173</v>
      </c>
      <c r="AB2140" t="s">
        <v>173</v>
      </c>
      <c r="AC2140" s="25" t="s">
        <v>173</v>
      </c>
      <c r="AD2140" s="25" t="s">
        <v>173</v>
      </c>
      <c r="AE2140" s="25" t="s">
        <v>173</v>
      </c>
      <c r="AQ2140" s="5" t="e">
        <f>VLOOKUP(AR2140,'End KS4 denominations'!A:G,7,0)</f>
        <v>#N/A</v>
      </c>
      <c r="AR2140" s="5" t="str">
        <f t="shared" si="33"/>
        <v>Boys.S7.All special schools.Total.Total</v>
      </c>
    </row>
    <row r="2141" spans="1:44" x14ac:dyDescent="0.25">
      <c r="A2141">
        <v>201819</v>
      </c>
      <c r="B2141" t="s">
        <v>19</v>
      </c>
      <c r="C2141" t="s">
        <v>110</v>
      </c>
      <c r="D2141" t="s">
        <v>20</v>
      </c>
      <c r="E2141" t="s">
        <v>21</v>
      </c>
      <c r="F2141" t="s">
        <v>22</v>
      </c>
      <c r="G2141" t="s">
        <v>113</v>
      </c>
      <c r="H2141" t="s">
        <v>125</v>
      </c>
      <c r="I2141" t="s">
        <v>177</v>
      </c>
      <c r="J2141" t="s">
        <v>161</v>
      </c>
      <c r="K2141" t="s">
        <v>161</v>
      </c>
      <c r="L2141" t="s">
        <v>53</v>
      </c>
      <c r="M2141" t="s">
        <v>26</v>
      </c>
      <c r="N2141">
        <v>7</v>
      </c>
      <c r="O2141">
        <v>6</v>
      </c>
      <c r="P2141">
        <v>4</v>
      </c>
      <c r="Q2141">
        <v>4</v>
      </c>
      <c r="R2141">
        <v>0</v>
      </c>
      <c r="S2141">
        <v>0</v>
      </c>
      <c r="T2141">
        <v>0</v>
      </c>
      <c r="U2141">
        <v>0</v>
      </c>
      <c r="V2141">
        <v>85</v>
      </c>
      <c r="W2141">
        <v>57</v>
      </c>
      <c r="X2141">
        <v>57</v>
      </c>
      <c r="Y2141" t="s">
        <v>173</v>
      </c>
      <c r="Z2141" t="s">
        <v>173</v>
      </c>
      <c r="AA2141" t="s">
        <v>173</v>
      </c>
      <c r="AB2141" t="s">
        <v>173</v>
      </c>
      <c r="AC2141" s="25" t="s">
        <v>173</v>
      </c>
      <c r="AD2141" s="25" t="s">
        <v>173</v>
      </c>
      <c r="AE2141" s="25" t="s">
        <v>173</v>
      </c>
      <c r="AQ2141" s="5" t="e">
        <f>VLOOKUP(AR2141,'End KS4 denominations'!A:G,7,0)</f>
        <v>#N/A</v>
      </c>
      <c r="AR2141" s="5" t="str">
        <f t="shared" si="33"/>
        <v>Girls.S7.All special schools.Total.Total</v>
      </c>
    </row>
    <row r="2142" spans="1:44" x14ac:dyDescent="0.25">
      <c r="A2142">
        <v>201819</v>
      </c>
      <c r="B2142" t="s">
        <v>19</v>
      </c>
      <c r="C2142" t="s">
        <v>110</v>
      </c>
      <c r="D2142" t="s">
        <v>20</v>
      </c>
      <c r="E2142" t="s">
        <v>21</v>
      </c>
      <c r="F2142" t="s">
        <v>22</v>
      </c>
      <c r="G2142" t="s">
        <v>161</v>
      </c>
      <c r="H2142" t="s">
        <v>125</v>
      </c>
      <c r="I2142" t="s">
        <v>177</v>
      </c>
      <c r="J2142" t="s">
        <v>161</v>
      </c>
      <c r="K2142" t="s">
        <v>161</v>
      </c>
      <c r="L2142" t="s">
        <v>53</v>
      </c>
      <c r="M2142" t="s">
        <v>26</v>
      </c>
      <c r="N2142">
        <v>37</v>
      </c>
      <c r="O2142">
        <v>36</v>
      </c>
      <c r="P2142">
        <v>26</v>
      </c>
      <c r="Q2142">
        <v>22</v>
      </c>
      <c r="R2142">
        <v>0</v>
      </c>
      <c r="S2142">
        <v>0</v>
      </c>
      <c r="T2142">
        <v>0</v>
      </c>
      <c r="U2142">
        <v>0</v>
      </c>
      <c r="V2142">
        <v>97</v>
      </c>
      <c r="W2142">
        <v>70</v>
      </c>
      <c r="X2142">
        <v>59</v>
      </c>
      <c r="Y2142" t="s">
        <v>173</v>
      </c>
      <c r="Z2142" t="s">
        <v>173</v>
      </c>
      <c r="AA2142" t="s">
        <v>173</v>
      </c>
      <c r="AB2142" t="s">
        <v>173</v>
      </c>
      <c r="AC2142" s="25" t="s">
        <v>173</v>
      </c>
      <c r="AD2142" s="25" t="s">
        <v>173</v>
      </c>
      <c r="AE2142" s="25" t="s">
        <v>173</v>
      </c>
      <c r="AQ2142" s="5" t="e">
        <f>VLOOKUP(AR2142,'End KS4 denominations'!A:G,7,0)</f>
        <v>#N/A</v>
      </c>
      <c r="AR2142" s="5" t="str">
        <f t="shared" si="33"/>
        <v>Total.S7.All special schools.Total.Total</v>
      </c>
    </row>
    <row r="2143" spans="1:44" x14ac:dyDescent="0.25">
      <c r="A2143">
        <v>201819</v>
      </c>
      <c r="B2143" t="s">
        <v>19</v>
      </c>
      <c r="C2143" t="s">
        <v>110</v>
      </c>
      <c r="D2143" t="s">
        <v>20</v>
      </c>
      <c r="E2143" t="s">
        <v>21</v>
      </c>
      <c r="F2143" t="s">
        <v>22</v>
      </c>
      <c r="G2143" t="s">
        <v>111</v>
      </c>
      <c r="H2143" t="s">
        <v>125</v>
      </c>
      <c r="I2143" t="s">
        <v>177</v>
      </c>
      <c r="J2143" t="s">
        <v>161</v>
      </c>
      <c r="K2143" t="s">
        <v>161</v>
      </c>
      <c r="L2143" t="s">
        <v>54</v>
      </c>
      <c r="M2143" t="s">
        <v>26</v>
      </c>
      <c r="N2143">
        <v>233</v>
      </c>
      <c r="O2143">
        <v>209</v>
      </c>
      <c r="P2143">
        <v>74</v>
      </c>
      <c r="Q2143">
        <v>39</v>
      </c>
      <c r="R2143">
        <v>0</v>
      </c>
      <c r="S2143">
        <v>0</v>
      </c>
      <c r="T2143">
        <v>0</v>
      </c>
      <c r="U2143">
        <v>0</v>
      </c>
      <c r="V2143">
        <v>89</v>
      </c>
      <c r="W2143">
        <v>31</v>
      </c>
      <c r="X2143">
        <v>16</v>
      </c>
      <c r="Y2143" t="s">
        <v>173</v>
      </c>
      <c r="Z2143" t="s">
        <v>173</v>
      </c>
      <c r="AA2143" t="s">
        <v>173</v>
      </c>
      <c r="AB2143" t="s">
        <v>173</v>
      </c>
      <c r="AC2143" s="25" t="s">
        <v>173</v>
      </c>
      <c r="AD2143" s="25" t="s">
        <v>173</v>
      </c>
      <c r="AE2143" s="25" t="s">
        <v>173</v>
      </c>
      <c r="AQ2143" s="5" t="e">
        <f>VLOOKUP(AR2143,'End KS4 denominations'!A:G,7,0)</f>
        <v>#N/A</v>
      </c>
      <c r="AR2143" s="5" t="str">
        <f t="shared" si="33"/>
        <v>Boys.S7.All special schools.Total.Total</v>
      </c>
    </row>
    <row r="2144" spans="1:44" x14ac:dyDescent="0.25">
      <c r="A2144">
        <v>201819</v>
      </c>
      <c r="B2144" t="s">
        <v>19</v>
      </c>
      <c r="C2144" t="s">
        <v>110</v>
      </c>
      <c r="D2144" t="s">
        <v>20</v>
      </c>
      <c r="E2144" t="s">
        <v>21</v>
      </c>
      <c r="F2144" t="s">
        <v>22</v>
      </c>
      <c r="G2144" t="s">
        <v>113</v>
      </c>
      <c r="H2144" t="s">
        <v>125</v>
      </c>
      <c r="I2144" t="s">
        <v>177</v>
      </c>
      <c r="J2144" t="s">
        <v>161</v>
      </c>
      <c r="K2144" t="s">
        <v>161</v>
      </c>
      <c r="L2144" t="s">
        <v>54</v>
      </c>
      <c r="M2144" t="s">
        <v>26</v>
      </c>
      <c r="N2144">
        <v>45</v>
      </c>
      <c r="O2144">
        <v>44</v>
      </c>
      <c r="P2144">
        <v>10</v>
      </c>
      <c r="Q2144">
        <v>6</v>
      </c>
      <c r="R2144">
        <v>0</v>
      </c>
      <c r="S2144">
        <v>0</v>
      </c>
      <c r="T2144">
        <v>0</v>
      </c>
      <c r="U2144">
        <v>0</v>
      </c>
      <c r="V2144">
        <v>97</v>
      </c>
      <c r="W2144">
        <v>22</v>
      </c>
      <c r="X2144">
        <v>13</v>
      </c>
      <c r="Y2144" t="s">
        <v>173</v>
      </c>
      <c r="Z2144" t="s">
        <v>173</v>
      </c>
      <c r="AA2144" t="s">
        <v>173</v>
      </c>
      <c r="AB2144" t="s">
        <v>173</v>
      </c>
      <c r="AC2144" s="25" t="s">
        <v>173</v>
      </c>
      <c r="AD2144" s="25" t="s">
        <v>173</v>
      </c>
      <c r="AE2144" s="25" t="s">
        <v>173</v>
      </c>
      <c r="AQ2144" s="5" t="e">
        <f>VLOOKUP(AR2144,'End KS4 denominations'!A:G,7,0)</f>
        <v>#N/A</v>
      </c>
      <c r="AR2144" s="5" t="str">
        <f t="shared" si="33"/>
        <v>Girls.S7.All special schools.Total.Total</v>
      </c>
    </row>
    <row r="2145" spans="1:44" x14ac:dyDescent="0.25">
      <c r="A2145">
        <v>201819</v>
      </c>
      <c r="B2145" t="s">
        <v>19</v>
      </c>
      <c r="C2145" t="s">
        <v>110</v>
      </c>
      <c r="D2145" t="s">
        <v>20</v>
      </c>
      <c r="E2145" t="s">
        <v>21</v>
      </c>
      <c r="F2145" t="s">
        <v>22</v>
      </c>
      <c r="G2145" t="s">
        <v>161</v>
      </c>
      <c r="H2145" t="s">
        <v>125</v>
      </c>
      <c r="I2145" t="s">
        <v>177</v>
      </c>
      <c r="J2145" t="s">
        <v>161</v>
      </c>
      <c r="K2145" t="s">
        <v>161</v>
      </c>
      <c r="L2145" t="s">
        <v>54</v>
      </c>
      <c r="M2145" t="s">
        <v>26</v>
      </c>
      <c r="N2145">
        <v>278</v>
      </c>
      <c r="O2145">
        <v>253</v>
      </c>
      <c r="P2145">
        <v>84</v>
      </c>
      <c r="Q2145">
        <v>45</v>
      </c>
      <c r="R2145">
        <v>0</v>
      </c>
      <c r="S2145">
        <v>0</v>
      </c>
      <c r="T2145">
        <v>0</v>
      </c>
      <c r="U2145">
        <v>0</v>
      </c>
      <c r="V2145">
        <v>91</v>
      </c>
      <c r="W2145">
        <v>30</v>
      </c>
      <c r="X2145">
        <v>16</v>
      </c>
      <c r="Y2145" t="s">
        <v>173</v>
      </c>
      <c r="Z2145" t="s">
        <v>173</v>
      </c>
      <c r="AA2145" t="s">
        <v>173</v>
      </c>
      <c r="AB2145" t="s">
        <v>173</v>
      </c>
      <c r="AC2145" s="25" t="s">
        <v>173</v>
      </c>
      <c r="AD2145" s="25" t="s">
        <v>173</v>
      </c>
      <c r="AE2145" s="25" t="s">
        <v>173</v>
      </c>
      <c r="AQ2145" s="5" t="e">
        <f>VLOOKUP(AR2145,'End KS4 denominations'!A:G,7,0)</f>
        <v>#N/A</v>
      </c>
      <c r="AR2145" s="5" t="str">
        <f t="shared" si="33"/>
        <v>Total.S7.All special schools.Total.Total</v>
      </c>
    </row>
    <row r="2146" spans="1:44" x14ac:dyDescent="0.25">
      <c r="A2146">
        <v>201819</v>
      </c>
      <c r="B2146" t="s">
        <v>19</v>
      </c>
      <c r="C2146" t="s">
        <v>110</v>
      </c>
      <c r="D2146" t="s">
        <v>20</v>
      </c>
      <c r="E2146" t="s">
        <v>21</v>
      </c>
      <c r="F2146" t="s">
        <v>22</v>
      </c>
      <c r="G2146" t="s">
        <v>111</v>
      </c>
      <c r="H2146" t="s">
        <v>125</v>
      </c>
      <c r="I2146" t="s">
        <v>177</v>
      </c>
      <c r="J2146" t="s">
        <v>161</v>
      </c>
      <c r="K2146" t="s">
        <v>161</v>
      </c>
      <c r="L2146" t="s">
        <v>55</v>
      </c>
      <c r="M2146" t="s">
        <v>26</v>
      </c>
      <c r="N2146">
        <v>8</v>
      </c>
      <c r="O2146">
        <v>7</v>
      </c>
      <c r="P2146">
        <v>5</v>
      </c>
      <c r="Q2146">
        <v>5</v>
      </c>
      <c r="R2146">
        <v>0</v>
      </c>
      <c r="S2146">
        <v>0</v>
      </c>
      <c r="T2146">
        <v>0</v>
      </c>
      <c r="U2146">
        <v>0</v>
      </c>
      <c r="V2146">
        <v>87</v>
      </c>
      <c r="W2146">
        <v>62</v>
      </c>
      <c r="X2146">
        <v>62</v>
      </c>
      <c r="Y2146" t="s">
        <v>173</v>
      </c>
      <c r="Z2146" t="s">
        <v>173</v>
      </c>
      <c r="AA2146" t="s">
        <v>173</v>
      </c>
      <c r="AB2146" t="s">
        <v>173</v>
      </c>
      <c r="AC2146" s="25" t="s">
        <v>173</v>
      </c>
      <c r="AD2146" s="25" t="s">
        <v>173</v>
      </c>
      <c r="AE2146" s="25" t="s">
        <v>173</v>
      </c>
      <c r="AQ2146" s="5" t="e">
        <f>VLOOKUP(AR2146,'End KS4 denominations'!A:G,7,0)</f>
        <v>#N/A</v>
      </c>
      <c r="AR2146" s="5" t="str">
        <f t="shared" si="33"/>
        <v>Boys.S7.All special schools.Total.Total</v>
      </c>
    </row>
    <row r="2147" spans="1:44" x14ac:dyDescent="0.25">
      <c r="A2147">
        <v>201819</v>
      </c>
      <c r="B2147" t="s">
        <v>19</v>
      </c>
      <c r="C2147" t="s">
        <v>110</v>
      </c>
      <c r="D2147" t="s">
        <v>20</v>
      </c>
      <c r="E2147" t="s">
        <v>21</v>
      </c>
      <c r="F2147" t="s">
        <v>22</v>
      </c>
      <c r="G2147" t="s">
        <v>113</v>
      </c>
      <c r="H2147" t="s">
        <v>125</v>
      </c>
      <c r="I2147" t="s">
        <v>177</v>
      </c>
      <c r="J2147" t="s">
        <v>161</v>
      </c>
      <c r="K2147" t="s">
        <v>161</v>
      </c>
      <c r="L2147" t="s">
        <v>55</v>
      </c>
      <c r="M2147" t="s">
        <v>26</v>
      </c>
      <c r="N2147">
        <v>1</v>
      </c>
      <c r="O2147">
        <v>1</v>
      </c>
      <c r="P2147">
        <v>0</v>
      </c>
      <c r="Q2147">
        <v>0</v>
      </c>
      <c r="R2147">
        <v>0</v>
      </c>
      <c r="S2147">
        <v>0</v>
      </c>
      <c r="T2147">
        <v>0</v>
      </c>
      <c r="U2147">
        <v>0</v>
      </c>
      <c r="V2147">
        <v>100</v>
      </c>
      <c r="W2147">
        <v>0</v>
      </c>
      <c r="X2147">
        <v>0</v>
      </c>
      <c r="Y2147" t="s">
        <v>173</v>
      </c>
      <c r="Z2147" t="s">
        <v>173</v>
      </c>
      <c r="AA2147" t="s">
        <v>173</v>
      </c>
      <c r="AB2147" t="s">
        <v>173</v>
      </c>
      <c r="AC2147" s="25" t="s">
        <v>173</v>
      </c>
      <c r="AD2147" s="25" t="s">
        <v>173</v>
      </c>
      <c r="AE2147" s="25" t="s">
        <v>173</v>
      </c>
      <c r="AQ2147" s="5" t="e">
        <f>VLOOKUP(AR2147,'End KS4 denominations'!A:G,7,0)</f>
        <v>#N/A</v>
      </c>
      <c r="AR2147" s="5" t="str">
        <f t="shared" si="33"/>
        <v>Girls.S7.All special schools.Total.Total</v>
      </c>
    </row>
    <row r="2148" spans="1:44" x14ac:dyDescent="0.25">
      <c r="A2148">
        <v>201819</v>
      </c>
      <c r="B2148" t="s">
        <v>19</v>
      </c>
      <c r="C2148" t="s">
        <v>110</v>
      </c>
      <c r="D2148" t="s">
        <v>20</v>
      </c>
      <c r="E2148" t="s">
        <v>21</v>
      </c>
      <c r="F2148" t="s">
        <v>22</v>
      </c>
      <c r="G2148" t="s">
        <v>161</v>
      </c>
      <c r="H2148" t="s">
        <v>125</v>
      </c>
      <c r="I2148" t="s">
        <v>177</v>
      </c>
      <c r="J2148" t="s">
        <v>161</v>
      </c>
      <c r="K2148" t="s">
        <v>161</v>
      </c>
      <c r="L2148" t="s">
        <v>55</v>
      </c>
      <c r="M2148" t="s">
        <v>26</v>
      </c>
      <c r="N2148">
        <v>9</v>
      </c>
      <c r="O2148">
        <v>8</v>
      </c>
      <c r="P2148">
        <v>5</v>
      </c>
      <c r="Q2148">
        <v>5</v>
      </c>
      <c r="R2148">
        <v>0</v>
      </c>
      <c r="S2148">
        <v>0</v>
      </c>
      <c r="T2148">
        <v>0</v>
      </c>
      <c r="U2148">
        <v>0</v>
      </c>
      <c r="V2148">
        <v>88</v>
      </c>
      <c r="W2148">
        <v>55</v>
      </c>
      <c r="X2148">
        <v>55</v>
      </c>
      <c r="Y2148" t="s">
        <v>173</v>
      </c>
      <c r="Z2148" t="s">
        <v>173</v>
      </c>
      <c r="AA2148" t="s">
        <v>173</v>
      </c>
      <c r="AB2148" t="s">
        <v>173</v>
      </c>
      <c r="AC2148" s="25" t="s">
        <v>173</v>
      </c>
      <c r="AD2148" s="25" t="s">
        <v>173</v>
      </c>
      <c r="AE2148" s="25" t="s">
        <v>173</v>
      </c>
      <c r="AQ2148" s="5" t="e">
        <f>VLOOKUP(AR2148,'End KS4 denominations'!A:G,7,0)</f>
        <v>#N/A</v>
      </c>
      <c r="AR2148" s="5" t="str">
        <f t="shared" si="33"/>
        <v>Total.S7.All special schools.Total.Total</v>
      </c>
    </row>
    <row r="2149" spans="1:44" x14ac:dyDescent="0.25">
      <c r="A2149">
        <v>201819</v>
      </c>
      <c r="B2149" t="s">
        <v>19</v>
      </c>
      <c r="C2149" t="s">
        <v>110</v>
      </c>
      <c r="D2149" t="s">
        <v>20</v>
      </c>
      <c r="E2149" t="s">
        <v>21</v>
      </c>
      <c r="F2149" t="s">
        <v>22</v>
      </c>
      <c r="G2149" t="s">
        <v>111</v>
      </c>
      <c r="H2149" t="s">
        <v>125</v>
      </c>
      <c r="I2149" t="s">
        <v>177</v>
      </c>
      <c r="J2149" t="s">
        <v>161</v>
      </c>
      <c r="K2149" t="s">
        <v>161</v>
      </c>
      <c r="L2149" t="s">
        <v>56</v>
      </c>
      <c r="M2149" t="s">
        <v>26</v>
      </c>
      <c r="N2149">
        <v>289</v>
      </c>
      <c r="O2149">
        <v>243</v>
      </c>
      <c r="P2149">
        <v>85</v>
      </c>
      <c r="Q2149">
        <v>49</v>
      </c>
      <c r="R2149">
        <v>0</v>
      </c>
      <c r="S2149">
        <v>0</v>
      </c>
      <c r="T2149">
        <v>0</v>
      </c>
      <c r="U2149">
        <v>0</v>
      </c>
      <c r="V2149">
        <v>84</v>
      </c>
      <c r="W2149">
        <v>29</v>
      </c>
      <c r="X2149">
        <v>16</v>
      </c>
      <c r="Y2149" t="s">
        <v>173</v>
      </c>
      <c r="Z2149" t="s">
        <v>173</v>
      </c>
      <c r="AA2149" t="s">
        <v>173</v>
      </c>
      <c r="AB2149" t="s">
        <v>173</v>
      </c>
      <c r="AC2149" s="25" t="s">
        <v>173</v>
      </c>
      <c r="AD2149" s="25" t="s">
        <v>173</v>
      </c>
      <c r="AE2149" s="25" t="s">
        <v>173</v>
      </c>
      <c r="AQ2149" s="5" t="e">
        <f>VLOOKUP(AR2149,'End KS4 denominations'!A:G,7,0)</f>
        <v>#N/A</v>
      </c>
      <c r="AR2149" s="5" t="str">
        <f t="shared" si="33"/>
        <v>Boys.S7.All special schools.Total.Total</v>
      </c>
    </row>
    <row r="2150" spans="1:44" x14ac:dyDescent="0.25">
      <c r="A2150">
        <v>201819</v>
      </c>
      <c r="B2150" t="s">
        <v>19</v>
      </c>
      <c r="C2150" t="s">
        <v>110</v>
      </c>
      <c r="D2150" t="s">
        <v>20</v>
      </c>
      <c r="E2150" t="s">
        <v>21</v>
      </c>
      <c r="F2150" t="s">
        <v>22</v>
      </c>
      <c r="G2150" t="s">
        <v>113</v>
      </c>
      <c r="H2150" t="s">
        <v>125</v>
      </c>
      <c r="I2150" t="s">
        <v>177</v>
      </c>
      <c r="J2150" t="s">
        <v>161</v>
      </c>
      <c r="K2150" t="s">
        <v>161</v>
      </c>
      <c r="L2150" t="s">
        <v>56</v>
      </c>
      <c r="M2150" t="s">
        <v>26</v>
      </c>
      <c r="N2150">
        <v>86</v>
      </c>
      <c r="O2150">
        <v>70</v>
      </c>
      <c r="P2150">
        <v>21</v>
      </c>
      <c r="Q2150">
        <v>11</v>
      </c>
      <c r="R2150">
        <v>0</v>
      </c>
      <c r="S2150">
        <v>0</v>
      </c>
      <c r="T2150">
        <v>0</v>
      </c>
      <c r="U2150">
        <v>0</v>
      </c>
      <c r="V2150">
        <v>81</v>
      </c>
      <c r="W2150">
        <v>24</v>
      </c>
      <c r="X2150">
        <v>12</v>
      </c>
      <c r="Y2150" t="s">
        <v>173</v>
      </c>
      <c r="Z2150" t="s">
        <v>173</v>
      </c>
      <c r="AA2150" t="s">
        <v>173</v>
      </c>
      <c r="AB2150" t="s">
        <v>173</v>
      </c>
      <c r="AC2150" s="25" t="s">
        <v>173</v>
      </c>
      <c r="AD2150" s="25" t="s">
        <v>173</v>
      </c>
      <c r="AE2150" s="25" t="s">
        <v>173</v>
      </c>
      <c r="AQ2150" s="5" t="e">
        <f>VLOOKUP(AR2150,'End KS4 denominations'!A:G,7,0)</f>
        <v>#N/A</v>
      </c>
      <c r="AR2150" s="5" t="str">
        <f t="shared" si="33"/>
        <v>Girls.S7.All special schools.Total.Total</v>
      </c>
    </row>
    <row r="2151" spans="1:44" x14ac:dyDescent="0.25">
      <c r="A2151">
        <v>201819</v>
      </c>
      <c r="B2151" t="s">
        <v>19</v>
      </c>
      <c r="C2151" t="s">
        <v>110</v>
      </c>
      <c r="D2151" t="s">
        <v>20</v>
      </c>
      <c r="E2151" t="s">
        <v>21</v>
      </c>
      <c r="F2151" t="s">
        <v>22</v>
      </c>
      <c r="G2151" t="s">
        <v>161</v>
      </c>
      <c r="H2151" t="s">
        <v>125</v>
      </c>
      <c r="I2151" t="s">
        <v>177</v>
      </c>
      <c r="J2151" t="s">
        <v>161</v>
      </c>
      <c r="K2151" t="s">
        <v>161</v>
      </c>
      <c r="L2151" t="s">
        <v>56</v>
      </c>
      <c r="M2151" t="s">
        <v>26</v>
      </c>
      <c r="N2151">
        <v>375</v>
      </c>
      <c r="O2151">
        <v>313</v>
      </c>
      <c r="P2151">
        <v>106</v>
      </c>
      <c r="Q2151">
        <v>60</v>
      </c>
      <c r="R2151">
        <v>0</v>
      </c>
      <c r="S2151">
        <v>0</v>
      </c>
      <c r="T2151">
        <v>0</v>
      </c>
      <c r="U2151">
        <v>0</v>
      </c>
      <c r="V2151">
        <v>83</v>
      </c>
      <c r="W2151">
        <v>28</v>
      </c>
      <c r="X2151">
        <v>16</v>
      </c>
      <c r="Y2151" t="s">
        <v>173</v>
      </c>
      <c r="Z2151" t="s">
        <v>173</v>
      </c>
      <c r="AA2151" t="s">
        <v>173</v>
      </c>
      <c r="AB2151" t="s">
        <v>173</v>
      </c>
      <c r="AC2151" s="25" t="s">
        <v>173</v>
      </c>
      <c r="AD2151" s="25" t="s">
        <v>173</v>
      </c>
      <c r="AE2151" s="25" t="s">
        <v>173</v>
      </c>
      <c r="AQ2151" s="5" t="e">
        <f>VLOOKUP(AR2151,'End KS4 denominations'!A:G,7,0)</f>
        <v>#N/A</v>
      </c>
      <c r="AR2151" s="5" t="str">
        <f t="shared" si="33"/>
        <v>Total.S7.All special schools.Total.Total</v>
      </c>
    </row>
    <row r="2152" spans="1:44" x14ac:dyDescent="0.25">
      <c r="A2152">
        <v>201819</v>
      </c>
      <c r="B2152" t="s">
        <v>19</v>
      </c>
      <c r="C2152" t="s">
        <v>110</v>
      </c>
      <c r="D2152" t="s">
        <v>20</v>
      </c>
      <c r="E2152" t="s">
        <v>21</v>
      </c>
      <c r="F2152" t="s">
        <v>22</v>
      </c>
      <c r="G2152" t="s">
        <v>111</v>
      </c>
      <c r="H2152" t="s">
        <v>125</v>
      </c>
      <c r="I2152" t="s">
        <v>177</v>
      </c>
      <c r="J2152" t="s">
        <v>161</v>
      </c>
      <c r="K2152" t="s">
        <v>161</v>
      </c>
      <c r="L2152" t="s">
        <v>57</v>
      </c>
      <c r="M2152" t="s">
        <v>26</v>
      </c>
      <c r="N2152">
        <v>1</v>
      </c>
      <c r="O2152">
        <v>1</v>
      </c>
      <c r="P2152">
        <v>1</v>
      </c>
      <c r="Q2152">
        <v>1</v>
      </c>
      <c r="R2152">
        <v>0</v>
      </c>
      <c r="S2152">
        <v>0</v>
      </c>
      <c r="T2152">
        <v>0</v>
      </c>
      <c r="U2152">
        <v>0</v>
      </c>
      <c r="V2152">
        <v>100</v>
      </c>
      <c r="W2152">
        <v>100</v>
      </c>
      <c r="X2152">
        <v>100</v>
      </c>
      <c r="Y2152" t="s">
        <v>173</v>
      </c>
      <c r="Z2152" t="s">
        <v>173</v>
      </c>
      <c r="AA2152" t="s">
        <v>173</v>
      </c>
      <c r="AB2152" t="s">
        <v>173</v>
      </c>
      <c r="AC2152" s="25" t="s">
        <v>173</v>
      </c>
      <c r="AD2152" s="25" t="s">
        <v>173</v>
      </c>
      <c r="AE2152" s="25" t="s">
        <v>173</v>
      </c>
      <c r="AQ2152" s="5" t="e">
        <f>VLOOKUP(AR2152,'End KS4 denominations'!A:G,7,0)</f>
        <v>#N/A</v>
      </c>
      <c r="AR2152" s="5" t="str">
        <f t="shared" si="33"/>
        <v>Boys.S7.All special schools.Total.Total</v>
      </c>
    </row>
    <row r="2153" spans="1:44" x14ac:dyDescent="0.25">
      <c r="A2153">
        <v>201819</v>
      </c>
      <c r="B2153" t="s">
        <v>19</v>
      </c>
      <c r="C2153" t="s">
        <v>110</v>
      </c>
      <c r="D2153" t="s">
        <v>20</v>
      </c>
      <c r="E2153" t="s">
        <v>21</v>
      </c>
      <c r="F2153" t="s">
        <v>22</v>
      </c>
      <c r="G2153" t="s">
        <v>161</v>
      </c>
      <c r="H2153" t="s">
        <v>125</v>
      </c>
      <c r="I2153" t="s">
        <v>177</v>
      </c>
      <c r="J2153" t="s">
        <v>161</v>
      </c>
      <c r="K2153" t="s">
        <v>161</v>
      </c>
      <c r="L2153" t="s">
        <v>57</v>
      </c>
      <c r="M2153" t="s">
        <v>26</v>
      </c>
      <c r="N2153">
        <v>1</v>
      </c>
      <c r="O2153">
        <v>1</v>
      </c>
      <c r="P2153">
        <v>1</v>
      </c>
      <c r="Q2153">
        <v>1</v>
      </c>
      <c r="R2153">
        <v>0</v>
      </c>
      <c r="S2153">
        <v>0</v>
      </c>
      <c r="T2153">
        <v>0</v>
      </c>
      <c r="U2153">
        <v>0</v>
      </c>
      <c r="V2153">
        <v>100</v>
      </c>
      <c r="W2153">
        <v>100</v>
      </c>
      <c r="X2153">
        <v>100</v>
      </c>
      <c r="Y2153" t="s">
        <v>173</v>
      </c>
      <c r="Z2153" t="s">
        <v>173</v>
      </c>
      <c r="AA2153" t="s">
        <v>173</v>
      </c>
      <c r="AB2153" t="s">
        <v>173</v>
      </c>
      <c r="AC2153" s="25" t="s">
        <v>173</v>
      </c>
      <c r="AD2153" s="25" t="s">
        <v>173</v>
      </c>
      <c r="AE2153" s="25" t="s">
        <v>173</v>
      </c>
      <c r="AQ2153" s="5" t="e">
        <f>VLOOKUP(AR2153,'End KS4 denominations'!A:G,7,0)</f>
        <v>#N/A</v>
      </c>
      <c r="AR2153" s="5" t="str">
        <f t="shared" si="33"/>
        <v>Total.S7.All special schools.Total.Total</v>
      </c>
    </row>
    <row r="2154" spans="1:44" x14ac:dyDescent="0.25">
      <c r="A2154">
        <v>201819</v>
      </c>
      <c r="B2154" t="s">
        <v>19</v>
      </c>
      <c r="C2154" t="s">
        <v>110</v>
      </c>
      <c r="D2154" t="s">
        <v>20</v>
      </c>
      <c r="E2154" t="s">
        <v>21</v>
      </c>
      <c r="F2154" t="s">
        <v>22</v>
      </c>
      <c r="G2154" t="s">
        <v>111</v>
      </c>
      <c r="H2154" t="s">
        <v>125</v>
      </c>
      <c r="I2154" t="s">
        <v>177</v>
      </c>
      <c r="J2154" t="s">
        <v>161</v>
      </c>
      <c r="K2154" t="s">
        <v>161</v>
      </c>
      <c r="L2154" t="s">
        <v>58</v>
      </c>
      <c r="M2154" t="s">
        <v>26</v>
      </c>
      <c r="N2154">
        <v>3017</v>
      </c>
      <c r="O2154">
        <v>2464</v>
      </c>
      <c r="P2154">
        <v>569</v>
      </c>
      <c r="Q2154">
        <v>256</v>
      </c>
      <c r="R2154">
        <v>0</v>
      </c>
      <c r="S2154">
        <v>0</v>
      </c>
      <c r="T2154">
        <v>0</v>
      </c>
      <c r="U2154">
        <v>0</v>
      </c>
      <c r="V2154">
        <v>81</v>
      </c>
      <c r="W2154">
        <v>18</v>
      </c>
      <c r="X2154">
        <v>8</v>
      </c>
      <c r="Y2154" t="s">
        <v>173</v>
      </c>
      <c r="Z2154" t="s">
        <v>173</v>
      </c>
      <c r="AA2154" t="s">
        <v>173</v>
      </c>
      <c r="AB2154" t="s">
        <v>173</v>
      </c>
      <c r="AC2154" s="25" t="s">
        <v>173</v>
      </c>
      <c r="AD2154" s="25" t="s">
        <v>173</v>
      </c>
      <c r="AE2154" s="25" t="s">
        <v>173</v>
      </c>
      <c r="AQ2154" s="5" t="e">
        <f>VLOOKUP(AR2154,'End KS4 denominations'!A:G,7,0)</f>
        <v>#N/A</v>
      </c>
      <c r="AR2154" s="5" t="str">
        <f t="shared" si="33"/>
        <v>Boys.S7.All special schools.Total.Total</v>
      </c>
    </row>
    <row r="2155" spans="1:44" x14ac:dyDescent="0.25">
      <c r="A2155">
        <v>201819</v>
      </c>
      <c r="B2155" t="s">
        <v>19</v>
      </c>
      <c r="C2155" t="s">
        <v>110</v>
      </c>
      <c r="D2155" t="s">
        <v>20</v>
      </c>
      <c r="E2155" t="s">
        <v>21</v>
      </c>
      <c r="F2155" t="s">
        <v>22</v>
      </c>
      <c r="G2155" t="s">
        <v>113</v>
      </c>
      <c r="H2155" t="s">
        <v>125</v>
      </c>
      <c r="I2155" t="s">
        <v>177</v>
      </c>
      <c r="J2155" t="s">
        <v>161</v>
      </c>
      <c r="K2155" t="s">
        <v>161</v>
      </c>
      <c r="L2155" t="s">
        <v>58</v>
      </c>
      <c r="M2155" t="s">
        <v>26</v>
      </c>
      <c r="N2155">
        <v>727</v>
      </c>
      <c r="O2155">
        <v>568</v>
      </c>
      <c r="P2155">
        <v>114</v>
      </c>
      <c r="Q2155">
        <v>47</v>
      </c>
      <c r="R2155">
        <v>0</v>
      </c>
      <c r="S2155">
        <v>0</v>
      </c>
      <c r="T2155">
        <v>0</v>
      </c>
      <c r="U2155">
        <v>0</v>
      </c>
      <c r="V2155">
        <v>78</v>
      </c>
      <c r="W2155">
        <v>15</v>
      </c>
      <c r="X2155">
        <v>6</v>
      </c>
      <c r="Y2155" t="s">
        <v>173</v>
      </c>
      <c r="Z2155" t="s">
        <v>173</v>
      </c>
      <c r="AA2155" t="s">
        <v>173</v>
      </c>
      <c r="AB2155" t="s">
        <v>173</v>
      </c>
      <c r="AC2155" s="25" t="s">
        <v>173</v>
      </c>
      <c r="AD2155" s="25" t="s">
        <v>173</v>
      </c>
      <c r="AE2155" s="25" t="s">
        <v>173</v>
      </c>
      <c r="AQ2155" s="5" t="e">
        <f>VLOOKUP(AR2155,'End KS4 denominations'!A:G,7,0)</f>
        <v>#N/A</v>
      </c>
      <c r="AR2155" s="5" t="str">
        <f t="shared" si="33"/>
        <v>Girls.S7.All special schools.Total.Total</v>
      </c>
    </row>
    <row r="2156" spans="1:44" x14ac:dyDescent="0.25">
      <c r="A2156">
        <v>201819</v>
      </c>
      <c r="B2156" t="s">
        <v>19</v>
      </c>
      <c r="C2156" t="s">
        <v>110</v>
      </c>
      <c r="D2156" t="s">
        <v>20</v>
      </c>
      <c r="E2156" t="s">
        <v>21</v>
      </c>
      <c r="F2156" t="s">
        <v>22</v>
      </c>
      <c r="G2156" t="s">
        <v>161</v>
      </c>
      <c r="H2156" t="s">
        <v>125</v>
      </c>
      <c r="I2156" t="s">
        <v>177</v>
      </c>
      <c r="J2156" t="s">
        <v>161</v>
      </c>
      <c r="K2156" t="s">
        <v>161</v>
      </c>
      <c r="L2156" t="s">
        <v>58</v>
      </c>
      <c r="M2156" t="s">
        <v>26</v>
      </c>
      <c r="N2156">
        <v>3744</v>
      </c>
      <c r="O2156">
        <v>3032</v>
      </c>
      <c r="P2156">
        <v>683</v>
      </c>
      <c r="Q2156">
        <v>303</v>
      </c>
      <c r="R2156">
        <v>0</v>
      </c>
      <c r="S2156">
        <v>0</v>
      </c>
      <c r="T2156">
        <v>0</v>
      </c>
      <c r="U2156">
        <v>0</v>
      </c>
      <c r="V2156">
        <v>80</v>
      </c>
      <c r="W2156">
        <v>18</v>
      </c>
      <c r="X2156">
        <v>8</v>
      </c>
      <c r="Y2156" t="s">
        <v>173</v>
      </c>
      <c r="Z2156" t="s">
        <v>173</v>
      </c>
      <c r="AA2156" t="s">
        <v>173</v>
      </c>
      <c r="AB2156" t="s">
        <v>173</v>
      </c>
      <c r="AC2156" s="25" t="s">
        <v>173</v>
      </c>
      <c r="AD2156" s="25" t="s">
        <v>173</v>
      </c>
      <c r="AE2156" s="25" t="s">
        <v>173</v>
      </c>
      <c r="AQ2156" s="5" t="e">
        <f>VLOOKUP(AR2156,'End KS4 denominations'!A:G,7,0)</f>
        <v>#N/A</v>
      </c>
      <c r="AR2156" s="5" t="str">
        <f t="shared" si="33"/>
        <v>Total.S7.All special schools.Total.Total</v>
      </c>
    </row>
    <row r="2157" spans="1:44" x14ac:dyDescent="0.25">
      <c r="A2157">
        <v>201819</v>
      </c>
      <c r="B2157" t="s">
        <v>19</v>
      </c>
      <c r="C2157" t="s">
        <v>110</v>
      </c>
      <c r="D2157" t="s">
        <v>20</v>
      </c>
      <c r="E2157" t="s">
        <v>21</v>
      </c>
      <c r="F2157" t="s">
        <v>22</v>
      </c>
      <c r="G2157" t="s">
        <v>111</v>
      </c>
      <c r="H2157" t="s">
        <v>125</v>
      </c>
      <c r="I2157" t="s">
        <v>177</v>
      </c>
      <c r="J2157" t="s">
        <v>161</v>
      </c>
      <c r="K2157" t="s">
        <v>161</v>
      </c>
      <c r="L2157" t="s">
        <v>59</v>
      </c>
      <c r="M2157" t="s">
        <v>26</v>
      </c>
      <c r="N2157">
        <v>1600</v>
      </c>
      <c r="O2157">
        <v>1345</v>
      </c>
      <c r="P2157">
        <v>320</v>
      </c>
      <c r="Q2157">
        <v>155</v>
      </c>
      <c r="R2157">
        <v>0</v>
      </c>
      <c r="S2157">
        <v>0</v>
      </c>
      <c r="T2157">
        <v>0</v>
      </c>
      <c r="U2157">
        <v>0</v>
      </c>
      <c r="V2157">
        <v>84</v>
      </c>
      <c r="W2157">
        <v>20</v>
      </c>
      <c r="X2157">
        <v>9</v>
      </c>
      <c r="Y2157" t="s">
        <v>173</v>
      </c>
      <c r="Z2157" t="s">
        <v>173</v>
      </c>
      <c r="AA2157" t="s">
        <v>173</v>
      </c>
      <c r="AB2157" t="s">
        <v>173</v>
      </c>
      <c r="AC2157" s="25" t="s">
        <v>173</v>
      </c>
      <c r="AD2157" s="25" t="s">
        <v>173</v>
      </c>
      <c r="AE2157" s="25" t="s">
        <v>173</v>
      </c>
      <c r="AQ2157" s="5" t="e">
        <f>VLOOKUP(AR2157,'End KS4 denominations'!A:G,7,0)</f>
        <v>#N/A</v>
      </c>
      <c r="AR2157" s="5" t="str">
        <f t="shared" si="33"/>
        <v>Boys.S7.All special schools.Total.Total</v>
      </c>
    </row>
    <row r="2158" spans="1:44" x14ac:dyDescent="0.25">
      <c r="A2158">
        <v>201819</v>
      </c>
      <c r="B2158" t="s">
        <v>19</v>
      </c>
      <c r="C2158" t="s">
        <v>110</v>
      </c>
      <c r="D2158" t="s">
        <v>20</v>
      </c>
      <c r="E2158" t="s">
        <v>21</v>
      </c>
      <c r="F2158" t="s">
        <v>22</v>
      </c>
      <c r="G2158" t="s">
        <v>113</v>
      </c>
      <c r="H2158" t="s">
        <v>125</v>
      </c>
      <c r="I2158" t="s">
        <v>177</v>
      </c>
      <c r="J2158" t="s">
        <v>161</v>
      </c>
      <c r="K2158" t="s">
        <v>161</v>
      </c>
      <c r="L2158" t="s">
        <v>59</v>
      </c>
      <c r="M2158" t="s">
        <v>26</v>
      </c>
      <c r="N2158">
        <v>392</v>
      </c>
      <c r="O2158">
        <v>314</v>
      </c>
      <c r="P2158">
        <v>64</v>
      </c>
      <c r="Q2158">
        <v>28</v>
      </c>
      <c r="R2158">
        <v>0</v>
      </c>
      <c r="S2158">
        <v>0</v>
      </c>
      <c r="T2158">
        <v>0</v>
      </c>
      <c r="U2158">
        <v>0</v>
      </c>
      <c r="V2158">
        <v>80</v>
      </c>
      <c r="W2158">
        <v>16</v>
      </c>
      <c r="X2158">
        <v>7</v>
      </c>
      <c r="Y2158" t="s">
        <v>173</v>
      </c>
      <c r="Z2158" t="s">
        <v>173</v>
      </c>
      <c r="AA2158" t="s">
        <v>173</v>
      </c>
      <c r="AB2158" t="s">
        <v>173</v>
      </c>
      <c r="AC2158" s="25" t="s">
        <v>173</v>
      </c>
      <c r="AD2158" s="25" t="s">
        <v>173</v>
      </c>
      <c r="AE2158" s="25" t="s">
        <v>173</v>
      </c>
      <c r="AQ2158" s="5" t="e">
        <f>VLOOKUP(AR2158,'End KS4 denominations'!A:G,7,0)</f>
        <v>#N/A</v>
      </c>
      <c r="AR2158" s="5" t="str">
        <f t="shared" si="33"/>
        <v>Girls.S7.All special schools.Total.Total</v>
      </c>
    </row>
    <row r="2159" spans="1:44" x14ac:dyDescent="0.25">
      <c r="A2159">
        <v>201819</v>
      </c>
      <c r="B2159" t="s">
        <v>19</v>
      </c>
      <c r="C2159" t="s">
        <v>110</v>
      </c>
      <c r="D2159" t="s">
        <v>20</v>
      </c>
      <c r="E2159" t="s">
        <v>21</v>
      </c>
      <c r="F2159" t="s">
        <v>22</v>
      </c>
      <c r="G2159" t="s">
        <v>161</v>
      </c>
      <c r="H2159" t="s">
        <v>125</v>
      </c>
      <c r="I2159" t="s">
        <v>177</v>
      </c>
      <c r="J2159" t="s">
        <v>161</v>
      </c>
      <c r="K2159" t="s">
        <v>161</v>
      </c>
      <c r="L2159" t="s">
        <v>59</v>
      </c>
      <c r="M2159" t="s">
        <v>26</v>
      </c>
      <c r="N2159">
        <v>1992</v>
      </c>
      <c r="O2159">
        <v>1659</v>
      </c>
      <c r="P2159">
        <v>384</v>
      </c>
      <c r="Q2159">
        <v>183</v>
      </c>
      <c r="R2159">
        <v>0</v>
      </c>
      <c r="S2159">
        <v>0</v>
      </c>
      <c r="T2159">
        <v>0</v>
      </c>
      <c r="U2159">
        <v>0</v>
      </c>
      <c r="V2159">
        <v>83</v>
      </c>
      <c r="W2159">
        <v>19</v>
      </c>
      <c r="X2159">
        <v>9</v>
      </c>
      <c r="Y2159" t="s">
        <v>173</v>
      </c>
      <c r="Z2159" t="s">
        <v>173</v>
      </c>
      <c r="AA2159" t="s">
        <v>173</v>
      </c>
      <c r="AB2159" t="s">
        <v>173</v>
      </c>
      <c r="AC2159" s="25" t="s">
        <v>173</v>
      </c>
      <c r="AD2159" s="25" t="s">
        <v>173</v>
      </c>
      <c r="AE2159" s="25" t="s">
        <v>173</v>
      </c>
      <c r="AQ2159" s="5" t="e">
        <f>VLOOKUP(AR2159,'End KS4 denominations'!A:G,7,0)</f>
        <v>#N/A</v>
      </c>
      <c r="AR2159" s="5" t="str">
        <f t="shared" si="33"/>
        <v>Total.S7.All special schools.Total.Total</v>
      </c>
    </row>
    <row r="2160" spans="1:44" x14ac:dyDescent="0.25">
      <c r="A2160">
        <v>201819</v>
      </c>
      <c r="B2160" t="s">
        <v>19</v>
      </c>
      <c r="C2160" t="s">
        <v>110</v>
      </c>
      <c r="D2160" t="s">
        <v>20</v>
      </c>
      <c r="E2160" t="s">
        <v>21</v>
      </c>
      <c r="F2160" t="s">
        <v>22</v>
      </c>
      <c r="G2160" t="s">
        <v>111</v>
      </c>
      <c r="H2160" t="s">
        <v>125</v>
      </c>
      <c r="I2160" t="s">
        <v>177</v>
      </c>
      <c r="J2160" t="s">
        <v>161</v>
      </c>
      <c r="K2160" t="s">
        <v>161</v>
      </c>
      <c r="L2160" t="s">
        <v>60</v>
      </c>
      <c r="M2160" t="s">
        <v>26</v>
      </c>
      <c r="N2160">
        <v>58</v>
      </c>
      <c r="O2160">
        <v>54</v>
      </c>
      <c r="P2160">
        <v>15</v>
      </c>
      <c r="Q2160">
        <v>8</v>
      </c>
      <c r="R2160">
        <v>0</v>
      </c>
      <c r="S2160">
        <v>0</v>
      </c>
      <c r="T2160">
        <v>0</v>
      </c>
      <c r="U2160">
        <v>0</v>
      </c>
      <c r="V2160">
        <v>93</v>
      </c>
      <c r="W2160">
        <v>25</v>
      </c>
      <c r="X2160">
        <v>13</v>
      </c>
      <c r="Y2160" t="s">
        <v>173</v>
      </c>
      <c r="Z2160" t="s">
        <v>173</v>
      </c>
      <c r="AA2160" t="s">
        <v>173</v>
      </c>
      <c r="AB2160" t="s">
        <v>173</v>
      </c>
      <c r="AC2160" s="25" t="s">
        <v>173</v>
      </c>
      <c r="AD2160" s="25" t="s">
        <v>173</v>
      </c>
      <c r="AE2160" s="25" t="s">
        <v>173</v>
      </c>
      <c r="AQ2160" s="5" t="e">
        <f>VLOOKUP(AR2160,'End KS4 denominations'!A:G,7,0)</f>
        <v>#N/A</v>
      </c>
      <c r="AR2160" s="5" t="str">
        <f t="shared" si="33"/>
        <v>Boys.S7.All special schools.Total.Total</v>
      </c>
    </row>
    <row r="2161" spans="1:44" x14ac:dyDescent="0.25">
      <c r="A2161">
        <v>201819</v>
      </c>
      <c r="B2161" t="s">
        <v>19</v>
      </c>
      <c r="C2161" t="s">
        <v>110</v>
      </c>
      <c r="D2161" t="s">
        <v>20</v>
      </c>
      <c r="E2161" t="s">
        <v>21</v>
      </c>
      <c r="F2161" t="s">
        <v>22</v>
      </c>
      <c r="G2161" t="s">
        <v>113</v>
      </c>
      <c r="H2161" t="s">
        <v>125</v>
      </c>
      <c r="I2161" t="s">
        <v>177</v>
      </c>
      <c r="J2161" t="s">
        <v>161</v>
      </c>
      <c r="K2161" t="s">
        <v>161</v>
      </c>
      <c r="L2161" t="s">
        <v>60</v>
      </c>
      <c r="M2161" t="s">
        <v>26</v>
      </c>
      <c r="N2161">
        <v>23</v>
      </c>
      <c r="O2161">
        <v>20</v>
      </c>
      <c r="P2161">
        <v>6</v>
      </c>
      <c r="Q2161">
        <v>1</v>
      </c>
      <c r="R2161">
        <v>0</v>
      </c>
      <c r="S2161">
        <v>0</v>
      </c>
      <c r="T2161">
        <v>0</v>
      </c>
      <c r="U2161">
        <v>0</v>
      </c>
      <c r="V2161">
        <v>86</v>
      </c>
      <c r="W2161">
        <v>26</v>
      </c>
      <c r="X2161">
        <v>4</v>
      </c>
      <c r="Y2161" t="s">
        <v>173</v>
      </c>
      <c r="Z2161" t="s">
        <v>173</v>
      </c>
      <c r="AA2161" t="s">
        <v>173</v>
      </c>
      <c r="AB2161" t="s">
        <v>173</v>
      </c>
      <c r="AC2161" s="25" t="s">
        <v>173</v>
      </c>
      <c r="AD2161" s="25" t="s">
        <v>173</v>
      </c>
      <c r="AE2161" s="25" t="s">
        <v>173</v>
      </c>
      <c r="AQ2161" s="5" t="e">
        <f>VLOOKUP(AR2161,'End KS4 denominations'!A:G,7,0)</f>
        <v>#N/A</v>
      </c>
      <c r="AR2161" s="5" t="str">
        <f t="shared" si="33"/>
        <v>Girls.S7.All special schools.Total.Total</v>
      </c>
    </row>
    <row r="2162" spans="1:44" x14ac:dyDescent="0.25">
      <c r="A2162">
        <v>201819</v>
      </c>
      <c r="B2162" t="s">
        <v>19</v>
      </c>
      <c r="C2162" t="s">
        <v>110</v>
      </c>
      <c r="D2162" t="s">
        <v>20</v>
      </c>
      <c r="E2162" t="s">
        <v>21</v>
      </c>
      <c r="F2162" t="s">
        <v>22</v>
      </c>
      <c r="G2162" t="s">
        <v>161</v>
      </c>
      <c r="H2162" t="s">
        <v>125</v>
      </c>
      <c r="I2162" t="s">
        <v>177</v>
      </c>
      <c r="J2162" t="s">
        <v>161</v>
      </c>
      <c r="K2162" t="s">
        <v>161</v>
      </c>
      <c r="L2162" t="s">
        <v>60</v>
      </c>
      <c r="M2162" t="s">
        <v>26</v>
      </c>
      <c r="N2162">
        <v>81</v>
      </c>
      <c r="O2162">
        <v>74</v>
      </c>
      <c r="P2162">
        <v>21</v>
      </c>
      <c r="Q2162">
        <v>9</v>
      </c>
      <c r="R2162">
        <v>0</v>
      </c>
      <c r="S2162">
        <v>0</v>
      </c>
      <c r="T2162">
        <v>0</v>
      </c>
      <c r="U2162">
        <v>0</v>
      </c>
      <c r="V2162">
        <v>91</v>
      </c>
      <c r="W2162">
        <v>25</v>
      </c>
      <c r="X2162">
        <v>11</v>
      </c>
      <c r="Y2162" t="s">
        <v>173</v>
      </c>
      <c r="Z2162" t="s">
        <v>173</v>
      </c>
      <c r="AA2162" t="s">
        <v>173</v>
      </c>
      <c r="AB2162" t="s">
        <v>173</v>
      </c>
      <c r="AC2162" s="25" t="s">
        <v>173</v>
      </c>
      <c r="AD2162" s="25" t="s">
        <v>173</v>
      </c>
      <c r="AE2162" s="25" t="s">
        <v>173</v>
      </c>
      <c r="AQ2162" s="5" t="e">
        <f>VLOOKUP(AR2162,'End KS4 denominations'!A:G,7,0)</f>
        <v>#N/A</v>
      </c>
      <c r="AR2162" s="5" t="str">
        <f t="shared" si="33"/>
        <v>Total.S7.All special schools.Total.Total</v>
      </c>
    </row>
    <row r="2163" spans="1:44" x14ac:dyDescent="0.25">
      <c r="A2163">
        <v>201819</v>
      </c>
      <c r="B2163" t="s">
        <v>19</v>
      </c>
      <c r="C2163" t="s">
        <v>110</v>
      </c>
      <c r="D2163" t="s">
        <v>20</v>
      </c>
      <c r="E2163" t="s">
        <v>21</v>
      </c>
      <c r="F2163" t="s">
        <v>22</v>
      </c>
      <c r="G2163" t="s">
        <v>111</v>
      </c>
      <c r="H2163" t="s">
        <v>125</v>
      </c>
      <c r="I2163" t="s">
        <v>177</v>
      </c>
      <c r="J2163" t="s">
        <v>161</v>
      </c>
      <c r="K2163" t="s">
        <v>161</v>
      </c>
      <c r="L2163" t="s">
        <v>61</v>
      </c>
      <c r="M2163" t="s">
        <v>26</v>
      </c>
      <c r="N2163">
        <v>39</v>
      </c>
      <c r="O2163">
        <v>38</v>
      </c>
      <c r="P2163">
        <v>20</v>
      </c>
      <c r="Q2163">
        <v>13</v>
      </c>
      <c r="R2163">
        <v>0</v>
      </c>
      <c r="S2163">
        <v>0</v>
      </c>
      <c r="T2163">
        <v>0</v>
      </c>
      <c r="U2163">
        <v>0</v>
      </c>
      <c r="V2163">
        <v>97</v>
      </c>
      <c r="W2163">
        <v>51</v>
      </c>
      <c r="X2163">
        <v>33</v>
      </c>
      <c r="Y2163" t="s">
        <v>173</v>
      </c>
      <c r="Z2163" t="s">
        <v>173</v>
      </c>
      <c r="AA2163" t="s">
        <v>173</v>
      </c>
      <c r="AB2163" t="s">
        <v>173</v>
      </c>
      <c r="AC2163" s="25" t="s">
        <v>173</v>
      </c>
      <c r="AD2163" s="25" t="s">
        <v>173</v>
      </c>
      <c r="AE2163" s="25" t="s">
        <v>173</v>
      </c>
      <c r="AQ2163" s="5" t="e">
        <f>VLOOKUP(AR2163,'End KS4 denominations'!A:G,7,0)</f>
        <v>#N/A</v>
      </c>
      <c r="AR2163" s="5" t="str">
        <f t="shared" si="33"/>
        <v>Boys.S7.All special schools.Total.Total</v>
      </c>
    </row>
    <row r="2164" spans="1:44" x14ac:dyDescent="0.25">
      <c r="A2164">
        <v>201819</v>
      </c>
      <c r="B2164" t="s">
        <v>19</v>
      </c>
      <c r="C2164" t="s">
        <v>110</v>
      </c>
      <c r="D2164" t="s">
        <v>20</v>
      </c>
      <c r="E2164" t="s">
        <v>21</v>
      </c>
      <c r="F2164" t="s">
        <v>22</v>
      </c>
      <c r="G2164" t="s">
        <v>113</v>
      </c>
      <c r="H2164" t="s">
        <v>125</v>
      </c>
      <c r="I2164" t="s">
        <v>177</v>
      </c>
      <c r="J2164" t="s">
        <v>161</v>
      </c>
      <c r="K2164" t="s">
        <v>161</v>
      </c>
      <c r="L2164" t="s">
        <v>61</v>
      </c>
      <c r="M2164" t="s">
        <v>26</v>
      </c>
      <c r="N2164">
        <v>6</v>
      </c>
      <c r="O2164">
        <v>6</v>
      </c>
      <c r="P2164">
        <v>1</v>
      </c>
      <c r="Q2164">
        <v>0</v>
      </c>
      <c r="R2164">
        <v>0</v>
      </c>
      <c r="S2164">
        <v>0</v>
      </c>
      <c r="T2164">
        <v>0</v>
      </c>
      <c r="U2164">
        <v>0</v>
      </c>
      <c r="V2164">
        <v>100</v>
      </c>
      <c r="W2164">
        <v>16</v>
      </c>
      <c r="X2164">
        <v>0</v>
      </c>
      <c r="Y2164" t="s">
        <v>173</v>
      </c>
      <c r="Z2164" t="s">
        <v>173</v>
      </c>
      <c r="AA2164" t="s">
        <v>173</v>
      </c>
      <c r="AB2164" t="s">
        <v>173</v>
      </c>
      <c r="AC2164" s="25" t="s">
        <v>173</v>
      </c>
      <c r="AD2164" s="25" t="s">
        <v>173</v>
      </c>
      <c r="AE2164" s="25" t="s">
        <v>173</v>
      </c>
      <c r="AQ2164" s="5" t="e">
        <f>VLOOKUP(AR2164,'End KS4 denominations'!A:G,7,0)</f>
        <v>#N/A</v>
      </c>
      <c r="AR2164" s="5" t="str">
        <f t="shared" si="33"/>
        <v>Girls.S7.All special schools.Total.Total</v>
      </c>
    </row>
    <row r="2165" spans="1:44" x14ac:dyDescent="0.25">
      <c r="A2165">
        <v>201819</v>
      </c>
      <c r="B2165" t="s">
        <v>19</v>
      </c>
      <c r="C2165" t="s">
        <v>110</v>
      </c>
      <c r="D2165" t="s">
        <v>20</v>
      </c>
      <c r="E2165" t="s">
        <v>21</v>
      </c>
      <c r="F2165" t="s">
        <v>22</v>
      </c>
      <c r="G2165" t="s">
        <v>161</v>
      </c>
      <c r="H2165" t="s">
        <v>125</v>
      </c>
      <c r="I2165" t="s">
        <v>177</v>
      </c>
      <c r="J2165" t="s">
        <v>161</v>
      </c>
      <c r="K2165" t="s">
        <v>161</v>
      </c>
      <c r="L2165" t="s">
        <v>61</v>
      </c>
      <c r="M2165" t="s">
        <v>26</v>
      </c>
      <c r="N2165">
        <v>45</v>
      </c>
      <c r="O2165">
        <v>44</v>
      </c>
      <c r="P2165">
        <v>21</v>
      </c>
      <c r="Q2165">
        <v>13</v>
      </c>
      <c r="R2165">
        <v>0</v>
      </c>
      <c r="S2165">
        <v>0</v>
      </c>
      <c r="T2165">
        <v>0</v>
      </c>
      <c r="U2165">
        <v>0</v>
      </c>
      <c r="V2165">
        <v>97</v>
      </c>
      <c r="W2165">
        <v>46</v>
      </c>
      <c r="X2165">
        <v>28</v>
      </c>
      <c r="Y2165" t="s">
        <v>173</v>
      </c>
      <c r="Z2165" t="s">
        <v>173</v>
      </c>
      <c r="AA2165" t="s">
        <v>173</v>
      </c>
      <c r="AB2165" t="s">
        <v>173</v>
      </c>
      <c r="AC2165" s="25" t="s">
        <v>173</v>
      </c>
      <c r="AD2165" s="25" t="s">
        <v>173</v>
      </c>
      <c r="AE2165" s="25" t="s">
        <v>173</v>
      </c>
      <c r="AQ2165" s="5" t="e">
        <f>VLOOKUP(AR2165,'End KS4 denominations'!A:G,7,0)</f>
        <v>#N/A</v>
      </c>
      <c r="AR2165" s="5" t="str">
        <f t="shared" si="33"/>
        <v>Total.S7.All special schools.Total.Total</v>
      </c>
    </row>
    <row r="2166" spans="1:44" x14ac:dyDescent="0.25">
      <c r="A2166">
        <v>201819</v>
      </c>
      <c r="B2166" t="s">
        <v>19</v>
      </c>
      <c r="C2166" t="s">
        <v>110</v>
      </c>
      <c r="D2166" t="s">
        <v>20</v>
      </c>
      <c r="E2166" t="s">
        <v>21</v>
      </c>
      <c r="F2166" t="s">
        <v>22</v>
      </c>
      <c r="G2166" t="s">
        <v>111</v>
      </c>
      <c r="H2166" t="s">
        <v>125</v>
      </c>
      <c r="I2166" t="s">
        <v>177</v>
      </c>
      <c r="J2166" t="s">
        <v>161</v>
      </c>
      <c r="K2166" t="s">
        <v>161</v>
      </c>
      <c r="L2166" t="s">
        <v>63</v>
      </c>
      <c r="M2166" t="s">
        <v>26</v>
      </c>
      <c r="N2166">
        <v>5</v>
      </c>
      <c r="O2166">
        <v>5</v>
      </c>
      <c r="P2166">
        <v>4</v>
      </c>
      <c r="Q2166">
        <v>4</v>
      </c>
      <c r="R2166">
        <v>0</v>
      </c>
      <c r="S2166">
        <v>0</v>
      </c>
      <c r="T2166">
        <v>0</v>
      </c>
      <c r="U2166">
        <v>0</v>
      </c>
      <c r="V2166">
        <v>100</v>
      </c>
      <c r="W2166">
        <v>80</v>
      </c>
      <c r="X2166">
        <v>80</v>
      </c>
      <c r="Y2166" t="s">
        <v>173</v>
      </c>
      <c r="Z2166" t="s">
        <v>173</v>
      </c>
      <c r="AA2166" t="s">
        <v>173</v>
      </c>
      <c r="AB2166" t="s">
        <v>173</v>
      </c>
      <c r="AC2166" s="25" t="s">
        <v>173</v>
      </c>
      <c r="AD2166" s="25" t="s">
        <v>173</v>
      </c>
      <c r="AE2166" s="25" t="s">
        <v>173</v>
      </c>
      <c r="AQ2166" s="5" t="e">
        <f>VLOOKUP(AR2166,'End KS4 denominations'!A:G,7,0)</f>
        <v>#N/A</v>
      </c>
      <c r="AR2166" s="5" t="str">
        <f t="shared" si="33"/>
        <v>Boys.S7.All special schools.Total.Total</v>
      </c>
    </row>
    <row r="2167" spans="1:44" x14ac:dyDescent="0.25">
      <c r="A2167">
        <v>201819</v>
      </c>
      <c r="B2167" t="s">
        <v>19</v>
      </c>
      <c r="C2167" t="s">
        <v>110</v>
      </c>
      <c r="D2167" t="s">
        <v>20</v>
      </c>
      <c r="E2167" t="s">
        <v>21</v>
      </c>
      <c r="F2167" t="s">
        <v>22</v>
      </c>
      <c r="G2167" t="s">
        <v>113</v>
      </c>
      <c r="H2167" t="s">
        <v>125</v>
      </c>
      <c r="I2167" t="s">
        <v>177</v>
      </c>
      <c r="J2167" t="s">
        <v>161</v>
      </c>
      <c r="K2167" t="s">
        <v>161</v>
      </c>
      <c r="L2167" t="s">
        <v>63</v>
      </c>
      <c r="M2167" t="s">
        <v>26</v>
      </c>
      <c r="N2167">
        <v>7</v>
      </c>
      <c r="O2167">
        <v>7</v>
      </c>
      <c r="P2167">
        <v>7</v>
      </c>
      <c r="Q2167">
        <v>5</v>
      </c>
      <c r="R2167">
        <v>0</v>
      </c>
      <c r="S2167">
        <v>0</v>
      </c>
      <c r="T2167">
        <v>0</v>
      </c>
      <c r="U2167">
        <v>0</v>
      </c>
      <c r="V2167">
        <v>100</v>
      </c>
      <c r="W2167">
        <v>100</v>
      </c>
      <c r="X2167">
        <v>71</v>
      </c>
      <c r="Y2167" t="s">
        <v>173</v>
      </c>
      <c r="Z2167" t="s">
        <v>173</v>
      </c>
      <c r="AA2167" t="s">
        <v>173</v>
      </c>
      <c r="AB2167" t="s">
        <v>173</v>
      </c>
      <c r="AC2167" s="25" t="s">
        <v>173</v>
      </c>
      <c r="AD2167" s="25" t="s">
        <v>173</v>
      </c>
      <c r="AE2167" s="25" t="s">
        <v>173</v>
      </c>
      <c r="AQ2167" s="5" t="e">
        <f>VLOOKUP(AR2167,'End KS4 denominations'!A:G,7,0)</f>
        <v>#N/A</v>
      </c>
      <c r="AR2167" s="5" t="str">
        <f t="shared" si="33"/>
        <v>Girls.S7.All special schools.Total.Total</v>
      </c>
    </row>
    <row r="2168" spans="1:44" x14ac:dyDescent="0.25">
      <c r="A2168">
        <v>201819</v>
      </c>
      <c r="B2168" t="s">
        <v>19</v>
      </c>
      <c r="C2168" t="s">
        <v>110</v>
      </c>
      <c r="D2168" t="s">
        <v>20</v>
      </c>
      <c r="E2168" t="s">
        <v>21</v>
      </c>
      <c r="F2168" t="s">
        <v>22</v>
      </c>
      <c r="G2168" t="s">
        <v>161</v>
      </c>
      <c r="H2168" t="s">
        <v>125</v>
      </c>
      <c r="I2168" t="s">
        <v>177</v>
      </c>
      <c r="J2168" t="s">
        <v>161</v>
      </c>
      <c r="K2168" t="s">
        <v>161</v>
      </c>
      <c r="L2168" t="s">
        <v>63</v>
      </c>
      <c r="M2168" t="s">
        <v>26</v>
      </c>
      <c r="N2168">
        <v>12</v>
      </c>
      <c r="O2168">
        <v>12</v>
      </c>
      <c r="P2168">
        <v>11</v>
      </c>
      <c r="Q2168">
        <v>9</v>
      </c>
      <c r="R2168">
        <v>0</v>
      </c>
      <c r="S2168">
        <v>0</v>
      </c>
      <c r="T2168">
        <v>0</v>
      </c>
      <c r="U2168">
        <v>0</v>
      </c>
      <c r="V2168">
        <v>100</v>
      </c>
      <c r="W2168">
        <v>91</v>
      </c>
      <c r="X2168">
        <v>75</v>
      </c>
      <c r="Y2168" t="s">
        <v>173</v>
      </c>
      <c r="Z2168" t="s">
        <v>173</v>
      </c>
      <c r="AA2168" t="s">
        <v>173</v>
      </c>
      <c r="AB2168" t="s">
        <v>173</v>
      </c>
      <c r="AC2168" s="25" t="s">
        <v>173</v>
      </c>
      <c r="AD2168" s="25" t="s">
        <v>173</v>
      </c>
      <c r="AE2168" s="25" t="s">
        <v>173</v>
      </c>
      <c r="AQ2168" s="5" t="e">
        <f>VLOOKUP(AR2168,'End KS4 denominations'!A:G,7,0)</f>
        <v>#N/A</v>
      </c>
      <c r="AR2168" s="5" t="str">
        <f t="shared" si="33"/>
        <v>Total.S7.All special schools.Total.Total</v>
      </c>
    </row>
    <row r="2169" spans="1:44" x14ac:dyDescent="0.25">
      <c r="A2169">
        <v>201819</v>
      </c>
      <c r="B2169" t="s">
        <v>19</v>
      </c>
      <c r="C2169" t="s">
        <v>110</v>
      </c>
      <c r="D2169" t="s">
        <v>20</v>
      </c>
      <c r="E2169" t="s">
        <v>21</v>
      </c>
      <c r="F2169" t="s">
        <v>22</v>
      </c>
      <c r="G2169" t="s">
        <v>111</v>
      </c>
      <c r="H2169" t="s">
        <v>125</v>
      </c>
      <c r="I2169" t="s">
        <v>177</v>
      </c>
      <c r="J2169" t="s">
        <v>161</v>
      </c>
      <c r="K2169" t="s">
        <v>161</v>
      </c>
      <c r="L2169" t="s">
        <v>64</v>
      </c>
      <c r="M2169" t="s">
        <v>26</v>
      </c>
      <c r="N2169">
        <v>7</v>
      </c>
      <c r="O2169">
        <v>2</v>
      </c>
      <c r="P2169">
        <v>0</v>
      </c>
      <c r="Q2169">
        <v>0</v>
      </c>
      <c r="R2169">
        <v>0</v>
      </c>
      <c r="S2169">
        <v>0</v>
      </c>
      <c r="T2169">
        <v>0</v>
      </c>
      <c r="U2169">
        <v>0</v>
      </c>
      <c r="V2169">
        <v>28</v>
      </c>
      <c r="W2169">
        <v>0</v>
      </c>
      <c r="X2169">
        <v>0</v>
      </c>
      <c r="Y2169" t="s">
        <v>173</v>
      </c>
      <c r="Z2169" t="s">
        <v>173</v>
      </c>
      <c r="AA2169" t="s">
        <v>173</v>
      </c>
      <c r="AB2169" t="s">
        <v>173</v>
      </c>
      <c r="AC2169" s="25" t="s">
        <v>173</v>
      </c>
      <c r="AD2169" s="25" t="s">
        <v>173</v>
      </c>
      <c r="AE2169" s="25" t="s">
        <v>173</v>
      </c>
      <c r="AQ2169" s="5" t="e">
        <f>VLOOKUP(AR2169,'End KS4 denominations'!A:G,7,0)</f>
        <v>#N/A</v>
      </c>
      <c r="AR2169" s="5" t="str">
        <f t="shared" si="33"/>
        <v>Boys.S7.All special schools.Total.Total</v>
      </c>
    </row>
    <row r="2170" spans="1:44" x14ac:dyDescent="0.25">
      <c r="A2170">
        <v>201819</v>
      </c>
      <c r="B2170" t="s">
        <v>19</v>
      </c>
      <c r="C2170" t="s">
        <v>110</v>
      </c>
      <c r="D2170" t="s">
        <v>20</v>
      </c>
      <c r="E2170" t="s">
        <v>21</v>
      </c>
      <c r="F2170" t="s">
        <v>22</v>
      </c>
      <c r="G2170" t="s">
        <v>113</v>
      </c>
      <c r="H2170" t="s">
        <v>125</v>
      </c>
      <c r="I2170" t="s">
        <v>177</v>
      </c>
      <c r="J2170" t="s">
        <v>161</v>
      </c>
      <c r="K2170" t="s">
        <v>161</v>
      </c>
      <c r="L2170" t="s">
        <v>64</v>
      </c>
      <c r="M2170" t="s">
        <v>26</v>
      </c>
      <c r="N2170">
        <v>4</v>
      </c>
      <c r="O2170">
        <v>1</v>
      </c>
      <c r="P2170">
        <v>0</v>
      </c>
      <c r="Q2170">
        <v>0</v>
      </c>
      <c r="R2170">
        <v>0</v>
      </c>
      <c r="S2170">
        <v>0</v>
      </c>
      <c r="T2170">
        <v>0</v>
      </c>
      <c r="U2170">
        <v>0</v>
      </c>
      <c r="V2170">
        <v>25</v>
      </c>
      <c r="W2170">
        <v>0</v>
      </c>
      <c r="X2170">
        <v>0</v>
      </c>
      <c r="Y2170" t="s">
        <v>173</v>
      </c>
      <c r="Z2170" t="s">
        <v>173</v>
      </c>
      <c r="AA2170" t="s">
        <v>173</v>
      </c>
      <c r="AB2170" t="s">
        <v>173</v>
      </c>
      <c r="AC2170" s="25" t="s">
        <v>173</v>
      </c>
      <c r="AD2170" s="25" t="s">
        <v>173</v>
      </c>
      <c r="AE2170" s="25" t="s">
        <v>173</v>
      </c>
      <c r="AQ2170" s="5" t="e">
        <f>VLOOKUP(AR2170,'End KS4 denominations'!A:G,7,0)</f>
        <v>#N/A</v>
      </c>
      <c r="AR2170" s="5" t="str">
        <f t="shared" si="33"/>
        <v>Girls.S7.All special schools.Total.Total</v>
      </c>
    </row>
    <row r="2171" spans="1:44" x14ac:dyDescent="0.25">
      <c r="A2171">
        <v>201819</v>
      </c>
      <c r="B2171" t="s">
        <v>19</v>
      </c>
      <c r="C2171" t="s">
        <v>110</v>
      </c>
      <c r="D2171" t="s">
        <v>20</v>
      </c>
      <c r="E2171" t="s">
        <v>21</v>
      </c>
      <c r="F2171" t="s">
        <v>22</v>
      </c>
      <c r="G2171" t="s">
        <v>161</v>
      </c>
      <c r="H2171" t="s">
        <v>125</v>
      </c>
      <c r="I2171" t="s">
        <v>177</v>
      </c>
      <c r="J2171" t="s">
        <v>161</v>
      </c>
      <c r="K2171" t="s">
        <v>161</v>
      </c>
      <c r="L2171" t="s">
        <v>64</v>
      </c>
      <c r="M2171" t="s">
        <v>26</v>
      </c>
      <c r="N2171">
        <v>11</v>
      </c>
      <c r="O2171">
        <v>3</v>
      </c>
      <c r="P2171">
        <v>0</v>
      </c>
      <c r="Q2171">
        <v>0</v>
      </c>
      <c r="R2171">
        <v>0</v>
      </c>
      <c r="S2171">
        <v>0</v>
      </c>
      <c r="T2171">
        <v>0</v>
      </c>
      <c r="U2171">
        <v>0</v>
      </c>
      <c r="V2171">
        <v>27</v>
      </c>
      <c r="W2171">
        <v>0</v>
      </c>
      <c r="X2171">
        <v>0</v>
      </c>
      <c r="Y2171" t="s">
        <v>173</v>
      </c>
      <c r="Z2171" t="s">
        <v>173</v>
      </c>
      <c r="AA2171" t="s">
        <v>173</v>
      </c>
      <c r="AB2171" t="s">
        <v>173</v>
      </c>
      <c r="AC2171" s="25" t="s">
        <v>173</v>
      </c>
      <c r="AD2171" s="25" t="s">
        <v>173</v>
      </c>
      <c r="AE2171" s="25" t="s">
        <v>173</v>
      </c>
      <c r="AQ2171" s="5" t="e">
        <f>VLOOKUP(AR2171,'End KS4 denominations'!A:G,7,0)</f>
        <v>#N/A</v>
      </c>
      <c r="AR2171" s="5" t="str">
        <f t="shared" si="33"/>
        <v>Total.S7.All special schools.Total.Total</v>
      </c>
    </row>
    <row r="2172" spans="1:44" x14ac:dyDescent="0.25">
      <c r="A2172">
        <v>201819</v>
      </c>
      <c r="B2172" t="s">
        <v>19</v>
      </c>
      <c r="C2172" t="s">
        <v>110</v>
      </c>
      <c r="D2172" t="s">
        <v>20</v>
      </c>
      <c r="E2172" t="s">
        <v>21</v>
      </c>
      <c r="F2172" t="s">
        <v>22</v>
      </c>
      <c r="G2172" t="s">
        <v>111</v>
      </c>
      <c r="H2172" t="s">
        <v>125</v>
      </c>
      <c r="I2172" t="s">
        <v>177</v>
      </c>
      <c r="J2172" t="s">
        <v>161</v>
      </c>
      <c r="K2172" t="s">
        <v>161</v>
      </c>
      <c r="L2172" t="s">
        <v>65</v>
      </c>
      <c r="M2172" t="s">
        <v>26</v>
      </c>
      <c r="N2172">
        <v>151</v>
      </c>
      <c r="O2172">
        <v>128</v>
      </c>
      <c r="P2172">
        <v>10</v>
      </c>
      <c r="Q2172">
        <v>6</v>
      </c>
      <c r="R2172">
        <v>0</v>
      </c>
      <c r="S2172">
        <v>0</v>
      </c>
      <c r="T2172">
        <v>0</v>
      </c>
      <c r="U2172">
        <v>0</v>
      </c>
      <c r="V2172">
        <v>84</v>
      </c>
      <c r="W2172">
        <v>6</v>
      </c>
      <c r="X2172">
        <v>3</v>
      </c>
      <c r="Y2172" t="s">
        <v>173</v>
      </c>
      <c r="Z2172" t="s">
        <v>173</v>
      </c>
      <c r="AA2172" t="s">
        <v>173</v>
      </c>
      <c r="AB2172" t="s">
        <v>173</v>
      </c>
      <c r="AC2172" s="25" t="s">
        <v>173</v>
      </c>
      <c r="AD2172" s="25" t="s">
        <v>173</v>
      </c>
      <c r="AE2172" s="25" t="s">
        <v>173</v>
      </c>
      <c r="AQ2172" s="5" t="e">
        <f>VLOOKUP(AR2172,'End KS4 denominations'!A:G,7,0)</f>
        <v>#N/A</v>
      </c>
      <c r="AR2172" s="5" t="str">
        <f t="shared" si="33"/>
        <v>Boys.S7.All special schools.Total.Total</v>
      </c>
    </row>
    <row r="2173" spans="1:44" x14ac:dyDescent="0.25">
      <c r="A2173">
        <v>201819</v>
      </c>
      <c r="B2173" t="s">
        <v>19</v>
      </c>
      <c r="C2173" t="s">
        <v>110</v>
      </c>
      <c r="D2173" t="s">
        <v>20</v>
      </c>
      <c r="E2173" t="s">
        <v>21</v>
      </c>
      <c r="F2173" t="s">
        <v>22</v>
      </c>
      <c r="G2173" t="s">
        <v>113</v>
      </c>
      <c r="H2173" t="s">
        <v>125</v>
      </c>
      <c r="I2173" t="s">
        <v>177</v>
      </c>
      <c r="J2173" t="s">
        <v>161</v>
      </c>
      <c r="K2173" t="s">
        <v>161</v>
      </c>
      <c r="L2173" t="s">
        <v>65</v>
      </c>
      <c r="M2173" t="s">
        <v>26</v>
      </c>
      <c r="N2173">
        <v>19</v>
      </c>
      <c r="O2173">
        <v>15</v>
      </c>
      <c r="P2173">
        <v>0</v>
      </c>
      <c r="Q2173">
        <v>0</v>
      </c>
      <c r="R2173">
        <v>0</v>
      </c>
      <c r="S2173">
        <v>0</v>
      </c>
      <c r="T2173">
        <v>0</v>
      </c>
      <c r="U2173">
        <v>0</v>
      </c>
      <c r="V2173">
        <v>78</v>
      </c>
      <c r="W2173">
        <v>0</v>
      </c>
      <c r="X2173">
        <v>0</v>
      </c>
      <c r="Y2173" t="s">
        <v>173</v>
      </c>
      <c r="Z2173" t="s">
        <v>173</v>
      </c>
      <c r="AA2173" t="s">
        <v>173</v>
      </c>
      <c r="AB2173" t="s">
        <v>173</v>
      </c>
      <c r="AC2173" s="25" t="s">
        <v>173</v>
      </c>
      <c r="AD2173" s="25" t="s">
        <v>173</v>
      </c>
      <c r="AE2173" s="25" t="s">
        <v>173</v>
      </c>
      <c r="AQ2173" s="5" t="e">
        <f>VLOOKUP(AR2173,'End KS4 denominations'!A:G,7,0)</f>
        <v>#N/A</v>
      </c>
      <c r="AR2173" s="5" t="str">
        <f t="shared" si="33"/>
        <v>Girls.S7.All special schools.Total.Total</v>
      </c>
    </row>
    <row r="2174" spans="1:44" x14ac:dyDescent="0.25">
      <c r="A2174">
        <v>201819</v>
      </c>
      <c r="B2174" t="s">
        <v>19</v>
      </c>
      <c r="C2174" t="s">
        <v>110</v>
      </c>
      <c r="D2174" t="s">
        <v>20</v>
      </c>
      <c r="E2174" t="s">
        <v>21</v>
      </c>
      <c r="F2174" t="s">
        <v>22</v>
      </c>
      <c r="G2174" t="s">
        <v>161</v>
      </c>
      <c r="H2174" t="s">
        <v>125</v>
      </c>
      <c r="I2174" t="s">
        <v>177</v>
      </c>
      <c r="J2174" t="s">
        <v>161</v>
      </c>
      <c r="K2174" t="s">
        <v>161</v>
      </c>
      <c r="L2174" t="s">
        <v>65</v>
      </c>
      <c r="M2174" t="s">
        <v>26</v>
      </c>
      <c r="N2174">
        <v>170</v>
      </c>
      <c r="O2174">
        <v>143</v>
      </c>
      <c r="P2174">
        <v>10</v>
      </c>
      <c r="Q2174">
        <v>6</v>
      </c>
      <c r="R2174">
        <v>0</v>
      </c>
      <c r="S2174">
        <v>0</v>
      </c>
      <c r="T2174">
        <v>0</v>
      </c>
      <c r="U2174">
        <v>0</v>
      </c>
      <c r="V2174">
        <v>84</v>
      </c>
      <c r="W2174">
        <v>5</v>
      </c>
      <c r="X2174">
        <v>3</v>
      </c>
      <c r="Y2174" t="s">
        <v>173</v>
      </c>
      <c r="Z2174" t="s">
        <v>173</v>
      </c>
      <c r="AA2174" t="s">
        <v>173</v>
      </c>
      <c r="AB2174" t="s">
        <v>173</v>
      </c>
      <c r="AC2174" s="25" t="s">
        <v>173</v>
      </c>
      <c r="AD2174" s="25" t="s">
        <v>173</v>
      </c>
      <c r="AE2174" s="25" t="s">
        <v>173</v>
      </c>
      <c r="AQ2174" s="5" t="e">
        <f>VLOOKUP(AR2174,'End KS4 denominations'!A:G,7,0)</f>
        <v>#N/A</v>
      </c>
      <c r="AR2174" s="5" t="str">
        <f t="shared" si="33"/>
        <v>Total.S7.All special schools.Total.Total</v>
      </c>
    </row>
    <row r="2175" spans="1:44" x14ac:dyDescent="0.25">
      <c r="A2175">
        <v>201819</v>
      </c>
      <c r="B2175" t="s">
        <v>19</v>
      </c>
      <c r="C2175" t="s">
        <v>110</v>
      </c>
      <c r="D2175" t="s">
        <v>20</v>
      </c>
      <c r="E2175" t="s">
        <v>21</v>
      </c>
      <c r="F2175" t="s">
        <v>22</v>
      </c>
      <c r="G2175" t="s">
        <v>111</v>
      </c>
      <c r="H2175" t="s">
        <v>125</v>
      </c>
      <c r="I2175" t="s">
        <v>177</v>
      </c>
      <c r="J2175" t="s">
        <v>161</v>
      </c>
      <c r="K2175" t="s">
        <v>161</v>
      </c>
      <c r="L2175" t="s">
        <v>66</v>
      </c>
      <c r="M2175" t="s">
        <v>26</v>
      </c>
      <c r="N2175">
        <v>93</v>
      </c>
      <c r="O2175">
        <v>89</v>
      </c>
      <c r="P2175">
        <v>50</v>
      </c>
      <c r="Q2175">
        <v>32</v>
      </c>
      <c r="R2175">
        <v>0</v>
      </c>
      <c r="S2175">
        <v>0</v>
      </c>
      <c r="T2175">
        <v>0</v>
      </c>
      <c r="U2175">
        <v>0</v>
      </c>
      <c r="V2175">
        <v>95</v>
      </c>
      <c r="W2175">
        <v>53</v>
      </c>
      <c r="X2175">
        <v>34</v>
      </c>
      <c r="Y2175" t="s">
        <v>173</v>
      </c>
      <c r="Z2175" t="s">
        <v>173</v>
      </c>
      <c r="AA2175" t="s">
        <v>173</v>
      </c>
      <c r="AB2175" t="s">
        <v>173</v>
      </c>
      <c r="AC2175" s="25" t="s">
        <v>173</v>
      </c>
      <c r="AD2175" s="25" t="s">
        <v>173</v>
      </c>
      <c r="AE2175" s="25" t="s">
        <v>173</v>
      </c>
      <c r="AQ2175" s="5" t="e">
        <f>VLOOKUP(AR2175,'End KS4 denominations'!A:G,7,0)</f>
        <v>#N/A</v>
      </c>
      <c r="AR2175" s="5" t="str">
        <f t="shared" si="33"/>
        <v>Boys.S7.All special schools.Total.Total</v>
      </c>
    </row>
    <row r="2176" spans="1:44" x14ac:dyDescent="0.25">
      <c r="A2176">
        <v>201819</v>
      </c>
      <c r="B2176" t="s">
        <v>19</v>
      </c>
      <c r="C2176" t="s">
        <v>110</v>
      </c>
      <c r="D2176" t="s">
        <v>20</v>
      </c>
      <c r="E2176" t="s">
        <v>21</v>
      </c>
      <c r="F2176" t="s">
        <v>22</v>
      </c>
      <c r="G2176" t="s">
        <v>113</v>
      </c>
      <c r="H2176" t="s">
        <v>125</v>
      </c>
      <c r="I2176" t="s">
        <v>177</v>
      </c>
      <c r="J2176" t="s">
        <v>161</v>
      </c>
      <c r="K2176" t="s">
        <v>161</v>
      </c>
      <c r="L2176" t="s">
        <v>66</v>
      </c>
      <c r="M2176" t="s">
        <v>26</v>
      </c>
      <c r="N2176">
        <v>18</v>
      </c>
      <c r="O2176">
        <v>16</v>
      </c>
      <c r="P2176">
        <v>9</v>
      </c>
      <c r="Q2176">
        <v>7</v>
      </c>
      <c r="R2176">
        <v>0</v>
      </c>
      <c r="S2176">
        <v>0</v>
      </c>
      <c r="T2176">
        <v>0</v>
      </c>
      <c r="U2176">
        <v>0</v>
      </c>
      <c r="V2176">
        <v>88</v>
      </c>
      <c r="W2176">
        <v>50</v>
      </c>
      <c r="X2176">
        <v>38</v>
      </c>
      <c r="Y2176" t="s">
        <v>173</v>
      </c>
      <c r="Z2176" t="s">
        <v>173</v>
      </c>
      <c r="AA2176" t="s">
        <v>173</v>
      </c>
      <c r="AB2176" t="s">
        <v>173</v>
      </c>
      <c r="AC2176" s="25" t="s">
        <v>173</v>
      </c>
      <c r="AD2176" s="25" t="s">
        <v>173</v>
      </c>
      <c r="AE2176" s="25" t="s">
        <v>173</v>
      </c>
      <c r="AQ2176" s="5" t="e">
        <f>VLOOKUP(AR2176,'End KS4 denominations'!A:G,7,0)</f>
        <v>#N/A</v>
      </c>
      <c r="AR2176" s="5" t="str">
        <f t="shared" ref="AR2176:AR2239" si="34">CONCATENATE(G2176,".",H2176,".",I2176,".",J2176,".",K2176)</f>
        <v>Girls.S7.All special schools.Total.Total</v>
      </c>
    </row>
    <row r="2177" spans="1:44" x14ac:dyDescent="0.25">
      <c r="A2177">
        <v>201819</v>
      </c>
      <c r="B2177" t="s">
        <v>19</v>
      </c>
      <c r="C2177" t="s">
        <v>110</v>
      </c>
      <c r="D2177" t="s">
        <v>20</v>
      </c>
      <c r="E2177" t="s">
        <v>21</v>
      </c>
      <c r="F2177" t="s">
        <v>22</v>
      </c>
      <c r="G2177" t="s">
        <v>161</v>
      </c>
      <c r="H2177" t="s">
        <v>125</v>
      </c>
      <c r="I2177" t="s">
        <v>177</v>
      </c>
      <c r="J2177" t="s">
        <v>161</v>
      </c>
      <c r="K2177" t="s">
        <v>161</v>
      </c>
      <c r="L2177" t="s">
        <v>66</v>
      </c>
      <c r="M2177" t="s">
        <v>26</v>
      </c>
      <c r="N2177">
        <v>111</v>
      </c>
      <c r="O2177">
        <v>105</v>
      </c>
      <c r="P2177">
        <v>59</v>
      </c>
      <c r="Q2177">
        <v>39</v>
      </c>
      <c r="R2177">
        <v>0</v>
      </c>
      <c r="S2177">
        <v>0</v>
      </c>
      <c r="T2177">
        <v>0</v>
      </c>
      <c r="U2177">
        <v>0</v>
      </c>
      <c r="V2177">
        <v>94</v>
      </c>
      <c r="W2177">
        <v>53</v>
      </c>
      <c r="X2177">
        <v>35</v>
      </c>
      <c r="Y2177" t="s">
        <v>173</v>
      </c>
      <c r="Z2177" t="s">
        <v>173</v>
      </c>
      <c r="AA2177" t="s">
        <v>173</v>
      </c>
      <c r="AB2177" t="s">
        <v>173</v>
      </c>
      <c r="AC2177" s="25" t="s">
        <v>173</v>
      </c>
      <c r="AD2177" s="25" t="s">
        <v>173</v>
      </c>
      <c r="AE2177" s="25" t="s">
        <v>173</v>
      </c>
      <c r="AQ2177" s="5" t="e">
        <f>VLOOKUP(AR2177,'End KS4 denominations'!A:G,7,0)</f>
        <v>#N/A</v>
      </c>
      <c r="AR2177" s="5" t="str">
        <f t="shared" si="34"/>
        <v>Total.S7.All special schools.Total.Total</v>
      </c>
    </row>
    <row r="2178" spans="1:44" x14ac:dyDescent="0.25">
      <c r="A2178">
        <v>201819</v>
      </c>
      <c r="B2178" t="s">
        <v>19</v>
      </c>
      <c r="C2178" t="s">
        <v>110</v>
      </c>
      <c r="D2178" t="s">
        <v>20</v>
      </c>
      <c r="E2178" t="s">
        <v>21</v>
      </c>
      <c r="F2178" t="s">
        <v>22</v>
      </c>
      <c r="G2178" t="s">
        <v>111</v>
      </c>
      <c r="H2178" t="s">
        <v>125</v>
      </c>
      <c r="I2178" t="s">
        <v>177</v>
      </c>
      <c r="J2178" t="s">
        <v>161</v>
      </c>
      <c r="K2178" t="s">
        <v>161</v>
      </c>
      <c r="L2178" t="s">
        <v>67</v>
      </c>
      <c r="M2178" t="s">
        <v>26</v>
      </c>
      <c r="N2178">
        <v>72</v>
      </c>
      <c r="O2178">
        <v>67</v>
      </c>
      <c r="P2178">
        <v>14</v>
      </c>
      <c r="Q2178">
        <v>8</v>
      </c>
      <c r="R2178">
        <v>0</v>
      </c>
      <c r="S2178">
        <v>0</v>
      </c>
      <c r="T2178">
        <v>0</v>
      </c>
      <c r="U2178">
        <v>0</v>
      </c>
      <c r="V2178">
        <v>93</v>
      </c>
      <c r="W2178">
        <v>19</v>
      </c>
      <c r="X2178">
        <v>11</v>
      </c>
      <c r="Y2178" t="s">
        <v>173</v>
      </c>
      <c r="Z2178" t="s">
        <v>173</v>
      </c>
      <c r="AA2178" t="s">
        <v>173</v>
      </c>
      <c r="AB2178" t="s">
        <v>173</v>
      </c>
      <c r="AC2178" s="25" t="s">
        <v>173</v>
      </c>
      <c r="AD2178" s="25" t="s">
        <v>173</v>
      </c>
      <c r="AE2178" s="25" t="s">
        <v>173</v>
      </c>
      <c r="AQ2178" s="5" t="e">
        <f>VLOOKUP(AR2178,'End KS4 denominations'!A:G,7,0)</f>
        <v>#N/A</v>
      </c>
      <c r="AR2178" s="5" t="str">
        <f t="shared" si="34"/>
        <v>Boys.S7.All special schools.Total.Total</v>
      </c>
    </row>
    <row r="2179" spans="1:44" x14ac:dyDescent="0.25">
      <c r="A2179">
        <v>201819</v>
      </c>
      <c r="B2179" t="s">
        <v>19</v>
      </c>
      <c r="C2179" t="s">
        <v>110</v>
      </c>
      <c r="D2179" t="s">
        <v>20</v>
      </c>
      <c r="E2179" t="s">
        <v>21</v>
      </c>
      <c r="F2179" t="s">
        <v>22</v>
      </c>
      <c r="G2179" t="s">
        <v>113</v>
      </c>
      <c r="H2179" t="s">
        <v>125</v>
      </c>
      <c r="I2179" t="s">
        <v>177</v>
      </c>
      <c r="J2179" t="s">
        <v>161</v>
      </c>
      <c r="K2179" t="s">
        <v>161</v>
      </c>
      <c r="L2179" t="s">
        <v>67</v>
      </c>
      <c r="M2179" t="s">
        <v>26</v>
      </c>
      <c r="N2179">
        <v>21</v>
      </c>
      <c r="O2179">
        <v>19</v>
      </c>
      <c r="P2179">
        <v>4</v>
      </c>
      <c r="Q2179">
        <v>3</v>
      </c>
      <c r="R2179">
        <v>0</v>
      </c>
      <c r="S2179">
        <v>0</v>
      </c>
      <c r="T2179">
        <v>0</v>
      </c>
      <c r="U2179">
        <v>0</v>
      </c>
      <c r="V2179">
        <v>90</v>
      </c>
      <c r="W2179">
        <v>19</v>
      </c>
      <c r="X2179">
        <v>14</v>
      </c>
      <c r="Y2179" t="s">
        <v>173</v>
      </c>
      <c r="Z2179" t="s">
        <v>173</v>
      </c>
      <c r="AA2179" t="s">
        <v>173</v>
      </c>
      <c r="AB2179" t="s">
        <v>173</v>
      </c>
      <c r="AC2179" s="25" t="s">
        <v>173</v>
      </c>
      <c r="AD2179" s="25" t="s">
        <v>173</v>
      </c>
      <c r="AE2179" s="25" t="s">
        <v>173</v>
      </c>
      <c r="AQ2179" s="5" t="e">
        <f>VLOOKUP(AR2179,'End KS4 denominations'!A:G,7,0)</f>
        <v>#N/A</v>
      </c>
      <c r="AR2179" s="5" t="str">
        <f t="shared" si="34"/>
        <v>Girls.S7.All special schools.Total.Total</v>
      </c>
    </row>
    <row r="2180" spans="1:44" x14ac:dyDescent="0.25">
      <c r="A2180">
        <v>201819</v>
      </c>
      <c r="B2180" t="s">
        <v>19</v>
      </c>
      <c r="C2180" t="s">
        <v>110</v>
      </c>
      <c r="D2180" t="s">
        <v>20</v>
      </c>
      <c r="E2180" t="s">
        <v>21</v>
      </c>
      <c r="F2180" t="s">
        <v>22</v>
      </c>
      <c r="G2180" t="s">
        <v>161</v>
      </c>
      <c r="H2180" t="s">
        <v>125</v>
      </c>
      <c r="I2180" t="s">
        <v>177</v>
      </c>
      <c r="J2180" t="s">
        <v>161</v>
      </c>
      <c r="K2180" t="s">
        <v>161</v>
      </c>
      <c r="L2180" t="s">
        <v>67</v>
      </c>
      <c r="M2180" t="s">
        <v>26</v>
      </c>
      <c r="N2180">
        <v>93</v>
      </c>
      <c r="O2180">
        <v>86</v>
      </c>
      <c r="P2180">
        <v>18</v>
      </c>
      <c r="Q2180">
        <v>11</v>
      </c>
      <c r="R2180">
        <v>0</v>
      </c>
      <c r="S2180">
        <v>0</v>
      </c>
      <c r="T2180">
        <v>0</v>
      </c>
      <c r="U2180">
        <v>0</v>
      </c>
      <c r="V2180">
        <v>92</v>
      </c>
      <c r="W2180">
        <v>19</v>
      </c>
      <c r="X2180">
        <v>11</v>
      </c>
      <c r="Y2180" t="s">
        <v>173</v>
      </c>
      <c r="Z2180" t="s">
        <v>173</v>
      </c>
      <c r="AA2180" t="s">
        <v>173</v>
      </c>
      <c r="AB2180" t="s">
        <v>173</v>
      </c>
      <c r="AC2180" s="25" t="s">
        <v>173</v>
      </c>
      <c r="AD2180" s="25" t="s">
        <v>173</v>
      </c>
      <c r="AE2180" s="25" t="s">
        <v>173</v>
      </c>
      <c r="AQ2180" s="5" t="e">
        <f>VLOOKUP(AR2180,'End KS4 denominations'!A:G,7,0)</f>
        <v>#N/A</v>
      </c>
      <c r="AR2180" s="5" t="str">
        <f t="shared" si="34"/>
        <v>Total.S7.All special schools.Total.Total</v>
      </c>
    </row>
    <row r="2181" spans="1:44" x14ac:dyDescent="0.25">
      <c r="A2181">
        <v>201819</v>
      </c>
      <c r="B2181" t="s">
        <v>19</v>
      </c>
      <c r="C2181" t="s">
        <v>110</v>
      </c>
      <c r="D2181" t="s">
        <v>20</v>
      </c>
      <c r="E2181" t="s">
        <v>21</v>
      </c>
      <c r="F2181" t="s">
        <v>22</v>
      </c>
      <c r="G2181" t="s">
        <v>111</v>
      </c>
      <c r="H2181" t="s">
        <v>125</v>
      </c>
      <c r="I2181" t="s">
        <v>177</v>
      </c>
      <c r="J2181" t="s">
        <v>161</v>
      </c>
      <c r="K2181" t="s">
        <v>161</v>
      </c>
      <c r="L2181" t="s">
        <v>68</v>
      </c>
      <c r="M2181" t="s">
        <v>26</v>
      </c>
      <c r="N2181">
        <v>22</v>
      </c>
      <c r="O2181">
        <v>20</v>
      </c>
      <c r="P2181">
        <v>9</v>
      </c>
      <c r="Q2181">
        <v>2</v>
      </c>
      <c r="R2181">
        <v>0</v>
      </c>
      <c r="S2181">
        <v>0</v>
      </c>
      <c r="T2181">
        <v>0</v>
      </c>
      <c r="U2181">
        <v>0</v>
      </c>
      <c r="V2181">
        <v>90</v>
      </c>
      <c r="W2181">
        <v>40</v>
      </c>
      <c r="X2181">
        <v>9</v>
      </c>
      <c r="Y2181" t="s">
        <v>173</v>
      </c>
      <c r="Z2181" t="s">
        <v>173</v>
      </c>
      <c r="AA2181" t="s">
        <v>173</v>
      </c>
      <c r="AB2181" t="s">
        <v>173</v>
      </c>
      <c r="AC2181" s="25" t="s">
        <v>173</v>
      </c>
      <c r="AD2181" s="25" t="s">
        <v>173</v>
      </c>
      <c r="AE2181" s="25" t="s">
        <v>173</v>
      </c>
      <c r="AQ2181" s="5" t="e">
        <f>VLOOKUP(AR2181,'End KS4 denominations'!A:G,7,0)</f>
        <v>#N/A</v>
      </c>
      <c r="AR2181" s="5" t="str">
        <f t="shared" si="34"/>
        <v>Boys.S7.All special schools.Total.Total</v>
      </c>
    </row>
    <row r="2182" spans="1:44" x14ac:dyDescent="0.25">
      <c r="A2182">
        <v>201819</v>
      </c>
      <c r="B2182" t="s">
        <v>19</v>
      </c>
      <c r="C2182" t="s">
        <v>110</v>
      </c>
      <c r="D2182" t="s">
        <v>20</v>
      </c>
      <c r="E2182" t="s">
        <v>21</v>
      </c>
      <c r="F2182" t="s">
        <v>22</v>
      </c>
      <c r="G2182" t="s">
        <v>113</v>
      </c>
      <c r="H2182" t="s">
        <v>125</v>
      </c>
      <c r="I2182" t="s">
        <v>177</v>
      </c>
      <c r="J2182" t="s">
        <v>161</v>
      </c>
      <c r="K2182" t="s">
        <v>161</v>
      </c>
      <c r="L2182" t="s">
        <v>68</v>
      </c>
      <c r="M2182" t="s">
        <v>26</v>
      </c>
      <c r="N2182">
        <v>18</v>
      </c>
      <c r="O2182">
        <v>14</v>
      </c>
      <c r="P2182">
        <v>2</v>
      </c>
      <c r="Q2182">
        <v>0</v>
      </c>
      <c r="R2182">
        <v>0</v>
      </c>
      <c r="S2182">
        <v>0</v>
      </c>
      <c r="T2182">
        <v>0</v>
      </c>
      <c r="U2182">
        <v>0</v>
      </c>
      <c r="V2182">
        <v>77</v>
      </c>
      <c r="W2182">
        <v>11</v>
      </c>
      <c r="X2182">
        <v>0</v>
      </c>
      <c r="Y2182" t="s">
        <v>173</v>
      </c>
      <c r="Z2182" t="s">
        <v>173</v>
      </c>
      <c r="AA2182" t="s">
        <v>173</v>
      </c>
      <c r="AB2182" t="s">
        <v>173</v>
      </c>
      <c r="AC2182" s="25" t="s">
        <v>173</v>
      </c>
      <c r="AD2182" s="25" t="s">
        <v>173</v>
      </c>
      <c r="AE2182" s="25" t="s">
        <v>173</v>
      </c>
      <c r="AQ2182" s="5" t="e">
        <f>VLOOKUP(AR2182,'End KS4 denominations'!A:G,7,0)</f>
        <v>#N/A</v>
      </c>
      <c r="AR2182" s="5" t="str">
        <f t="shared" si="34"/>
        <v>Girls.S7.All special schools.Total.Total</v>
      </c>
    </row>
    <row r="2183" spans="1:44" x14ac:dyDescent="0.25">
      <c r="A2183">
        <v>201819</v>
      </c>
      <c r="B2183" t="s">
        <v>19</v>
      </c>
      <c r="C2183" t="s">
        <v>110</v>
      </c>
      <c r="D2183" t="s">
        <v>20</v>
      </c>
      <c r="E2183" t="s">
        <v>21</v>
      </c>
      <c r="F2183" t="s">
        <v>22</v>
      </c>
      <c r="G2183" t="s">
        <v>161</v>
      </c>
      <c r="H2183" t="s">
        <v>125</v>
      </c>
      <c r="I2183" t="s">
        <v>177</v>
      </c>
      <c r="J2183" t="s">
        <v>161</v>
      </c>
      <c r="K2183" t="s">
        <v>161</v>
      </c>
      <c r="L2183" t="s">
        <v>68</v>
      </c>
      <c r="M2183" t="s">
        <v>26</v>
      </c>
      <c r="N2183">
        <v>40</v>
      </c>
      <c r="O2183">
        <v>34</v>
      </c>
      <c r="P2183">
        <v>11</v>
      </c>
      <c r="Q2183">
        <v>2</v>
      </c>
      <c r="R2183">
        <v>0</v>
      </c>
      <c r="S2183">
        <v>0</v>
      </c>
      <c r="T2183">
        <v>0</v>
      </c>
      <c r="U2183">
        <v>0</v>
      </c>
      <c r="V2183">
        <v>85</v>
      </c>
      <c r="W2183">
        <v>27</v>
      </c>
      <c r="X2183">
        <v>5</v>
      </c>
      <c r="Y2183" t="s">
        <v>173</v>
      </c>
      <c r="Z2183" t="s">
        <v>173</v>
      </c>
      <c r="AA2183" t="s">
        <v>173</v>
      </c>
      <c r="AB2183" t="s">
        <v>173</v>
      </c>
      <c r="AC2183" s="25" t="s">
        <v>173</v>
      </c>
      <c r="AD2183" s="25" t="s">
        <v>173</v>
      </c>
      <c r="AE2183" s="25" t="s">
        <v>173</v>
      </c>
      <c r="AQ2183" s="5" t="e">
        <f>VLOOKUP(AR2183,'End KS4 denominations'!A:G,7,0)</f>
        <v>#N/A</v>
      </c>
      <c r="AR2183" s="5" t="str">
        <f t="shared" si="34"/>
        <v>Total.S7.All special schools.Total.Total</v>
      </c>
    </row>
    <row r="2184" spans="1:44" x14ac:dyDescent="0.25">
      <c r="A2184">
        <v>201819</v>
      </c>
      <c r="B2184" t="s">
        <v>19</v>
      </c>
      <c r="C2184" t="s">
        <v>110</v>
      </c>
      <c r="D2184" t="s">
        <v>20</v>
      </c>
      <c r="E2184" t="s">
        <v>21</v>
      </c>
      <c r="F2184" t="s">
        <v>22</v>
      </c>
      <c r="G2184" t="s">
        <v>111</v>
      </c>
      <c r="H2184" t="s">
        <v>125</v>
      </c>
      <c r="I2184" t="s">
        <v>177</v>
      </c>
      <c r="J2184" t="s">
        <v>161</v>
      </c>
      <c r="K2184" t="s">
        <v>161</v>
      </c>
      <c r="L2184" t="s">
        <v>69</v>
      </c>
      <c r="M2184" t="s">
        <v>26</v>
      </c>
      <c r="N2184">
        <v>10</v>
      </c>
      <c r="O2184">
        <v>9</v>
      </c>
      <c r="P2184">
        <v>3</v>
      </c>
      <c r="Q2184">
        <v>2</v>
      </c>
      <c r="R2184">
        <v>0</v>
      </c>
      <c r="S2184">
        <v>0</v>
      </c>
      <c r="T2184">
        <v>0</v>
      </c>
      <c r="U2184">
        <v>0</v>
      </c>
      <c r="V2184">
        <v>90</v>
      </c>
      <c r="W2184">
        <v>30</v>
      </c>
      <c r="X2184">
        <v>20</v>
      </c>
      <c r="Y2184" t="s">
        <v>173</v>
      </c>
      <c r="Z2184" t="s">
        <v>173</v>
      </c>
      <c r="AA2184" t="s">
        <v>173</v>
      </c>
      <c r="AB2184" t="s">
        <v>173</v>
      </c>
      <c r="AC2184" s="25" t="s">
        <v>173</v>
      </c>
      <c r="AD2184" s="25" t="s">
        <v>173</v>
      </c>
      <c r="AE2184" s="25" t="s">
        <v>173</v>
      </c>
      <c r="AQ2184" s="5" t="e">
        <f>VLOOKUP(AR2184,'End KS4 denominations'!A:G,7,0)</f>
        <v>#N/A</v>
      </c>
      <c r="AR2184" s="5" t="str">
        <f t="shared" si="34"/>
        <v>Boys.S7.All special schools.Total.Total</v>
      </c>
    </row>
    <row r="2185" spans="1:44" x14ac:dyDescent="0.25">
      <c r="A2185">
        <v>201819</v>
      </c>
      <c r="B2185" t="s">
        <v>19</v>
      </c>
      <c r="C2185" t="s">
        <v>110</v>
      </c>
      <c r="D2185" t="s">
        <v>20</v>
      </c>
      <c r="E2185" t="s">
        <v>21</v>
      </c>
      <c r="F2185" t="s">
        <v>22</v>
      </c>
      <c r="G2185" t="s">
        <v>113</v>
      </c>
      <c r="H2185" t="s">
        <v>125</v>
      </c>
      <c r="I2185" t="s">
        <v>177</v>
      </c>
      <c r="J2185" t="s">
        <v>161</v>
      </c>
      <c r="K2185" t="s">
        <v>161</v>
      </c>
      <c r="L2185" t="s">
        <v>69</v>
      </c>
      <c r="M2185" t="s">
        <v>26</v>
      </c>
      <c r="N2185">
        <v>4</v>
      </c>
      <c r="O2185">
        <v>4</v>
      </c>
      <c r="P2185">
        <v>4</v>
      </c>
      <c r="Q2185">
        <v>4</v>
      </c>
      <c r="R2185">
        <v>0</v>
      </c>
      <c r="S2185">
        <v>0</v>
      </c>
      <c r="T2185">
        <v>0</v>
      </c>
      <c r="U2185">
        <v>0</v>
      </c>
      <c r="V2185">
        <v>100</v>
      </c>
      <c r="W2185">
        <v>100</v>
      </c>
      <c r="X2185">
        <v>100</v>
      </c>
      <c r="Y2185" t="s">
        <v>173</v>
      </c>
      <c r="Z2185" t="s">
        <v>173</v>
      </c>
      <c r="AA2185" t="s">
        <v>173</v>
      </c>
      <c r="AB2185" t="s">
        <v>173</v>
      </c>
      <c r="AC2185" s="25" t="s">
        <v>173</v>
      </c>
      <c r="AD2185" s="25" t="s">
        <v>173</v>
      </c>
      <c r="AE2185" s="25" t="s">
        <v>173</v>
      </c>
      <c r="AQ2185" s="5" t="e">
        <f>VLOOKUP(AR2185,'End KS4 denominations'!A:G,7,0)</f>
        <v>#N/A</v>
      </c>
      <c r="AR2185" s="5" t="str">
        <f t="shared" si="34"/>
        <v>Girls.S7.All special schools.Total.Total</v>
      </c>
    </row>
    <row r="2186" spans="1:44" x14ac:dyDescent="0.25">
      <c r="A2186">
        <v>201819</v>
      </c>
      <c r="B2186" t="s">
        <v>19</v>
      </c>
      <c r="C2186" t="s">
        <v>110</v>
      </c>
      <c r="D2186" t="s">
        <v>20</v>
      </c>
      <c r="E2186" t="s">
        <v>21</v>
      </c>
      <c r="F2186" t="s">
        <v>22</v>
      </c>
      <c r="G2186" t="s">
        <v>161</v>
      </c>
      <c r="H2186" t="s">
        <v>125</v>
      </c>
      <c r="I2186" t="s">
        <v>177</v>
      </c>
      <c r="J2186" t="s">
        <v>161</v>
      </c>
      <c r="K2186" t="s">
        <v>161</v>
      </c>
      <c r="L2186" t="s">
        <v>69</v>
      </c>
      <c r="M2186" t="s">
        <v>26</v>
      </c>
      <c r="N2186">
        <v>14</v>
      </c>
      <c r="O2186">
        <v>13</v>
      </c>
      <c r="P2186">
        <v>7</v>
      </c>
      <c r="Q2186">
        <v>6</v>
      </c>
      <c r="R2186">
        <v>0</v>
      </c>
      <c r="S2186">
        <v>0</v>
      </c>
      <c r="T2186">
        <v>0</v>
      </c>
      <c r="U2186">
        <v>0</v>
      </c>
      <c r="V2186">
        <v>92</v>
      </c>
      <c r="W2186">
        <v>50</v>
      </c>
      <c r="X2186">
        <v>42</v>
      </c>
      <c r="Y2186" t="s">
        <v>173</v>
      </c>
      <c r="Z2186" t="s">
        <v>173</v>
      </c>
      <c r="AA2186" t="s">
        <v>173</v>
      </c>
      <c r="AB2186" t="s">
        <v>173</v>
      </c>
      <c r="AC2186" s="25" t="s">
        <v>173</v>
      </c>
      <c r="AD2186" s="25" t="s">
        <v>173</v>
      </c>
      <c r="AE2186" s="25" t="s">
        <v>173</v>
      </c>
      <c r="AQ2186" s="5" t="e">
        <f>VLOOKUP(AR2186,'End KS4 denominations'!A:G,7,0)</f>
        <v>#N/A</v>
      </c>
      <c r="AR2186" s="5" t="str">
        <f t="shared" si="34"/>
        <v>Total.S7.All special schools.Total.Total</v>
      </c>
    </row>
    <row r="2187" spans="1:44" x14ac:dyDescent="0.25">
      <c r="A2187">
        <v>201819</v>
      </c>
      <c r="B2187" t="s">
        <v>19</v>
      </c>
      <c r="C2187" t="s">
        <v>110</v>
      </c>
      <c r="D2187" t="s">
        <v>20</v>
      </c>
      <c r="E2187" t="s">
        <v>21</v>
      </c>
      <c r="F2187" t="s">
        <v>22</v>
      </c>
      <c r="G2187" t="s">
        <v>111</v>
      </c>
      <c r="H2187" t="s">
        <v>125</v>
      </c>
      <c r="I2187" t="s">
        <v>177</v>
      </c>
      <c r="J2187" t="s">
        <v>161</v>
      </c>
      <c r="K2187" t="s">
        <v>161</v>
      </c>
      <c r="L2187" t="s">
        <v>146</v>
      </c>
      <c r="M2187" t="s">
        <v>26</v>
      </c>
      <c r="N2187">
        <v>74</v>
      </c>
      <c r="O2187">
        <v>66</v>
      </c>
      <c r="P2187">
        <v>32</v>
      </c>
      <c r="Q2187">
        <v>21</v>
      </c>
      <c r="R2187">
        <v>0</v>
      </c>
      <c r="S2187">
        <v>0</v>
      </c>
      <c r="T2187">
        <v>0</v>
      </c>
      <c r="U2187">
        <v>0</v>
      </c>
      <c r="V2187">
        <v>89</v>
      </c>
      <c r="W2187">
        <v>43</v>
      </c>
      <c r="X2187">
        <v>28</v>
      </c>
      <c r="Y2187" t="s">
        <v>173</v>
      </c>
      <c r="Z2187" t="s">
        <v>173</v>
      </c>
      <c r="AA2187" t="s">
        <v>173</v>
      </c>
      <c r="AB2187" t="s">
        <v>173</v>
      </c>
      <c r="AC2187" s="25" t="s">
        <v>173</v>
      </c>
      <c r="AD2187" s="25" t="s">
        <v>173</v>
      </c>
      <c r="AE2187" s="25" t="s">
        <v>173</v>
      </c>
      <c r="AQ2187" s="5" t="e">
        <f>VLOOKUP(AR2187,'End KS4 denominations'!A:G,7,0)</f>
        <v>#N/A</v>
      </c>
      <c r="AR2187" s="5" t="str">
        <f t="shared" si="34"/>
        <v>Boys.S7.All special schools.Total.Total</v>
      </c>
    </row>
    <row r="2188" spans="1:44" x14ac:dyDescent="0.25">
      <c r="A2188">
        <v>201819</v>
      </c>
      <c r="B2188" t="s">
        <v>19</v>
      </c>
      <c r="C2188" t="s">
        <v>110</v>
      </c>
      <c r="D2188" t="s">
        <v>20</v>
      </c>
      <c r="E2188" t="s">
        <v>21</v>
      </c>
      <c r="F2188" t="s">
        <v>22</v>
      </c>
      <c r="G2188" t="s">
        <v>113</v>
      </c>
      <c r="H2188" t="s">
        <v>125</v>
      </c>
      <c r="I2188" t="s">
        <v>177</v>
      </c>
      <c r="J2188" t="s">
        <v>161</v>
      </c>
      <c r="K2188" t="s">
        <v>161</v>
      </c>
      <c r="L2188" t="s">
        <v>146</v>
      </c>
      <c r="M2188" t="s">
        <v>26</v>
      </c>
      <c r="N2188">
        <v>6</v>
      </c>
      <c r="O2188">
        <v>5</v>
      </c>
      <c r="P2188">
        <v>1</v>
      </c>
      <c r="Q2188">
        <v>0</v>
      </c>
      <c r="R2188">
        <v>0</v>
      </c>
      <c r="S2188">
        <v>0</v>
      </c>
      <c r="T2188">
        <v>0</v>
      </c>
      <c r="U2188">
        <v>0</v>
      </c>
      <c r="V2188">
        <v>83</v>
      </c>
      <c r="W2188">
        <v>16</v>
      </c>
      <c r="X2188">
        <v>0</v>
      </c>
      <c r="Y2188" t="s">
        <v>173</v>
      </c>
      <c r="Z2188" t="s">
        <v>173</v>
      </c>
      <c r="AA2188" t="s">
        <v>173</v>
      </c>
      <c r="AB2188" t="s">
        <v>173</v>
      </c>
      <c r="AC2188" s="25" t="s">
        <v>173</v>
      </c>
      <c r="AD2188" s="25" t="s">
        <v>173</v>
      </c>
      <c r="AE2188" s="25" t="s">
        <v>173</v>
      </c>
      <c r="AQ2188" s="5" t="e">
        <f>VLOOKUP(AR2188,'End KS4 denominations'!A:G,7,0)</f>
        <v>#N/A</v>
      </c>
      <c r="AR2188" s="5" t="str">
        <f t="shared" si="34"/>
        <v>Girls.S7.All special schools.Total.Total</v>
      </c>
    </row>
    <row r="2189" spans="1:44" x14ac:dyDescent="0.25">
      <c r="A2189">
        <v>201819</v>
      </c>
      <c r="B2189" t="s">
        <v>19</v>
      </c>
      <c r="C2189" t="s">
        <v>110</v>
      </c>
      <c r="D2189" t="s">
        <v>20</v>
      </c>
      <c r="E2189" t="s">
        <v>21</v>
      </c>
      <c r="F2189" t="s">
        <v>22</v>
      </c>
      <c r="G2189" t="s">
        <v>161</v>
      </c>
      <c r="H2189" t="s">
        <v>125</v>
      </c>
      <c r="I2189" t="s">
        <v>177</v>
      </c>
      <c r="J2189" t="s">
        <v>161</v>
      </c>
      <c r="K2189" t="s">
        <v>161</v>
      </c>
      <c r="L2189" t="s">
        <v>146</v>
      </c>
      <c r="M2189" t="s">
        <v>26</v>
      </c>
      <c r="N2189">
        <v>80</v>
      </c>
      <c r="O2189">
        <v>71</v>
      </c>
      <c r="P2189">
        <v>33</v>
      </c>
      <c r="Q2189">
        <v>21</v>
      </c>
      <c r="R2189">
        <v>0</v>
      </c>
      <c r="S2189">
        <v>0</v>
      </c>
      <c r="T2189">
        <v>0</v>
      </c>
      <c r="U2189">
        <v>0</v>
      </c>
      <c r="V2189">
        <v>88</v>
      </c>
      <c r="W2189">
        <v>41</v>
      </c>
      <c r="X2189">
        <v>26</v>
      </c>
      <c r="Y2189" t="s">
        <v>173</v>
      </c>
      <c r="Z2189" t="s">
        <v>173</v>
      </c>
      <c r="AA2189" t="s">
        <v>173</v>
      </c>
      <c r="AB2189" t="s">
        <v>173</v>
      </c>
      <c r="AC2189" s="25" t="s">
        <v>173</v>
      </c>
      <c r="AD2189" s="25" t="s">
        <v>173</v>
      </c>
      <c r="AE2189" s="25" t="s">
        <v>173</v>
      </c>
      <c r="AQ2189" s="5" t="e">
        <f>VLOOKUP(AR2189,'End KS4 denominations'!A:G,7,0)</f>
        <v>#N/A</v>
      </c>
      <c r="AR2189" s="5" t="str">
        <f t="shared" si="34"/>
        <v>Total.S7.All special schools.Total.Total</v>
      </c>
    </row>
    <row r="2190" spans="1:44" x14ac:dyDescent="0.25">
      <c r="A2190">
        <v>201819</v>
      </c>
      <c r="B2190" t="s">
        <v>19</v>
      </c>
      <c r="C2190" t="s">
        <v>110</v>
      </c>
      <c r="D2190" t="s">
        <v>20</v>
      </c>
      <c r="E2190" t="s">
        <v>21</v>
      </c>
      <c r="F2190" t="s">
        <v>22</v>
      </c>
      <c r="G2190" t="s">
        <v>111</v>
      </c>
      <c r="H2190" t="s">
        <v>125</v>
      </c>
      <c r="I2190" t="s">
        <v>176</v>
      </c>
      <c r="J2190" t="s">
        <v>161</v>
      </c>
      <c r="K2190" t="s">
        <v>161</v>
      </c>
      <c r="L2190" t="s">
        <v>70</v>
      </c>
      <c r="M2190" t="s">
        <v>26</v>
      </c>
      <c r="N2190">
        <v>117</v>
      </c>
      <c r="O2190">
        <v>116</v>
      </c>
      <c r="P2190">
        <v>112</v>
      </c>
      <c r="Q2190">
        <v>106</v>
      </c>
      <c r="R2190">
        <v>0</v>
      </c>
      <c r="S2190">
        <v>0</v>
      </c>
      <c r="T2190">
        <v>0</v>
      </c>
      <c r="U2190">
        <v>0</v>
      </c>
      <c r="V2190">
        <v>99</v>
      </c>
      <c r="W2190">
        <v>95</v>
      </c>
      <c r="X2190">
        <v>90</v>
      </c>
      <c r="Y2190" t="s">
        <v>173</v>
      </c>
      <c r="Z2190" t="s">
        <v>173</v>
      </c>
      <c r="AA2190" t="s">
        <v>173</v>
      </c>
      <c r="AB2190" t="s">
        <v>173</v>
      </c>
      <c r="AC2190" s="25" t="s">
        <v>173</v>
      </c>
      <c r="AD2190" s="25" t="s">
        <v>173</v>
      </c>
      <c r="AE2190" s="25" t="s">
        <v>173</v>
      </c>
      <c r="AQ2190" s="5" t="e">
        <f>VLOOKUP(AR2190,'End KS4 denominations'!A:G,7,0)</f>
        <v>#N/A</v>
      </c>
      <c r="AR2190" s="5" t="str">
        <f t="shared" si="34"/>
        <v>Boys.S7.All independent schools.Total.Total</v>
      </c>
    </row>
    <row r="2191" spans="1:44" x14ac:dyDescent="0.25">
      <c r="A2191">
        <v>201819</v>
      </c>
      <c r="B2191" t="s">
        <v>19</v>
      </c>
      <c r="C2191" t="s">
        <v>110</v>
      </c>
      <c r="D2191" t="s">
        <v>20</v>
      </c>
      <c r="E2191" t="s">
        <v>21</v>
      </c>
      <c r="F2191" t="s">
        <v>22</v>
      </c>
      <c r="G2191" t="s">
        <v>113</v>
      </c>
      <c r="H2191" t="s">
        <v>125</v>
      </c>
      <c r="I2191" t="s">
        <v>176</v>
      </c>
      <c r="J2191" t="s">
        <v>161</v>
      </c>
      <c r="K2191" t="s">
        <v>161</v>
      </c>
      <c r="L2191" t="s">
        <v>70</v>
      </c>
      <c r="M2191" t="s">
        <v>26</v>
      </c>
      <c r="N2191">
        <v>18</v>
      </c>
      <c r="O2191">
        <v>18</v>
      </c>
      <c r="P2191">
        <v>18</v>
      </c>
      <c r="Q2191">
        <v>16</v>
      </c>
      <c r="R2191">
        <v>0</v>
      </c>
      <c r="S2191">
        <v>0</v>
      </c>
      <c r="T2191">
        <v>0</v>
      </c>
      <c r="U2191">
        <v>0</v>
      </c>
      <c r="V2191">
        <v>100</v>
      </c>
      <c r="W2191">
        <v>100</v>
      </c>
      <c r="X2191">
        <v>88</v>
      </c>
      <c r="Y2191" t="s">
        <v>173</v>
      </c>
      <c r="Z2191" t="s">
        <v>173</v>
      </c>
      <c r="AA2191" t="s">
        <v>173</v>
      </c>
      <c r="AB2191" t="s">
        <v>173</v>
      </c>
      <c r="AC2191" s="25" t="s">
        <v>173</v>
      </c>
      <c r="AD2191" s="25" t="s">
        <v>173</v>
      </c>
      <c r="AE2191" s="25" t="s">
        <v>173</v>
      </c>
      <c r="AQ2191" s="5" t="e">
        <f>VLOOKUP(AR2191,'End KS4 denominations'!A:G,7,0)</f>
        <v>#N/A</v>
      </c>
      <c r="AR2191" s="5" t="str">
        <f t="shared" si="34"/>
        <v>Girls.S7.All independent schools.Total.Total</v>
      </c>
    </row>
    <row r="2192" spans="1:44" x14ac:dyDescent="0.25">
      <c r="A2192">
        <v>201819</v>
      </c>
      <c r="B2192" t="s">
        <v>19</v>
      </c>
      <c r="C2192" t="s">
        <v>110</v>
      </c>
      <c r="D2192" t="s">
        <v>20</v>
      </c>
      <c r="E2192" t="s">
        <v>21</v>
      </c>
      <c r="F2192" t="s">
        <v>22</v>
      </c>
      <c r="G2192" t="s">
        <v>161</v>
      </c>
      <c r="H2192" t="s">
        <v>125</v>
      </c>
      <c r="I2192" t="s">
        <v>176</v>
      </c>
      <c r="J2192" t="s">
        <v>161</v>
      </c>
      <c r="K2192" t="s">
        <v>161</v>
      </c>
      <c r="L2192" t="s">
        <v>70</v>
      </c>
      <c r="M2192" t="s">
        <v>26</v>
      </c>
      <c r="N2192">
        <v>135</v>
      </c>
      <c r="O2192">
        <v>134</v>
      </c>
      <c r="P2192">
        <v>130</v>
      </c>
      <c r="Q2192">
        <v>122</v>
      </c>
      <c r="R2192">
        <v>0</v>
      </c>
      <c r="S2192">
        <v>0</v>
      </c>
      <c r="T2192">
        <v>0</v>
      </c>
      <c r="U2192">
        <v>0</v>
      </c>
      <c r="V2192">
        <v>99</v>
      </c>
      <c r="W2192">
        <v>96</v>
      </c>
      <c r="X2192">
        <v>90</v>
      </c>
      <c r="Y2192" t="s">
        <v>173</v>
      </c>
      <c r="Z2192" t="s">
        <v>173</v>
      </c>
      <c r="AA2192" t="s">
        <v>173</v>
      </c>
      <c r="AB2192" t="s">
        <v>173</v>
      </c>
      <c r="AC2192" s="25" t="s">
        <v>173</v>
      </c>
      <c r="AD2192" s="25" t="s">
        <v>173</v>
      </c>
      <c r="AE2192" s="25" t="s">
        <v>173</v>
      </c>
      <c r="AQ2192" s="5" t="e">
        <f>VLOOKUP(AR2192,'End KS4 denominations'!A:G,7,0)</f>
        <v>#N/A</v>
      </c>
      <c r="AR2192" s="5" t="str">
        <f t="shared" si="34"/>
        <v>Total.S7.All independent schools.Total.Total</v>
      </c>
    </row>
    <row r="2193" spans="1:44" x14ac:dyDescent="0.25">
      <c r="A2193">
        <v>201819</v>
      </c>
      <c r="B2193" t="s">
        <v>19</v>
      </c>
      <c r="C2193" t="s">
        <v>110</v>
      </c>
      <c r="D2193" t="s">
        <v>20</v>
      </c>
      <c r="E2193" t="s">
        <v>21</v>
      </c>
      <c r="F2193" t="s">
        <v>22</v>
      </c>
      <c r="G2193" t="s">
        <v>111</v>
      </c>
      <c r="H2193" t="s">
        <v>125</v>
      </c>
      <c r="I2193" t="s">
        <v>176</v>
      </c>
      <c r="J2193" t="s">
        <v>161</v>
      </c>
      <c r="K2193" t="s">
        <v>161</v>
      </c>
      <c r="L2193" t="s">
        <v>25</v>
      </c>
      <c r="M2193" t="s">
        <v>26</v>
      </c>
      <c r="N2193">
        <v>4099</v>
      </c>
      <c r="O2193">
        <v>4085</v>
      </c>
      <c r="P2193">
        <v>3862</v>
      </c>
      <c r="Q2193">
        <v>3541</v>
      </c>
      <c r="R2193">
        <v>0</v>
      </c>
      <c r="S2193">
        <v>0</v>
      </c>
      <c r="T2193">
        <v>0</v>
      </c>
      <c r="U2193">
        <v>0</v>
      </c>
      <c r="V2193">
        <v>99</v>
      </c>
      <c r="W2193">
        <v>94</v>
      </c>
      <c r="X2193">
        <v>86</v>
      </c>
      <c r="Y2193" t="s">
        <v>173</v>
      </c>
      <c r="Z2193" t="s">
        <v>173</v>
      </c>
      <c r="AA2193" t="s">
        <v>173</v>
      </c>
      <c r="AB2193" t="s">
        <v>173</v>
      </c>
      <c r="AC2193" s="25" t="s">
        <v>173</v>
      </c>
      <c r="AD2193" s="25" t="s">
        <v>173</v>
      </c>
      <c r="AE2193" s="25" t="s">
        <v>173</v>
      </c>
      <c r="AQ2193" s="5" t="e">
        <f>VLOOKUP(AR2193,'End KS4 denominations'!A:G,7,0)</f>
        <v>#N/A</v>
      </c>
      <c r="AR2193" s="5" t="str">
        <f t="shared" si="34"/>
        <v>Boys.S7.All independent schools.Total.Total</v>
      </c>
    </row>
    <row r="2194" spans="1:44" x14ac:dyDescent="0.25">
      <c r="A2194">
        <v>201819</v>
      </c>
      <c r="B2194" t="s">
        <v>19</v>
      </c>
      <c r="C2194" t="s">
        <v>110</v>
      </c>
      <c r="D2194" t="s">
        <v>20</v>
      </c>
      <c r="E2194" t="s">
        <v>21</v>
      </c>
      <c r="F2194" t="s">
        <v>22</v>
      </c>
      <c r="G2194" t="s">
        <v>113</v>
      </c>
      <c r="H2194" t="s">
        <v>125</v>
      </c>
      <c r="I2194" t="s">
        <v>176</v>
      </c>
      <c r="J2194" t="s">
        <v>161</v>
      </c>
      <c r="K2194" t="s">
        <v>161</v>
      </c>
      <c r="L2194" t="s">
        <v>25</v>
      </c>
      <c r="M2194" t="s">
        <v>26</v>
      </c>
      <c r="N2194">
        <v>3945</v>
      </c>
      <c r="O2194">
        <v>3941</v>
      </c>
      <c r="P2194">
        <v>3820</v>
      </c>
      <c r="Q2194">
        <v>3483</v>
      </c>
      <c r="R2194">
        <v>0</v>
      </c>
      <c r="S2194">
        <v>0</v>
      </c>
      <c r="T2194">
        <v>0</v>
      </c>
      <c r="U2194">
        <v>0</v>
      </c>
      <c r="V2194">
        <v>99</v>
      </c>
      <c r="W2194">
        <v>96</v>
      </c>
      <c r="X2194">
        <v>88</v>
      </c>
      <c r="Y2194" t="s">
        <v>173</v>
      </c>
      <c r="Z2194" t="s">
        <v>173</v>
      </c>
      <c r="AA2194" t="s">
        <v>173</v>
      </c>
      <c r="AB2194" t="s">
        <v>173</v>
      </c>
      <c r="AC2194" s="25" t="s">
        <v>173</v>
      </c>
      <c r="AD2194" s="25" t="s">
        <v>173</v>
      </c>
      <c r="AE2194" s="25" t="s">
        <v>173</v>
      </c>
      <c r="AQ2194" s="5" t="e">
        <f>VLOOKUP(AR2194,'End KS4 denominations'!A:G,7,0)</f>
        <v>#N/A</v>
      </c>
      <c r="AR2194" s="5" t="str">
        <f t="shared" si="34"/>
        <v>Girls.S7.All independent schools.Total.Total</v>
      </c>
    </row>
    <row r="2195" spans="1:44" x14ac:dyDescent="0.25">
      <c r="A2195">
        <v>201819</v>
      </c>
      <c r="B2195" t="s">
        <v>19</v>
      </c>
      <c r="C2195" t="s">
        <v>110</v>
      </c>
      <c r="D2195" t="s">
        <v>20</v>
      </c>
      <c r="E2195" t="s">
        <v>21</v>
      </c>
      <c r="F2195" t="s">
        <v>22</v>
      </c>
      <c r="G2195" t="s">
        <v>161</v>
      </c>
      <c r="H2195" t="s">
        <v>125</v>
      </c>
      <c r="I2195" t="s">
        <v>176</v>
      </c>
      <c r="J2195" t="s">
        <v>161</v>
      </c>
      <c r="K2195" t="s">
        <v>161</v>
      </c>
      <c r="L2195" t="s">
        <v>25</v>
      </c>
      <c r="M2195" t="s">
        <v>26</v>
      </c>
      <c r="N2195">
        <v>8044</v>
      </c>
      <c r="O2195">
        <v>8026</v>
      </c>
      <c r="P2195">
        <v>7682</v>
      </c>
      <c r="Q2195">
        <v>7024</v>
      </c>
      <c r="R2195">
        <v>0</v>
      </c>
      <c r="S2195">
        <v>0</v>
      </c>
      <c r="T2195">
        <v>0</v>
      </c>
      <c r="U2195">
        <v>0</v>
      </c>
      <c r="V2195">
        <v>99</v>
      </c>
      <c r="W2195">
        <v>95</v>
      </c>
      <c r="X2195">
        <v>87</v>
      </c>
      <c r="Y2195" t="s">
        <v>173</v>
      </c>
      <c r="Z2195" t="s">
        <v>173</v>
      </c>
      <c r="AA2195" t="s">
        <v>173</v>
      </c>
      <c r="AB2195" t="s">
        <v>173</v>
      </c>
      <c r="AC2195" s="25" t="s">
        <v>173</v>
      </c>
      <c r="AD2195" s="25" t="s">
        <v>173</v>
      </c>
      <c r="AE2195" s="25" t="s">
        <v>173</v>
      </c>
      <c r="AQ2195" s="5" t="e">
        <f>VLOOKUP(AR2195,'End KS4 denominations'!A:G,7,0)</f>
        <v>#N/A</v>
      </c>
      <c r="AR2195" s="5" t="str">
        <f t="shared" si="34"/>
        <v>Total.S7.All independent schools.Total.Total</v>
      </c>
    </row>
    <row r="2196" spans="1:44" x14ac:dyDescent="0.25">
      <c r="A2196">
        <v>201819</v>
      </c>
      <c r="B2196" t="s">
        <v>19</v>
      </c>
      <c r="C2196" t="s">
        <v>110</v>
      </c>
      <c r="D2196" t="s">
        <v>20</v>
      </c>
      <c r="E2196" t="s">
        <v>21</v>
      </c>
      <c r="F2196" t="s">
        <v>22</v>
      </c>
      <c r="G2196" t="s">
        <v>111</v>
      </c>
      <c r="H2196" t="s">
        <v>125</v>
      </c>
      <c r="I2196" t="s">
        <v>176</v>
      </c>
      <c r="J2196" t="s">
        <v>161</v>
      </c>
      <c r="K2196" t="s">
        <v>161</v>
      </c>
      <c r="L2196" t="s">
        <v>28</v>
      </c>
      <c r="M2196" t="s">
        <v>26</v>
      </c>
      <c r="N2196">
        <v>4623</v>
      </c>
      <c r="O2196">
        <v>4613</v>
      </c>
      <c r="P2196">
        <v>4238</v>
      </c>
      <c r="Q2196">
        <v>3780</v>
      </c>
      <c r="R2196">
        <v>0</v>
      </c>
      <c r="S2196">
        <v>0</v>
      </c>
      <c r="T2196">
        <v>0</v>
      </c>
      <c r="U2196">
        <v>0</v>
      </c>
      <c r="V2196">
        <v>99</v>
      </c>
      <c r="W2196">
        <v>91</v>
      </c>
      <c r="X2196">
        <v>81</v>
      </c>
      <c r="Y2196" t="s">
        <v>173</v>
      </c>
      <c r="Z2196" t="s">
        <v>173</v>
      </c>
      <c r="AA2196" t="s">
        <v>173</v>
      </c>
      <c r="AB2196" t="s">
        <v>173</v>
      </c>
      <c r="AC2196" s="25" t="s">
        <v>173</v>
      </c>
      <c r="AD2196" s="25" t="s">
        <v>173</v>
      </c>
      <c r="AE2196" s="25" t="s">
        <v>173</v>
      </c>
      <c r="AQ2196" s="5" t="e">
        <f>VLOOKUP(AR2196,'End KS4 denominations'!A:G,7,0)</f>
        <v>#N/A</v>
      </c>
      <c r="AR2196" s="5" t="str">
        <f t="shared" si="34"/>
        <v>Boys.S7.All independent schools.Total.Total</v>
      </c>
    </row>
    <row r="2197" spans="1:44" x14ac:dyDescent="0.25">
      <c r="A2197">
        <v>201819</v>
      </c>
      <c r="B2197" t="s">
        <v>19</v>
      </c>
      <c r="C2197" t="s">
        <v>110</v>
      </c>
      <c r="D2197" t="s">
        <v>20</v>
      </c>
      <c r="E2197" t="s">
        <v>21</v>
      </c>
      <c r="F2197" t="s">
        <v>22</v>
      </c>
      <c r="G2197" t="s">
        <v>113</v>
      </c>
      <c r="H2197" t="s">
        <v>125</v>
      </c>
      <c r="I2197" t="s">
        <v>176</v>
      </c>
      <c r="J2197" t="s">
        <v>161</v>
      </c>
      <c r="K2197" t="s">
        <v>161</v>
      </c>
      <c r="L2197" t="s">
        <v>28</v>
      </c>
      <c r="M2197" t="s">
        <v>26</v>
      </c>
      <c r="N2197">
        <v>2048</v>
      </c>
      <c r="O2197">
        <v>2046</v>
      </c>
      <c r="P2197">
        <v>1955</v>
      </c>
      <c r="Q2197">
        <v>1827</v>
      </c>
      <c r="R2197">
        <v>0</v>
      </c>
      <c r="S2197">
        <v>0</v>
      </c>
      <c r="T2197">
        <v>0</v>
      </c>
      <c r="U2197">
        <v>0</v>
      </c>
      <c r="V2197">
        <v>99</v>
      </c>
      <c r="W2197">
        <v>95</v>
      </c>
      <c r="X2197">
        <v>89</v>
      </c>
      <c r="Y2197" t="s">
        <v>173</v>
      </c>
      <c r="Z2197" t="s">
        <v>173</v>
      </c>
      <c r="AA2197" t="s">
        <v>173</v>
      </c>
      <c r="AB2197" t="s">
        <v>173</v>
      </c>
      <c r="AC2197" s="25" t="s">
        <v>173</v>
      </c>
      <c r="AD2197" s="25" t="s">
        <v>173</v>
      </c>
      <c r="AE2197" s="25" t="s">
        <v>173</v>
      </c>
      <c r="AQ2197" s="5" t="e">
        <f>VLOOKUP(AR2197,'End KS4 denominations'!A:G,7,0)</f>
        <v>#N/A</v>
      </c>
      <c r="AR2197" s="5" t="str">
        <f t="shared" si="34"/>
        <v>Girls.S7.All independent schools.Total.Total</v>
      </c>
    </row>
    <row r="2198" spans="1:44" x14ac:dyDescent="0.25">
      <c r="A2198">
        <v>201819</v>
      </c>
      <c r="B2198" t="s">
        <v>19</v>
      </c>
      <c r="C2198" t="s">
        <v>110</v>
      </c>
      <c r="D2198" t="s">
        <v>20</v>
      </c>
      <c r="E2198" t="s">
        <v>21</v>
      </c>
      <c r="F2198" t="s">
        <v>22</v>
      </c>
      <c r="G2198" t="s">
        <v>161</v>
      </c>
      <c r="H2198" t="s">
        <v>125</v>
      </c>
      <c r="I2198" t="s">
        <v>176</v>
      </c>
      <c r="J2198" t="s">
        <v>161</v>
      </c>
      <c r="K2198" t="s">
        <v>161</v>
      </c>
      <c r="L2198" t="s">
        <v>28</v>
      </c>
      <c r="M2198" t="s">
        <v>26</v>
      </c>
      <c r="N2198">
        <v>6671</v>
      </c>
      <c r="O2198">
        <v>6659</v>
      </c>
      <c r="P2198">
        <v>6193</v>
      </c>
      <c r="Q2198">
        <v>5607</v>
      </c>
      <c r="R2198">
        <v>0</v>
      </c>
      <c r="S2198">
        <v>0</v>
      </c>
      <c r="T2198">
        <v>0</v>
      </c>
      <c r="U2198">
        <v>0</v>
      </c>
      <c r="V2198">
        <v>99</v>
      </c>
      <c r="W2198">
        <v>92</v>
      </c>
      <c r="X2198">
        <v>84</v>
      </c>
      <c r="Y2198" t="s">
        <v>173</v>
      </c>
      <c r="Z2198" t="s">
        <v>173</v>
      </c>
      <c r="AA2198" t="s">
        <v>173</v>
      </c>
      <c r="AB2198" t="s">
        <v>173</v>
      </c>
      <c r="AC2198" s="25" t="s">
        <v>173</v>
      </c>
      <c r="AD2198" s="25" t="s">
        <v>173</v>
      </c>
      <c r="AE2198" s="25" t="s">
        <v>173</v>
      </c>
      <c r="AQ2198" s="5" t="e">
        <f>VLOOKUP(AR2198,'End KS4 denominations'!A:G,7,0)</f>
        <v>#N/A</v>
      </c>
      <c r="AR2198" s="5" t="str">
        <f t="shared" si="34"/>
        <v>Total.S7.All independent schools.Total.Total</v>
      </c>
    </row>
    <row r="2199" spans="1:44" x14ac:dyDescent="0.25">
      <c r="A2199">
        <v>201819</v>
      </c>
      <c r="B2199" t="s">
        <v>19</v>
      </c>
      <c r="C2199" t="s">
        <v>110</v>
      </c>
      <c r="D2199" t="s">
        <v>20</v>
      </c>
      <c r="E2199" t="s">
        <v>21</v>
      </c>
      <c r="F2199" t="s">
        <v>22</v>
      </c>
      <c r="G2199" t="s">
        <v>111</v>
      </c>
      <c r="H2199" t="s">
        <v>125</v>
      </c>
      <c r="I2199" t="s">
        <v>176</v>
      </c>
      <c r="J2199" t="s">
        <v>161</v>
      </c>
      <c r="K2199" t="s">
        <v>161</v>
      </c>
      <c r="L2199" t="s">
        <v>29</v>
      </c>
      <c r="M2199" t="s">
        <v>26</v>
      </c>
      <c r="N2199">
        <v>11811</v>
      </c>
      <c r="O2199">
        <v>11625</v>
      </c>
      <c r="P2199">
        <v>10043</v>
      </c>
      <c r="Q2199">
        <v>8823</v>
      </c>
      <c r="R2199">
        <v>0</v>
      </c>
      <c r="S2199">
        <v>0</v>
      </c>
      <c r="T2199">
        <v>0</v>
      </c>
      <c r="U2199">
        <v>0</v>
      </c>
      <c r="V2199">
        <v>98</v>
      </c>
      <c r="W2199">
        <v>85</v>
      </c>
      <c r="X2199">
        <v>74</v>
      </c>
      <c r="Y2199" t="s">
        <v>173</v>
      </c>
      <c r="Z2199" t="s">
        <v>173</v>
      </c>
      <c r="AA2199" t="s">
        <v>173</v>
      </c>
      <c r="AB2199" t="s">
        <v>173</v>
      </c>
      <c r="AC2199" s="25" t="s">
        <v>173</v>
      </c>
      <c r="AD2199" s="25" t="s">
        <v>173</v>
      </c>
      <c r="AE2199" s="25" t="s">
        <v>173</v>
      </c>
      <c r="AQ2199" s="5" t="e">
        <f>VLOOKUP(AR2199,'End KS4 denominations'!A:G,7,0)</f>
        <v>#N/A</v>
      </c>
      <c r="AR2199" s="5" t="str">
        <f t="shared" si="34"/>
        <v>Boys.S7.All independent schools.Total.Total</v>
      </c>
    </row>
    <row r="2200" spans="1:44" x14ac:dyDescent="0.25">
      <c r="A2200">
        <v>201819</v>
      </c>
      <c r="B2200" t="s">
        <v>19</v>
      </c>
      <c r="C2200" t="s">
        <v>110</v>
      </c>
      <c r="D2200" t="s">
        <v>20</v>
      </c>
      <c r="E2200" t="s">
        <v>21</v>
      </c>
      <c r="F2200" t="s">
        <v>22</v>
      </c>
      <c r="G2200" t="s">
        <v>113</v>
      </c>
      <c r="H2200" t="s">
        <v>125</v>
      </c>
      <c r="I2200" t="s">
        <v>176</v>
      </c>
      <c r="J2200" t="s">
        <v>161</v>
      </c>
      <c r="K2200" t="s">
        <v>161</v>
      </c>
      <c r="L2200" t="s">
        <v>29</v>
      </c>
      <c r="M2200" t="s">
        <v>26</v>
      </c>
      <c r="N2200">
        <v>13015</v>
      </c>
      <c r="O2200">
        <v>12959</v>
      </c>
      <c r="P2200">
        <v>12258</v>
      </c>
      <c r="Q2200">
        <v>11477</v>
      </c>
      <c r="R2200">
        <v>0</v>
      </c>
      <c r="S2200">
        <v>0</v>
      </c>
      <c r="T2200">
        <v>0</v>
      </c>
      <c r="U2200">
        <v>0</v>
      </c>
      <c r="V2200">
        <v>99</v>
      </c>
      <c r="W2200">
        <v>94</v>
      </c>
      <c r="X2200">
        <v>88</v>
      </c>
      <c r="Y2200" t="s">
        <v>173</v>
      </c>
      <c r="Z2200" t="s">
        <v>173</v>
      </c>
      <c r="AA2200" t="s">
        <v>173</v>
      </c>
      <c r="AB2200" t="s">
        <v>173</v>
      </c>
      <c r="AC2200" s="25" t="s">
        <v>173</v>
      </c>
      <c r="AD2200" s="25" t="s">
        <v>173</v>
      </c>
      <c r="AE2200" s="25" t="s">
        <v>173</v>
      </c>
      <c r="AQ2200" s="5" t="e">
        <f>VLOOKUP(AR2200,'End KS4 denominations'!A:G,7,0)</f>
        <v>#N/A</v>
      </c>
      <c r="AR2200" s="5" t="str">
        <f t="shared" si="34"/>
        <v>Girls.S7.All independent schools.Total.Total</v>
      </c>
    </row>
    <row r="2201" spans="1:44" x14ac:dyDescent="0.25">
      <c r="A2201">
        <v>201819</v>
      </c>
      <c r="B2201" t="s">
        <v>19</v>
      </c>
      <c r="C2201" t="s">
        <v>110</v>
      </c>
      <c r="D2201" t="s">
        <v>20</v>
      </c>
      <c r="E2201" t="s">
        <v>21</v>
      </c>
      <c r="F2201" t="s">
        <v>22</v>
      </c>
      <c r="G2201" t="s">
        <v>161</v>
      </c>
      <c r="H2201" t="s">
        <v>125</v>
      </c>
      <c r="I2201" t="s">
        <v>176</v>
      </c>
      <c r="J2201" t="s">
        <v>161</v>
      </c>
      <c r="K2201" t="s">
        <v>161</v>
      </c>
      <c r="L2201" t="s">
        <v>29</v>
      </c>
      <c r="M2201" t="s">
        <v>26</v>
      </c>
      <c r="N2201">
        <v>24826</v>
      </c>
      <c r="O2201">
        <v>24584</v>
      </c>
      <c r="P2201">
        <v>22301</v>
      </c>
      <c r="Q2201">
        <v>20300</v>
      </c>
      <c r="R2201">
        <v>0</v>
      </c>
      <c r="S2201">
        <v>0</v>
      </c>
      <c r="T2201">
        <v>0</v>
      </c>
      <c r="U2201">
        <v>0</v>
      </c>
      <c r="V2201">
        <v>99</v>
      </c>
      <c r="W2201">
        <v>89</v>
      </c>
      <c r="X2201">
        <v>81</v>
      </c>
      <c r="Y2201" t="s">
        <v>173</v>
      </c>
      <c r="Z2201" t="s">
        <v>173</v>
      </c>
      <c r="AA2201" t="s">
        <v>173</v>
      </c>
      <c r="AB2201" t="s">
        <v>173</v>
      </c>
      <c r="AC2201" s="25" t="s">
        <v>173</v>
      </c>
      <c r="AD2201" s="25" t="s">
        <v>173</v>
      </c>
      <c r="AE2201" s="25" t="s">
        <v>173</v>
      </c>
      <c r="AQ2201" s="5" t="e">
        <f>VLOOKUP(AR2201,'End KS4 denominations'!A:G,7,0)</f>
        <v>#N/A</v>
      </c>
      <c r="AR2201" s="5" t="str">
        <f t="shared" si="34"/>
        <v>Total.S7.All independent schools.Total.Total</v>
      </c>
    </row>
    <row r="2202" spans="1:44" x14ac:dyDescent="0.25">
      <c r="A2202">
        <v>201819</v>
      </c>
      <c r="B2202" t="s">
        <v>19</v>
      </c>
      <c r="C2202" t="s">
        <v>110</v>
      </c>
      <c r="D2202" t="s">
        <v>20</v>
      </c>
      <c r="E2202" t="s">
        <v>21</v>
      </c>
      <c r="F2202" t="s">
        <v>22</v>
      </c>
      <c r="G2202" t="s">
        <v>111</v>
      </c>
      <c r="H2202" t="s">
        <v>125</v>
      </c>
      <c r="I2202" t="s">
        <v>176</v>
      </c>
      <c r="J2202" t="s">
        <v>161</v>
      </c>
      <c r="K2202" t="s">
        <v>161</v>
      </c>
      <c r="L2202" t="s">
        <v>30</v>
      </c>
      <c r="M2202" t="s">
        <v>26</v>
      </c>
      <c r="N2202">
        <v>8664</v>
      </c>
      <c r="O2202">
        <v>8386</v>
      </c>
      <c r="P2202">
        <v>6942</v>
      </c>
      <c r="Q2202">
        <v>5566</v>
      </c>
      <c r="R2202">
        <v>0</v>
      </c>
      <c r="S2202">
        <v>0</v>
      </c>
      <c r="T2202">
        <v>0</v>
      </c>
      <c r="U2202">
        <v>0</v>
      </c>
      <c r="V2202">
        <v>96</v>
      </c>
      <c r="W2202">
        <v>80</v>
      </c>
      <c r="X2202">
        <v>64</v>
      </c>
      <c r="Y2202" t="s">
        <v>173</v>
      </c>
      <c r="Z2202" t="s">
        <v>173</v>
      </c>
      <c r="AA2202" t="s">
        <v>173</v>
      </c>
      <c r="AB2202" t="s">
        <v>173</v>
      </c>
      <c r="AC2202" s="25" t="s">
        <v>173</v>
      </c>
      <c r="AD2202" s="25" t="s">
        <v>173</v>
      </c>
      <c r="AE2202" s="25" t="s">
        <v>173</v>
      </c>
      <c r="AQ2202" s="5" t="e">
        <f>VLOOKUP(AR2202,'End KS4 denominations'!A:G,7,0)</f>
        <v>#N/A</v>
      </c>
      <c r="AR2202" s="5" t="str">
        <f t="shared" si="34"/>
        <v>Boys.S7.All independent schools.Total.Total</v>
      </c>
    </row>
    <row r="2203" spans="1:44" x14ac:dyDescent="0.25">
      <c r="A2203">
        <v>201819</v>
      </c>
      <c r="B2203" t="s">
        <v>19</v>
      </c>
      <c r="C2203" t="s">
        <v>110</v>
      </c>
      <c r="D2203" t="s">
        <v>20</v>
      </c>
      <c r="E2203" t="s">
        <v>21</v>
      </c>
      <c r="F2203" t="s">
        <v>22</v>
      </c>
      <c r="G2203" t="s">
        <v>113</v>
      </c>
      <c r="H2203" t="s">
        <v>125</v>
      </c>
      <c r="I2203" t="s">
        <v>176</v>
      </c>
      <c r="J2203" t="s">
        <v>161</v>
      </c>
      <c r="K2203" t="s">
        <v>161</v>
      </c>
      <c r="L2203" t="s">
        <v>30</v>
      </c>
      <c r="M2203" t="s">
        <v>26</v>
      </c>
      <c r="N2203">
        <v>8538</v>
      </c>
      <c r="O2203">
        <v>8397</v>
      </c>
      <c r="P2203">
        <v>7299</v>
      </c>
      <c r="Q2203">
        <v>5891</v>
      </c>
      <c r="R2203">
        <v>0</v>
      </c>
      <c r="S2203">
        <v>0</v>
      </c>
      <c r="T2203">
        <v>0</v>
      </c>
      <c r="U2203">
        <v>0</v>
      </c>
      <c r="V2203">
        <v>98</v>
      </c>
      <c r="W2203">
        <v>85</v>
      </c>
      <c r="X2203">
        <v>68</v>
      </c>
      <c r="Y2203" t="s">
        <v>173</v>
      </c>
      <c r="Z2203" t="s">
        <v>173</v>
      </c>
      <c r="AA2203" t="s">
        <v>173</v>
      </c>
      <c r="AB2203" t="s">
        <v>173</v>
      </c>
      <c r="AC2203" s="25" t="s">
        <v>173</v>
      </c>
      <c r="AD2203" s="25" t="s">
        <v>173</v>
      </c>
      <c r="AE2203" s="25" t="s">
        <v>173</v>
      </c>
      <c r="AQ2203" s="5" t="e">
        <f>VLOOKUP(AR2203,'End KS4 denominations'!A:G,7,0)</f>
        <v>#N/A</v>
      </c>
      <c r="AR2203" s="5" t="str">
        <f t="shared" si="34"/>
        <v>Girls.S7.All independent schools.Total.Total</v>
      </c>
    </row>
    <row r="2204" spans="1:44" x14ac:dyDescent="0.25">
      <c r="A2204">
        <v>201819</v>
      </c>
      <c r="B2204" t="s">
        <v>19</v>
      </c>
      <c r="C2204" t="s">
        <v>110</v>
      </c>
      <c r="D2204" t="s">
        <v>20</v>
      </c>
      <c r="E2204" t="s">
        <v>21</v>
      </c>
      <c r="F2204" t="s">
        <v>22</v>
      </c>
      <c r="G2204" t="s">
        <v>161</v>
      </c>
      <c r="H2204" t="s">
        <v>125</v>
      </c>
      <c r="I2204" t="s">
        <v>176</v>
      </c>
      <c r="J2204" t="s">
        <v>161</v>
      </c>
      <c r="K2204" t="s">
        <v>161</v>
      </c>
      <c r="L2204" t="s">
        <v>30</v>
      </c>
      <c r="M2204" t="s">
        <v>26</v>
      </c>
      <c r="N2204">
        <v>17202</v>
      </c>
      <c r="O2204">
        <v>16783</v>
      </c>
      <c r="P2204">
        <v>14241</v>
      </c>
      <c r="Q2204">
        <v>11457</v>
      </c>
      <c r="R2204">
        <v>0</v>
      </c>
      <c r="S2204">
        <v>0</v>
      </c>
      <c r="T2204">
        <v>0</v>
      </c>
      <c r="U2204">
        <v>0</v>
      </c>
      <c r="V2204">
        <v>97</v>
      </c>
      <c r="W2204">
        <v>82</v>
      </c>
      <c r="X2204">
        <v>66</v>
      </c>
      <c r="Y2204" t="s">
        <v>173</v>
      </c>
      <c r="Z2204" t="s">
        <v>173</v>
      </c>
      <c r="AA2204" t="s">
        <v>173</v>
      </c>
      <c r="AB2204" t="s">
        <v>173</v>
      </c>
      <c r="AC2204" s="25" t="s">
        <v>173</v>
      </c>
      <c r="AD2204" s="25" t="s">
        <v>173</v>
      </c>
      <c r="AE2204" s="25" t="s">
        <v>173</v>
      </c>
      <c r="AQ2204" s="5" t="e">
        <f>VLOOKUP(AR2204,'End KS4 denominations'!A:G,7,0)</f>
        <v>#N/A</v>
      </c>
      <c r="AR2204" s="5" t="str">
        <f t="shared" si="34"/>
        <v>Total.S7.All independent schools.Total.Total</v>
      </c>
    </row>
    <row r="2205" spans="1:44" x14ac:dyDescent="0.25">
      <c r="A2205">
        <v>201819</v>
      </c>
      <c r="B2205" t="s">
        <v>19</v>
      </c>
      <c r="C2205" t="s">
        <v>110</v>
      </c>
      <c r="D2205" t="s">
        <v>20</v>
      </c>
      <c r="E2205" t="s">
        <v>21</v>
      </c>
      <c r="F2205" t="s">
        <v>22</v>
      </c>
      <c r="G2205" t="s">
        <v>111</v>
      </c>
      <c r="H2205" t="s">
        <v>125</v>
      </c>
      <c r="I2205" t="s">
        <v>176</v>
      </c>
      <c r="J2205" t="s">
        <v>161</v>
      </c>
      <c r="K2205" t="s">
        <v>161</v>
      </c>
      <c r="L2205" t="s">
        <v>31</v>
      </c>
      <c r="M2205" t="s">
        <v>26</v>
      </c>
      <c r="N2205">
        <v>7805</v>
      </c>
      <c r="O2205">
        <v>7614</v>
      </c>
      <c r="P2205">
        <v>6716</v>
      </c>
      <c r="Q2205">
        <v>5737</v>
      </c>
      <c r="R2205">
        <v>0</v>
      </c>
      <c r="S2205">
        <v>0</v>
      </c>
      <c r="T2205">
        <v>0</v>
      </c>
      <c r="U2205">
        <v>0</v>
      </c>
      <c r="V2205">
        <v>97</v>
      </c>
      <c r="W2205">
        <v>86</v>
      </c>
      <c r="X2205">
        <v>73</v>
      </c>
      <c r="Y2205" t="s">
        <v>173</v>
      </c>
      <c r="Z2205" t="s">
        <v>173</v>
      </c>
      <c r="AA2205" t="s">
        <v>173</v>
      </c>
      <c r="AB2205" t="s">
        <v>173</v>
      </c>
      <c r="AC2205" s="25" t="s">
        <v>173</v>
      </c>
      <c r="AD2205" s="25" t="s">
        <v>173</v>
      </c>
      <c r="AE2205" s="25" t="s">
        <v>173</v>
      </c>
      <c r="AQ2205" s="5" t="e">
        <f>VLOOKUP(AR2205,'End KS4 denominations'!A:G,7,0)</f>
        <v>#N/A</v>
      </c>
      <c r="AR2205" s="5" t="str">
        <f t="shared" si="34"/>
        <v>Boys.S7.All independent schools.Total.Total</v>
      </c>
    </row>
    <row r="2206" spans="1:44" x14ac:dyDescent="0.25">
      <c r="A2206">
        <v>201819</v>
      </c>
      <c r="B2206" t="s">
        <v>19</v>
      </c>
      <c r="C2206" t="s">
        <v>110</v>
      </c>
      <c r="D2206" t="s">
        <v>20</v>
      </c>
      <c r="E2206" t="s">
        <v>21</v>
      </c>
      <c r="F2206" t="s">
        <v>22</v>
      </c>
      <c r="G2206" t="s">
        <v>113</v>
      </c>
      <c r="H2206" t="s">
        <v>125</v>
      </c>
      <c r="I2206" t="s">
        <v>176</v>
      </c>
      <c r="J2206" t="s">
        <v>161</v>
      </c>
      <c r="K2206" t="s">
        <v>161</v>
      </c>
      <c r="L2206" t="s">
        <v>31</v>
      </c>
      <c r="M2206" t="s">
        <v>26</v>
      </c>
      <c r="N2206">
        <v>9458</v>
      </c>
      <c r="O2206">
        <v>9351</v>
      </c>
      <c r="P2206">
        <v>8830</v>
      </c>
      <c r="Q2206">
        <v>7935</v>
      </c>
      <c r="R2206">
        <v>0</v>
      </c>
      <c r="S2206">
        <v>0</v>
      </c>
      <c r="T2206">
        <v>0</v>
      </c>
      <c r="U2206">
        <v>0</v>
      </c>
      <c r="V2206">
        <v>98</v>
      </c>
      <c r="W2206">
        <v>93</v>
      </c>
      <c r="X2206">
        <v>83</v>
      </c>
      <c r="Y2206" t="s">
        <v>173</v>
      </c>
      <c r="Z2206" t="s">
        <v>173</v>
      </c>
      <c r="AA2206" t="s">
        <v>173</v>
      </c>
      <c r="AB2206" t="s">
        <v>173</v>
      </c>
      <c r="AC2206" s="25" t="s">
        <v>173</v>
      </c>
      <c r="AD2206" s="25" t="s">
        <v>173</v>
      </c>
      <c r="AE2206" s="25" t="s">
        <v>173</v>
      </c>
      <c r="AQ2206" s="5" t="e">
        <f>VLOOKUP(AR2206,'End KS4 denominations'!A:G,7,0)</f>
        <v>#N/A</v>
      </c>
      <c r="AR2206" s="5" t="str">
        <f t="shared" si="34"/>
        <v>Girls.S7.All independent schools.Total.Total</v>
      </c>
    </row>
    <row r="2207" spans="1:44" x14ac:dyDescent="0.25">
      <c r="A2207">
        <v>201819</v>
      </c>
      <c r="B2207" t="s">
        <v>19</v>
      </c>
      <c r="C2207" t="s">
        <v>110</v>
      </c>
      <c r="D2207" t="s">
        <v>20</v>
      </c>
      <c r="E2207" t="s">
        <v>21</v>
      </c>
      <c r="F2207" t="s">
        <v>22</v>
      </c>
      <c r="G2207" t="s">
        <v>161</v>
      </c>
      <c r="H2207" t="s">
        <v>125</v>
      </c>
      <c r="I2207" t="s">
        <v>176</v>
      </c>
      <c r="J2207" t="s">
        <v>161</v>
      </c>
      <c r="K2207" t="s">
        <v>161</v>
      </c>
      <c r="L2207" t="s">
        <v>31</v>
      </c>
      <c r="M2207" t="s">
        <v>26</v>
      </c>
      <c r="N2207">
        <v>17263</v>
      </c>
      <c r="O2207">
        <v>16965</v>
      </c>
      <c r="P2207">
        <v>15546</v>
      </c>
      <c r="Q2207">
        <v>13672</v>
      </c>
      <c r="R2207">
        <v>0</v>
      </c>
      <c r="S2207">
        <v>0</v>
      </c>
      <c r="T2207">
        <v>0</v>
      </c>
      <c r="U2207">
        <v>0</v>
      </c>
      <c r="V2207">
        <v>98</v>
      </c>
      <c r="W2207">
        <v>90</v>
      </c>
      <c r="X2207">
        <v>79</v>
      </c>
      <c r="Y2207" t="s">
        <v>173</v>
      </c>
      <c r="Z2207" t="s">
        <v>173</v>
      </c>
      <c r="AA2207" t="s">
        <v>173</v>
      </c>
      <c r="AB2207" t="s">
        <v>173</v>
      </c>
      <c r="AC2207" s="25" t="s">
        <v>173</v>
      </c>
      <c r="AD2207" s="25" t="s">
        <v>173</v>
      </c>
      <c r="AE2207" s="25" t="s">
        <v>173</v>
      </c>
      <c r="AQ2207" s="5" t="e">
        <f>VLOOKUP(AR2207,'End KS4 denominations'!A:G,7,0)</f>
        <v>#N/A</v>
      </c>
      <c r="AR2207" s="5" t="str">
        <f t="shared" si="34"/>
        <v>Total.S7.All independent schools.Total.Total</v>
      </c>
    </row>
    <row r="2208" spans="1:44" x14ac:dyDescent="0.25">
      <c r="A2208">
        <v>201819</v>
      </c>
      <c r="B2208" t="s">
        <v>19</v>
      </c>
      <c r="C2208" t="s">
        <v>110</v>
      </c>
      <c r="D2208" t="s">
        <v>20</v>
      </c>
      <c r="E2208" t="s">
        <v>21</v>
      </c>
      <c r="F2208" t="s">
        <v>22</v>
      </c>
      <c r="G2208" t="s">
        <v>111</v>
      </c>
      <c r="H2208" t="s">
        <v>125</v>
      </c>
      <c r="I2208" t="s">
        <v>176</v>
      </c>
      <c r="J2208" t="s">
        <v>161</v>
      </c>
      <c r="K2208" t="s">
        <v>161</v>
      </c>
      <c r="L2208" t="s">
        <v>32</v>
      </c>
      <c r="M2208" t="s">
        <v>26</v>
      </c>
      <c r="N2208">
        <v>380</v>
      </c>
      <c r="O2208">
        <v>356</v>
      </c>
      <c r="P2208">
        <v>229</v>
      </c>
      <c r="Q2208">
        <v>170</v>
      </c>
      <c r="R2208">
        <v>0</v>
      </c>
      <c r="S2208">
        <v>0</v>
      </c>
      <c r="T2208">
        <v>0</v>
      </c>
      <c r="U2208">
        <v>0</v>
      </c>
      <c r="V2208">
        <v>93</v>
      </c>
      <c r="W2208">
        <v>60</v>
      </c>
      <c r="X2208">
        <v>44</v>
      </c>
      <c r="Y2208" t="s">
        <v>173</v>
      </c>
      <c r="Z2208" t="s">
        <v>173</v>
      </c>
      <c r="AA2208" t="s">
        <v>173</v>
      </c>
      <c r="AB2208" t="s">
        <v>173</v>
      </c>
      <c r="AC2208" s="25" t="s">
        <v>173</v>
      </c>
      <c r="AD2208" s="25" t="s">
        <v>173</v>
      </c>
      <c r="AE2208" s="25" t="s">
        <v>173</v>
      </c>
      <c r="AQ2208" s="5" t="e">
        <f>VLOOKUP(AR2208,'End KS4 denominations'!A:G,7,0)</f>
        <v>#N/A</v>
      </c>
      <c r="AR2208" s="5" t="str">
        <f t="shared" si="34"/>
        <v>Boys.S7.All independent schools.Total.Total</v>
      </c>
    </row>
    <row r="2209" spans="1:44" x14ac:dyDescent="0.25">
      <c r="A2209">
        <v>201819</v>
      </c>
      <c r="B2209" t="s">
        <v>19</v>
      </c>
      <c r="C2209" t="s">
        <v>110</v>
      </c>
      <c r="D2209" t="s">
        <v>20</v>
      </c>
      <c r="E2209" t="s">
        <v>21</v>
      </c>
      <c r="F2209" t="s">
        <v>22</v>
      </c>
      <c r="G2209" t="s">
        <v>113</v>
      </c>
      <c r="H2209" t="s">
        <v>125</v>
      </c>
      <c r="I2209" t="s">
        <v>176</v>
      </c>
      <c r="J2209" t="s">
        <v>161</v>
      </c>
      <c r="K2209" t="s">
        <v>161</v>
      </c>
      <c r="L2209" t="s">
        <v>32</v>
      </c>
      <c r="M2209" t="s">
        <v>26</v>
      </c>
      <c r="N2209">
        <v>799</v>
      </c>
      <c r="O2209">
        <v>785</v>
      </c>
      <c r="P2209">
        <v>669</v>
      </c>
      <c r="Q2209">
        <v>557</v>
      </c>
      <c r="R2209">
        <v>0</v>
      </c>
      <c r="S2209">
        <v>0</v>
      </c>
      <c r="T2209">
        <v>0</v>
      </c>
      <c r="U2209">
        <v>0</v>
      </c>
      <c r="V2209">
        <v>98</v>
      </c>
      <c r="W2209">
        <v>83</v>
      </c>
      <c r="X2209">
        <v>69</v>
      </c>
      <c r="Y2209" t="s">
        <v>173</v>
      </c>
      <c r="Z2209" t="s">
        <v>173</v>
      </c>
      <c r="AA2209" t="s">
        <v>173</v>
      </c>
      <c r="AB2209" t="s">
        <v>173</v>
      </c>
      <c r="AC2209" s="25" t="s">
        <v>173</v>
      </c>
      <c r="AD2209" s="25" t="s">
        <v>173</v>
      </c>
      <c r="AE2209" s="25" t="s">
        <v>173</v>
      </c>
      <c r="AQ2209" s="5" t="e">
        <f>VLOOKUP(AR2209,'End KS4 denominations'!A:G,7,0)</f>
        <v>#N/A</v>
      </c>
      <c r="AR2209" s="5" t="str">
        <f t="shared" si="34"/>
        <v>Girls.S7.All independent schools.Total.Total</v>
      </c>
    </row>
    <row r="2210" spans="1:44" x14ac:dyDescent="0.25">
      <c r="A2210">
        <v>201819</v>
      </c>
      <c r="B2210" t="s">
        <v>19</v>
      </c>
      <c r="C2210" t="s">
        <v>110</v>
      </c>
      <c r="D2210" t="s">
        <v>20</v>
      </c>
      <c r="E2210" t="s">
        <v>21</v>
      </c>
      <c r="F2210" t="s">
        <v>22</v>
      </c>
      <c r="G2210" t="s">
        <v>161</v>
      </c>
      <c r="H2210" t="s">
        <v>125</v>
      </c>
      <c r="I2210" t="s">
        <v>176</v>
      </c>
      <c r="J2210" t="s">
        <v>161</v>
      </c>
      <c r="K2210" t="s">
        <v>161</v>
      </c>
      <c r="L2210" t="s">
        <v>32</v>
      </c>
      <c r="M2210" t="s">
        <v>26</v>
      </c>
      <c r="N2210">
        <v>1179</v>
      </c>
      <c r="O2210">
        <v>1141</v>
      </c>
      <c r="P2210">
        <v>898</v>
      </c>
      <c r="Q2210">
        <v>727</v>
      </c>
      <c r="R2210">
        <v>0</v>
      </c>
      <c r="S2210">
        <v>0</v>
      </c>
      <c r="T2210">
        <v>0</v>
      </c>
      <c r="U2210">
        <v>0</v>
      </c>
      <c r="V2210">
        <v>96</v>
      </c>
      <c r="W2210">
        <v>76</v>
      </c>
      <c r="X2210">
        <v>61</v>
      </c>
      <c r="Y2210" t="s">
        <v>173</v>
      </c>
      <c r="Z2210" t="s">
        <v>173</v>
      </c>
      <c r="AA2210" t="s">
        <v>173</v>
      </c>
      <c r="AB2210" t="s">
        <v>173</v>
      </c>
      <c r="AC2210" s="25" t="s">
        <v>173</v>
      </c>
      <c r="AD2210" s="25" t="s">
        <v>173</v>
      </c>
      <c r="AE2210" s="25" t="s">
        <v>173</v>
      </c>
      <c r="AQ2210" s="5" t="e">
        <f>VLOOKUP(AR2210,'End KS4 denominations'!A:G,7,0)</f>
        <v>#N/A</v>
      </c>
      <c r="AR2210" s="5" t="str">
        <f t="shared" si="34"/>
        <v>Total.S7.All independent schools.Total.Total</v>
      </c>
    </row>
    <row r="2211" spans="1:44" x14ac:dyDescent="0.25">
      <c r="A2211">
        <v>201819</v>
      </c>
      <c r="B2211" t="s">
        <v>19</v>
      </c>
      <c r="C2211" t="s">
        <v>110</v>
      </c>
      <c r="D2211" t="s">
        <v>20</v>
      </c>
      <c r="E2211" t="s">
        <v>21</v>
      </c>
      <c r="F2211" t="s">
        <v>22</v>
      </c>
      <c r="G2211" t="s">
        <v>111</v>
      </c>
      <c r="H2211" t="s">
        <v>125</v>
      </c>
      <c r="I2211" t="s">
        <v>176</v>
      </c>
      <c r="J2211" t="s">
        <v>161</v>
      </c>
      <c r="K2211" t="s">
        <v>161</v>
      </c>
      <c r="L2211" t="s">
        <v>33</v>
      </c>
      <c r="M2211" t="s">
        <v>26</v>
      </c>
      <c r="N2211">
        <v>12809</v>
      </c>
      <c r="O2211">
        <v>12631</v>
      </c>
      <c r="P2211">
        <v>11350</v>
      </c>
      <c r="Q2211">
        <v>9866</v>
      </c>
      <c r="R2211">
        <v>0</v>
      </c>
      <c r="S2211">
        <v>0</v>
      </c>
      <c r="T2211">
        <v>0</v>
      </c>
      <c r="U2211">
        <v>0</v>
      </c>
      <c r="V2211">
        <v>98</v>
      </c>
      <c r="W2211">
        <v>88</v>
      </c>
      <c r="X2211">
        <v>77</v>
      </c>
      <c r="Y2211" t="s">
        <v>173</v>
      </c>
      <c r="Z2211" t="s">
        <v>173</v>
      </c>
      <c r="AA2211" t="s">
        <v>173</v>
      </c>
      <c r="AB2211" t="s">
        <v>173</v>
      </c>
      <c r="AC2211" s="25" t="s">
        <v>173</v>
      </c>
      <c r="AD2211" s="25" t="s">
        <v>173</v>
      </c>
      <c r="AE2211" s="25" t="s">
        <v>173</v>
      </c>
      <c r="AQ2211" s="5" t="e">
        <f>VLOOKUP(AR2211,'End KS4 denominations'!A:G,7,0)</f>
        <v>#N/A</v>
      </c>
      <c r="AR2211" s="5" t="str">
        <f t="shared" si="34"/>
        <v>Boys.S7.All independent schools.Total.Total</v>
      </c>
    </row>
    <row r="2212" spans="1:44" x14ac:dyDescent="0.25">
      <c r="A2212">
        <v>201819</v>
      </c>
      <c r="B2212" t="s">
        <v>19</v>
      </c>
      <c r="C2212" t="s">
        <v>110</v>
      </c>
      <c r="D2212" t="s">
        <v>20</v>
      </c>
      <c r="E2212" t="s">
        <v>21</v>
      </c>
      <c r="F2212" t="s">
        <v>22</v>
      </c>
      <c r="G2212" t="s">
        <v>113</v>
      </c>
      <c r="H2212" t="s">
        <v>125</v>
      </c>
      <c r="I2212" t="s">
        <v>176</v>
      </c>
      <c r="J2212" t="s">
        <v>161</v>
      </c>
      <c r="K2212" t="s">
        <v>161</v>
      </c>
      <c r="L2212" t="s">
        <v>33</v>
      </c>
      <c r="M2212" t="s">
        <v>26</v>
      </c>
      <c r="N2212">
        <v>12906</v>
      </c>
      <c r="O2212">
        <v>12789</v>
      </c>
      <c r="P2212">
        <v>11839</v>
      </c>
      <c r="Q2212">
        <v>10536</v>
      </c>
      <c r="R2212">
        <v>0</v>
      </c>
      <c r="S2212">
        <v>0</v>
      </c>
      <c r="T2212">
        <v>0</v>
      </c>
      <c r="U2212">
        <v>0</v>
      </c>
      <c r="V2212">
        <v>99</v>
      </c>
      <c r="W2212">
        <v>91</v>
      </c>
      <c r="X2212">
        <v>81</v>
      </c>
      <c r="Y2212" t="s">
        <v>173</v>
      </c>
      <c r="Z2212" t="s">
        <v>173</v>
      </c>
      <c r="AA2212" t="s">
        <v>173</v>
      </c>
      <c r="AB2212" t="s">
        <v>173</v>
      </c>
      <c r="AC2212" s="25" t="s">
        <v>173</v>
      </c>
      <c r="AD2212" s="25" t="s">
        <v>173</v>
      </c>
      <c r="AE2212" s="25" t="s">
        <v>173</v>
      </c>
      <c r="AQ2212" s="5" t="e">
        <f>VLOOKUP(AR2212,'End KS4 denominations'!A:G,7,0)</f>
        <v>#N/A</v>
      </c>
      <c r="AR2212" s="5" t="str">
        <f t="shared" si="34"/>
        <v>Girls.S7.All independent schools.Total.Total</v>
      </c>
    </row>
    <row r="2213" spans="1:44" x14ac:dyDescent="0.25">
      <c r="A2213">
        <v>201819</v>
      </c>
      <c r="B2213" t="s">
        <v>19</v>
      </c>
      <c r="C2213" t="s">
        <v>110</v>
      </c>
      <c r="D2213" t="s">
        <v>20</v>
      </c>
      <c r="E2213" t="s">
        <v>21</v>
      </c>
      <c r="F2213" t="s">
        <v>22</v>
      </c>
      <c r="G2213" t="s">
        <v>161</v>
      </c>
      <c r="H2213" t="s">
        <v>125</v>
      </c>
      <c r="I2213" t="s">
        <v>176</v>
      </c>
      <c r="J2213" t="s">
        <v>161</v>
      </c>
      <c r="K2213" t="s">
        <v>161</v>
      </c>
      <c r="L2213" t="s">
        <v>33</v>
      </c>
      <c r="M2213" t="s">
        <v>26</v>
      </c>
      <c r="N2213">
        <v>25715</v>
      </c>
      <c r="O2213">
        <v>25420</v>
      </c>
      <c r="P2213">
        <v>23189</v>
      </c>
      <c r="Q2213">
        <v>20402</v>
      </c>
      <c r="R2213">
        <v>0</v>
      </c>
      <c r="S2213">
        <v>0</v>
      </c>
      <c r="T2213">
        <v>0</v>
      </c>
      <c r="U2213">
        <v>0</v>
      </c>
      <c r="V2213">
        <v>98</v>
      </c>
      <c r="W2213">
        <v>90</v>
      </c>
      <c r="X2213">
        <v>79</v>
      </c>
      <c r="Y2213" t="s">
        <v>173</v>
      </c>
      <c r="Z2213" t="s">
        <v>173</v>
      </c>
      <c r="AA2213" t="s">
        <v>173</v>
      </c>
      <c r="AB2213" t="s">
        <v>173</v>
      </c>
      <c r="AC2213" s="25" t="s">
        <v>173</v>
      </c>
      <c r="AD2213" s="25" t="s">
        <v>173</v>
      </c>
      <c r="AE2213" s="25" t="s">
        <v>173</v>
      </c>
      <c r="AQ2213" s="5" t="e">
        <f>VLOOKUP(AR2213,'End KS4 denominations'!A:G,7,0)</f>
        <v>#N/A</v>
      </c>
      <c r="AR2213" s="5" t="str">
        <f t="shared" si="34"/>
        <v>Total.S7.All independent schools.Total.Total</v>
      </c>
    </row>
    <row r="2214" spans="1:44" x14ac:dyDescent="0.25">
      <c r="A2214">
        <v>201819</v>
      </c>
      <c r="B2214" t="s">
        <v>19</v>
      </c>
      <c r="C2214" t="s">
        <v>110</v>
      </c>
      <c r="D2214" t="s">
        <v>20</v>
      </c>
      <c r="E2214" t="s">
        <v>21</v>
      </c>
      <c r="F2214" t="s">
        <v>22</v>
      </c>
      <c r="G2214" t="s">
        <v>111</v>
      </c>
      <c r="H2214" t="s">
        <v>125</v>
      </c>
      <c r="I2214" t="s">
        <v>176</v>
      </c>
      <c r="J2214" t="s">
        <v>161</v>
      </c>
      <c r="K2214" t="s">
        <v>161</v>
      </c>
      <c r="L2214" t="s">
        <v>34</v>
      </c>
      <c r="M2214" t="s">
        <v>26</v>
      </c>
      <c r="N2214">
        <v>23091</v>
      </c>
      <c r="O2214">
        <v>22915</v>
      </c>
      <c r="P2214">
        <v>21585</v>
      </c>
      <c r="Q2214">
        <v>20552</v>
      </c>
      <c r="R2214">
        <v>0</v>
      </c>
      <c r="S2214">
        <v>0</v>
      </c>
      <c r="T2214">
        <v>0</v>
      </c>
      <c r="U2214">
        <v>0</v>
      </c>
      <c r="V2214">
        <v>99</v>
      </c>
      <c r="W2214">
        <v>93</v>
      </c>
      <c r="X2214">
        <v>89</v>
      </c>
      <c r="Y2214" t="s">
        <v>173</v>
      </c>
      <c r="Z2214" t="s">
        <v>173</v>
      </c>
      <c r="AA2214" t="s">
        <v>173</v>
      </c>
      <c r="AB2214" t="s">
        <v>173</v>
      </c>
      <c r="AC2214" s="25" t="s">
        <v>173</v>
      </c>
      <c r="AD2214" s="25" t="s">
        <v>173</v>
      </c>
      <c r="AE2214" s="25" t="s">
        <v>173</v>
      </c>
      <c r="AQ2214" s="5" t="e">
        <f>VLOOKUP(AR2214,'End KS4 denominations'!A:G,7,0)</f>
        <v>#N/A</v>
      </c>
      <c r="AR2214" s="5" t="str">
        <f t="shared" si="34"/>
        <v>Boys.S7.All independent schools.Total.Total</v>
      </c>
    </row>
    <row r="2215" spans="1:44" x14ac:dyDescent="0.25">
      <c r="A2215">
        <v>201819</v>
      </c>
      <c r="B2215" t="s">
        <v>19</v>
      </c>
      <c r="C2215" t="s">
        <v>110</v>
      </c>
      <c r="D2215" t="s">
        <v>20</v>
      </c>
      <c r="E2215" t="s">
        <v>21</v>
      </c>
      <c r="F2215" t="s">
        <v>22</v>
      </c>
      <c r="G2215" t="s">
        <v>113</v>
      </c>
      <c r="H2215" t="s">
        <v>125</v>
      </c>
      <c r="I2215" t="s">
        <v>176</v>
      </c>
      <c r="J2215" t="s">
        <v>161</v>
      </c>
      <c r="K2215" t="s">
        <v>161</v>
      </c>
      <c r="L2215" t="s">
        <v>34</v>
      </c>
      <c r="M2215" t="s">
        <v>26</v>
      </c>
      <c r="N2215">
        <v>22207</v>
      </c>
      <c r="O2215">
        <v>22161</v>
      </c>
      <c r="P2215">
        <v>21608</v>
      </c>
      <c r="Q2215">
        <v>21123</v>
      </c>
      <c r="R2215">
        <v>0</v>
      </c>
      <c r="S2215">
        <v>0</v>
      </c>
      <c r="T2215">
        <v>0</v>
      </c>
      <c r="U2215">
        <v>0</v>
      </c>
      <c r="V2215">
        <v>99</v>
      </c>
      <c r="W2215">
        <v>97</v>
      </c>
      <c r="X2215">
        <v>95</v>
      </c>
      <c r="Y2215" t="s">
        <v>173</v>
      </c>
      <c r="Z2215" t="s">
        <v>173</v>
      </c>
      <c r="AA2215" t="s">
        <v>173</v>
      </c>
      <c r="AB2215" t="s">
        <v>173</v>
      </c>
      <c r="AC2215" s="25" t="s">
        <v>173</v>
      </c>
      <c r="AD2215" s="25" t="s">
        <v>173</v>
      </c>
      <c r="AE2215" s="25" t="s">
        <v>173</v>
      </c>
      <c r="AQ2215" s="5" t="e">
        <f>VLOOKUP(AR2215,'End KS4 denominations'!A:G,7,0)</f>
        <v>#N/A</v>
      </c>
      <c r="AR2215" s="5" t="str">
        <f t="shared" si="34"/>
        <v>Girls.S7.All independent schools.Total.Total</v>
      </c>
    </row>
    <row r="2216" spans="1:44" x14ac:dyDescent="0.25">
      <c r="A2216">
        <v>201819</v>
      </c>
      <c r="B2216" t="s">
        <v>19</v>
      </c>
      <c r="C2216" t="s">
        <v>110</v>
      </c>
      <c r="D2216" t="s">
        <v>20</v>
      </c>
      <c r="E2216" t="s">
        <v>21</v>
      </c>
      <c r="F2216" t="s">
        <v>22</v>
      </c>
      <c r="G2216" t="s">
        <v>161</v>
      </c>
      <c r="H2216" t="s">
        <v>125</v>
      </c>
      <c r="I2216" t="s">
        <v>176</v>
      </c>
      <c r="J2216" t="s">
        <v>161</v>
      </c>
      <c r="K2216" t="s">
        <v>161</v>
      </c>
      <c r="L2216" t="s">
        <v>34</v>
      </c>
      <c r="M2216" t="s">
        <v>26</v>
      </c>
      <c r="N2216">
        <v>45298</v>
      </c>
      <c r="O2216">
        <v>45076</v>
      </c>
      <c r="P2216">
        <v>43193</v>
      </c>
      <c r="Q2216">
        <v>41675</v>
      </c>
      <c r="R2216">
        <v>0</v>
      </c>
      <c r="S2216">
        <v>0</v>
      </c>
      <c r="T2216">
        <v>0</v>
      </c>
      <c r="U2216">
        <v>0</v>
      </c>
      <c r="V2216">
        <v>99</v>
      </c>
      <c r="W2216">
        <v>95</v>
      </c>
      <c r="X2216">
        <v>92</v>
      </c>
      <c r="Y2216" t="s">
        <v>173</v>
      </c>
      <c r="Z2216" t="s">
        <v>173</v>
      </c>
      <c r="AA2216" t="s">
        <v>173</v>
      </c>
      <c r="AB2216" t="s">
        <v>173</v>
      </c>
      <c r="AC2216" s="25" t="s">
        <v>173</v>
      </c>
      <c r="AD2216" s="25" t="s">
        <v>173</v>
      </c>
      <c r="AE2216" s="25" t="s">
        <v>173</v>
      </c>
      <c r="AQ2216" s="5" t="e">
        <f>VLOOKUP(AR2216,'End KS4 denominations'!A:G,7,0)</f>
        <v>#N/A</v>
      </c>
      <c r="AR2216" s="5" t="str">
        <f t="shared" si="34"/>
        <v>Total.S7.All independent schools.Total.Total</v>
      </c>
    </row>
    <row r="2217" spans="1:44" x14ac:dyDescent="0.25">
      <c r="A2217">
        <v>201819</v>
      </c>
      <c r="B2217" t="s">
        <v>19</v>
      </c>
      <c r="C2217" t="s">
        <v>110</v>
      </c>
      <c r="D2217" t="s">
        <v>20</v>
      </c>
      <c r="E2217" t="s">
        <v>21</v>
      </c>
      <c r="F2217" t="s">
        <v>22</v>
      </c>
      <c r="G2217" t="s">
        <v>111</v>
      </c>
      <c r="H2217" t="s">
        <v>125</v>
      </c>
      <c r="I2217" t="s">
        <v>176</v>
      </c>
      <c r="J2217" t="s">
        <v>161</v>
      </c>
      <c r="K2217" t="s">
        <v>161</v>
      </c>
      <c r="L2217" t="s">
        <v>35</v>
      </c>
      <c r="M2217" t="s">
        <v>26</v>
      </c>
      <c r="N2217">
        <v>4174</v>
      </c>
      <c r="O2217">
        <v>4142</v>
      </c>
      <c r="P2217">
        <v>3692</v>
      </c>
      <c r="Q2217">
        <v>3243</v>
      </c>
      <c r="R2217">
        <v>0</v>
      </c>
      <c r="S2217">
        <v>0</v>
      </c>
      <c r="T2217">
        <v>0</v>
      </c>
      <c r="U2217">
        <v>0</v>
      </c>
      <c r="V2217">
        <v>99</v>
      </c>
      <c r="W2217">
        <v>88</v>
      </c>
      <c r="X2217">
        <v>77</v>
      </c>
      <c r="Y2217" t="s">
        <v>173</v>
      </c>
      <c r="Z2217" t="s">
        <v>173</v>
      </c>
      <c r="AA2217" t="s">
        <v>173</v>
      </c>
      <c r="AB2217" t="s">
        <v>173</v>
      </c>
      <c r="AC2217" s="25" t="s">
        <v>173</v>
      </c>
      <c r="AD2217" s="25" t="s">
        <v>173</v>
      </c>
      <c r="AE2217" s="25" t="s">
        <v>173</v>
      </c>
      <c r="AQ2217" s="5" t="e">
        <f>VLOOKUP(AR2217,'End KS4 denominations'!A:G,7,0)</f>
        <v>#N/A</v>
      </c>
      <c r="AR2217" s="5" t="str">
        <f t="shared" si="34"/>
        <v>Boys.S7.All independent schools.Total.Total</v>
      </c>
    </row>
    <row r="2218" spans="1:44" x14ac:dyDescent="0.25">
      <c r="A2218">
        <v>201819</v>
      </c>
      <c r="B2218" t="s">
        <v>19</v>
      </c>
      <c r="C2218" t="s">
        <v>110</v>
      </c>
      <c r="D2218" t="s">
        <v>20</v>
      </c>
      <c r="E2218" t="s">
        <v>21</v>
      </c>
      <c r="F2218" t="s">
        <v>22</v>
      </c>
      <c r="G2218" t="s">
        <v>113</v>
      </c>
      <c r="H2218" t="s">
        <v>125</v>
      </c>
      <c r="I2218" t="s">
        <v>176</v>
      </c>
      <c r="J2218" t="s">
        <v>161</v>
      </c>
      <c r="K2218" t="s">
        <v>161</v>
      </c>
      <c r="L2218" t="s">
        <v>35</v>
      </c>
      <c r="M2218" t="s">
        <v>26</v>
      </c>
      <c r="N2218">
        <v>8449</v>
      </c>
      <c r="O2218">
        <v>8427</v>
      </c>
      <c r="P2218">
        <v>8094</v>
      </c>
      <c r="Q2218">
        <v>7661</v>
      </c>
      <c r="R2218">
        <v>0</v>
      </c>
      <c r="S2218">
        <v>0</v>
      </c>
      <c r="T2218">
        <v>0</v>
      </c>
      <c r="U2218">
        <v>0</v>
      </c>
      <c r="V2218">
        <v>99</v>
      </c>
      <c r="W2218">
        <v>95</v>
      </c>
      <c r="X2218">
        <v>90</v>
      </c>
      <c r="Y2218" t="s">
        <v>173</v>
      </c>
      <c r="Z2218" t="s">
        <v>173</v>
      </c>
      <c r="AA2218" t="s">
        <v>173</v>
      </c>
      <c r="AB2218" t="s">
        <v>173</v>
      </c>
      <c r="AC2218" s="25" t="s">
        <v>173</v>
      </c>
      <c r="AD2218" s="25" t="s">
        <v>173</v>
      </c>
      <c r="AE2218" s="25" t="s">
        <v>173</v>
      </c>
      <c r="AQ2218" s="5" t="e">
        <f>VLOOKUP(AR2218,'End KS4 denominations'!A:G,7,0)</f>
        <v>#N/A</v>
      </c>
      <c r="AR2218" s="5" t="str">
        <f t="shared" si="34"/>
        <v>Girls.S7.All independent schools.Total.Total</v>
      </c>
    </row>
    <row r="2219" spans="1:44" x14ac:dyDescent="0.25">
      <c r="A2219">
        <v>201819</v>
      </c>
      <c r="B2219" t="s">
        <v>19</v>
      </c>
      <c r="C2219" t="s">
        <v>110</v>
      </c>
      <c r="D2219" t="s">
        <v>20</v>
      </c>
      <c r="E2219" t="s">
        <v>21</v>
      </c>
      <c r="F2219" t="s">
        <v>22</v>
      </c>
      <c r="G2219" t="s">
        <v>161</v>
      </c>
      <c r="H2219" t="s">
        <v>125</v>
      </c>
      <c r="I2219" t="s">
        <v>176</v>
      </c>
      <c r="J2219" t="s">
        <v>161</v>
      </c>
      <c r="K2219" t="s">
        <v>161</v>
      </c>
      <c r="L2219" t="s">
        <v>35</v>
      </c>
      <c r="M2219" t="s">
        <v>26</v>
      </c>
      <c r="N2219">
        <v>12623</v>
      </c>
      <c r="O2219">
        <v>12569</v>
      </c>
      <c r="P2219">
        <v>11786</v>
      </c>
      <c r="Q2219">
        <v>10904</v>
      </c>
      <c r="R2219">
        <v>0</v>
      </c>
      <c r="S2219">
        <v>0</v>
      </c>
      <c r="T2219">
        <v>0</v>
      </c>
      <c r="U2219">
        <v>0</v>
      </c>
      <c r="V2219">
        <v>99</v>
      </c>
      <c r="W2219">
        <v>93</v>
      </c>
      <c r="X2219">
        <v>86</v>
      </c>
      <c r="Y2219" t="s">
        <v>173</v>
      </c>
      <c r="Z2219" t="s">
        <v>173</v>
      </c>
      <c r="AA2219" t="s">
        <v>173</v>
      </c>
      <c r="AB2219" t="s">
        <v>173</v>
      </c>
      <c r="AC2219" s="25" t="s">
        <v>173</v>
      </c>
      <c r="AD2219" s="25" t="s">
        <v>173</v>
      </c>
      <c r="AE2219" s="25" t="s">
        <v>173</v>
      </c>
      <c r="AQ2219" s="5" t="e">
        <f>VLOOKUP(AR2219,'End KS4 denominations'!A:G,7,0)</f>
        <v>#N/A</v>
      </c>
      <c r="AR2219" s="5" t="str">
        <f t="shared" si="34"/>
        <v>Total.S7.All independent schools.Total.Total</v>
      </c>
    </row>
    <row r="2220" spans="1:44" x14ac:dyDescent="0.25">
      <c r="A2220">
        <v>201819</v>
      </c>
      <c r="B2220" t="s">
        <v>19</v>
      </c>
      <c r="C2220" t="s">
        <v>110</v>
      </c>
      <c r="D2220" t="s">
        <v>20</v>
      </c>
      <c r="E2220" t="s">
        <v>21</v>
      </c>
      <c r="F2220" t="s">
        <v>22</v>
      </c>
      <c r="G2220" t="s">
        <v>111</v>
      </c>
      <c r="H2220" t="s">
        <v>125</v>
      </c>
      <c r="I2220" t="s">
        <v>176</v>
      </c>
      <c r="J2220" t="s">
        <v>161</v>
      </c>
      <c r="K2220" t="s">
        <v>161</v>
      </c>
      <c r="L2220" t="s">
        <v>36</v>
      </c>
      <c r="M2220" t="s">
        <v>26</v>
      </c>
      <c r="N2220">
        <v>5757</v>
      </c>
      <c r="O2220">
        <v>5680</v>
      </c>
      <c r="P2220">
        <v>5309</v>
      </c>
      <c r="Q2220">
        <v>4894</v>
      </c>
      <c r="R2220">
        <v>0</v>
      </c>
      <c r="S2220">
        <v>0</v>
      </c>
      <c r="T2220">
        <v>0</v>
      </c>
      <c r="U2220">
        <v>0</v>
      </c>
      <c r="V2220">
        <v>98</v>
      </c>
      <c r="W2220">
        <v>92</v>
      </c>
      <c r="X2220">
        <v>85</v>
      </c>
      <c r="Y2220" t="s">
        <v>173</v>
      </c>
      <c r="Z2220" t="s">
        <v>173</v>
      </c>
      <c r="AA2220" t="s">
        <v>173</v>
      </c>
      <c r="AB2220" t="s">
        <v>173</v>
      </c>
      <c r="AC2220" s="25" t="s">
        <v>173</v>
      </c>
      <c r="AD2220" s="25" t="s">
        <v>173</v>
      </c>
      <c r="AE2220" s="25" t="s">
        <v>173</v>
      </c>
      <c r="AQ2220" s="5" t="e">
        <f>VLOOKUP(AR2220,'End KS4 denominations'!A:G,7,0)</f>
        <v>#N/A</v>
      </c>
      <c r="AR2220" s="5" t="str">
        <f t="shared" si="34"/>
        <v>Boys.S7.All independent schools.Total.Total</v>
      </c>
    </row>
    <row r="2221" spans="1:44" x14ac:dyDescent="0.25">
      <c r="A2221">
        <v>201819</v>
      </c>
      <c r="B2221" t="s">
        <v>19</v>
      </c>
      <c r="C2221" t="s">
        <v>110</v>
      </c>
      <c r="D2221" t="s">
        <v>20</v>
      </c>
      <c r="E2221" t="s">
        <v>21</v>
      </c>
      <c r="F2221" t="s">
        <v>22</v>
      </c>
      <c r="G2221" t="s">
        <v>113</v>
      </c>
      <c r="H2221" t="s">
        <v>125</v>
      </c>
      <c r="I2221" t="s">
        <v>176</v>
      </c>
      <c r="J2221" t="s">
        <v>161</v>
      </c>
      <c r="K2221" t="s">
        <v>161</v>
      </c>
      <c r="L2221" t="s">
        <v>36</v>
      </c>
      <c r="M2221" t="s">
        <v>26</v>
      </c>
      <c r="N2221">
        <v>6063</v>
      </c>
      <c r="O2221">
        <v>6016</v>
      </c>
      <c r="P2221">
        <v>5764</v>
      </c>
      <c r="Q2221">
        <v>5457</v>
      </c>
      <c r="R2221">
        <v>0</v>
      </c>
      <c r="S2221">
        <v>0</v>
      </c>
      <c r="T2221">
        <v>0</v>
      </c>
      <c r="U2221">
        <v>0</v>
      </c>
      <c r="V2221">
        <v>99</v>
      </c>
      <c r="W2221">
        <v>95</v>
      </c>
      <c r="X2221">
        <v>90</v>
      </c>
      <c r="Y2221" t="s">
        <v>173</v>
      </c>
      <c r="Z2221" t="s">
        <v>173</v>
      </c>
      <c r="AA2221" t="s">
        <v>173</v>
      </c>
      <c r="AB2221" t="s">
        <v>173</v>
      </c>
      <c r="AC2221" s="25" t="s">
        <v>173</v>
      </c>
      <c r="AD2221" s="25" t="s">
        <v>173</v>
      </c>
      <c r="AE2221" s="25" t="s">
        <v>173</v>
      </c>
      <c r="AQ2221" s="5" t="e">
        <f>VLOOKUP(AR2221,'End KS4 denominations'!A:G,7,0)</f>
        <v>#N/A</v>
      </c>
      <c r="AR2221" s="5" t="str">
        <f t="shared" si="34"/>
        <v>Girls.S7.All independent schools.Total.Total</v>
      </c>
    </row>
    <row r="2222" spans="1:44" x14ac:dyDescent="0.25">
      <c r="A2222">
        <v>201819</v>
      </c>
      <c r="B2222" t="s">
        <v>19</v>
      </c>
      <c r="C2222" t="s">
        <v>110</v>
      </c>
      <c r="D2222" t="s">
        <v>20</v>
      </c>
      <c r="E2222" t="s">
        <v>21</v>
      </c>
      <c r="F2222" t="s">
        <v>22</v>
      </c>
      <c r="G2222" t="s">
        <v>161</v>
      </c>
      <c r="H2222" t="s">
        <v>125</v>
      </c>
      <c r="I2222" t="s">
        <v>176</v>
      </c>
      <c r="J2222" t="s">
        <v>161</v>
      </c>
      <c r="K2222" t="s">
        <v>161</v>
      </c>
      <c r="L2222" t="s">
        <v>36</v>
      </c>
      <c r="M2222" t="s">
        <v>26</v>
      </c>
      <c r="N2222">
        <v>11820</v>
      </c>
      <c r="O2222">
        <v>11696</v>
      </c>
      <c r="P2222">
        <v>11073</v>
      </c>
      <c r="Q2222">
        <v>10351</v>
      </c>
      <c r="R2222">
        <v>0</v>
      </c>
      <c r="S2222">
        <v>0</v>
      </c>
      <c r="T2222">
        <v>0</v>
      </c>
      <c r="U2222">
        <v>0</v>
      </c>
      <c r="V2222">
        <v>98</v>
      </c>
      <c r="W2222">
        <v>93</v>
      </c>
      <c r="X2222">
        <v>87</v>
      </c>
      <c r="Y2222" t="s">
        <v>173</v>
      </c>
      <c r="Z2222" t="s">
        <v>173</v>
      </c>
      <c r="AA2222" t="s">
        <v>173</v>
      </c>
      <c r="AB2222" t="s">
        <v>173</v>
      </c>
      <c r="AC2222" s="25" t="s">
        <v>173</v>
      </c>
      <c r="AD2222" s="25" t="s">
        <v>173</v>
      </c>
      <c r="AE2222" s="25" t="s">
        <v>173</v>
      </c>
      <c r="AQ2222" s="5" t="e">
        <f>VLOOKUP(AR2222,'End KS4 denominations'!A:G,7,0)</f>
        <v>#N/A</v>
      </c>
      <c r="AR2222" s="5" t="str">
        <f t="shared" si="34"/>
        <v>Total.S7.All independent schools.Total.Total</v>
      </c>
    </row>
    <row r="2223" spans="1:44" x14ac:dyDescent="0.25">
      <c r="A2223">
        <v>201819</v>
      </c>
      <c r="B2223" t="s">
        <v>19</v>
      </c>
      <c r="C2223" t="s">
        <v>110</v>
      </c>
      <c r="D2223" t="s">
        <v>20</v>
      </c>
      <c r="E2223" t="s">
        <v>21</v>
      </c>
      <c r="F2223" t="s">
        <v>22</v>
      </c>
      <c r="G2223" t="s">
        <v>111</v>
      </c>
      <c r="H2223" t="s">
        <v>125</v>
      </c>
      <c r="I2223" t="s">
        <v>176</v>
      </c>
      <c r="J2223" t="s">
        <v>161</v>
      </c>
      <c r="K2223" t="s">
        <v>161</v>
      </c>
      <c r="L2223" t="s">
        <v>37</v>
      </c>
      <c r="M2223" t="s">
        <v>26</v>
      </c>
      <c r="N2223">
        <v>2209</v>
      </c>
      <c r="O2223">
        <v>2201</v>
      </c>
      <c r="P2223">
        <v>1812</v>
      </c>
      <c r="Q2223">
        <v>1503</v>
      </c>
      <c r="R2223">
        <v>0</v>
      </c>
      <c r="S2223">
        <v>0</v>
      </c>
      <c r="T2223">
        <v>0</v>
      </c>
      <c r="U2223">
        <v>0</v>
      </c>
      <c r="V2223">
        <v>99</v>
      </c>
      <c r="W2223">
        <v>82</v>
      </c>
      <c r="X2223">
        <v>68</v>
      </c>
      <c r="Y2223" t="s">
        <v>173</v>
      </c>
      <c r="Z2223" t="s">
        <v>173</v>
      </c>
      <c r="AA2223" t="s">
        <v>173</v>
      </c>
      <c r="AB2223" t="s">
        <v>173</v>
      </c>
      <c r="AC2223" s="25" t="s">
        <v>173</v>
      </c>
      <c r="AD2223" s="25" t="s">
        <v>173</v>
      </c>
      <c r="AE2223" s="25" t="s">
        <v>173</v>
      </c>
      <c r="AQ2223" s="5" t="e">
        <f>VLOOKUP(AR2223,'End KS4 denominations'!A:G,7,0)</f>
        <v>#N/A</v>
      </c>
      <c r="AR2223" s="5" t="str">
        <f t="shared" si="34"/>
        <v>Boys.S7.All independent schools.Total.Total</v>
      </c>
    </row>
    <row r="2224" spans="1:44" x14ac:dyDescent="0.25">
      <c r="A2224">
        <v>201819</v>
      </c>
      <c r="B2224" t="s">
        <v>19</v>
      </c>
      <c r="C2224" t="s">
        <v>110</v>
      </c>
      <c r="D2224" t="s">
        <v>20</v>
      </c>
      <c r="E2224" t="s">
        <v>21</v>
      </c>
      <c r="F2224" t="s">
        <v>22</v>
      </c>
      <c r="G2224" t="s">
        <v>113</v>
      </c>
      <c r="H2224" t="s">
        <v>125</v>
      </c>
      <c r="I2224" t="s">
        <v>176</v>
      </c>
      <c r="J2224" t="s">
        <v>161</v>
      </c>
      <c r="K2224" t="s">
        <v>161</v>
      </c>
      <c r="L2224" t="s">
        <v>37</v>
      </c>
      <c r="M2224" t="s">
        <v>26</v>
      </c>
      <c r="N2224">
        <v>1602</v>
      </c>
      <c r="O2224">
        <v>1593</v>
      </c>
      <c r="P2224">
        <v>1348</v>
      </c>
      <c r="Q2224">
        <v>1158</v>
      </c>
      <c r="R2224">
        <v>0</v>
      </c>
      <c r="S2224">
        <v>0</v>
      </c>
      <c r="T2224">
        <v>0</v>
      </c>
      <c r="U2224">
        <v>0</v>
      </c>
      <c r="V2224">
        <v>99</v>
      </c>
      <c r="W2224">
        <v>84</v>
      </c>
      <c r="X2224">
        <v>72</v>
      </c>
      <c r="Y2224" t="s">
        <v>173</v>
      </c>
      <c r="Z2224" t="s">
        <v>173</v>
      </c>
      <c r="AA2224" t="s">
        <v>173</v>
      </c>
      <c r="AB2224" t="s">
        <v>173</v>
      </c>
      <c r="AC2224" s="25" t="s">
        <v>173</v>
      </c>
      <c r="AD2224" s="25" t="s">
        <v>173</v>
      </c>
      <c r="AE2224" s="25" t="s">
        <v>173</v>
      </c>
      <c r="AQ2224" s="5" t="e">
        <f>VLOOKUP(AR2224,'End KS4 denominations'!A:G,7,0)</f>
        <v>#N/A</v>
      </c>
      <c r="AR2224" s="5" t="str">
        <f t="shared" si="34"/>
        <v>Girls.S7.All independent schools.Total.Total</v>
      </c>
    </row>
    <row r="2225" spans="1:44" x14ac:dyDescent="0.25">
      <c r="A2225">
        <v>201819</v>
      </c>
      <c r="B2225" t="s">
        <v>19</v>
      </c>
      <c r="C2225" t="s">
        <v>110</v>
      </c>
      <c r="D2225" t="s">
        <v>20</v>
      </c>
      <c r="E2225" t="s">
        <v>21</v>
      </c>
      <c r="F2225" t="s">
        <v>22</v>
      </c>
      <c r="G2225" t="s">
        <v>161</v>
      </c>
      <c r="H2225" t="s">
        <v>125</v>
      </c>
      <c r="I2225" t="s">
        <v>176</v>
      </c>
      <c r="J2225" t="s">
        <v>161</v>
      </c>
      <c r="K2225" t="s">
        <v>161</v>
      </c>
      <c r="L2225" t="s">
        <v>37</v>
      </c>
      <c r="M2225" t="s">
        <v>26</v>
      </c>
      <c r="N2225">
        <v>3811</v>
      </c>
      <c r="O2225">
        <v>3794</v>
      </c>
      <c r="P2225">
        <v>3160</v>
      </c>
      <c r="Q2225">
        <v>2661</v>
      </c>
      <c r="R2225">
        <v>0</v>
      </c>
      <c r="S2225">
        <v>0</v>
      </c>
      <c r="T2225">
        <v>0</v>
      </c>
      <c r="U2225">
        <v>0</v>
      </c>
      <c r="V2225">
        <v>99</v>
      </c>
      <c r="W2225">
        <v>82</v>
      </c>
      <c r="X2225">
        <v>69</v>
      </c>
      <c r="Y2225" t="s">
        <v>173</v>
      </c>
      <c r="Z2225" t="s">
        <v>173</v>
      </c>
      <c r="AA2225" t="s">
        <v>173</v>
      </c>
      <c r="AB2225" t="s">
        <v>173</v>
      </c>
      <c r="AC2225" s="25" t="s">
        <v>173</v>
      </c>
      <c r="AD2225" s="25" t="s">
        <v>173</v>
      </c>
      <c r="AE2225" s="25" t="s">
        <v>173</v>
      </c>
      <c r="AQ2225" s="5" t="e">
        <f>VLOOKUP(AR2225,'End KS4 denominations'!A:G,7,0)</f>
        <v>#N/A</v>
      </c>
      <c r="AR2225" s="5" t="str">
        <f t="shared" si="34"/>
        <v>Total.S7.All independent schools.Total.Total</v>
      </c>
    </row>
    <row r="2226" spans="1:44" x14ac:dyDescent="0.25">
      <c r="A2226">
        <v>201819</v>
      </c>
      <c r="B2226" t="s">
        <v>19</v>
      </c>
      <c r="C2226" t="s">
        <v>110</v>
      </c>
      <c r="D2226" t="s">
        <v>20</v>
      </c>
      <c r="E2226" t="s">
        <v>21</v>
      </c>
      <c r="F2226" t="s">
        <v>22</v>
      </c>
      <c r="G2226" t="s">
        <v>111</v>
      </c>
      <c r="H2226" t="s">
        <v>125</v>
      </c>
      <c r="I2226" t="s">
        <v>176</v>
      </c>
      <c r="J2226" t="s">
        <v>161</v>
      </c>
      <c r="K2226" t="s">
        <v>161</v>
      </c>
      <c r="L2226" t="s">
        <v>38</v>
      </c>
      <c r="M2226" t="s">
        <v>26</v>
      </c>
      <c r="N2226">
        <v>5753</v>
      </c>
      <c r="O2226">
        <v>5723</v>
      </c>
      <c r="P2226">
        <v>5533</v>
      </c>
      <c r="Q2226">
        <v>5126</v>
      </c>
      <c r="R2226">
        <v>0</v>
      </c>
      <c r="S2226">
        <v>0</v>
      </c>
      <c r="T2226">
        <v>0</v>
      </c>
      <c r="U2226">
        <v>0</v>
      </c>
      <c r="V2226">
        <v>99</v>
      </c>
      <c r="W2226">
        <v>96</v>
      </c>
      <c r="X2226">
        <v>89</v>
      </c>
      <c r="Y2226" t="s">
        <v>173</v>
      </c>
      <c r="Z2226" t="s">
        <v>173</v>
      </c>
      <c r="AA2226" t="s">
        <v>173</v>
      </c>
      <c r="AB2226" t="s">
        <v>173</v>
      </c>
      <c r="AC2226" s="25" t="s">
        <v>173</v>
      </c>
      <c r="AD2226" s="25" t="s">
        <v>173</v>
      </c>
      <c r="AE2226" s="25" t="s">
        <v>173</v>
      </c>
      <c r="AQ2226" s="5" t="e">
        <f>VLOOKUP(AR2226,'End KS4 denominations'!A:G,7,0)</f>
        <v>#N/A</v>
      </c>
      <c r="AR2226" s="5" t="str">
        <f t="shared" si="34"/>
        <v>Boys.S7.All independent schools.Total.Total</v>
      </c>
    </row>
    <row r="2227" spans="1:44" x14ac:dyDescent="0.25">
      <c r="A2227">
        <v>201819</v>
      </c>
      <c r="B2227" t="s">
        <v>19</v>
      </c>
      <c r="C2227" t="s">
        <v>110</v>
      </c>
      <c r="D2227" t="s">
        <v>20</v>
      </c>
      <c r="E2227" t="s">
        <v>21</v>
      </c>
      <c r="F2227" t="s">
        <v>22</v>
      </c>
      <c r="G2227" t="s">
        <v>113</v>
      </c>
      <c r="H2227" t="s">
        <v>125</v>
      </c>
      <c r="I2227" t="s">
        <v>176</v>
      </c>
      <c r="J2227" t="s">
        <v>161</v>
      </c>
      <c r="K2227" t="s">
        <v>161</v>
      </c>
      <c r="L2227" t="s">
        <v>38</v>
      </c>
      <c r="M2227" t="s">
        <v>26</v>
      </c>
      <c r="N2227">
        <v>5605</v>
      </c>
      <c r="O2227">
        <v>5578</v>
      </c>
      <c r="P2227">
        <v>5429</v>
      </c>
      <c r="Q2227">
        <v>5128</v>
      </c>
      <c r="R2227">
        <v>0</v>
      </c>
      <c r="S2227">
        <v>0</v>
      </c>
      <c r="T2227">
        <v>0</v>
      </c>
      <c r="U2227">
        <v>0</v>
      </c>
      <c r="V2227">
        <v>99</v>
      </c>
      <c r="W2227">
        <v>96</v>
      </c>
      <c r="X2227">
        <v>91</v>
      </c>
      <c r="Y2227" t="s">
        <v>173</v>
      </c>
      <c r="Z2227" t="s">
        <v>173</v>
      </c>
      <c r="AA2227" t="s">
        <v>173</v>
      </c>
      <c r="AB2227" t="s">
        <v>173</v>
      </c>
      <c r="AC2227" s="25" t="s">
        <v>173</v>
      </c>
      <c r="AD2227" s="25" t="s">
        <v>173</v>
      </c>
      <c r="AE2227" s="25" t="s">
        <v>173</v>
      </c>
      <c r="AQ2227" s="5" t="e">
        <f>VLOOKUP(AR2227,'End KS4 denominations'!A:G,7,0)</f>
        <v>#N/A</v>
      </c>
      <c r="AR2227" s="5" t="str">
        <f t="shared" si="34"/>
        <v>Girls.S7.All independent schools.Total.Total</v>
      </c>
    </row>
    <row r="2228" spans="1:44" x14ac:dyDescent="0.25">
      <c r="A2228">
        <v>201819</v>
      </c>
      <c r="B2228" t="s">
        <v>19</v>
      </c>
      <c r="C2228" t="s">
        <v>110</v>
      </c>
      <c r="D2228" t="s">
        <v>20</v>
      </c>
      <c r="E2228" t="s">
        <v>21</v>
      </c>
      <c r="F2228" t="s">
        <v>22</v>
      </c>
      <c r="G2228" t="s">
        <v>161</v>
      </c>
      <c r="H2228" t="s">
        <v>125</v>
      </c>
      <c r="I2228" t="s">
        <v>176</v>
      </c>
      <c r="J2228" t="s">
        <v>161</v>
      </c>
      <c r="K2228" t="s">
        <v>161</v>
      </c>
      <c r="L2228" t="s">
        <v>38</v>
      </c>
      <c r="M2228" t="s">
        <v>26</v>
      </c>
      <c r="N2228">
        <v>11358</v>
      </c>
      <c r="O2228">
        <v>11301</v>
      </c>
      <c r="P2228">
        <v>10962</v>
      </c>
      <c r="Q2228">
        <v>10254</v>
      </c>
      <c r="R2228">
        <v>0</v>
      </c>
      <c r="S2228">
        <v>0</v>
      </c>
      <c r="T2228">
        <v>0</v>
      </c>
      <c r="U2228">
        <v>0</v>
      </c>
      <c r="V2228">
        <v>99</v>
      </c>
      <c r="W2228">
        <v>96</v>
      </c>
      <c r="X2228">
        <v>90</v>
      </c>
      <c r="Y2228" t="s">
        <v>173</v>
      </c>
      <c r="Z2228" t="s">
        <v>173</v>
      </c>
      <c r="AA2228" t="s">
        <v>173</v>
      </c>
      <c r="AB2228" t="s">
        <v>173</v>
      </c>
      <c r="AC2228" s="25" t="s">
        <v>173</v>
      </c>
      <c r="AD2228" s="25" t="s">
        <v>173</v>
      </c>
      <c r="AE2228" s="25" t="s">
        <v>173</v>
      </c>
      <c r="AQ2228" s="5" t="e">
        <f>VLOOKUP(AR2228,'End KS4 denominations'!A:G,7,0)</f>
        <v>#N/A</v>
      </c>
      <c r="AR2228" s="5" t="str">
        <f t="shared" si="34"/>
        <v>Total.S7.All independent schools.Total.Total</v>
      </c>
    </row>
    <row r="2229" spans="1:44" x14ac:dyDescent="0.25">
      <c r="A2229">
        <v>201819</v>
      </c>
      <c r="B2229" t="s">
        <v>19</v>
      </c>
      <c r="C2229" t="s">
        <v>110</v>
      </c>
      <c r="D2229" t="s">
        <v>20</v>
      </c>
      <c r="E2229" t="s">
        <v>21</v>
      </c>
      <c r="F2229" t="s">
        <v>22</v>
      </c>
      <c r="G2229" t="s">
        <v>111</v>
      </c>
      <c r="H2229" t="s">
        <v>125</v>
      </c>
      <c r="I2229" t="s">
        <v>176</v>
      </c>
      <c r="J2229" t="s">
        <v>161</v>
      </c>
      <c r="K2229" t="s">
        <v>161</v>
      </c>
      <c r="L2229" t="s">
        <v>39</v>
      </c>
      <c r="M2229" t="s">
        <v>26</v>
      </c>
      <c r="N2229">
        <v>1193</v>
      </c>
      <c r="O2229">
        <v>1190</v>
      </c>
      <c r="P2229">
        <v>1007</v>
      </c>
      <c r="Q2229">
        <v>839</v>
      </c>
      <c r="R2229">
        <v>0</v>
      </c>
      <c r="S2229">
        <v>0</v>
      </c>
      <c r="T2229">
        <v>0</v>
      </c>
      <c r="U2229">
        <v>0</v>
      </c>
      <c r="V2229">
        <v>99</v>
      </c>
      <c r="W2229">
        <v>84</v>
      </c>
      <c r="X2229">
        <v>70</v>
      </c>
      <c r="Y2229" t="s">
        <v>173</v>
      </c>
      <c r="Z2229" t="s">
        <v>173</v>
      </c>
      <c r="AA2229" t="s">
        <v>173</v>
      </c>
      <c r="AB2229" t="s">
        <v>173</v>
      </c>
      <c r="AC2229" s="25" t="s">
        <v>173</v>
      </c>
      <c r="AD2229" s="25" t="s">
        <v>173</v>
      </c>
      <c r="AE2229" s="25" t="s">
        <v>173</v>
      </c>
      <c r="AQ2229" s="5" t="e">
        <f>VLOOKUP(AR2229,'End KS4 denominations'!A:G,7,0)</f>
        <v>#N/A</v>
      </c>
      <c r="AR2229" s="5" t="str">
        <f t="shared" si="34"/>
        <v>Boys.S7.All independent schools.Total.Total</v>
      </c>
    </row>
    <row r="2230" spans="1:44" x14ac:dyDescent="0.25">
      <c r="A2230">
        <v>201819</v>
      </c>
      <c r="B2230" t="s">
        <v>19</v>
      </c>
      <c r="C2230" t="s">
        <v>110</v>
      </c>
      <c r="D2230" t="s">
        <v>20</v>
      </c>
      <c r="E2230" t="s">
        <v>21</v>
      </c>
      <c r="F2230" t="s">
        <v>22</v>
      </c>
      <c r="G2230" t="s">
        <v>113</v>
      </c>
      <c r="H2230" t="s">
        <v>125</v>
      </c>
      <c r="I2230" t="s">
        <v>176</v>
      </c>
      <c r="J2230" t="s">
        <v>161</v>
      </c>
      <c r="K2230" t="s">
        <v>161</v>
      </c>
      <c r="L2230" t="s">
        <v>39</v>
      </c>
      <c r="M2230" t="s">
        <v>26</v>
      </c>
      <c r="N2230">
        <v>976</v>
      </c>
      <c r="O2230">
        <v>974</v>
      </c>
      <c r="P2230">
        <v>907</v>
      </c>
      <c r="Q2230">
        <v>831</v>
      </c>
      <c r="R2230">
        <v>0</v>
      </c>
      <c r="S2230">
        <v>0</v>
      </c>
      <c r="T2230">
        <v>0</v>
      </c>
      <c r="U2230">
        <v>0</v>
      </c>
      <c r="V2230">
        <v>99</v>
      </c>
      <c r="W2230">
        <v>92</v>
      </c>
      <c r="X2230">
        <v>85</v>
      </c>
      <c r="Y2230" t="s">
        <v>173</v>
      </c>
      <c r="Z2230" t="s">
        <v>173</v>
      </c>
      <c r="AA2230" t="s">
        <v>173</v>
      </c>
      <c r="AB2230" t="s">
        <v>173</v>
      </c>
      <c r="AC2230" s="25" t="s">
        <v>173</v>
      </c>
      <c r="AD2230" s="25" t="s">
        <v>173</v>
      </c>
      <c r="AE2230" s="25" t="s">
        <v>173</v>
      </c>
      <c r="AQ2230" s="5" t="e">
        <f>VLOOKUP(AR2230,'End KS4 denominations'!A:G,7,0)</f>
        <v>#N/A</v>
      </c>
      <c r="AR2230" s="5" t="str">
        <f t="shared" si="34"/>
        <v>Girls.S7.All independent schools.Total.Total</v>
      </c>
    </row>
    <row r="2231" spans="1:44" x14ac:dyDescent="0.25">
      <c r="A2231">
        <v>201819</v>
      </c>
      <c r="B2231" t="s">
        <v>19</v>
      </c>
      <c r="C2231" t="s">
        <v>110</v>
      </c>
      <c r="D2231" t="s">
        <v>20</v>
      </c>
      <c r="E2231" t="s">
        <v>21</v>
      </c>
      <c r="F2231" t="s">
        <v>22</v>
      </c>
      <c r="G2231" t="s">
        <v>161</v>
      </c>
      <c r="H2231" t="s">
        <v>125</v>
      </c>
      <c r="I2231" t="s">
        <v>176</v>
      </c>
      <c r="J2231" t="s">
        <v>161</v>
      </c>
      <c r="K2231" t="s">
        <v>161</v>
      </c>
      <c r="L2231" t="s">
        <v>39</v>
      </c>
      <c r="M2231" t="s">
        <v>26</v>
      </c>
      <c r="N2231">
        <v>2169</v>
      </c>
      <c r="O2231">
        <v>2164</v>
      </c>
      <c r="P2231">
        <v>1914</v>
      </c>
      <c r="Q2231">
        <v>1670</v>
      </c>
      <c r="R2231">
        <v>0</v>
      </c>
      <c r="S2231">
        <v>0</v>
      </c>
      <c r="T2231">
        <v>0</v>
      </c>
      <c r="U2231">
        <v>0</v>
      </c>
      <c r="V2231">
        <v>99</v>
      </c>
      <c r="W2231">
        <v>88</v>
      </c>
      <c r="X2231">
        <v>76</v>
      </c>
      <c r="Y2231" t="s">
        <v>173</v>
      </c>
      <c r="Z2231" t="s">
        <v>173</v>
      </c>
      <c r="AA2231" t="s">
        <v>173</v>
      </c>
      <c r="AB2231" t="s">
        <v>173</v>
      </c>
      <c r="AC2231" s="25" t="s">
        <v>173</v>
      </c>
      <c r="AD2231" s="25" t="s">
        <v>173</v>
      </c>
      <c r="AE2231" s="25" t="s">
        <v>173</v>
      </c>
      <c r="AQ2231" s="5" t="e">
        <f>VLOOKUP(AR2231,'End KS4 denominations'!A:G,7,0)</f>
        <v>#N/A</v>
      </c>
      <c r="AR2231" s="5" t="str">
        <f t="shared" si="34"/>
        <v>Total.S7.All independent schools.Total.Total</v>
      </c>
    </row>
    <row r="2232" spans="1:44" x14ac:dyDescent="0.25">
      <c r="A2232">
        <v>201819</v>
      </c>
      <c r="B2232" t="s">
        <v>19</v>
      </c>
      <c r="C2232" t="s">
        <v>110</v>
      </c>
      <c r="D2232" t="s">
        <v>20</v>
      </c>
      <c r="E2232" t="s">
        <v>21</v>
      </c>
      <c r="F2232" t="s">
        <v>22</v>
      </c>
      <c r="G2232" t="s">
        <v>111</v>
      </c>
      <c r="H2232" t="s">
        <v>125</v>
      </c>
      <c r="I2232" t="s">
        <v>176</v>
      </c>
      <c r="J2232" t="s">
        <v>161</v>
      </c>
      <c r="K2232" t="s">
        <v>161</v>
      </c>
      <c r="L2232" t="s">
        <v>40</v>
      </c>
      <c r="M2232" t="s">
        <v>26</v>
      </c>
      <c r="N2232">
        <v>568</v>
      </c>
      <c r="O2232">
        <v>567</v>
      </c>
      <c r="P2232">
        <v>551</v>
      </c>
      <c r="Q2232">
        <v>544</v>
      </c>
      <c r="R2232">
        <v>0</v>
      </c>
      <c r="S2232">
        <v>0</v>
      </c>
      <c r="T2232">
        <v>0</v>
      </c>
      <c r="U2232">
        <v>0</v>
      </c>
      <c r="V2232">
        <v>99</v>
      </c>
      <c r="W2232">
        <v>97</v>
      </c>
      <c r="X2232">
        <v>95</v>
      </c>
      <c r="Y2232" t="s">
        <v>173</v>
      </c>
      <c r="Z2232" t="s">
        <v>173</v>
      </c>
      <c r="AA2232" t="s">
        <v>173</v>
      </c>
      <c r="AB2232" t="s">
        <v>173</v>
      </c>
      <c r="AC2232" s="25" t="s">
        <v>173</v>
      </c>
      <c r="AD2232" s="25" t="s">
        <v>173</v>
      </c>
      <c r="AE2232" s="25" t="s">
        <v>173</v>
      </c>
      <c r="AQ2232" s="5" t="e">
        <f>VLOOKUP(AR2232,'End KS4 denominations'!A:G,7,0)</f>
        <v>#N/A</v>
      </c>
      <c r="AR2232" s="5" t="str">
        <f t="shared" si="34"/>
        <v>Boys.S7.All independent schools.Total.Total</v>
      </c>
    </row>
    <row r="2233" spans="1:44" x14ac:dyDescent="0.25">
      <c r="A2233">
        <v>201819</v>
      </c>
      <c r="B2233" t="s">
        <v>19</v>
      </c>
      <c r="C2233" t="s">
        <v>110</v>
      </c>
      <c r="D2233" t="s">
        <v>20</v>
      </c>
      <c r="E2233" t="s">
        <v>21</v>
      </c>
      <c r="F2233" t="s">
        <v>22</v>
      </c>
      <c r="G2233" t="s">
        <v>113</v>
      </c>
      <c r="H2233" t="s">
        <v>125</v>
      </c>
      <c r="I2233" t="s">
        <v>176</v>
      </c>
      <c r="J2233" t="s">
        <v>161</v>
      </c>
      <c r="K2233" t="s">
        <v>161</v>
      </c>
      <c r="L2233" t="s">
        <v>40</v>
      </c>
      <c r="M2233" t="s">
        <v>26</v>
      </c>
      <c r="N2233">
        <v>407</v>
      </c>
      <c r="O2233">
        <v>407</v>
      </c>
      <c r="P2233">
        <v>401</v>
      </c>
      <c r="Q2233">
        <v>393</v>
      </c>
      <c r="R2233">
        <v>0</v>
      </c>
      <c r="S2233">
        <v>0</v>
      </c>
      <c r="T2233">
        <v>0</v>
      </c>
      <c r="U2233">
        <v>0</v>
      </c>
      <c r="V2233">
        <v>100</v>
      </c>
      <c r="W2233">
        <v>98</v>
      </c>
      <c r="X2233">
        <v>96</v>
      </c>
      <c r="Y2233" t="s">
        <v>173</v>
      </c>
      <c r="Z2233" t="s">
        <v>173</v>
      </c>
      <c r="AA2233" t="s">
        <v>173</v>
      </c>
      <c r="AB2233" t="s">
        <v>173</v>
      </c>
      <c r="AC2233" s="25" t="s">
        <v>173</v>
      </c>
      <c r="AD2233" s="25" t="s">
        <v>173</v>
      </c>
      <c r="AE2233" s="25" t="s">
        <v>173</v>
      </c>
      <c r="AQ2233" s="5" t="e">
        <f>VLOOKUP(AR2233,'End KS4 denominations'!A:G,7,0)</f>
        <v>#N/A</v>
      </c>
      <c r="AR2233" s="5" t="str">
        <f t="shared" si="34"/>
        <v>Girls.S7.All independent schools.Total.Total</v>
      </c>
    </row>
    <row r="2234" spans="1:44" x14ac:dyDescent="0.25">
      <c r="A2234">
        <v>201819</v>
      </c>
      <c r="B2234" t="s">
        <v>19</v>
      </c>
      <c r="C2234" t="s">
        <v>110</v>
      </c>
      <c r="D2234" t="s">
        <v>20</v>
      </c>
      <c r="E2234" t="s">
        <v>21</v>
      </c>
      <c r="F2234" t="s">
        <v>22</v>
      </c>
      <c r="G2234" t="s">
        <v>161</v>
      </c>
      <c r="H2234" t="s">
        <v>125</v>
      </c>
      <c r="I2234" t="s">
        <v>176</v>
      </c>
      <c r="J2234" t="s">
        <v>161</v>
      </c>
      <c r="K2234" t="s">
        <v>161</v>
      </c>
      <c r="L2234" t="s">
        <v>40</v>
      </c>
      <c r="M2234" t="s">
        <v>26</v>
      </c>
      <c r="N2234">
        <v>975</v>
      </c>
      <c r="O2234">
        <v>974</v>
      </c>
      <c r="P2234">
        <v>952</v>
      </c>
      <c r="Q2234">
        <v>937</v>
      </c>
      <c r="R2234">
        <v>0</v>
      </c>
      <c r="S2234">
        <v>0</v>
      </c>
      <c r="T2234">
        <v>0</v>
      </c>
      <c r="U2234">
        <v>0</v>
      </c>
      <c r="V2234">
        <v>99</v>
      </c>
      <c r="W2234">
        <v>97</v>
      </c>
      <c r="X2234">
        <v>96</v>
      </c>
      <c r="Y2234" t="s">
        <v>173</v>
      </c>
      <c r="Z2234" t="s">
        <v>173</v>
      </c>
      <c r="AA2234" t="s">
        <v>173</v>
      </c>
      <c r="AB2234" t="s">
        <v>173</v>
      </c>
      <c r="AC2234" s="25" t="s">
        <v>173</v>
      </c>
      <c r="AD2234" s="25" t="s">
        <v>173</v>
      </c>
      <c r="AE2234" s="25" t="s">
        <v>173</v>
      </c>
      <c r="AQ2234" s="5" t="e">
        <f>VLOOKUP(AR2234,'End KS4 denominations'!A:G,7,0)</f>
        <v>#N/A</v>
      </c>
      <c r="AR2234" s="5" t="str">
        <f t="shared" si="34"/>
        <v>Total.S7.All independent schools.Total.Total</v>
      </c>
    </row>
    <row r="2235" spans="1:44" x14ac:dyDescent="0.25">
      <c r="A2235">
        <v>201819</v>
      </c>
      <c r="B2235" t="s">
        <v>19</v>
      </c>
      <c r="C2235" t="s">
        <v>110</v>
      </c>
      <c r="D2235" t="s">
        <v>20</v>
      </c>
      <c r="E2235" t="s">
        <v>21</v>
      </c>
      <c r="F2235" t="s">
        <v>22</v>
      </c>
      <c r="G2235" t="s">
        <v>111</v>
      </c>
      <c r="H2235" t="s">
        <v>125</v>
      </c>
      <c r="I2235" t="s">
        <v>176</v>
      </c>
      <c r="J2235" t="s">
        <v>161</v>
      </c>
      <c r="K2235" t="s">
        <v>161</v>
      </c>
      <c r="L2235" t="s">
        <v>41</v>
      </c>
      <c r="M2235" t="s">
        <v>26</v>
      </c>
      <c r="N2235">
        <v>5012</v>
      </c>
      <c r="O2235">
        <v>4897</v>
      </c>
      <c r="P2235">
        <v>4095</v>
      </c>
      <c r="Q2235">
        <v>3082</v>
      </c>
      <c r="R2235">
        <v>0</v>
      </c>
      <c r="S2235">
        <v>0</v>
      </c>
      <c r="T2235">
        <v>0</v>
      </c>
      <c r="U2235">
        <v>0</v>
      </c>
      <c r="V2235">
        <v>97</v>
      </c>
      <c r="W2235">
        <v>81</v>
      </c>
      <c r="X2235">
        <v>61</v>
      </c>
      <c r="Y2235" t="s">
        <v>173</v>
      </c>
      <c r="Z2235" t="s">
        <v>173</v>
      </c>
      <c r="AA2235" t="s">
        <v>173</v>
      </c>
      <c r="AB2235" t="s">
        <v>173</v>
      </c>
      <c r="AC2235" s="25" t="s">
        <v>173</v>
      </c>
      <c r="AD2235" s="25" t="s">
        <v>173</v>
      </c>
      <c r="AE2235" s="25" t="s">
        <v>173</v>
      </c>
      <c r="AQ2235" s="5" t="e">
        <f>VLOOKUP(AR2235,'End KS4 denominations'!A:G,7,0)</f>
        <v>#N/A</v>
      </c>
      <c r="AR2235" s="5" t="str">
        <f t="shared" si="34"/>
        <v>Boys.S7.All independent schools.Total.Total</v>
      </c>
    </row>
    <row r="2236" spans="1:44" x14ac:dyDescent="0.25">
      <c r="A2236">
        <v>201819</v>
      </c>
      <c r="B2236" t="s">
        <v>19</v>
      </c>
      <c r="C2236" t="s">
        <v>110</v>
      </c>
      <c r="D2236" t="s">
        <v>20</v>
      </c>
      <c r="E2236" t="s">
        <v>21</v>
      </c>
      <c r="F2236" t="s">
        <v>22</v>
      </c>
      <c r="G2236" t="s">
        <v>113</v>
      </c>
      <c r="H2236" t="s">
        <v>125</v>
      </c>
      <c r="I2236" t="s">
        <v>176</v>
      </c>
      <c r="J2236" t="s">
        <v>161</v>
      </c>
      <c r="K2236" t="s">
        <v>161</v>
      </c>
      <c r="L2236" t="s">
        <v>41</v>
      </c>
      <c r="M2236" t="s">
        <v>26</v>
      </c>
      <c r="N2236">
        <v>5827</v>
      </c>
      <c r="O2236">
        <v>5739</v>
      </c>
      <c r="P2236">
        <v>5098</v>
      </c>
      <c r="Q2236">
        <v>4110</v>
      </c>
      <c r="R2236">
        <v>0</v>
      </c>
      <c r="S2236">
        <v>0</v>
      </c>
      <c r="T2236">
        <v>0</v>
      </c>
      <c r="U2236">
        <v>0</v>
      </c>
      <c r="V2236">
        <v>98</v>
      </c>
      <c r="W2236">
        <v>87</v>
      </c>
      <c r="X2236">
        <v>70</v>
      </c>
      <c r="Y2236" t="s">
        <v>173</v>
      </c>
      <c r="Z2236" t="s">
        <v>173</v>
      </c>
      <c r="AA2236" t="s">
        <v>173</v>
      </c>
      <c r="AB2236" t="s">
        <v>173</v>
      </c>
      <c r="AC2236" s="25" t="s">
        <v>173</v>
      </c>
      <c r="AD2236" s="25" t="s">
        <v>173</v>
      </c>
      <c r="AE2236" s="25" t="s">
        <v>173</v>
      </c>
      <c r="AQ2236" s="5" t="e">
        <f>VLOOKUP(AR2236,'End KS4 denominations'!A:G,7,0)</f>
        <v>#N/A</v>
      </c>
      <c r="AR2236" s="5" t="str">
        <f t="shared" si="34"/>
        <v>Girls.S7.All independent schools.Total.Total</v>
      </c>
    </row>
    <row r="2237" spans="1:44" x14ac:dyDescent="0.25">
      <c r="A2237">
        <v>201819</v>
      </c>
      <c r="B2237" t="s">
        <v>19</v>
      </c>
      <c r="C2237" t="s">
        <v>110</v>
      </c>
      <c r="D2237" t="s">
        <v>20</v>
      </c>
      <c r="E2237" t="s">
        <v>21</v>
      </c>
      <c r="F2237" t="s">
        <v>22</v>
      </c>
      <c r="G2237" t="s">
        <v>161</v>
      </c>
      <c r="H2237" t="s">
        <v>125</v>
      </c>
      <c r="I2237" t="s">
        <v>176</v>
      </c>
      <c r="J2237" t="s">
        <v>161</v>
      </c>
      <c r="K2237" t="s">
        <v>161</v>
      </c>
      <c r="L2237" t="s">
        <v>41</v>
      </c>
      <c r="M2237" t="s">
        <v>26</v>
      </c>
      <c r="N2237">
        <v>10839</v>
      </c>
      <c r="O2237">
        <v>10636</v>
      </c>
      <c r="P2237">
        <v>9193</v>
      </c>
      <c r="Q2237">
        <v>7192</v>
      </c>
      <c r="R2237">
        <v>0</v>
      </c>
      <c r="S2237">
        <v>0</v>
      </c>
      <c r="T2237">
        <v>0</v>
      </c>
      <c r="U2237">
        <v>0</v>
      </c>
      <c r="V2237">
        <v>98</v>
      </c>
      <c r="W2237">
        <v>84</v>
      </c>
      <c r="X2237">
        <v>66</v>
      </c>
      <c r="Y2237" t="s">
        <v>173</v>
      </c>
      <c r="Z2237" t="s">
        <v>173</v>
      </c>
      <c r="AA2237" t="s">
        <v>173</v>
      </c>
      <c r="AB2237" t="s">
        <v>173</v>
      </c>
      <c r="AC2237" s="25" t="s">
        <v>173</v>
      </c>
      <c r="AD2237" s="25" t="s">
        <v>173</v>
      </c>
      <c r="AE2237" s="25" t="s">
        <v>173</v>
      </c>
      <c r="AQ2237" s="5" t="e">
        <f>VLOOKUP(AR2237,'End KS4 denominations'!A:G,7,0)</f>
        <v>#N/A</v>
      </c>
      <c r="AR2237" s="5" t="str">
        <f t="shared" si="34"/>
        <v>Total.S7.All independent schools.Total.Total</v>
      </c>
    </row>
    <row r="2238" spans="1:44" x14ac:dyDescent="0.25">
      <c r="A2238">
        <v>201819</v>
      </c>
      <c r="B2238" t="s">
        <v>19</v>
      </c>
      <c r="C2238" t="s">
        <v>110</v>
      </c>
      <c r="D2238" t="s">
        <v>20</v>
      </c>
      <c r="E2238" t="s">
        <v>21</v>
      </c>
      <c r="F2238" t="s">
        <v>22</v>
      </c>
      <c r="G2238" t="s">
        <v>111</v>
      </c>
      <c r="H2238" t="s">
        <v>125</v>
      </c>
      <c r="I2238" t="s">
        <v>176</v>
      </c>
      <c r="J2238" t="s">
        <v>161</v>
      </c>
      <c r="K2238" t="s">
        <v>161</v>
      </c>
      <c r="L2238" t="s">
        <v>42</v>
      </c>
      <c r="M2238" t="s">
        <v>26</v>
      </c>
      <c r="N2238">
        <v>46</v>
      </c>
      <c r="O2238">
        <v>46</v>
      </c>
      <c r="P2238">
        <v>36</v>
      </c>
      <c r="Q2238">
        <v>27</v>
      </c>
      <c r="R2238">
        <v>0</v>
      </c>
      <c r="S2238">
        <v>0</v>
      </c>
      <c r="T2238">
        <v>0</v>
      </c>
      <c r="U2238">
        <v>0</v>
      </c>
      <c r="V2238">
        <v>100</v>
      </c>
      <c r="W2238">
        <v>78</v>
      </c>
      <c r="X2238">
        <v>58</v>
      </c>
      <c r="Y2238" t="s">
        <v>173</v>
      </c>
      <c r="Z2238" t="s">
        <v>173</v>
      </c>
      <c r="AA2238" t="s">
        <v>173</v>
      </c>
      <c r="AB2238" t="s">
        <v>173</v>
      </c>
      <c r="AC2238" s="25" t="s">
        <v>173</v>
      </c>
      <c r="AD2238" s="25" t="s">
        <v>173</v>
      </c>
      <c r="AE2238" s="25" t="s">
        <v>173</v>
      </c>
      <c r="AQ2238" s="5" t="e">
        <f>VLOOKUP(AR2238,'End KS4 denominations'!A:G,7,0)</f>
        <v>#N/A</v>
      </c>
      <c r="AR2238" s="5" t="str">
        <f t="shared" si="34"/>
        <v>Boys.S7.All independent schools.Total.Total</v>
      </c>
    </row>
    <row r="2239" spans="1:44" x14ac:dyDescent="0.25">
      <c r="A2239">
        <v>201819</v>
      </c>
      <c r="B2239" t="s">
        <v>19</v>
      </c>
      <c r="C2239" t="s">
        <v>110</v>
      </c>
      <c r="D2239" t="s">
        <v>20</v>
      </c>
      <c r="E2239" t="s">
        <v>21</v>
      </c>
      <c r="F2239" t="s">
        <v>22</v>
      </c>
      <c r="G2239" t="s">
        <v>113</v>
      </c>
      <c r="H2239" t="s">
        <v>125</v>
      </c>
      <c r="I2239" t="s">
        <v>176</v>
      </c>
      <c r="J2239" t="s">
        <v>161</v>
      </c>
      <c r="K2239" t="s">
        <v>161</v>
      </c>
      <c r="L2239" t="s">
        <v>42</v>
      </c>
      <c r="M2239" t="s">
        <v>26</v>
      </c>
      <c r="N2239">
        <v>42</v>
      </c>
      <c r="O2239">
        <v>41</v>
      </c>
      <c r="P2239">
        <v>38</v>
      </c>
      <c r="Q2239">
        <v>38</v>
      </c>
      <c r="R2239">
        <v>0</v>
      </c>
      <c r="S2239">
        <v>0</v>
      </c>
      <c r="T2239">
        <v>0</v>
      </c>
      <c r="U2239">
        <v>0</v>
      </c>
      <c r="V2239">
        <v>97</v>
      </c>
      <c r="W2239">
        <v>90</v>
      </c>
      <c r="X2239">
        <v>90</v>
      </c>
      <c r="Y2239" t="s">
        <v>173</v>
      </c>
      <c r="Z2239" t="s">
        <v>173</v>
      </c>
      <c r="AA2239" t="s">
        <v>173</v>
      </c>
      <c r="AB2239" t="s">
        <v>173</v>
      </c>
      <c r="AC2239" s="25" t="s">
        <v>173</v>
      </c>
      <c r="AD2239" s="25" t="s">
        <v>173</v>
      </c>
      <c r="AE2239" s="25" t="s">
        <v>173</v>
      </c>
      <c r="AQ2239" s="5" t="e">
        <f>VLOOKUP(AR2239,'End KS4 denominations'!A:G,7,0)</f>
        <v>#N/A</v>
      </c>
      <c r="AR2239" s="5" t="str">
        <f t="shared" si="34"/>
        <v>Girls.S7.All independent schools.Total.Total</v>
      </c>
    </row>
    <row r="2240" spans="1:44" x14ac:dyDescent="0.25">
      <c r="A2240">
        <v>201819</v>
      </c>
      <c r="B2240" t="s">
        <v>19</v>
      </c>
      <c r="C2240" t="s">
        <v>110</v>
      </c>
      <c r="D2240" t="s">
        <v>20</v>
      </c>
      <c r="E2240" t="s">
        <v>21</v>
      </c>
      <c r="F2240" t="s">
        <v>22</v>
      </c>
      <c r="G2240" t="s">
        <v>161</v>
      </c>
      <c r="H2240" t="s">
        <v>125</v>
      </c>
      <c r="I2240" t="s">
        <v>176</v>
      </c>
      <c r="J2240" t="s">
        <v>161</v>
      </c>
      <c r="K2240" t="s">
        <v>161</v>
      </c>
      <c r="L2240" t="s">
        <v>42</v>
      </c>
      <c r="M2240" t="s">
        <v>26</v>
      </c>
      <c r="N2240">
        <v>88</v>
      </c>
      <c r="O2240">
        <v>87</v>
      </c>
      <c r="P2240">
        <v>74</v>
      </c>
      <c r="Q2240">
        <v>65</v>
      </c>
      <c r="R2240">
        <v>0</v>
      </c>
      <c r="S2240">
        <v>0</v>
      </c>
      <c r="T2240">
        <v>0</v>
      </c>
      <c r="U2240">
        <v>0</v>
      </c>
      <c r="V2240">
        <v>98</v>
      </c>
      <c r="W2240">
        <v>84</v>
      </c>
      <c r="X2240">
        <v>73</v>
      </c>
      <c r="Y2240" t="s">
        <v>173</v>
      </c>
      <c r="Z2240" t="s">
        <v>173</v>
      </c>
      <c r="AA2240" t="s">
        <v>173</v>
      </c>
      <c r="AB2240" t="s">
        <v>173</v>
      </c>
      <c r="AC2240" s="25" t="s">
        <v>173</v>
      </c>
      <c r="AD2240" s="25" t="s">
        <v>173</v>
      </c>
      <c r="AE2240" s="25" t="s">
        <v>173</v>
      </c>
      <c r="AQ2240" s="5" t="e">
        <f>VLOOKUP(AR2240,'End KS4 denominations'!A:G,7,0)</f>
        <v>#N/A</v>
      </c>
      <c r="AR2240" s="5" t="str">
        <f t="shared" ref="AR2240:AR2303" si="35">CONCATENATE(G2240,".",H2240,".",I2240,".",J2240,".",K2240)</f>
        <v>Total.S7.All independent schools.Total.Total</v>
      </c>
    </row>
    <row r="2241" spans="1:44" x14ac:dyDescent="0.25">
      <c r="A2241">
        <v>201819</v>
      </c>
      <c r="B2241" t="s">
        <v>19</v>
      </c>
      <c r="C2241" t="s">
        <v>110</v>
      </c>
      <c r="D2241" t="s">
        <v>20</v>
      </c>
      <c r="E2241" t="s">
        <v>21</v>
      </c>
      <c r="F2241" t="s">
        <v>22</v>
      </c>
      <c r="G2241" t="s">
        <v>111</v>
      </c>
      <c r="H2241" t="s">
        <v>125</v>
      </c>
      <c r="I2241" t="s">
        <v>176</v>
      </c>
      <c r="J2241" t="s">
        <v>161</v>
      </c>
      <c r="K2241" t="s">
        <v>161</v>
      </c>
      <c r="L2241" t="s">
        <v>43</v>
      </c>
      <c r="M2241" t="s">
        <v>26</v>
      </c>
      <c r="N2241">
        <v>2487</v>
      </c>
      <c r="O2241">
        <v>2460</v>
      </c>
      <c r="P2241">
        <v>2028</v>
      </c>
      <c r="Q2241">
        <v>1743</v>
      </c>
      <c r="R2241">
        <v>0</v>
      </c>
      <c r="S2241">
        <v>0</v>
      </c>
      <c r="T2241">
        <v>0</v>
      </c>
      <c r="U2241">
        <v>0</v>
      </c>
      <c r="V2241">
        <v>98</v>
      </c>
      <c r="W2241">
        <v>81</v>
      </c>
      <c r="X2241">
        <v>70</v>
      </c>
      <c r="Y2241" t="s">
        <v>173</v>
      </c>
      <c r="Z2241" t="s">
        <v>173</v>
      </c>
      <c r="AA2241" t="s">
        <v>173</v>
      </c>
      <c r="AB2241" t="s">
        <v>173</v>
      </c>
      <c r="AC2241" s="25" t="s">
        <v>173</v>
      </c>
      <c r="AD2241" s="25" t="s">
        <v>173</v>
      </c>
      <c r="AE2241" s="25" t="s">
        <v>173</v>
      </c>
      <c r="AQ2241" s="5" t="e">
        <f>VLOOKUP(AR2241,'End KS4 denominations'!A:G,7,0)</f>
        <v>#N/A</v>
      </c>
      <c r="AR2241" s="5" t="str">
        <f t="shared" si="35"/>
        <v>Boys.S7.All independent schools.Total.Total</v>
      </c>
    </row>
    <row r="2242" spans="1:44" x14ac:dyDescent="0.25">
      <c r="A2242">
        <v>201819</v>
      </c>
      <c r="B2242" t="s">
        <v>19</v>
      </c>
      <c r="C2242" t="s">
        <v>110</v>
      </c>
      <c r="D2242" t="s">
        <v>20</v>
      </c>
      <c r="E2242" t="s">
        <v>21</v>
      </c>
      <c r="F2242" t="s">
        <v>22</v>
      </c>
      <c r="G2242" t="s">
        <v>113</v>
      </c>
      <c r="H2242" t="s">
        <v>125</v>
      </c>
      <c r="I2242" t="s">
        <v>176</v>
      </c>
      <c r="J2242" t="s">
        <v>161</v>
      </c>
      <c r="K2242" t="s">
        <v>161</v>
      </c>
      <c r="L2242" t="s">
        <v>43</v>
      </c>
      <c r="M2242" t="s">
        <v>26</v>
      </c>
      <c r="N2242">
        <v>1286</v>
      </c>
      <c r="O2242">
        <v>1277</v>
      </c>
      <c r="P2242">
        <v>1088</v>
      </c>
      <c r="Q2242">
        <v>938</v>
      </c>
      <c r="R2242">
        <v>0</v>
      </c>
      <c r="S2242">
        <v>0</v>
      </c>
      <c r="T2242">
        <v>0</v>
      </c>
      <c r="U2242">
        <v>0</v>
      </c>
      <c r="V2242">
        <v>99</v>
      </c>
      <c r="W2242">
        <v>84</v>
      </c>
      <c r="X2242">
        <v>72</v>
      </c>
      <c r="Y2242" t="s">
        <v>173</v>
      </c>
      <c r="Z2242" t="s">
        <v>173</v>
      </c>
      <c r="AA2242" t="s">
        <v>173</v>
      </c>
      <c r="AB2242" t="s">
        <v>173</v>
      </c>
      <c r="AC2242" s="25" t="s">
        <v>173</v>
      </c>
      <c r="AD2242" s="25" t="s">
        <v>173</v>
      </c>
      <c r="AE2242" s="25" t="s">
        <v>173</v>
      </c>
      <c r="AQ2242" s="5" t="e">
        <f>VLOOKUP(AR2242,'End KS4 denominations'!A:G,7,0)</f>
        <v>#N/A</v>
      </c>
      <c r="AR2242" s="5" t="str">
        <f t="shared" si="35"/>
        <v>Girls.S7.All independent schools.Total.Total</v>
      </c>
    </row>
    <row r="2243" spans="1:44" x14ac:dyDescent="0.25">
      <c r="A2243">
        <v>201819</v>
      </c>
      <c r="B2243" t="s">
        <v>19</v>
      </c>
      <c r="C2243" t="s">
        <v>110</v>
      </c>
      <c r="D2243" t="s">
        <v>20</v>
      </c>
      <c r="E2243" t="s">
        <v>21</v>
      </c>
      <c r="F2243" t="s">
        <v>22</v>
      </c>
      <c r="G2243" t="s">
        <v>161</v>
      </c>
      <c r="H2243" t="s">
        <v>125</v>
      </c>
      <c r="I2243" t="s">
        <v>176</v>
      </c>
      <c r="J2243" t="s">
        <v>161</v>
      </c>
      <c r="K2243" t="s">
        <v>161</v>
      </c>
      <c r="L2243" t="s">
        <v>43</v>
      </c>
      <c r="M2243" t="s">
        <v>26</v>
      </c>
      <c r="N2243">
        <v>3773</v>
      </c>
      <c r="O2243">
        <v>3737</v>
      </c>
      <c r="P2243">
        <v>3116</v>
      </c>
      <c r="Q2243">
        <v>2681</v>
      </c>
      <c r="R2243">
        <v>0</v>
      </c>
      <c r="S2243">
        <v>0</v>
      </c>
      <c r="T2243">
        <v>0</v>
      </c>
      <c r="U2243">
        <v>0</v>
      </c>
      <c r="V2243">
        <v>99</v>
      </c>
      <c r="W2243">
        <v>82</v>
      </c>
      <c r="X2243">
        <v>71</v>
      </c>
      <c r="Y2243" t="s">
        <v>173</v>
      </c>
      <c r="Z2243" t="s">
        <v>173</v>
      </c>
      <c r="AA2243" t="s">
        <v>173</v>
      </c>
      <c r="AB2243" t="s">
        <v>173</v>
      </c>
      <c r="AC2243" s="25" t="s">
        <v>173</v>
      </c>
      <c r="AD2243" s="25" t="s">
        <v>173</v>
      </c>
      <c r="AE2243" s="25" t="s">
        <v>173</v>
      </c>
      <c r="AQ2243" s="5" t="e">
        <f>VLOOKUP(AR2243,'End KS4 denominations'!A:G,7,0)</f>
        <v>#N/A</v>
      </c>
      <c r="AR2243" s="5" t="str">
        <f t="shared" si="35"/>
        <v>Total.S7.All independent schools.Total.Total</v>
      </c>
    </row>
    <row r="2244" spans="1:44" x14ac:dyDescent="0.25">
      <c r="A2244">
        <v>201819</v>
      </c>
      <c r="B2244" t="s">
        <v>19</v>
      </c>
      <c r="C2244" t="s">
        <v>110</v>
      </c>
      <c r="D2244" t="s">
        <v>20</v>
      </c>
      <c r="E2244" t="s">
        <v>21</v>
      </c>
      <c r="F2244" t="s">
        <v>22</v>
      </c>
      <c r="G2244" t="s">
        <v>111</v>
      </c>
      <c r="H2244" t="s">
        <v>125</v>
      </c>
      <c r="I2244" t="s">
        <v>176</v>
      </c>
      <c r="J2244" t="s">
        <v>161</v>
      </c>
      <c r="K2244" t="s">
        <v>161</v>
      </c>
      <c r="L2244" t="s">
        <v>44</v>
      </c>
      <c r="M2244" t="s">
        <v>26</v>
      </c>
      <c r="N2244">
        <v>38</v>
      </c>
      <c r="O2244">
        <v>37</v>
      </c>
      <c r="P2244">
        <v>30</v>
      </c>
      <c r="Q2244">
        <v>26</v>
      </c>
      <c r="R2244">
        <v>0</v>
      </c>
      <c r="S2244">
        <v>0</v>
      </c>
      <c r="T2244">
        <v>0</v>
      </c>
      <c r="U2244">
        <v>0</v>
      </c>
      <c r="V2244">
        <v>97</v>
      </c>
      <c r="W2244">
        <v>78</v>
      </c>
      <c r="X2244">
        <v>68</v>
      </c>
      <c r="Y2244" t="s">
        <v>173</v>
      </c>
      <c r="Z2244" t="s">
        <v>173</v>
      </c>
      <c r="AA2244" t="s">
        <v>173</v>
      </c>
      <c r="AB2244" t="s">
        <v>173</v>
      </c>
      <c r="AC2244" s="25" t="s">
        <v>173</v>
      </c>
      <c r="AD2244" s="25" t="s">
        <v>173</v>
      </c>
      <c r="AE2244" s="25" t="s">
        <v>173</v>
      </c>
      <c r="AQ2244" s="5" t="e">
        <f>VLOOKUP(AR2244,'End KS4 denominations'!A:G,7,0)</f>
        <v>#N/A</v>
      </c>
      <c r="AR2244" s="5" t="str">
        <f t="shared" si="35"/>
        <v>Boys.S7.All independent schools.Total.Total</v>
      </c>
    </row>
    <row r="2245" spans="1:44" x14ac:dyDescent="0.25">
      <c r="A2245">
        <v>201819</v>
      </c>
      <c r="B2245" t="s">
        <v>19</v>
      </c>
      <c r="C2245" t="s">
        <v>110</v>
      </c>
      <c r="D2245" t="s">
        <v>20</v>
      </c>
      <c r="E2245" t="s">
        <v>21</v>
      </c>
      <c r="F2245" t="s">
        <v>22</v>
      </c>
      <c r="G2245" t="s">
        <v>113</v>
      </c>
      <c r="H2245" t="s">
        <v>125</v>
      </c>
      <c r="I2245" t="s">
        <v>176</v>
      </c>
      <c r="J2245" t="s">
        <v>161</v>
      </c>
      <c r="K2245" t="s">
        <v>161</v>
      </c>
      <c r="L2245" t="s">
        <v>44</v>
      </c>
      <c r="M2245" t="s">
        <v>26</v>
      </c>
      <c r="N2245">
        <v>369</v>
      </c>
      <c r="O2245">
        <v>369</v>
      </c>
      <c r="P2245">
        <v>345</v>
      </c>
      <c r="Q2245">
        <v>312</v>
      </c>
      <c r="R2245">
        <v>0</v>
      </c>
      <c r="S2245">
        <v>0</v>
      </c>
      <c r="T2245">
        <v>0</v>
      </c>
      <c r="U2245">
        <v>0</v>
      </c>
      <c r="V2245">
        <v>100</v>
      </c>
      <c r="W2245">
        <v>93</v>
      </c>
      <c r="X2245">
        <v>84</v>
      </c>
      <c r="Y2245" t="s">
        <v>173</v>
      </c>
      <c r="Z2245" t="s">
        <v>173</v>
      </c>
      <c r="AA2245" t="s">
        <v>173</v>
      </c>
      <c r="AB2245" t="s">
        <v>173</v>
      </c>
      <c r="AC2245" s="25" t="s">
        <v>173</v>
      </c>
      <c r="AD2245" s="25" t="s">
        <v>173</v>
      </c>
      <c r="AE2245" s="25" t="s">
        <v>173</v>
      </c>
      <c r="AQ2245" s="5" t="e">
        <f>VLOOKUP(AR2245,'End KS4 denominations'!A:G,7,0)</f>
        <v>#N/A</v>
      </c>
      <c r="AR2245" s="5" t="str">
        <f t="shared" si="35"/>
        <v>Girls.S7.All independent schools.Total.Total</v>
      </c>
    </row>
    <row r="2246" spans="1:44" x14ac:dyDescent="0.25">
      <c r="A2246">
        <v>201819</v>
      </c>
      <c r="B2246" t="s">
        <v>19</v>
      </c>
      <c r="C2246" t="s">
        <v>110</v>
      </c>
      <c r="D2246" t="s">
        <v>20</v>
      </c>
      <c r="E2246" t="s">
        <v>21</v>
      </c>
      <c r="F2246" t="s">
        <v>22</v>
      </c>
      <c r="G2246" t="s">
        <v>161</v>
      </c>
      <c r="H2246" t="s">
        <v>125</v>
      </c>
      <c r="I2246" t="s">
        <v>176</v>
      </c>
      <c r="J2246" t="s">
        <v>161</v>
      </c>
      <c r="K2246" t="s">
        <v>161</v>
      </c>
      <c r="L2246" t="s">
        <v>44</v>
      </c>
      <c r="M2246" t="s">
        <v>26</v>
      </c>
      <c r="N2246">
        <v>407</v>
      </c>
      <c r="O2246">
        <v>406</v>
      </c>
      <c r="P2246">
        <v>375</v>
      </c>
      <c r="Q2246">
        <v>338</v>
      </c>
      <c r="R2246">
        <v>0</v>
      </c>
      <c r="S2246">
        <v>0</v>
      </c>
      <c r="T2246">
        <v>0</v>
      </c>
      <c r="U2246">
        <v>0</v>
      </c>
      <c r="V2246">
        <v>99</v>
      </c>
      <c r="W2246">
        <v>92</v>
      </c>
      <c r="X2246">
        <v>83</v>
      </c>
      <c r="Y2246" t="s">
        <v>173</v>
      </c>
      <c r="Z2246" t="s">
        <v>173</v>
      </c>
      <c r="AA2246" t="s">
        <v>173</v>
      </c>
      <c r="AB2246" t="s">
        <v>173</v>
      </c>
      <c r="AC2246" s="25" t="s">
        <v>173</v>
      </c>
      <c r="AD2246" s="25" t="s">
        <v>173</v>
      </c>
      <c r="AE2246" s="25" t="s">
        <v>173</v>
      </c>
      <c r="AQ2246" s="5" t="e">
        <f>VLOOKUP(AR2246,'End KS4 denominations'!A:G,7,0)</f>
        <v>#N/A</v>
      </c>
      <c r="AR2246" s="5" t="str">
        <f t="shared" si="35"/>
        <v>Total.S7.All independent schools.Total.Total</v>
      </c>
    </row>
    <row r="2247" spans="1:44" x14ac:dyDescent="0.25">
      <c r="A2247">
        <v>201819</v>
      </c>
      <c r="B2247" t="s">
        <v>19</v>
      </c>
      <c r="C2247" t="s">
        <v>110</v>
      </c>
      <c r="D2247" t="s">
        <v>20</v>
      </c>
      <c r="E2247" t="s">
        <v>21</v>
      </c>
      <c r="F2247" t="s">
        <v>22</v>
      </c>
      <c r="G2247" t="s">
        <v>111</v>
      </c>
      <c r="H2247" t="s">
        <v>125</v>
      </c>
      <c r="I2247" t="s">
        <v>176</v>
      </c>
      <c r="J2247" t="s">
        <v>161</v>
      </c>
      <c r="K2247" t="s">
        <v>161</v>
      </c>
      <c r="L2247" t="s">
        <v>165</v>
      </c>
      <c r="M2247" t="s">
        <v>26</v>
      </c>
      <c r="N2247">
        <v>4623</v>
      </c>
      <c r="O2247">
        <v>4613</v>
      </c>
      <c r="P2247">
        <v>4238</v>
      </c>
      <c r="Q2247">
        <v>3780</v>
      </c>
      <c r="R2247">
        <v>0</v>
      </c>
      <c r="S2247">
        <v>0</v>
      </c>
      <c r="T2247">
        <v>0</v>
      </c>
      <c r="U2247">
        <v>0</v>
      </c>
      <c r="V2247">
        <v>99</v>
      </c>
      <c r="W2247">
        <v>91</v>
      </c>
      <c r="X2247">
        <v>81</v>
      </c>
      <c r="Y2247" t="s">
        <v>173</v>
      </c>
      <c r="Z2247" t="s">
        <v>173</v>
      </c>
      <c r="AA2247" t="s">
        <v>173</v>
      </c>
      <c r="AB2247" t="s">
        <v>173</v>
      </c>
      <c r="AC2247" s="25" t="s">
        <v>173</v>
      </c>
      <c r="AD2247" s="25" t="s">
        <v>173</v>
      </c>
      <c r="AE2247" s="25" t="s">
        <v>173</v>
      </c>
      <c r="AQ2247" s="5" t="e">
        <f>VLOOKUP(AR2247,'End KS4 denominations'!A:G,7,0)</f>
        <v>#N/A</v>
      </c>
      <c r="AR2247" s="5" t="str">
        <f t="shared" si="35"/>
        <v>Boys.S7.All independent schools.Total.Total</v>
      </c>
    </row>
    <row r="2248" spans="1:44" x14ac:dyDescent="0.25">
      <c r="A2248">
        <v>201819</v>
      </c>
      <c r="B2248" t="s">
        <v>19</v>
      </c>
      <c r="C2248" t="s">
        <v>110</v>
      </c>
      <c r="D2248" t="s">
        <v>20</v>
      </c>
      <c r="E2248" t="s">
        <v>21</v>
      </c>
      <c r="F2248" t="s">
        <v>22</v>
      </c>
      <c r="G2248" t="s">
        <v>113</v>
      </c>
      <c r="H2248" t="s">
        <v>125</v>
      </c>
      <c r="I2248" t="s">
        <v>176</v>
      </c>
      <c r="J2248" t="s">
        <v>161</v>
      </c>
      <c r="K2248" t="s">
        <v>161</v>
      </c>
      <c r="L2248" t="s">
        <v>165</v>
      </c>
      <c r="M2248" t="s">
        <v>26</v>
      </c>
      <c r="N2248">
        <v>2048</v>
      </c>
      <c r="O2248">
        <v>2046</v>
      </c>
      <c r="P2248">
        <v>1955</v>
      </c>
      <c r="Q2248">
        <v>1827</v>
      </c>
      <c r="R2248">
        <v>0</v>
      </c>
      <c r="S2248">
        <v>0</v>
      </c>
      <c r="T2248">
        <v>0</v>
      </c>
      <c r="U2248">
        <v>0</v>
      </c>
      <c r="V2248">
        <v>99</v>
      </c>
      <c r="W2248">
        <v>95</v>
      </c>
      <c r="X2248">
        <v>89</v>
      </c>
      <c r="Y2248" t="s">
        <v>173</v>
      </c>
      <c r="Z2248" t="s">
        <v>173</v>
      </c>
      <c r="AA2248" t="s">
        <v>173</v>
      </c>
      <c r="AB2248" t="s">
        <v>173</v>
      </c>
      <c r="AC2248" s="25" t="s">
        <v>173</v>
      </c>
      <c r="AD2248" s="25" t="s">
        <v>173</v>
      </c>
      <c r="AE2248" s="25" t="s">
        <v>173</v>
      </c>
      <c r="AQ2248" s="5" t="e">
        <f>VLOOKUP(AR2248,'End KS4 denominations'!A:G,7,0)</f>
        <v>#N/A</v>
      </c>
      <c r="AR2248" s="5" t="str">
        <f t="shared" si="35"/>
        <v>Girls.S7.All independent schools.Total.Total</v>
      </c>
    </row>
    <row r="2249" spans="1:44" x14ac:dyDescent="0.25">
      <c r="A2249">
        <v>201819</v>
      </c>
      <c r="B2249" t="s">
        <v>19</v>
      </c>
      <c r="C2249" t="s">
        <v>110</v>
      </c>
      <c r="D2249" t="s">
        <v>20</v>
      </c>
      <c r="E2249" t="s">
        <v>21</v>
      </c>
      <c r="F2249" t="s">
        <v>22</v>
      </c>
      <c r="G2249" t="s">
        <v>161</v>
      </c>
      <c r="H2249" t="s">
        <v>125</v>
      </c>
      <c r="I2249" t="s">
        <v>176</v>
      </c>
      <c r="J2249" t="s">
        <v>161</v>
      </c>
      <c r="K2249" t="s">
        <v>161</v>
      </c>
      <c r="L2249" t="s">
        <v>165</v>
      </c>
      <c r="M2249" t="s">
        <v>26</v>
      </c>
      <c r="N2249">
        <v>6671</v>
      </c>
      <c r="O2249">
        <v>6659</v>
      </c>
      <c r="P2249">
        <v>6193</v>
      </c>
      <c r="Q2249">
        <v>5607</v>
      </c>
      <c r="R2249">
        <v>0</v>
      </c>
      <c r="S2249">
        <v>0</v>
      </c>
      <c r="T2249">
        <v>0</v>
      </c>
      <c r="U2249">
        <v>0</v>
      </c>
      <c r="V2249">
        <v>99</v>
      </c>
      <c r="W2249">
        <v>92</v>
      </c>
      <c r="X2249">
        <v>84</v>
      </c>
      <c r="Y2249" t="s">
        <v>173</v>
      </c>
      <c r="Z2249" t="s">
        <v>173</v>
      </c>
      <c r="AA2249" t="s">
        <v>173</v>
      </c>
      <c r="AB2249" t="s">
        <v>173</v>
      </c>
      <c r="AC2249" s="25" t="s">
        <v>173</v>
      </c>
      <c r="AD2249" s="25" t="s">
        <v>173</v>
      </c>
      <c r="AE2249" s="25" t="s">
        <v>173</v>
      </c>
      <c r="AQ2249" s="5" t="e">
        <f>VLOOKUP(AR2249,'End KS4 denominations'!A:G,7,0)</f>
        <v>#N/A</v>
      </c>
      <c r="AR2249" s="5" t="str">
        <f t="shared" si="35"/>
        <v>Total.S7.All independent schools.Total.Total</v>
      </c>
    </row>
    <row r="2250" spans="1:44" x14ac:dyDescent="0.25">
      <c r="A2250">
        <v>201819</v>
      </c>
      <c r="B2250" t="s">
        <v>19</v>
      </c>
      <c r="C2250" t="s">
        <v>110</v>
      </c>
      <c r="D2250" t="s">
        <v>20</v>
      </c>
      <c r="E2250" t="s">
        <v>21</v>
      </c>
      <c r="F2250" t="s">
        <v>22</v>
      </c>
      <c r="G2250" t="s">
        <v>111</v>
      </c>
      <c r="H2250" t="s">
        <v>125</v>
      </c>
      <c r="I2250" t="s">
        <v>176</v>
      </c>
      <c r="J2250" t="s">
        <v>161</v>
      </c>
      <c r="K2250" t="s">
        <v>161</v>
      </c>
      <c r="L2250" t="s">
        <v>45</v>
      </c>
      <c r="M2250" t="s">
        <v>26</v>
      </c>
      <c r="N2250">
        <v>2274</v>
      </c>
      <c r="O2250">
        <v>2271</v>
      </c>
      <c r="P2250">
        <v>2067</v>
      </c>
      <c r="Q2250">
        <v>1810</v>
      </c>
      <c r="R2250">
        <v>0</v>
      </c>
      <c r="S2250">
        <v>0</v>
      </c>
      <c r="T2250">
        <v>0</v>
      </c>
      <c r="U2250">
        <v>0</v>
      </c>
      <c r="V2250">
        <v>99</v>
      </c>
      <c r="W2250">
        <v>90</v>
      </c>
      <c r="X2250">
        <v>79</v>
      </c>
      <c r="Y2250" t="s">
        <v>173</v>
      </c>
      <c r="Z2250" t="s">
        <v>173</v>
      </c>
      <c r="AA2250" t="s">
        <v>173</v>
      </c>
      <c r="AB2250" t="s">
        <v>173</v>
      </c>
      <c r="AC2250" s="25" t="s">
        <v>173</v>
      </c>
      <c r="AD2250" s="25" t="s">
        <v>173</v>
      </c>
      <c r="AE2250" s="25" t="s">
        <v>173</v>
      </c>
      <c r="AQ2250" s="5" t="e">
        <f>VLOOKUP(AR2250,'End KS4 denominations'!A:G,7,0)</f>
        <v>#N/A</v>
      </c>
      <c r="AR2250" s="5" t="str">
        <f t="shared" si="35"/>
        <v>Boys.S7.All independent schools.Total.Total</v>
      </c>
    </row>
    <row r="2251" spans="1:44" x14ac:dyDescent="0.25">
      <c r="A2251">
        <v>201819</v>
      </c>
      <c r="B2251" t="s">
        <v>19</v>
      </c>
      <c r="C2251" t="s">
        <v>110</v>
      </c>
      <c r="D2251" t="s">
        <v>20</v>
      </c>
      <c r="E2251" t="s">
        <v>21</v>
      </c>
      <c r="F2251" t="s">
        <v>22</v>
      </c>
      <c r="G2251" t="s">
        <v>113</v>
      </c>
      <c r="H2251" t="s">
        <v>125</v>
      </c>
      <c r="I2251" t="s">
        <v>176</v>
      </c>
      <c r="J2251" t="s">
        <v>161</v>
      </c>
      <c r="K2251" t="s">
        <v>161</v>
      </c>
      <c r="L2251" t="s">
        <v>45</v>
      </c>
      <c r="M2251" t="s">
        <v>26</v>
      </c>
      <c r="N2251">
        <v>3823</v>
      </c>
      <c r="O2251">
        <v>3820</v>
      </c>
      <c r="P2251">
        <v>3709</v>
      </c>
      <c r="Q2251">
        <v>3486</v>
      </c>
      <c r="R2251">
        <v>0</v>
      </c>
      <c r="S2251">
        <v>0</v>
      </c>
      <c r="T2251">
        <v>0</v>
      </c>
      <c r="U2251">
        <v>0</v>
      </c>
      <c r="V2251">
        <v>99</v>
      </c>
      <c r="W2251">
        <v>97</v>
      </c>
      <c r="X2251">
        <v>91</v>
      </c>
      <c r="Y2251" t="s">
        <v>173</v>
      </c>
      <c r="Z2251" t="s">
        <v>173</v>
      </c>
      <c r="AA2251" t="s">
        <v>173</v>
      </c>
      <c r="AB2251" t="s">
        <v>173</v>
      </c>
      <c r="AC2251" s="25" t="s">
        <v>173</v>
      </c>
      <c r="AD2251" s="25" t="s">
        <v>173</v>
      </c>
      <c r="AE2251" s="25" t="s">
        <v>173</v>
      </c>
      <c r="AQ2251" s="5" t="e">
        <f>VLOOKUP(AR2251,'End KS4 denominations'!A:G,7,0)</f>
        <v>#N/A</v>
      </c>
      <c r="AR2251" s="5" t="str">
        <f t="shared" si="35"/>
        <v>Girls.S7.All independent schools.Total.Total</v>
      </c>
    </row>
    <row r="2252" spans="1:44" x14ac:dyDescent="0.25">
      <c r="A2252">
        <v>201819</v>
      </c>
      <c r="B2252" t="s">
        <v>19</v>
      </c>
      <c r="C2252" t="s">
        <v>110</v>
      </c>
      <c r="D2252" t="s">
        <v>20</v>
      </c>
      <c r="E2252" t="s">
        <v>21</v>
      </c>
      <c r="F2252" t="s">
        <v>22</v>
      </c>
      <c r="G2252" t="s">
        <v>161</v>
      </c>
      <c r="H2252" t="s">
        <v>125</v>
      </c>
      <c r="I2252" t="s">
        <v>176</v>
      </c>
      <c r="J2252" t="s">
        <v>161</v>
      </c>
      <c r="K2252" t="s">
        <v>161</v>
      </c>
      <c r="L2252" t="s">
        <v>45</v>
      </c>
      <c r="M2252" t="s">
        <v>26</v>
      </c>
      <c r="N2252">
        <v>6097</v>
      </c>
      <c r="O2252">
        <v>6091</v>
      </c>
      <c r="P2252">
        <v>5776</v>
      </c>
      <c r="Q2252">
        <v>5296</v>
      </c>
      <c r="R2252">
        <v>0</v>
      </c>
      <c r="S2252">
        <v>0</v>
      </c>
      <c r="T2252">
        <v>0</v>
      </c>
      <c r="U2252">
        <v>0</v>
      </c>
      <c r="V2252">
        <v>99</v>
      </c>
      <c r="W2252">
        <v>94</v>
      </c>
      <c r="X2252">
        <v>86</v>
      </c>
      <c r="Y2252" t="s">
        <v>173</v>
      </c>
      <c r="Z2252" t="s">
        <v>173</v>
      </c>
      <c r="AA2252" t="s">
        <v>173</v>
      </c>
      <c r="AB2252" t="s">
        <v>173</v>
      </c>
      <c r="AC2252" s="25" t="s">
        <v>173</v>
      </c>
      <c r="AD2252" s="25" t="s">
        <v>173</v>
      </c>
      <c r="AE2252" s="25" t="s">
        <v>173</v>
      </c>
      <c r="AQ2252" s="5" t="e">
        <f>VLOOKUP(AR2252,'End KS4 denominations'!A:G,7,0)</f>
        <v>#N/A</v>
      </c>
      <c r="AR2252" s="5" t="str">
        <f t="shared" si="35"/>
        <v>Total.S7.All independent schools.Total.Total</v>
      </c>
    </row>
    <row r="2253" spans="1:44" x14ac:dyDescent="0.25">
      <c r="A2253">
        <v>201819</v>
      </c>
      <c r="B2253" t="s">
        <v>19</v>
      </c>
      <c r="C2253" t="s">
        <v>110</v>
      </c>
      <c r="D2253" t="s">
        <v>20</v>
      </c>
      <c r="E2253" t="s">
        <v>21</v>
      </c>
      <c r="F2253" t="s">
        <v>22</v>
      </c>
      <c r="G2253" t="s">
        <v>111</v>
      </c>
      <c r="H2253" t="s">
        <v>125</v>
      </c>
      <c r="I2253" t="s">
        <v>176</v>
      </c>
      <c r="J2253" t="s">
        <v>161</v>
      </c>
      <c r="K2253" t="s">
        <v>161</v>
      </c>
      <c r="L2253" t="s">
        <v>46</v>
      </c>
      <c r="M2253" t="s">
        <v>26</v>
      </c>
      <c r="N2253">
        <v>187</v>
      </c>
      <c r="O2253">
        <v>183</v>
      </c>
      <c r="P2253">
        <v>140</v>
      </c>
      <c r="Q2253">
        <v>115</v>
      </c>
      <c r="R2253">
        <v>0</v>
      </c>
      <c r="S2253">
        <v>0</v>
      </c>
      <c r="T2253">
        <v>0</v>
      </c>
      <c r="U2253">
        <v>0</v>
      </c>
      <c r="V2253">
        <v>97</v>
      </c>
      <c r="W2253">
        <v>74</v>
      </c>
      <c r="X2253">
        <v>61</v>
      </c>
      <c r="Y2253" t="s">
        <v>173</v>
      </c>
      <c r="Z2253" t="s">
        <v>173</v>
      </c>
      <c r="AA2253" t="s">
        <v>173</v>
      </c>
      <c r="AB2253" t="s">
        <v>173</v>
      </c>
      <c r="AC2253" s="25" t="s">
        <v>173</v>
      </c>
      <c r="AD2253" s="25" t="s">
        <v>173</v>
      </c>
      <c r="AE2253" s="25" t="s">
        <v>173</v>
      </c>
      <c r="AQ2253" s="5" t="e">
        <f>VLOOKUP(AR2253,'End KS4 denominations'!A:G,7,0)</f>
        <v>#N/A</v>
      </c>
      <c r="AR2253" s="5" t="str">
        <f t="shared" si="35"/>
        <v>Boys.S7.All independent schools.Total.Total</v>
      </c>
    </row>
    <row r="2254" spans="1:44" x14ac:dyDescent="0.25">
      <c r="A2254">
        <v>201819</v>
      </c>
      <c r="B2254" t="s">
        <v>19</v>
      </c>
      <c r="C2254" t="s">
        <v>110</v>
      </c>
      <c r="D2254" t="s">
        <v>20</v>
      </c>
      <c r="E2254" t="s">
        <v>21</v>
      </c>
      <c r="F2254" t="s">
        <v>22</v>
      </c>
      <c r="G2254" t="s">
        <v>113</v>
      </c>
      <c r="H2254" t="s">
        <v>125</v>
      </c>
      <c r="I2254" t="s">
        <v>176</v>
      </c>
      <c r="J2254" t="s">
        <v>161</v>
      </c>
      <c r="K2254" t="s">
        <v>161</v>
      </c>
      <c r="L2254" t="s">
        <v>46</v>
      </c>
      <c r="M2254" t="s">
        <v>26</v>
      </c>
      <c r="N2254">
        <v>121</v>
      </c>
      <c r="O2254">
        <v>121</v>
      </c>
      <c r="P2254">
        <v>105</v>
      </c>
      <c r="Q2254">
        <v>89</v>
      </c>
      <c r="R2254">
        <v>0</v>
      </c>
      <c r="S2254">
        <v>0</v>
      </c>
      <c r="T2254">
        <v>0</v>
      </c>
      <c r="U2254">
        <v>0</v>
      </c>
      <c r="V2254">
        <v>100</v>
      </c>
      <c r="W2254">
        <v>86</v>
      </c>
      <c r="X2254">
        <v>73</v>
      </c>
      <c r="Y2254" t="s">
        <v>173</v>
      </c>
      <c r="Z2254" t="s">
        <v>173</v>
      </c>
      <c r="AA2254" t="s">
        <v>173</v>
      </c>
      <c r="AB2254" t="s">
        <v>173</v>
      </c>
      <c r="AC2254" s="25" t="s">
        <v>173</v>
      </c>
      <c r="AD2254" s="25" t="s">
        <v>173</v>
      </c>
      <c r="AE2254" s="25" t="s">
        <v>173</v>
      </c>
      <c r="AQ2254" s="5" t="e">
        <f>VLOOKUP(AR2254,'End KS4 denominations'!A:G,7,0)</f>
        <v>#N/A</v>
      </c>
      <c r="AR2254" s="5" t="str">
        <f t="shared" si="35"/>
        <v>Girls.S7.All independent schools.Total.Total</v>
      </c>
    </row>
    <row r="2255" spans="1:44" x14ac:dyDescent="0.25">
      <c r="A2255">
        <v>201819</v>
      </c>
      <c r="B2255" t="s">
        <v>19</v>
      </c>
      <c r="C2255" t="s">
        <v>110</v>
      </c>
      <c r="D2255" t="s">
        <v>20</v>
      </c>
      <c r="E2255" t="s">
        <v>21</v>
      </c>
      <c r="F2255" t="s">
        <v>22</v>
      </c>
      <c r="G2255" t="s">
        <v>161</v>
      </c>
      <c r="H2255" t="s">
        <v>125</v>
      </c>
      <c r="I2255" t="s">
        <v>176</v>
      </c>
      <c r="J2255" t="s">
        <v>161</v>
      </c>
      <c r="K2255" t="s">
        <v>161</v>
      </c>
      <c r="L2255" t="s">
        <v>46</v>
      </c>
      <c r="M2255" t="s">
        <v>26</v>
      </c>
      <c r="N2255">
        <v>308</v>
      </c>
      <c r="O2255">
        <v>304</v>
      </c>
      <c r="P2255">
        <v>245</v>
      </c>
      <c r="Q2255">
        <v>204</v>
      </c>
      <c r="R2255">
        <v>0</v>
      </c>
      <c r="S2255">
        <v>0</v>
      </c>
      <c r="T2255">
        <v>0</v>
      </c>
      <c r="U2255">
        <v>0</v>
      </c>
      <c r="V2255">
        <v>98</v>
      </c>
      <c r="W2255">
        <v>79</v>
      </c>
      <c r="X2255">
        <v>66</v>
      </c>
      <c r="Y2255" t="s">
        <v>173</v>
      </c>
      <c r="Z2255" t="s">
        <v>173</v>
      </c>
      <c r="AA2255" t="s">
        <v>173</v>
      </c>
      <c r="AB2255" t="s">
        <v>173</v>
      </c>
      <c r="AC2255" s="25" t="s">
        <v>173</v>
      </c>
      <c r="AD2255" s="25" t="s">
        <v>173</v>
      </c>
      <c r="AE2255" s="25" t="s">
        <v>173</v>
      </c>
      <c r="AQ2255" s="5" t="e">
        <f>VLOOKUP(AR2255,'End KS4 denominations'!A:G,7,0)</f>
        <v>#N/A</v>
      </c>
      <c r="AR2255" s="5" t="str">
        <f t="shared" si="35"/>
        <v>Total.S7.All independent schools.Total.Total</v>
      </c>
    </row>
    <row r="2256" spans="1:44" x14ac:dyDescent="0.25">
      <c r="A2256">
        <v>201819</v>
      </c>
      <c r="B2256" t="s">
        <v>19</v>
      </c>
      <c r="C2256" t="s">
        <v>110</v>
      </c>
      <c r="D2256" t="s">
        <v>20</v>
      </c>
      <c r="E2256" t="s">
        <v>21</v>
      </c>
      <c r="F2256" t="s">
        <v>22</v>
      </c>
      <c r="G2256" t="s">
        <v>111</v>
      </c>
      <c r="H2256" t="s">
        <v>125</v>
      </c>
      <c r="I2256" t="s">
        <v>176</v>
      </c>
      <c r="J2256" t="s">
        <v>161</v>
      </c>
      <c r="K2256" t="s">
        <v>161</v>
      </c>
      <c r="L2256" t="s">
        <v>47</v>
      </c>
      <c r="M2256" t="s">
        <v>26</v>
      </c>
      <c r="N2256">
        <v>29</v>
      </c>
      <c r="O2256">
        <v>29</v>
      </c>
      <c r="P2256">
        <v>23</v>
      </c>
      <c r="Q2256">
        <v>21</v>
      </c>
      <c r="R2256">
        <v>0</v>
      </c>
      <c r="S2256">
        <v>0</v>
      </c>
      <c r="T2256">
        <v>0</v>
      </c>
      <c r="U2256">
        <v>0</v>
      </c>
      <c r="V2256">
        <v>100</v>
      </c>
      <c r="W2256">
        <v>79</v>
      </c>
      <c r="X2256">
        <v>72</v>
      </c>
      <c r="Y2256" t="s">
        <v>173</v>
      </c>
      <c r="Z2256" t="s">
        <v>173</v>
      </c>
      <c r="AA2256" t="s">
        <v>173</v>
      </c>
      <c r="AB2256" t="s">
        <v>173</v>
      </c>
      <c r="AC2256" s="25" t="s">
        <v>173</v>
      </c>
      <c r="AD2256" s="25" t="s">
        <v>173</v>
      </c>
      <c r="AE2256" s="25" t="s">
        <v>173</v>
      </c>
      <c r="AQ2256" s="5" t="e">
        <f>VLOOKUP(AR2256,'End KS4 denominations'!A:G,7,0)</f>
        <v>#N/A</v>
      </c>
      <c r="AR2256" s="5" t="str">
        <f t="shared" si="35"/>
        <v>Boys.S7.All independent schools.Total.Total</v>
      </c>
    </row>
    <row r="2257" spans="1:44" x14ac:dyDescent="0.25">
      <c r="A2257">
        <v>201819</v>
      </c>
      <c r="B2257" t="s">
        <v>19</v>
      </c>
      <c r="C2257" t="s">
        <v>110</v>
      </c>
      <c r="D2257" t="s">
        <v>20</v>
      </c>
      <c r="E2257" t="s">
        <v>21</v>
      </c>
      <c r="F2257" t="s">
        <v>22</v>
      </c>
      <c r="G2257" t="s">
        <v>113</v>
      </c>
      <c r="H2257" t="s">
        <v>125</v>
      </c>
      <c r="I2257" t="s">
        <v>176</v>
      </c>
      <c r="J2257" t="s">
        <v>161</v>
      </c>
      <c r="K2257" t="s">
        <v>161</v>
      </c>
      <c r="L2257" t="s">
        <v>47</v>
      </c>
      <c r="M2257" t="s">
        <v>26</v>
      </c>
      <c r="N2257">
        <v>3</v>
      </c>
      <c r="O2257">
        <v>3</v>
      </c>
      <c r="P2257">
        <v>3</v>
      </c>
      <c r="Q2257">
        <v>3</v>
      </c>
      <c r="R2257">
        <v>0</v>
      </c>
      <c r="S2257">
        <v>0</v>
      </c>
      <c r="T2257">
        <v>0</v>
      </c>
      <c r="U2257">
        <v>0</v>
      </c>
      <c r="V2257">
        <v>100</v>
      </c>
      <c r="W2257">
        <v>100</v>
      </c>
      <c r="X2257">
        <v>100</v>
      </c>
      <c r="Y2257" t="s">
        <v>173</v>
      </c>
      <c r="Z2257" t="s">
        <v>173</v>
      </c>
      <c r="AA2257" t="s">
        <v>173</v>
      </c>
      <c r="AB2257" t="s">
        <v>173</v>
      </c>
      <c r="AC2257" s="25" t="s">
        <v>173</v>
      </c>
      <c r="AD2257" s="25" t="s">
        <v>173</v>
      </c>
      <c r="AE2257" s="25" t="s">
        <v>173</v>
      </c>
      <c r="AQ2257" s="5" t="e">
        <f>VLOOKUP(AR2257,'End KS4 denominations'!A:G,7,0)</f>
        <v>#N/A</v>
      </c>
      <c r="AR2257" s="5" t="str">
        <f t="shared" si="35"/>
        <v>Girls.S7.All independent schools.Total.Total</v>
      </c>
    </row>
    <row r="2258" spans="1:44" x14ac:dyDescent="0.25">
      <c r="A2258">
        <v>201819</v>
      </c>
      <c r="B2258" t="s">
        <v>19</v>
      </c>
      <c r="C2258" t="s">
        <v>110</v>
      </c>
      <c r="D2258" t="s">
        <v>20</v>
      </c>
      <c r="E2258" t="s">
        <v>21</v>
      </c>
      <c r="F2258" t="s">
        <v>22</v>
      </c>
      <c r="G2258" t="s">
        <v>161</v>
      </c>
      <c r="H2258" t="s">
        <v>125</v>
      </c>
      <c r="I2258" t="s">
        <v>176</v>
      </c>
      <c r="J2258" t="s">
        <v>161</v>
      </c>
      <c r="K2258" t="s">
        <v>161</v>
      </c>
      <c r="L2258" t="s">
        <v>47</v>
      </c>
      <c r="M2258" t="s">
        <v>26</v>
      </c>
      <c r="N2258">
        <v>32</v>
      </c>
      <c r="O2258">
        <v>32</v>
      </c>
      <c r="P2258">
        <v>26</v>
      </c>
      <c r="Q2258">
        <v>24</v>
      </c>
      <c r="R2258">
        <v>0</v>
      </c>
      <c r="S2258">
        <v>0</v>
      </c>
      <c r="T2258">
        <v>0</v>
      </c>
      <c r="U2258">
        <v>0</v>
      </c>
      <c r="V2258">
        <v>100</v>
      </c>
      <c r="W2258">
        <v>81</v>
      </c>
      <c r="X2258">
        <v>75</v>
      </c>
      <c r="Y2258" t="s">
        <v>173</v>
      </c>
      <c r="Z2258" t="s">
        <v>173</v>
      </c>
      <c r="AA2258" t="s">
        <v>173</v>
      </c>
      <c r="AB2258" t="s">
        <v>173</v>
      </c>
      <c r="AC2258" s="25" t="s">
        <v>173</v>
      </c>
      <c r="AD2258" s="25" t="s">
        <v>173</v>
      </c>
      <c r="AE2258" s="25" t="s">
        <v>173</v>
      </c>
      <c r="AQ2258" s="5" t="e">
        <f>VLOOKUP(AR2258,'End KS4 denominations'!A:G,7,0)</f>
        <v>#N/A</v>
      </c>
      <c r="AR2258" s="5" t="str">
        <f t="shared" si="35"/>
        <v>Total.S7.All independent schools.Total.Total</v>
      </c>
    </row>
    <row r="2259" spans="1:44" x14ac:dyDescent="0.25">
      <c r="A2259">
        <v>201819</v>
      </c>
      <c r="B2259" t="s">
        <v>19</v>
      </c>
      <c r="C2259" t="s">
        <v>110</v>
      </c>
      <c r="D2259" t="s">
        <v>20</v>
      </c>
      <c r="E2259" t="s">
        <v>21</v>
      </c>
      <c r="F2259" t="s">
        <v>22</v>
      </c>
      <c r="G2259" t="s">
        <v>111</v>
      </c>
      <c r="H2259" t="s">
        <v>125</v>
      </c>
      <c r="I2259" t="s">
        <v>176</v>
      </c>
      <c r="J2259" t="s">
        <v>161</v>
      </c>
      <c r="K2259" t="s">
        <v>161</v>
      </c>
      <c r="L2259" t="s">
        <v>48</v>
      </c>
      <c r="M2259" t="s">
        <v>26</v>
      </c>
      <c r="N2259">
        <v>6286</v>
      </c>
      <c r="O2259">
        <v>6017</v>
      </c>
      <c r="P2259">
        <v>4533</v>
      </c>
      <c r="Q2259">
        <v>3348</v>
      </c>
      <c r="R2259">
        <v>0</v>
      </c>
      <c r="S2259">
        <v>0</v>
      </c>
      <c r="T2259">
        <v>0</v>
      </c>
      <c r="U2259">
        <v>0</v>
      </c>
      <c r="V2259">
        <v>95</v>
      </c>
      <c r="W2259">
        <v>72</v>
      </c>
      <c r="X2259">
        <v>53</v>
      </c>
      <c r="Y2259" t="s">
        <v>173</v>
      </c>
      <c r="Z2259" t="s">
        <v>173</v>
      </c>
      <c r="AA2259" t="s">
        <v>173</v>
      </c>
      <c r="AB2259" t="s">
        <v>173</v>
      </c>
      <c r="AC2259" s="25" t="s">
        <v>173</v>
      </c>
      <c r="AD2259" s="25" t="s">
        <v>173</v>
      </c>
      <c r="AE2259" s="25" t="s">
        <v>173</v>
      </c>
      <c r="AQ2259" s="5" t="e">
        <f>VLOOKUP(AR2259,'End KS4 denominations'!A:G,7,0)</f>
        <v>#N/A</v>
      </c>
      <c r="AR2259" s="5" t="str">
        <f t="shared" si="35"/>
        <v>Boys.S7.All independent schools.Total.Total</v>
      </c>
    </row>
    <row r="2260" spans="1:44" x14ac:dyDescent="0.25">
      <c r="A2260">
        <v>201819</v>
      </c>
      <c r="B2260" t="s">
        <v>19</v>
      </c>
      <c r="C2260" t="s">
        <v>110</v>
      </c>
      <c r="D2260" t="s">
        <v>20</v>
      </c>
      <c r="E2260" t="s">
        <v>21</v>
      </c>
      <c r="F2260" t="s">
        <v>22</v>
      </c>
      <c r="G2260" t="s">
        <v>113</v>
      </c>
      <c r="H2260" t="s">
        <v>125</v>
      </c>
      <c r="I2260" t="s">
        <v>176</v>
      </c>
      <c r="J2260" t="s">
        <v>161</v>
      </c>
      <c r="K2260" t="s">
        <v>161</v>
      </c>
      <c r="L2260" t="s">
        <v>48</v>
      </c>
      <c r="M2260" t="s">
        <v>26</v>
      </c>
      <c r="N2260">
        <v>6921</v>
      </c>
      <c r="O2260">
        <v>6789</v>
      </c>
      <c r="P2260">
        <v>5719</v>
      </c>
      <c r="Q2260">
        <v>4444</v>
      </c>
      <c r="R2260">
        <v>0</v>
      </c>
      <c r="S2260">
        <v>0</v>
      </c>
      <c r="T2260">
        <v>0</v>
      </c>
      <c r="U2260">
        <v>0</v>
      </c>
      <c r="V2260">
        <v>98</v>
      </c>
      <c r="W2260">
        <v>82</v>
      </c>
      <c r="X2260">
        <v>64</v>
      </c>
      <c r="Y2260" t="s">
        <v>173</v>
      </c>
      <c r="Z2260" t="s">
        <v>173</v>
      </c>
      <c r="AA2260" t="s">
        <v>173</v>
      </c>
      <c r="AB2260" t="s">
        <v>173</v>
      </c>
      <c r="AC2260" s="25" t="s">
        <v>173</v>
      </c>
      <c r="AD2260" s="25" t="s">
        <v>173</v>
      </c>
      <c r="AE2260" s="25" t="s">
        <v>173</v>
      </c>
      <c r="AQ2260" s="5" t="e">
        <f>VLOOKUP(AR2260,'End KS4 denominations'!A:G,7,0)</f>
        <v>#N/A</v>
      </c>
      <c r="AR2260" s="5" t="str">
        <f t="shared" si="35"/>
        <v>Girls.S7.All independent schools.Total.Total</v>
      </c>
    </row>
    <row r="2261" spans="1:44" x14ac:dyDescent="0.25">
      <c r="A2261">
        <v>201819</v>
      </c>
      <c r="B2261" t="s">
        <v>19</v>
      </c>
      <c r="C2261" t="s">
        <v>110</v>
      </c>
      <c r="D2261" t="s">
        <v>20</v>
      </c>
      <c r="E2261" t="s">
        <v>21</v>
      </c>
      <c r="F2261" t="s">
        <v>22</v>
      </c>
      <c r="G2261" t="s">
        <v>161</v>
      </c>
      <c r="H2261" t="s">
        <v>125</v>
      </c>
      <c r="I2261" t="s">
        <v>176</v>
      </c>
      <c r="J2261" t="s">
        <v>161</v>
      </c>
      <c r="K2261" t="s">
        <v>161</v>
      </c>
      <c r="L2261" t="s">
        <v>48</v>
      </c>
      <c r="M2261" t="s">
        <v>26</v>
      </c>
      <c r="N2261">
        <v>13207</v>
      </c>
      <c r="O2261">
        <v>12806</v>
      </c>
      <c r="P2261">
        <v>10252</v>
      </c>
      <c r="Q2261">
        <v>7792</v>
      </c>
      <c r="R2261">
        <v>0</v>
      </c>
      <c r="S2261">
        <v>0</v>
      </c>
      <c r="T2261">
        <v>0</v>
      </c>
      <c r="U2261">
        <v>0</v>
      </c>
      <c r="V2261">
        <v>96</v>
      </c>
      <c r="W2261">
        <v>77</v>
      </c>
      <c r="X2261">
        <v>58</v>
      </c>
      <c r="Y2261" t="s">
        <v>173</v>
      </c>
      <c r="Z2261" t="s">
        <v>173</v>
      </c>
      <c r="AA2261" t="s">
        <v>173</v>
      </c>
      <c r="AB2261" t="s">
        <v>173</v>
      </c>
      <c r="AC2261" s="25" t="s">
        <v>173</v>
      </c>
      <c r="AD2261" s="25" t="s">
        <v>173</v>
      </c>
      <c r="AE2261" s="25" t="s">
        <v>173</v>
      </c>
      <c r="AQ2261" s="5" t="e">
        <f>VLOOKUP(AR2261,'End KS4 denominations'!A:G,7,0)</f>
        <v>#N/A</v>
      </c>
      <c r="AR2261" s="5" t="str">
        <f t="shared" si="35"/>
        <v>Total.S7.All independent schools.Total.Total</v>
      </c>
    </row>
    <row r="2262" spans="1:44" x14ac:dyDescent="0.25">
      <c r="A2262">
        <v>201819</v>
      </c>
      <c r="B2262" t="s">
        <v>19</v>
      </c>
      <c r="C2262" t="s">
        <v>110</v>
      </c>
      <c r="D2262" t="s">
        <v>20</v>
      </c>
      <c r="E2262" t="s">
        <v>21</v>
      </c>
      <c r="F2262" t="s">
        <v>22</v>
      </c>
      <c r="G2262" t="s">
        <v>111</v>
      </c>
      <c r="H2262" t="s">
        <v>125</v>
      </c>
      <c r="I2262" t="s">
        <v>176</v>
      </c>
      <c r="J2262" t="s">
        <v>161</v>
      </c>
      <c r="K2262" t="s">
        <v>161</v>
      </c>
      <c r="L2262" t="s">
        <v>49</v>
      </c>
      <c r="M2262" t="s">
        <v>26</v>
      </c>
      <c r="N2262">
        <v>10811</v>
      </c>
      <c r="O2262">
        <v>10621</v>
      </c>
      <c r="P2262">
        <v>8810</v>
      </c>
      <c r="Q2262">
        <v>7317</v>
      </c>
      <c r="R2262">
        <v>0</v>
      </c>
      <c r="S2262">
        <v>0</v>
      </c>
      <c r="T2262">
        <v>0</v>
      </c>
      <c r="U2262">
        <v>0</v>
      </c>
      <c r="V2262">
        <v>98</v>
      </c>
      <c r="W2262">
        <v>81</v>
      </c>
      <c r="X2262">
        <v>67</v>
      </c>
      <c r="Y2262" t="s">
        <v>173</v>
      </c>
      <c r="Z2262" t="s">
        <v>173</v>
      </c>
      <c r="AA2262" t="s">
        <v>173</v>
      </c>
      <c r="AB2262" t="s">
        <v>173</v>
      </c>
      <c r="AC2262" s="25" t="s">
        <v>173</v>
      </c>
      <c r="AD2262" s="25" t="s">
        <v>173</v>
      </c>
      <c r="AE2262" s="25" t="s">
        <v>173</v>
      </c>
      <c r="AQ2262" s="5" t="e">
        <f>VLOOKUP(AR2262,'End KS4 denominations'!A:G,7,0)</f>
        <v>#N/A</v>
      </c>
      <c r="AR2262" s="5" t="str">
        <f t="shared" si="35"/>
        <v>Boys.S7.All independent schools.Total.Total</v>
      </c>
    </row>
    <row r="2263" spans="1:44" x14ac:dyDescent="0.25">
      <c r="A2263">
        <v>201819</v>
      </c>
      <c r="B2263" t="s">
        <v>19</v>
      </c>
      <c r="C2263" t="s">
        <v>110</v>
      </c>
      <c r="D2263" t="s">
        <v>20</v>
      </c>
      <c r="E2263" t="s">
        <v>21</v>
      </c>
      <c r="F2263" t="s">
        <v>22</v>
      </c>
      <c r="G2263" t="s">
        <v>113</v>
      </c>
      <c r="H2263" t="s">
        <v>125</v>
      </c>
      <c r="I2263" t="s">
        <v>176</v>
      </c>
      <c r="J2263" t="s">
        <v>161</v>
      </c>
      <c r="K2263" t="s">
        <v>161</v>
      </c>
      <c r="L2263" t="s">
        <v>49</v>
      </c>
      <c r="M2263" t="s">
        <v>26</v>
      </c>
      <c r="N2263">
        <v>12273</v>
      </c>
      <c r="O2263">
        <v>12217</v>
      </c>
      <c r="P2263">
        <v>11314</v>
      </c>
      <c r="Q2263">
        <v>10252</v>
      </c>
      <c r="R2263">
        <v>0</v>
      </c>
      <c r="S2263">
        <v>0</v>
      </c>
      <c r="T2263">
        <v>0</v>
      </c>
      <c r="U2263">
        <v>0</v>
      </c>
      <c r="V2263">
        <v>99</v>
      </c>
      <c r="W2263">
        <v>92</v>
      </c>
      <c r="X2263">
        <v>83</v>
      </c>
      <c r="Y2263" t="s">
        <v>173</v>
      </c>
      <c r="Z2263" t="s">
        <v>173</v>
      </c>
      <c r="AA2263" t="s">
        <v>173</v>
      </c>
      <c r="AB2263" t="s">
        <v>173</v>
      </c>
      <c r="AC2263" s="25" t="s">
        <v>173</v>
      </c>
      <c r="AD2263" s="25" t="s">
        <v>173</v>
      </c>
      <c r="AE2263" s="25" t="s">
        <v>173</v>
      </c>
      <c r="AQ2263" s="5" t="e">
        <f>VLOOKUP(AR2263,'End KS4 denominations'!A:G,7,0)</f>
        <v>#N/A</v>
      </c>
      <c r="AR2263" s="5" t="str">
        <f t="shared" si="35"/>
        <v>Girls.S7.All independent schools.Total.Total</v>
      </c>
    </row>
    <row r="2264" spans="1:44" x14ac:dyDescent="0.25">
      <c r="A2264">
        <v>201819</v>
      </c>
      <c r="B2264" t="s">
        <v>19</v>
      </c>
      <c r="C2264" t="s">
        <v>110</v>
      </c>
      <c r="D2264" t="s">
        <v>20</v>
      </c>
      <c r="E2264" t="s">
        <v>21</v>
      </c>
      <c r="F2264" t="s">
        <v>22</v>
      </c>
      <c r="G2264" t="s">
        <v>161</v>
      </c>
      <c r="H2264" t="s">
        <v>125</v>
      </c>
      <c r="I2264" t="s">
        <v>176</v>
      </c>
      <c r="J2264" t="s">
        <v>161</v>
      </c>
      <c r="K2264" t="s">
        <v>161</v>
      </c>
      <c r="L2264" t="s">
        <v>49</v>
      </c>
      <c r="M2264" t="s">
        <v>26</v>
      </c>
      <c r="N2264">
        <v>23084</v>
      </c>
      <c r="O2264">
        <v>22838</v>
      </c>
      <c r="P2264">
        <v>20124</v>
      </c>
      <c r="Q2264">
        <v>17569</v>
      </c>
      <c r="R2264">
        <v>0</v>
      </c>
      <c r="S2264">
        <v>0</v>
      </c>
      <c r="T2264">
        <v>0</v>
      </c>
      <c r="U2264">
        <v>0</v>
      </c>
      <c r="V2264">
        <v>98</v>
      </c>
      <c r="W2264">
        <v>87</v>
      </c>
      <c r="X2264">
        <v>76</v>
      </c>
      <c r="Y2264" t="s">
        <v>173</v>
      </c>
      <c r="Z2264" t="s">
        <v>173</v>
      </c>
      <c r="AA2264" t="s">
        <v>173</v>
      </c>
      <c r="AB2264" t="s">
        <v>173</v>
      </c>
      <c r="AC2264" s="25" t="s">
        <v>173</v>
      </c>
      <c r="AD2264" s="25" t="s">
        <v>173</v>
      </c>
      <c r="AE2264" s="25" t="s">
        <v>173</v>
      </c>
      <c r="AQ2264" s="5" t="e">
        <f>VLOOKUP(AR2264,'End KS4 denominations'!A:G,7,0)</f>
        <v>#N/A</v>
      </c>
      <c r="AR2264" s="5" t="str">
        <f t="shared" si="35"/>
        <v>Total.S7.All independent schools.Total.Total</v>
      </c>
    </row>
    <row r="2265" spans="1:44" x14ac:dyDescent="0.25">
      <c r="A2265">
        <v>201819</v>
      </c>
      <c r="B2265" t="s">
        <v>19</v>
      </c>
      <c r="C2265" t="s">
        <v>110</v>
      </c>
      <c r="D2265" t="s">
        <v>20</v>
      </c>
      <c r="E2265" t="s">
        <v>21</v>
      </c>
      <c r="F2265" t="s">
        <v>22</v>
      </c>
      <c r="G2265" t="s">
        <v>111</v>
      </c>
      <c r="H2265" t="s">
        <v>125</v>
      </c>
      <c r="I2265" t="s">
        <v>176</v>
      </c>
      <c r="J2265" t="s">
        <v>161</v>
      </c>
      <c r="K2265" t="s">
        <v>161</v>
      </c>
      <c r="L2265" t="s">
        <v>50</v>
      </c>
      <c r="M2265" t="s">
        <v>26</v>
      </c>
      <c r="N2265">
        <v>8382</v>
      </c>
      <c r="O2265">
        <v>8323</v>
      </c>
      <c r="P2265">
        <v>7599</v>
      </c>
      <c r="Q2265">
        <v>6544</v>
      </c>
      <c r="R2265">
        <v>0</v>
      </c>
      <c r="S2265">
        <v>0</v>
      </c>
      <c r="T2265">
        <v>0</v>
      </c>
      <c r="U2265">
        <v>0</v>
      </c>
      <c r="V2265">
        <v>99</v>
      </c>
      <c r="W2265">
        <v>90</v>
      </c>
      <c r="X2265">
        <v>78</v>
      </c>
      <c r="Y2265" t="s">
        <v>173</v>
      </c>
      <c r="Z2265" t="s">
        <v>173</v>
      </c>
      <c r="AA2265" t="s">
        <v>173</v>
      </c>
      <c r="AB2265" t="s">
        <v>173</v>
      </c>
      <c r="AC2265" s="25" t="s">
        <v>173</v>
      </c>
      <c r="AD2265" s="25" t="s">
        <v>173</v>
      </c>
      <c r="AE2265" s="25" t="s">
        <v>173</v>
      </c>
      <c r="AQ2265" s="5" t="e">
        <f>VLOOKUP(AR2265,'End KS4 denominations'!A:G,7,0)</f>
        <v>#N/A</v>
      </c>
      <c r="AR2265" s="5" t="str">
        <f t="shared" si="35"/>
        <v>Boys.S7.All independent schools.Total.Total</v>
      </c>
    </row>
    <row r="2266" spans="1:44" x14ac:dyDescent="0.25">
      <c r="A2266">
        <v>201819</v>
      </c>
      <c r="B2266" t="s">
        <v>19</v>
      </c>
      <c r="C2266" t="s">
        <v>110</v>
      </c>
      <c r="D2266" t="s">
        <v>20</v>
      </c>
      <c r="E2266" t="s">
        <v>21</v>
      </c>
      <c r="F2266" t="s">
        <v>22</v>
      </c>
      <c r="G2266" t="s">
        <v>113</v>
      </c>
      <c r="H2266" t="s">
        <v>125</v>
      </c>
      <c r="I2266" t="s">
        <v>176</v>
      </c>
      <c r="J2266" t="s">
        <v>161</v>
      </c>
      <c r="K2266" t="s">
        <v>161</v>
      </c>
      <c r="L2266" t="s">
        <v>50</v>
      </c>
      <c r="M2266" t="s">
        <v>26</v>
      </c>
      <c r="N2266">
        <v>11033</v>
      </c>
      <c r="O2266">
        <v>11006</v>
      </c>
      <c r="P2266">
        <v>10585</v>
      </c>
      <c r="Q2266">
        <v>9765</v>
      </c>
      <c r="R2266">
        <v>0</v>
      </c>
      <c r="S2266">
        <v>0</v>
      </c>
      <c r="T2266">
        <v>0</v>
      </c>
      <c r="U2266">
        <v>0</v>
      </c>
      <c r="V2266">
        <v>99</v>
      </c>
      <c r="W2266">
        <v>95</v>
      </c>
      <c r="X2266">
        <v>88</v>
      </c>
      <c r="Y2266" t="s">
        <v>173</v>
      </c>
      <c r="Z2266" t="s">
        <v>173</v>
      </c>
      <c r="AA2266" t="s">
        <v>173</v>
      </c>
      <c r="AB2266" t="s">
        <v>173</v>
      </c>
      <c r="AC2266" s="25" t="s">
        <v>173</v>
      </c>
      <c r="AD2266" s="25" t="s">
        <v>173</v>
      </c>
      <c r="AE2266" s="25" t="s">
        <v>173</v>
      </c>
      <c r="AQ2266" s="5" t="e">
        <f>VLOOKUP(AR2266,'End KS4 denominations'!A:G,7,0)</f>
        <v>#N/A</v>
      </c>
      <c r="AR2266" s="5" t="str">
        <f t="shared" si="35"/>
        <v>Girls.S7.All independent schools.Total.Total</v>
      </c>
    </row>
    <row r="2267" spans="1:44" x14ac:dyDescent="0.25">
      <c r="A2267">
        <v>201819</v>
      </c>
      <c r="B2267" t="s">
        <v>19</v>
      </c>
      <c r="C2267" t="s">
        <v>110</v>
      </c>
      <c r="D2267" t="s">
        <v>20</v>
      </c>
      <c r="E2267" t="s">
        <v>21</v>
      </c>
      <c r="F2267" t="s">
        <v>22</v>
      </c>
      <c r="G2267" t="s">
        <v>161</v>
      </c>
      <c r="H2267" t="s">
        <v>125</v>
      </c>
      <c r="I2267" t="s">
        <v>176</v>
      </c>
      <c r="J2267" t="s">
        <v>161</v>
      </c>
      <c r="K2267" t="s">
        <v>161</v>
      </c>
      <c r="L2267" t="s">
        <v>50</v>
      </c>
      <c r="M2267" t="s">
        <v>26</v>
      </c>
      <c r="N2267">
        <v>19415</v>
      </c>
      <c r="O2267">
        <v>19329</v>
      </c>
      <c r="P2267">
        <v>18184</v>
      </c>
      <c r="Q2267">
        <v>16309</v>
      </c>
      <c r="R2267">
        <v>0</v>
      </c>
      <c r="S2267">
        <v>0</v>
      </c>
      <c r="T2267">
        <v>0</v>
      </c>
      <c r="U2267">
        <v>0</v>
      </c>
      <c r="V2267">
        <v>99</v>
      </c>
      <c r="W2267">
        <v>93</v>
      </c>
      <c r="X2267">
        <v>84</v>
      </c>
      <c r="Y2267" t="s">
        <v>173</v>
      </c>
      <c r="Z2267" t="s">
        <v>173</v>
      </c>
      <c r="AA2267" t="s">
        <v>173</v>
      </c>
      <c r="AB2267" t="s">
        <v>173</v>
      </c>
      <c r="AC2267" s="25" t="s">
        <v>173</v>
      </c>
      <c r="AD2267" s="25" t="s">
        <v>173</v>
      </c>
      <c r="AE2267" s="25" t="s">
        <v>173</v>
      </c>
      <c r="AQ2267" s="5" t="e">
        <f>VLOOKUP(AR2267,'End KS4 denominations'!A:G,7,0)</f>
        <v>#N/A</v>
      </c>
      <c r="AR2267" s="5" t="str">
        <f t="shared" si="35"/>
        <v>Total.S7.All independent schools.Total.Total</v>
      </c>
    </row>
    <row r="2268" spans="1:44" x14ac:dyDescent="0.25">
      <c r="A2268">
        <v>201819</v>
      </c>
      <c r="B2268" t="s">
        <v>19</v>
      </c>
      <c r="C2268" t="s">
        <v>110</v>
      </c>
      <c r="D2268" t="s">
        <v>20</v>
      </c>
      <c r="E2268" t="s">
        <v>21</v>
      </c>
      <c r="F2268" t="s">
        <v>22</v>
      </c>
      <c r="G2268" t="s">
        <v>111</v>
      </c>
      <c r="H2268" t="s">
        <v>125</v>
      </c>
      <c r="I2268" t="s">
        <v>176</v>
      </c>
      <c r="J2268" t="s">
        <v>161</v>
      </c>
      <c r="K2268" t="s">
        <v>161</v>
      </c>
      <c r="L2268" t="s">
        <v>51</v>
      </c>
      <c r="M2268" t="s">
        <v>26</v>
      </c>
      <c r="N2268">
        <v>5190</v>
      </c>
      <c r="O2268">
        <v>5011</v>
      </c>
      <c r="P2268">
        <v>3906</v>
      </c>
      <c r="Q2268">
        <v>2834</v>
      </c>
      <c r="R2268">
        <v>0</v>
      </c>
      <c r="S2268">
        <v>0</v>
      </c>
      <c r="T2268">
        <v>0</v>
      </c>
      <c r="U2268">
        <v>0</v>
      </c>
      <c r="V2268">
        <v>96</v>
      </c>
      <c r="W2268">
        <v>75</v>
      </c>
      <c r="X2268">
        <v>54</v>
      </c>
      <c r="Y2268" t="s">
        <v>173</v>
      </c>
      <c r="Z2268" t="s">
        <v>173</v>
      </c>
      <c r="AA2268" t="s">
        <v>173</v>
      </c>
      <c r="AB2268" t="s">
        <v>173</v>
      </c>
      <c r="AC2268" s="25" t="s">
        <v>173</v>
      </c>
      <c r="AD2268" s="25" t="s">
        <v>173</v>
      </c>
      <c r="AE2268" s="25" t="s">
        <v>173</v>
      </c>
      <c r="AQ2268" s="5" t="e">
        <f>VLOOKUP(AR2268,'End KS4 denominations'!A:G,7,0)</f>
        <v>#N/A</v>
      </c>
      <c r="AR2268" s="5" t="str">
        <f t="shared" si="35"/>
        <v>Boys.S7.All independent schools.Total.Total</v>
      </c>
    </row>
    <row r="2269" spans="1:44" x14ac:dyDescent="0.25">
      <c r="A2269">
        <v>201819</v>
      </c>
      <c r="B2269" t="s">
        <v>19</v>
      </c>
      <c r="C2269" t="s">
        <v>110</v>
      </c>
      <c r="D2269" t="s">
        <v>20</v>
      </c>
      <c r="E2269" t="s">
        <v>21</v>
      </c>
      <c r="F2269" t="s">
        <v>22</v>
      </c>
      <c r="G2269" t="s">
        <v>113</v>
      </c>
      <c r="H2269" t="s">
        <v>125</v>
      </c>
      <c r="I2269" t="s">
        <v>176</v>
      </c>
      <c r="J2269" t="s">
        <v>161</v>
      </c>
      <c r="K2269" t="s">
        <v>161</v>
      </c>
      <c r="L2269" t="s">
        <v>51</v>
      </c>
      <c r="M2269" t="s">
        <v>26</v>
      </c>
      <c r="N2269">
        <v>5842</v>
      </c>
      <c r="O2269">
        <v>5716</v>
      </c>
      <c r="P2269">
        <v>4845</v>
      </c>
      <c r="Q2269">
        <v>3721</v>
      </c>
      <c r="R2269">
        <v>0</v>
      </c>
      <c r="S2269">
        <v>0</v>
      </c>
      <c r="T2269">
        <v>0</v>
      </c>
      <c r="U2269">
        <v>0</v>
      </c>
      <c r="V2269">
        <v>97</v>
      </c>
      <c r="W2269">
        <v>82</v>
      </c>
      <c r="X2269">
        <v>63</v>
      </c>
      <c r="Y2269" t="s">
        <v>173</v>
      </c>
      <c r="Z2269" t="s">
        <v>173</v>
      </c>
      <c r="AA2269" t="s">
        <v>173</v>
      </c>
      <c r="AB2269" t="s">
        <v>173</v>
      </c>
      <c r="AC2269" s="25" t="s">
        <v>173</v>
      </c>
      <c r="AD2269" s="25" t="s">
        <v>173</v>
      </c>
      <c r="AE2269" s="25" t="s">
        <v>173</v>
      </c>
      <c r="AQ2269" s="5" t="e">
        <f>VLOOKUP(AR2269,'End KS4 denominations'!A:G,7,0)</f>
        <v>#N/A</v>
      </c>
      <c r="AR2269" s="5" t="str">
        <f t="shared" si="35"/>
        <v>Girls.S7.All independent schools.Total.Total</v>
      </c>
    </row>
    <row r="2270" spans="1:44" x14ac:dyDescent="0.25">
      <c r="A2270">
        <v>201819</v>
      </c>
      <c r="B2270" t="s">
        <v>19</v>
      </c>
      <c r="C2270" t="s">
        <v>110</v>
      </c>
      <c r="D2270" t="s">
        <v>20</v>
      </c>
      <c r="E2270" t="s">
        <v>21</v>
      </c>
      <c r="F2270" t="s">
        <v>22</v>
      </c>
      <c r="G2270" t="s">
        <v>161</v>
      </c>
      <c r="H2270" t="s">
        <v>125</v>
      </c>
      <c r="I2270" t="s">
        <v>176</v>
      </c>
      <c r="J2270" t="s">
        <v>161</v>
      </c>
      <c r="K2270" t="s">
        <v>161</v>
      </c>
      <c r="L2270" t="s">
        <v>51</v>
      </c>
      <c r="M2270" t="s">
        <v>26</v>
      </c>
      <c r="N2270">
        <v>11032</v>
      </c>
      <c r="O2270">
        <v>10727</v>
      </c>
      <c r="P2270">
        <v>8751</v>
      </c>
      <c r="Q2270">
        <v>6555</v>
      </c>
      <c r="R2270">
        <v>0</v>
      </c>
      <c r="S2270">
        <v>0</v>
      </c>
      <c r="T2270">
        <v>0</v>
      </c>
      <c r="U2270">
        <v>0</v>
      </c>
      <c r="V2270">
        <v>97</v>
      </c>
      <c r="W2270">
        <v>79</v>
      </c>
      <c r="X2270">
        <v>59</v>
      </c>
      <c r="Y2270" t="s">
        <v>173</v>
      </c>
      <c r="Z2270" t="s">
        <v>173</v>
      </c>
      <c r="AA2270" t="s">
        <v>173</v>
      </c>
      <c r="AB2270" t="s">
        <v>173</v>
      </c>
      <c r="AC2270" s="25" t="s">
        <v>173</v>
      </c>
      <c r="AD2270" s="25" t="s">
        <v>173</v>
      </c>
      <c r="AE2270" s="25" t="s">
        <v>173</v>
      </c>
      <c r="AQ2270" s="5" t="e">
        <f>VLOOKUP(AR2270,'End KS4 denominations'!A:G,7,0)</f>
        <v>#N/A</v>
      </c>
      <c r="AR2270" s="5" t="str">
        <f t="shared" si="35"/>
        <v>Total.S7.All independent schools.Total.Total</v>
      </c>
    </row>
    <row r="2271" spans="1:44" x14ac:dyDescent="0.25">
      <c r="A2271">
        <v>201819</v>
      </c>
      <c r="B2271" t="s">
        <v>19</v>
      </c>
      <c r="C2271" t="s">
        <v>110</v>
      </c>
      <c r="D2271" t="s">
        <v>20</v>
      </c>
      <c r="E2271" t="s">
        <v>21</v>
      </c>
      <c r="F2271" t="s">
        <v>22</v>
      </c>
      <c r="G2271" t="s">
        <v>111</v>
      </c>
      <c r="H2271" t="s">
        <v>125</v>
      </c>
      <c r="I2271" t="s">
        <v>176</v>
      </c>
      <c r="J2271" t="s">
        <v>161</v>
      </c>
      <c r="K2271" t="s">
        <v>161</v>
      </c>
      <c r="L2271" t="s">
        <v>52</v>
      </c>
      <c r="M2271" t="s">
        <v>26</v>
      </c>
      <c r="N2271">
        <v>528</v>
      </c>
      <c r="O2271">
        <v>518</v>
      </c>
      <c r="P2271">
        <v>429</v>
      </c>
      <c r="Q2271">
        <v>350</v>
      </c>
      <c r="R2271">
        <v>0</v>
      </c>
      <c r="S2271">
        <v>0</v>
      </c>
      <c r="T2271">
        <v>0</v>
      </c>
      <c r="U2271">
        <v>0</v>
      </c>
      <c r="V2271">
        <v>98</v>
      </c>
      <c r="W2271">
        <v>81</v>
      </c>
      <c r="X2271">
        <v>66</v>
      </c>
      <c r="Y2271" t="s">
        <v>173</v>
      </c>
      <c r="Z2271" t="s">
        <v>173</v>
      </c>
      <c r="AA2271" t="s">
        <v>173</v>
      </c>
      <c r="AB2271" t="s">
        <v>173</v>
      </c>
      <c r="AC2271" s="25" t="s">
        <v>173</v>
      </c>
      <c r="AD2271" s="25" t="s">
        <v>173</v>
      </c>
      <c r="AE2271" s="25" t="s">
        <v>173</v>
      </c>
      <c r="AQ2271" s="5" t="e">
        <f>VLOOKUP(AR2271,'End KS4 denominations'!A:G,7,0)</f>
        <v>#N/A</v>
      </c>
      <c r="AR2271" s="5" t="str">
        <f t="shared" si="35"/>
        <v>Boys.S7.All independent schools.Total.Total</v>
      </c>
    </row>
    <row r="2272" spans="1:44" x14ac:dyDescent="0.25">
      <c r="A2272">
        <v>201819</v>
      </c>
      <c r="B2272" t="s">
        <v>19</v>
      </c>
      <c r="C2272" t="s">
        <v>110</v>
      </c>
      <c r="D2272" t="s">
        <v>20</v>
      </c>
      <c r="E2272" t="s">
        <v>21</v>
      </c>
      <c r="F2272" t="s">
        <v>22</v>
      </c>
      <c r="G2272" t="s">
        <v>113</v>
      </c>
      <c r="H2272" t="s">
        <v>125</v>
      </c>
      <c r="I2272" t="s">
        <v>176</v>
      </c>
      <c r="J2272" t="s">
        <v>161</v>
      </c>
      <c r="K2272" t="s">
        <v>161</v>
      </c>
      <c r="L2272" t="s">
        <v>52</v>
      </c>
      <c r="M2272" t="s">
        <v>26</v>
      </c>
      <c r="N2272">
        <v>1495</v>
      </c>
      <c r="O2272">
        <v>1489</v>
      </c>
      <c r="P2272">
        <v>1419</v>
      </c>
      <c r="Q2272">
        <v>1341</v>
      </c>
      <c r="R2272">
        <v>0</v>
      </c>
      <c r="S2272">
        <v>0</v>
      </c>
      <c r="T2272">
        <v>0</v>
      </c>
      <c r="U2272">
        <v>0</v>
      </c>
      <c r="V2272">
        <v>99</v>
      </c>
      <c r="W2272">
        <v>94</v>
      </c>
      <c r="X2272">
        <v>89</v>
      </c>
      <c r="Y2272" t="s">
        <v>173</v>
      </c>
      <c r="Z2272" t="s">
        <v>173</v>
      </c>
      <c r="AA2272" t="s">
        <v>173</v>
      </c>
      <c r="AB2272" t="s">
        <v>173</v>
      </c>
      <c r="AC2272" s="25" t="s">
        <v>173</v>
      </c>
      <c r="AD2272" s="25" t="s">
        <v>173</v>
      </c>
      <c r="AE2272" s="25" t="s">
        <v>173</v>
      </c>
      <c r="AQ2272" s="5" t="e">
        <f>VLOOKUP(AR2272,'End KS4 denominations'!A:G,7,0)</f>
        <v>#N/A</v>
      </c>
      <c r="AR2272" s="5" t="str">
        <f t="shared" si="35"/>
        <v>Girls.S7.All independent schools.Total.Total</v>
      </c>
    </row>
    <row r="2273" spans="1:44" x14ac:dyDescent="0.25">
      <c r="A2273">
        <v>201819</v>
      </c>
      <c r="B2273" t="s">
        <v>19</v>
      </c>
      <c r="C2273" t="s">
        <v>110</v>
      </c>
      <c r="D2273" t="s">
        <v>20</v>
      </c>
      <c r="E2273" t="s">
        <v>21</v>
      </c>
      <c r="F2273" t="s">
        <v>22</v>
      </c>
      <c r="G2273" t="s">
        <v>161</v>
      </c>
      <c r="H2273" t="s">
        <v>125</v>
      </c>
      <c r="I2273" t="s">
        <v>176</v>
      </c>
      <c r="J2273" t="s">
        <v>161</v>
      </c>
      <c r="K2273" t="s">
        <v>161</v>
      </c>
      <c r="L2273" t="s">
        <v>52</v>
      </c>
      <c r="M2273" t="s">
        <v>26</v>
      </c>
      <c r="N2273">
        <v>2023</v>
      </c>
      <c r="O2273">
        <v>2007</v>
      </c>
      <c r="P2273">
        <v>1848</v>
      </c>
      <c r="Q2273">
        <v>1691</v>
      </c>
      <c r="R2273">
        <v>0</v>
      </c>
      <c r="S2273">
        <v>0</v>
      </c>
      <c r="T2273">
        <v>0</v>
      </c>
      <c r="U2273">
        <v>0</v>
      </c>
      <c r="V2273">
        <v>99</v>
      </c>
      <c r="W2273">
        <v>91</v>
      </c>
      <c r="X2273">
        <v>83</v>
      </c>
      <c r="Y2273" t="s">
        <v>173</v>
      </c>
      <c r="Z2273" t="s">
        <v>173</v>
      </c>
      <c r="AA2273" t="s">
        <v>173</v>
      </c>
      <c r="AB2273" t="s">
        <v>173</v>
      </c>
      <c r="AC2273" s="25" t="s">
        <v>173</v>
      </c>
      <c r="AD2273" s="25" t="s">
        <v>173</v>
      </c>
      <c r="AE2273" s="25" t="s">
        <v>173</v>
      </c>
      <c r="AQ2273" s="5" t="e">
        <f>VLOOKUP(AR2273,'End KS4 denominations'!A:G,7,0)</f>
        <v>#N/A</v>
      </c>
      <c r="AR2273" s="5" t="str">
        <f t="shared" si="35"/>
        <v>Total.S7.All independent schools.Total.Total</v>
      </c>
    </row>
    <row r="2274" spans="1:44" x14ac:dyDescent="0.25">
      <c r="A2274">
        <v>201819</v>
      </c>
      <c r="B2274" t="s">
        <v>19</v>
      </c>
      <c r="C2274" t="s">
        <v>110</v>
      </c>
      <c r="D2274" t="s">
        <v>20</v>
      </c>
      <c r="E2274" t="s">
        <v>21</v>
      </c>
      <c r="F2274" t="s">
        <v>22</v>
      </c>
      <c r="G2274" t="s">
        <v>111</v>
      </c>
      <c r="H2274" t="s">
        <v>125</v>
      </c>
      <c r="I2274" t="s">
        <v>176</v>
      </c>
      <c r="J2274" t="s">
        <v>161</v>
      </c>
      <c r="K2274" t="s">
        <v>161</v>
      </c>
      <c r="L2274" t="s">
        <v>53</v>
      </c>
      <c r="M2274" t="s">
        <v>26</v>
      </c>
      <c r="N2274">
        <v>3082</v>
      </c>
      <c r="O2274">
        <v>3017</v>
      </c>
      <c r="P2274">
        <v>2670</v>
      </c>
      <c r="Q2274">
        <v>2288</v>
      </c>
      <c r="R2274">
        <v>0</v>
      </c>
      <c r="S2274">
        <v>0</v>
      </c>
      <c r="T2274">
        <v>0</v>
      </c>
      <c r="U2274">
        <v>0</v>
      </c>
      <c r="V2274">
        <v>97</v>
      </c>
      <c r="W2274">
        <v>86</v>
      </c>
      <c r="X2274">
        <v>74</v>
      </c>
      <c r="Y2274" t="s">
        <v>173</v>
      </c>
      <c r="Z2274" t="s">
        <v>173</v>
      </c>
      <c r="AA2274" t="s">
        <v>173</v>
      </c>
      <c r="AB2274" t="s">
        <v>173</v>
      </c>
      <c r="AC2274" s="25" t="s">
        <v>173</v>
      </c>
      <c r="AD2274" s="25" t="s">
        <v>173</v>
      </c>
      <c r="AE2274" s="25" t="s">
        <v>173</v>
      </c>
      <c r="AQ2274" s="5" t="e">
        <f>VLOOKUP(AR2274,'End KS4 denominations'!A:G,7,0)</f>
        <v>#N/A</v>
      </c>
      <c r="AR2274" s="5" t="str">
        <f t="shared" si="35"/>
        <v>Boys.S7.All independent schools.Total.Total</v>
      </c>
    </row>
    <row r="2275" spans="1:44" x14ac:dyDescent="0.25">
      <c r="A2275">
        <v>201819</v>
      </c>
      <c r="B2275" t="s">
        <v>19</v>
      </c>
      <c r="C2275" t="s">
        <v>110</v>
      </c>
      <c r="D2275" t="s">
        <v>20</v>
      </c>
      <c r="E2275" t="s">
        <v>21</v>
      </c>
      <c r="F2275" t="s">
        <v>22</v>
      </c>
      <c r="G2275" t="s">
        <v>113</v>
      </c>
      <c r="H2275" t="s">
        <v>125</v>
      </c>
      <c r="I2275" t="s">
        <v>176</v>
      </c>
      <c r="J2275" t="s">
        <v>161</v>
      </c>
      <c r="K2275" t="s">
        <v>161</v>
      </c>
      <c r="L2275" t="s">
        <v>53</v>
      </c>
      <c r="M2275" t="s">
        <v>26</v>
      </c>
      <c r="N2275">
        <v>4141</v>
      </c>
      <c r="O2275">
        <v>4107</v>
      </c>
      <c r="P2275">
        <v>3921</v>
      </c>
      <c r="Q2275">
        <v>3575</v>
      </c>
      <c r="R2275">
        <v>0</v>
      </c>
      <c r="S2275">
        <v>0</v>
      </c>
      <c r="T2275">
        <v>0</v>
      </c>
      <c r="U2275">
        <v>0</v>
      </c>
      <c r="V2275">
        <v>99</v>
      </c>
      <c r="W2275">
        <v>94</v>
      </c>
      <c r="X2275">
        <v>86</v>
      </c>
      <c r="Y2275" t="s">
        <v>173</v>
      </c>
      <c r="Z2275" t="s">
        <v>173</v>
      </c>
      <c r="AA2275" t="s">
        <v>173</v>
      </c>
      <c r="AB2275" t="s">
        <v>173</v>
      </c>
      <c r="AC2275" s="25" t="s">
        <v>173</v>
      </c>
      <c r="AD2275" s="25" t="s">
        <v>173</v>
      </c>
      <c r="AE2275" s="25" t="s">
        <v>173</v>
      </c>
      <c r="AQ2275" s="5" t="e">
        <f>VLOOKUP(AR2275,'End KS4 denominations'!A:G,7,0)</f>
        <v>#N/A</v>
      </c>
      <c r="AR2275" s="5" t="str">
        <f t="shared" si="35"/>
        <v>Girls.S7.All independent schools.Total.Total</v>
      </c>
    </row>
    <row r="2276" spans="1:44" x14ac:dyDescent="0.25">
      <c r="A2276">
        <v>201819</v>
      </c>
      <c r="B2276" t="s">
        <v>19</v>
      </c>
      <c r="C2276" t="s">
        <v>110</v>
      </c>
      <c r="D2276" t="s">
        <v>20</v>
      </c>
      <c r="E2276" t="s">
        <v>21</v>
      </c>
      <c r="F2276" t="s">
        <v>22</v>
      </c>
      <c r="G2276" t="s">
        <v>161</v>
      </c>
      <c r="H2276" t="s">
        <v>125</v>
      </c>
      <c r="I2276" t="s">
        <v>176</v>
      </c>
      <c r="J2276" t="s">
        <v>161</v>
      </c>
      <c r="K2276" t="s">
        <v>161</v>
      </c>
      <c r="L2276" t="s">
        <v>53</v>
      </c>
      <c r="M2276" t="s">
        <v>26</v>
      </c>
      <c r="N2276">
        <v>7223</v>
      </c>
      <c r="O2276">
        <v>7124</v>
      </c>
      <c r="P2276">
        <v>6591</v>
      </c>
      <c r="Q2276">
        <v>5863</v>
      </c>
      <c r="R2276">
        <v>0</v>
      </c>
      <c r="S2276">
        <v>0</v>
      </c>
      <c r="T2276">
        <v>0</v>
      </c>
      <c r="U2276">
        <v>0</v>
      </c>
      <c r="V2276">
        <v>98</v>
      </c>
      <c r="W2276">
        <v>91</v>
      </c>
      <c r="X2276">
        <v>81</v>
      </c>
      <c r="Y2276" t="s">
        <v>173</v>
      </c>
      <c r="Z2276" t="s">
        <v>173</v>
      </c>
      <c r="AA2276" t="s">
        <v>173</v>
      </c>
      <c r="AB2276" t="s">
        <v>173</v>
      </c>
      <c r="AC2276" s="25" t="s">
        <v>173</v>
      </c>
      <c r="AD2276" s="25" t="s">
        <v>173</v>
      </c>
      <c r="AE2276" s="25" t="s">
        <v>173</v>
      </c>
      <c r="AQ2276" s="5" t="e">
        <f>VLOOKUP(AR2276,'End KS4 denominations'!A:G,7,0)</f>
        <v>#N/A</v>
      </c>
      <c r="AR2276" s="5" t="str">
        <f t="shared" si="35"/>
        <v>Total.S7.All independent schools.Total.Total</v>
      </c>
    </row>
    <row r="2277" spans="1:44" x14ac:dyDescent="0.25">
      <c r="A2277">
        <v>201819</v>
      </c>
      <c r="B2277" t="s">
        <v>19</v>
      </c>
      <c r="C2277" t="s">
        <v>110</v>
      </c>
      <c r="D2277" t="s">
        <v>20</v>
      </c>
      <c r="E2277" t="s">
        <v>21</v>
      </c>
      <c r="F2277" t="s">
        <v>22</v>
      </c>
      <c r="G2277" t="s">
        <v>111</v>
      </c>
      <c r="H2277" t="s">
        <v>125</v>
      </c>
      <c r="I2277" t="s">
        <v>176</v>
      </c>
      <c r="J2277" t="s">
        <v>161</v>
      </c>
      <c r="K2277" t="s">
        <v>161</v>
      </c>
      <c r="L2277" t="s">
        <v>54</v>
      </c>
      <c r="M2277" t="s">
        <v>26</v>
      </c>
      <c r="N2277">
        <v>8148</v>
      </c>
      <c r="O2277">
        <v>8128</v>
      </c>
      <c r="P2277">
        <v>7538</v>
      </c>
      <c r="Q2277">
        <v>6904</v>
      </c>
      <c r="R2277">
        <v>0</v>
      </c>
      <c r="S2277">
        <v>0</v>
      </c>
      <c r="T2277">
        <v>0</v>
      </c>
      <c r="U2277">
        <v>0</v>
      </c>
      <c r="V2277">
        <v>99</v>
      </c>
      <c r="W2277">
        <v>92</v>
      </c>
      <c r="X2277">
        <v>84</v>
      </c>
      <c r="Y2277" t="s">
        <v>173</v>
      </c>
      <c r="Z2277" t="s">
        <v>173</v>
      </c>
      <c r="AA2277" t="s">
        <v>173</v>
      </c>
      <c r="AB2277" t="s">
        <v>173</v>
      </c>
      <c r="AC2277" s="25" t="s">
        <v>173</v>
      </c>
      <c r="AD2277" s="25" t="s">
        <v>173</v>
      </c>
      <c r="AE2277" s="25" t="s">
        <v>173</v>
      </c>
      <c r="AQ2277" s="5" t="e">
        <f>VLOOKUP(AR2277,'End KS4 denominations'!A:G,7,0)</f>
        <v>#N/A</v>
      </c>
      <c r="AR2277" s="5" t="str">
        <f t="shared" si="35"/>
        <v>Boys.S7.All independent schools.Total.Total</v>
      </c>
    </row>
    <row r="2278" spans="1:44" x14ac:dyDescent="0.25">
      <c r="A2278">
        <v>201819</v>
      </c>
      <c r="B2278" t="s">
        <v>19</v>
      </c>
      <c r="C2278" t="s">
        <v>110</v>
      </c>
      <c r="D2278" t="s">
        <v>20</v>
      </c>
      <c r="E2278" t="s">
        <v>21</v>
      </c>
      <c r="F2278" t="s">
        <v>22</v>
      </c>
      <c r="G2278" t="s">
        <v>113</v>
      </c>
      <c r="H2278" t="s">
        <v>125</v>
      </c>
      <c r="I2278" t="s">
        <v>176</v>
      </c>
      <c r="J2278" t="s">
        <v>161</v>
      </c>
      <c r="K2278" t="s">
        <v>161</v>
      </c>
      <c r="L2278" t="s">
        <v>54</v>
      </c>
      <c r="M2278" t="s">
        <v>26</v>
      </c>
      <c r="N2278">
        <v>7436</v>
      </c>
      <c r="O2278">
        <v>7425</v>
      </c>
      <c r="P2278">
        <v>7031</v>
      </c>
      <c r="Q2278">
        <v>6616</v>
      </c>
      <c r="R2278">
        <v>0</v>
      </c>
      <c r="S2278">
        <v>0</v>
      </c>
      <c r="T2278">
        <v>0</v>
      </c>
      <c r="U2278">
        <v>0</v>
      </c>
      <c r="V2278">
        <v>99</v>
      </c>
      <c r="W2278">
        <v>94</v>
      </c>
      <c r="X2278">
        <v>88</v>
      </c>
      <c r="Y2278" t="s">
        <v>173</v>
      </c>
      <c r="Z2278" t="s">
        <v>173</v>
      </c>
      <c r="AA2278" t="s">
        <v>173</v>
      </c>
      <c r="AB2278" t="s">
        <v>173</v>
      </c>
      <c r="AC2278" s="25" t="s">
        <v>173</v>
      </c>
      <c r="AD2278" s="25" t="s">
        <v>173</v>
      </c>
      <c r="AE2278" s="25" t="s">
        <v>173</v>
      </c>
      <c r="AQ2278" s="5" t="e">
        <f>VLOOKUP(AR2278,'End KS4 denominations'!A:G,7,0)</f>
        <v>#N/A</v>
      </c>
      <c r="AR2278" s="5" t="str">
        <f t="shared" si="35"/>
        <v>Girls.S7.All independent schools.Total.Total</v>
      </c>
    </row>
    <row r="2279" spans="1:44" x14ac:dyDescent="0.25">
      <c r="A2279">
        <v>201819</v>
      </c>
      <c r="B2279" t="s">
        <v>19</v>
      </c>
      <c r="C2279" t="s">
        <v>110</v>
      </c>
      <c r="D2279" t="s">
        <v>20</v>
      </c>
      <c r="E2279" t="s">
        <v>21</v>
      </c>
      <c r="F2279" t="s">
        <v>22</v>
      </c>
      <c r="G2279" t="s">
        <v>161</v>
      </c>
      <c r="H2279" t="s">
        <v>125</v>
      </c>
      <c r="I2279" t="s">
        <v>176</v>
      </c>
      <c r="J2279" t="s">
        <v>161</v>
      </c>
      <c r="K2279" t="s">
        <v>161</v>
      </c>
      <c r="L2279" t="s">
        <v>54</v>
      </c>
      <c r="M2279" t="s">
        <v>26</v>
      </c>
      <c r="N2279">
        <v>15584</v>
      </c>
      <c r="O2279">
        <v>15553</v>
      </c>
      <c r="P2279">
        <v>14569</v>
      </c>
      <c r="Q2279">
        <v>13520</v>
      </c>
      <c r="R2279">
        <v>0</v>
      </c>
      <c r="S2279">
        <v>0</v>
      </c>
      <c r="T2279">
        <v>0</v>
      </c>
      <c r="U2279">
        <v>0</v>
      </c>
      <c r="V2279">
        <v>99</v>
      </c>
      <c r="W2279">
        <v>93</v>
      </c>
      <c r="X2279">
        <v>86</v>
      </c>
      <c r="Y2279" t="s">
        <v>173</v>
      </c>
      <c r="Z2279" t="s">
        <v>173</v>
      </c>
      <c r="AA2279" t="s">
        <v>173</v>
      </c>
      <c r="AB2279" t="s">
        <v>173</v>
      </c>
      <c r="AC2279" s="25" t="s">
        <v>173</v>
      </c>
      <c r="AD2279" s="25" t="s">
        <v>173</v>
      </c>
      <c r="AE2279" s="25" t="s">
        <v>173</v>
      </c>
      <c r="AQ2279" s="5" t="e">
        <f>VLOOKUP(AR2279,'End KS4 denominations'!A:G,7,0)</f>
        <v>#N/A</v>
      </c>
      <c r="AR2279" s="5" t="str">
        <f t="shared" si="35"/>
        <v>Total.S7.All independent schools.Total.Total</v>
      </c>
    </row>
    <row r="2280" spans="1:44" x14ac:dyDescent="0.25">
      <c r="A2280">
        <v>201819</v>
      </c>
      <c r="B2280" t="s">
        <v>19</v>
      </c>
      <c r="C2280" t="s">
        <v>110</v>
      </c>
      <c r="D2280" t="s">
        <v>20</v>
      </c>
      <c r="E2280" t="s">
        <v>21</v>
      </c>
      <c r="F2280" t="s">
        <v>22</v>
      </c>
      <c r="G2280" t="s">
        <v>111</v>
      </c>
      <c r="H2280" t="s">
        <v>125</v>
      </c>
      <c r="I2280" t="s">
        <v>176</v>
      </c>
      <c r="J2280" t="s">
        <v>161</v>
      </c>
      <c r="K2280" t="s">
        <v>161</v>
      </c>
      <c r="L2280" t="s">
        <v>55</v>
      </c>
      <c r="M2280" t="s">
        <v>26</v>
      </c>
      <c r="N2280">
        <v>1216</v>
      </c>
      <c r="O2280">
        <v>1195</v>
      </c>
      <c r="P2280">
        <v>1089</v>
      </c>
      <c r="Q2280">
        <v>941</v>
      </c>
      <c r="R2280">
        <v>0</v>
      </c>
      <c r="S2280">
        <v>0</v>
      </c>
      <c r="T2280">
        <v>0</v>
      </c>
      <c r="U2280">
        <v>0</v>
      </c>
      <c r="V2280">
        <v>98</v>
      </c>
      <c r="W2280">
        <v>89</v>
      </c>
      <c r="X2280">
        <v>77</v>
      </c>
      <c r="Y2280" t="s">
        <v>173</v>
      </c>
      <c r="Z2280" t="s">
        <v>173</v>
      </c>
      <c r="AA2280" t="s">
        <v>173</v>
      </c>
      <c r="AB2280" t="s">
        <v>173</v>
      </c>
      <c r="AC2280" s="25" t="s">
        <v>173</v>
      </c>
      <c r="AD2280" s="25" t="s">
        <v>173</v>
      </c>
      <c r="AE2280" s="25" t="s">
        <v>173</v>
      </c>
      <c r="AQ2280" s="5" t="e">
        <f>VLOOKUP(AR2280,'End KS4 denominations'!A:G,7,0)</f>
        <v>#N/A</v>
      </c>
      <c r="AR2280" s="5" t="str">
        <f t="shared" si="35"/>
        <v>Boys.S7.All independent schools.Total.Total</v>
      </c>
    </row>
    <row r="2281" spans="1:44" x14ac:dyDescent="0.25">
      <c r="A2281">
        <v>201819</v>
      </c>
      <c r="B2281" t="s">
        <v>19</v>
      </c>
      <c r="C2281" t="s">
        <v>110</v>
      </c>
      <c r="D2281" t="s">
        <v>20</v>
      </c>
      <c r="E2281" t="s">
        <v>21</v>
      </c>
      <c r="F2281" t="s">
        <v>22</v>
      </c>
      <c r="G2281" t="s">
        <v>113</v>
      </c>
      <c r="H2281" t="s">
        <v>125</v>
      </c>
      <c r="I2281" t="s">
        <v>176</v>
      </c>
      <c r="J2281" t="s">
        <v>161</v>
      </c>
      <c r="K2281" t="s">
        <v>161</v>
      </c>
      <c r="L2281" t="s">
        <v>55</v>
      </c>
      <c r="M2281" t="s">
        <v>26</v>
      </c>
      <c r="N2281">
        <v>1278</v>
      </c>
      <c r="O2281">
        <v>1274</v>
      </c>
      <c r="P2281">
        <v>1219</v>
      </c>
      <c r="Q2281">
        <v>1106</v>
      </c>
      <c r="R2281">
        <v>0</v>
      </c>
      <c r="S2281">
        <v>0</v>
      </c>
      <c r="T2281">
        <v>0</v>
      </c>
      <c r="U2281">
        <v>0</v>
      </c>
      <c r="V2281">
        <v>99</v>
      </c>
      <c r="W2281">
        <v>95</v>
      </c>
      <c r="X2281">
        <v>86</v>
      </c>
      <c r="Y2281" t="s">
        <v>173</v>
      </c>
      <c r="Z2281" t="s">
        <v>173</v>
      </c>
      <c r="AA2281" t="s">
        <v>173</v>
      </c>
      <c r="AB2281" t="s">
        <v>173</v>
      </c>
      <c r="AC2281" s="25" t="s">
        <v>173</v>
      </c>
      <c r="AD2281" s="25" t="s">
        <v>173</v>
      </c>
      <c r="AE2281" s="25" t="s">
        <v>173</v>
      </c>
      <c r="AQ2281" s="5" t="e">
        <f>VLOOKUP(AR2281,'End KS4 denominations'!A:G,7,0)</f>
        <v>#N/A</v>
      </c>
      <c r="AR2281" s="5" t="str">
        <f t="shared" si="35"/>
        <v>Girls.S7.All independent schools.Total.Total</v>
      </c>
    </row>
    <row r="2282" spans="1:44" x14ac:dyDescent="0.25">
      <c r="A2282">
        <v>201819</v>
      </c>
      <c r="B2282" t="s">
        <v>19</v>
      </c>
      <c r="C2282" t="s">
        <v>110</v>
      </c>
      <c r="D2282" t="s">
        <v>20</v>
      </c>
      <c r="E2282" t="s">
        <v>21</v>
      </c>
      <c r="F2282" t="s">
        <v>22</v>
      </c>
      <c r="G2282" t="s">
        <v>161</v>
      </c>
      <c r="H2282" t="s">
        <v>125</v>
      </c>
      <c r="I2282" t="s">
        <v>176</v>
      </c>
      <c r="J2282" t="s">
        <v>161</v>
      </c>
      <c r="K2282" t="s">
        <v>161</v>
      </c>
      <c r="L2282" t="s">
        <v>55</v>
      </c>
      <c r="M2282" t="s">
        <v>26</v>
      </c>
      <c r="N2282">
        <v>2494</v>
      </c>
      <c r="O2282">
        <v>2469</v>
      </c>
      <c r="P2282">
        <v>2308</v>
      </c>
      <c r="Q2282">
        <v>2047</v>
      </c>
      <c r="R2282">
        <v>0</v>
      </c>
      <c r="S2282">
        <v>0</v>
      </c>
      <c r="T2282">
        <v>0</v>
      </c>
      <c r="U2282">
        <v>0</v>
      </c>
      <c r="V2282">
        <v>98</v>
      </c>
      <c r="W2282">
        <v>92</v>
      </c>
      <c r="X2282">
        <v>82</v>
      </c>
      <c r="Y2282" t="s">
        <v>173</v>
      </c>
      <c r="Z2282" t="s">
        <v>173</v>
      </c>
      <c r="AA2282" t="s">
        <v>173</v>
      </c>
      <c r="AB2282" t="s">
        <v>173</v>
      </c>
      <c r="AC2282" s="25" t="s">
        <v>173</v>
      </c>
      <c r="AD2282" s="25" t="s">
        <v>173</v>
      </c>
      <c r="AE2282" s="25" t="s">
        <v>173</v>
      </c>
      <c r="AQ2282" s="5" t="e">
        <f>VLOOKUP(AR2282,'End KS4 denominations'!A:G,7,0)</f>
        <v>#N/A</v>
      </c>
      <c r="AR2282" s="5" t="str">
        <f t="shared" si="35"/>
        <v>Total.S7.All independent schools.Total.Total</v>
      </c>
    </row>
    <row r="2283" spans="1:44" x14ac:dyDescent="0.25">
      <c r="A2283">
        <v>201819</v>
      </c>
      <c r="B2283" t="s">
        <v>19</v>
      </c>
      <c r="C2283" t="s">
        <v>110</v>
      </c>
      <c r="D2283" t="s">
        <v>20</v>
      </c>
      <c r="E2283" t="s">
        <v>21</v>
      </c>
      <c r="F2283" t="s">
        <v>22</v>
      </c>
      <c r="G2283" t="s">
        <v>111</v>
      </c>
      <c r="H2283" t="s">
        <v>125</v>
      </c>
      <c r="I2283" t="s">
        <v>176</v>
      </c>
      <c r="J2283" t="s">
        <v>161</v>
      </c>
      <c r="K2283" t="s">
        <v>161</v>
      </c>
      <c r="L2283" t="s">
        <v>56</v>
      </c>
      <c r="M2283" t="s">
        <v>26</v>
      </c>
      <c r="N2283">
        <v>3934</v>
      </c>
      <c r="O2283">
        <v>3898</v>
      </c>
      <c r="P2283">
        <v>3300</v>
      </c>
      <c r="Q2283">
        <v>2867</v>
      </c>
      <c r="R2283">
        <v>0</v>
      </c>
      <c r="S2283">
        <v>0</v>
      </c>
      <c r="T2283">
        <v>0</v>
      </c>
      <c r="U2283">
        <v>0</v>
      </c>
      <c r="V2283">
        <v>99</v>
      </c>
      <c r="W2283">
        <v>83</v>
      </c>
      <c r="X2283">
        <v>72</v>
      </c>
      <c r="Y2283" t="s">
        <v>173</v>
      </c>
      <c r="Z2283" t="s">
        <v>173</v>
      </c>
      <c r="AA2283" t="s">
        <v>173</v>
      </c>
      <c r="AB2283" t="s">
        <v>173</v>
      </c>
      <c r="AC2283" s="25" t="s">
        <v>173</v>
      </c>
      <c r="AD2283" s="25" t="s">
        <v>173</v>
      </c>
      <c r="AE2283" s="25" t="s">
        <v>173</v>
      </c>
      <c r="AQ2283" s="5" t="e">
        <f>VLOOKUP(AR2283,'End KS4 denominations'!A:G,7,0)</f>
        <v>#N/A</v>
      </c>
      <c r="AR2283" s="5" t="str">
        <f t="shared" si="35"/>
        <v>Boys.S7.All independent schools.Total.Total</v>
      </c>
    </row>
    <row r="2284" spans="1:44" x14ac:dyDescent="0.25">
      <c r="A2284">
        <v>201819</v>
      </c>
      <c r="B2284" t="s">
        <v>19</v>
      </c>
      <c r="C2284" t="s">
        <v>110</v>
      </c>
      <c r="D2284" t="s">
        <v>20</v>
      </c>
      <c r="E2284" t="s">
        <v>21</v>
      </c>
      <c r="F2284" t="s">
        <v>22</v>
      </c>
      <c r="G2284" t="s">
        <v>113</v>
      </c>
      <c r="H2284" t="s">
        <v>125</v>
      </c>
      <c r="I2284" t="s">
        <v>176</v>
      </c>
      <c r="J2284" t="s">
        <v>161</v>
      </c>
      <c r="K2284" t="s">
        <v>161</v>
      </c>
      <c r="L2284" t="s">
        <v>56</v>
      </c>
      <c r="M2284" t="s">
        <v>26</v>
      </c>
      <c r="N2284">
        <v>4985</v>
      </c>
      <c r="O2284">
        <v>4966</v>
      </c>
      <c r="P2284">
        <v>4530</v>
      </c>
      <c r="Q2284">
        <v>4135</v>
      </c>
      <c r="R2284">
        <v>0</v>
      </c>
      <c r="S2284">
        <v>0</v>
      </c>
      <c r="T2284">
        <v>0</v>
      </c>
      <c r="U2284">
        <v>0</v>
      </c>
      <c r="V2284">
        <v>99</v>
      </c>
      <c r="W2284">
        <v>90</v>
      </c>
      <c r="X2284">
        <v>82</v>
      </c>
      <c r="Y2284" t="s">
        <v>173</v>
      </c>
      <c r="Z2284" t="s">
        <v>173</v>
      </c>
      <c r="AA2284" t="s">
        <v>173</v>
      </c>
      <c r="AB2284" t="s">
        <v>173</v>
      </c>
      <c r="AC2284" s="25" t="s">
        <v>173</v>
      </c>
      <c r="AD2284" s="25" t="s">
        <v>173</v>
      </c>
      <c r="AE2284" s="25" t="s">
        <v>173</v>
      </c>
      <c r="AQ2284" s="5" t="e">
        <f>VLOOKUP(AR2284,'End KS4 denominations'!A:G,7,0)</f>
        <v>#N/A</v>
      </c>
      <c r="AR2284" s="5" t="str">
        <f t="shared" si="35"/>
        <v>Girls.S7.All independent schools.Total.Total</v>
      </c>
    </row>
    <row r="2285" spans="1:44" x14ac:dyDescent="0.25">
      <c r="A2285">
        <v>201819</v>
      </c>
      <c r="B2285" t="s">
        <v>19</v>
      </c>
      <c r="C2285" t="s">
        <v>110</v>
      </c>
      <c r="D2285" t="s">
        <v>20</v>
      </c>
      <c r="E2285" t="s">
        <v>21</v>
      </c>
      <c r="F2285" t="s">
        <v>22</v>
      </c>
      <c r="G2285" t="s">
        <v>161</v>
      </c>
      <c r="H2285" t="s">
        <v>125</v>
      </c>
      <c r="I2285" t="s">
        <v>176</v>
      </c>
      <c r="J2285" t="s">
        <v>161</v>
      </c>
      <c r="K2285" t="s">
        <v>161</v>
      </c>
      <c r="L2285" t="s">
        <v>56</v>
      </c>
      <c r="M2285" t="s">
        <v>26</v>
      </c>
      <c r="N2285">
        <v>8919</v>
      </c>
      <c r="O2285">
        <v>8864</v>
      </c>
      <c r="P2285">
        <v>7830</v>
      </c>
      <c r="Q2285">
        <v>7002</v>
      </c>
      <c r="R2285">
        <v>0</v>
      </c>
      <c r="S2285">
        <v>0</v>
      </c>
      <c r="T2285">
        <v>0</v>
      </c>
      <c r="U2285">
        <v>0</v>
      </c>
      <c r="V2285">
        <v>99</v>
      </c>
      <c r="W2285">
        <v>87</v>
      </c>
      <c r="X2285">
        <v>78</v>
      </c>
      <c r="Y2285" t="s">
        <v>173</v>
      </c>
      <c r="Z2285" t="s">
        <v>173</v>
      </c>
      <c r="AA2285" t="s">
        <v>173</v>
      </c>
      <c r="AB2285" t="s">
        <v>173</v>
      </c>
      <c r="AC2285" s="25" t="s">
        <v>173</v>
      </c>
      <c r="AD2285" s="25" t="s">
        <v>173</v>
      </c>
      <c r="AE2285" s="25" t="s">
        <v>173</v>
      </c>
      <c r="AQ2285" s="5" t="e">
        <f>VLOOKUP(AR2285,'End KS4 denominations'!A:G,7,0)</f>
        <v>#N/A</v>
      </c>
      <c r="AR2285" s="5" t="str">
        <f t="shared" si="35"/>
        <v>Total.S7.All independent schools.Total.Total</v>
      </c>
    </row>
    <row r="2286" spans="1:44" x14ac:dyDescent="0.25">
      <c r="A2286">
        <v>201819</v>
      </c>
      <c r="B2286" t="s">
        <v>19</v>
      </c>
      <c r="C2286" t="s">
        <v>110</v>
      </c>
      <c r="D2286" t="s">
        <v>20</v>
      </c>
      <c r="E2286" t="s">
        <v>21</v>
      </c>
      <c r="F2286" t="s">
        <v>22</v>
      </c>
      <c r="G2286" t="s">
        <v>111</v>
      </c>
      <c r="H2286" t="s">
        <v>125</v>
      </c>
      <c r="I2286" t="s">
        <v>176</v>
      </c>
      <c r="J2286" t="s">
        <v>161</v>
      </c>
      <c r="K2286" t="s">
        <v>161</v>
      </c>
      <c r="L2286" t="s">
        <v>57</v>
      </c>
      <c r="M2286" t="s">
        <v>26</v>
      </c>
      <c r="N2286">
        <v>2850</v>
      </c>
      <c r="O2286">
        <v>2848</v>
      </c>
      <c r="P2286">
        <v>2815</v>
      </c>
      <c r="Q2286">
        <v>2741</v>
      </c>
      <c r="R2286">
        <v>0</v>
      </c>
      <c r="S2286">
        <v>0</v>
      </c>
      <c r="T2286">
        <v>0</v>
      </c>
      <c r="U2286">
        <v>0</v>
      </c>
      <c r="V2286">
        <v>99</v>
      </c>
      <c r="W2286">
        <v>98</v>
      </c>
      <c r="X2286">
        <v>96</v>
      </c>
      <c r="Y2286" t="s">
        <v>173</v>
      </c>
      <c r="Z2286" t="s">
        <v>173</v>
      </c>
      <c r="AA2286" t="s">
        <v>173</v>
      </c>
      <c r="AB2286" t="s">
        <v>173</v>
      </c>
      <c r="AC2286" s="25" t="s">
        <v>173</v>
      </c>
      <c r="AD2286" s="25" t="s">
        <v>173</v>
      </c>
      <c r="AE2286" s="25" t="s">
        <v>173</v>
      </c>
      <c r="AQ2286" s="5" t="e">
        <f>VLOOKUP(AR2286,'End KS4 denominations'!A:G,7,0)</f>
        <v>#N/A</v>
      </c>
      <c r="AR2286" s="5" t="str">
        <f t="shared" si="35"/>
        <v>Boys.S7.All independent schools.Total.Total</v>
      </c>
    </row>
    <row r="2287" spans="1:44" x14ac:dyDescent="0.25">
      <c r="A2287">
        <v>201819</v>
      </c>
      <c r="B2287" t="s">
        <v>19</v>
      </c>
      <c r="C2287" t="s">
        <v>110</v>
      </c>
      <c r="D2287" t="s">
        <v>20</v>
      </c>
      <c r="E2287" t="s">
        <v>21</v>
      </c>
      <c r="F2287" t="s">
        <v>22</v>
      </c>
      <c r="G2287" t="s">
        <v>113</v>
      </c>
      <c r="H2287" t="s">
        <v>125</v>
      </c>
      <c r="I2287" t="s">
        <v>176</v>
      </c>
      <c r="J2287" t="s">
        <v>161</v>
      </c>
      <c r="K2287" t="s">
        <v>161</v>
      </c>
      <c r="L2287" t="s">
        <v>57</v>
      </c>
      <c r="M2287" t="s">
        <v>26</v>
      </c>
      <c r="N2287">
        <v>2736</v>
      </c>
      <c r="O2287">
        <v>2736</v>
      </c>
      <c r="P2287">
        <v>2711</v>
      </c>
      <c r="Q2287">
        <v>2661</v>
      </c>
      <c r="R2287">
        <v>0</v>
      </c>
      <c r="S2287">
        <v>0</v>
      </c>
      <c r="T2287">
        <v>0</v>
      </c>
      <c r="U2287">
        <v>0</v>
      </c>
      <c r="V2287">
        <v>100</v>
      </c>
      <c r="W2287">
        <v>99</v>
      </c>
      <c r="X2287">
        <v>97</v>
      </c>
      <c r="Y2287" t="s">
        <v>173</v>
      </c>
      <c r="Z2287" t="s">
        <v>173</v>
      </c>
      <c r="AA2287" t="s">
        <v>173</v>
      </c>
      <c r="AB2287" t="s">
        <v>173</v>
      </c>
      <c r="AC2287" s="25" t="s">
        <v>173</v>
      </c>
      <c r="AD2287" s="25" t="s">
        <v>173</v>
      </c>
      <c r="AE2287" s="25" t="s">
        <v>173</v>
      </c>
      <c r="AQ2287" s="5" t="e">
        <f>VLOOKUP(AR2287,'End KS4 denominations'!A:G,7,0)</f>
        <v>#N/A</v>
      </c>
      <c r="AR2287" s="5" t="str">
        <f t="shared" si="35"/>
        <v>Girls.S7.All independent schools.Total.Total</v>
      </c>
    </row>
    <row r="2288" spans="1:44" x14ac:dyDescent="0.25">
      <c r="A2288">
        <v>201819</v>
      </c>
      <c r="B2288" t="s">
        <v>19</v>
      </c>
      <c r="C2288" t="s">
        <v>110</v>
      </c>
      <c r="D2288" t="s">
        <v>20</v>
      </c>
      <c r="E2288" t="s">
        <v>21</v>
      </c>
      <c r="F2288" t="s">
        <v>22</v>
      </c>
      <c r="G2288" t="s">
        <v>161</v>
      </c>
      <c r="H2288" t="s">
        <v>125</v>
      </c>
      <c r="I2288" t="s">
        <v>176</v>
      </c>
      <c r="J2288" t="s">
        <v>161</v>
      </c>
      <c r="K2288" t="s">
        <v>161</v>
      </c>
      <c r="L2288" t="s">
        <v>57</v>
      </c>
      <c r="M2288" t="s">
        <v>26</v>
      </c>
      <c r="N2288">
        <v>5586</v>
      </c>
      <c r="O2288">
        <v>5584</v>
      </c>
      <c r="P2288">
        <v>5526</v>
      </c>
      <c r="Q2288">
        <v>5402</v>
      </c>
      <c r="R2288">
        <v>0</v>
      </c>
      <c r="S2288">
        <v>0</v>
      </c>
      <c r="T2288">
        <v>0</v>
      </c>
      <c r="U2288">
        <v>0</v>
      </c>
      <c r="V2288">
        <v>99</v>
      </c>
      <c r="W2288">
        <v>98</v>
      </c>
      <c r="X2288">
        <v>96</v>
      </c>
      <c r="Y2288" t="s">
        <v>173</v>
      </c>
      <c r="Z2288" t="s">
        <v>173</v>
      </c>
      <c r="AA2288" t="s">
        <v>173</v>
      </c>
      <c r="AB2288" t="s">
        <v>173</v>
      </c>
      <c r="AC2288" s="25" t="s">
        <v>173</v>
      </c>
      <c r="AD2288" s="25" t="s">
        <v>173</v>
      </c>
      <c r="AE2288" s="25" t="s">
        <v>173</v>
      </c>
      <c r="AQ2288" s="5" t="e">
        <f>VLOOKUP(AR2288,'End KS4 denominations'!A:G,7,0)</f>
        <v>#N/A</v>
      </c>
      <c r="AR2288" s="5" t="str">
        <f t="shared" si="35"/>
        <v>Total.S7.All independent schools.Total.Total</v>
      </c>
    </row>
    <row r="2289" spans="1:44" x14ac:dyDescent="0.25">
      <c r="A2289">
        <v>201819</v>
      </c>
      <c r="B2289" t="s">
        <v>19</v>
      </c>
      <c r="C2289" t="s">
        <v>110</v>
      </c>
      <c r="D2289" t="s">
        <v>20</v>
      </c>
      <c r="E2289" t="s">
        <v>21</v>
      </c>
      <c r="F2289" t="s">
        <v>22</v>
      </c>
      <c r="G2289" t="s">
        <v>111</v>
      </c>
      <c r="H2289" t="s">
        <v>125</v>
      </c>
      <c r="I2289" t="s">
        <v>176</v>
      </c>
      <c r="J2289" t="s">
        <v>161</v>
      </c>
      <c r="K2289" t="s">
        <v>161</v>
      </c>
      <c r="L2289" t="s">
        <v>58</v>
      </c>
      <c r="M2289" t="s">
        <v>26</v>
      </c>
      <c r="N2289">
        <v>8499</v>
      </c>
      <c r="O2289">
        <v>8224</v>
      </c>
      <c r="P2289">
        <v>6789</v>
      </c>
      <c r="Q2289">
        <v>5421</v>
      </c>
      <c r="R2289">
        <v>0</v>
      </c>
      <c r="S2289">
        <v>0</v>
      </c>
      <c r="T2289">
        <v>0</v>
      </c>
      <c r="U2289">
        <v>0</v>
      </c>
      <c r="V2289">
        <v>96</v>
      </c>
      <c r="W2289">
        <v>79</v>
      </c>
      <c r="X2289">
        <v>63</v>
      </c>
      <c r="Y2289" t="s">
        <v>173</v>
      </c>
      <c r="Z2289" t="s">
        <v>173</v>
      </c>
      <c r="AA2289" t="s">
        <v>173</v>
      </c>
      <c r="AB2289" t="s">
        <v>173</v>
      </c>
      <c r="AC2289" s="25" t="s">
        <v>173</v>
      </c>
      <c r="AD2289" s="25" t="s">
        <v>173</v>
      </c>
      <c r="AE2289" s="25" t="s">
        <v>173</v>
      </c>
      <c r="AQ2289" s="5" t="e">
        <f>VLOOKUP(AR2289,'End KS4 denominations'!A:G,7,0)</f>
        <v>#N/A</v>
      </c>
      <c r="AR2289" s="5" t="str">
        <f t="shared" si="35"/>
        <v>Boys.S7.All independent schools.Total.Total</v>
      </c>
    </row>
    <row r="2290" spans="1:44" x14ac:dyDescent="0.25">
      <c r="A2290">
        <v>201819</v>
      </c>
      <c r="B2290" t="s">
        <v>19</v>
      </c>
      <c r="C2290" t="s">
        <v>110</v>
      </c>
      <c r="D2290" t="s">
        <v>20</v>
      </c>
      <c r="E2290" t="s">
        <v>21</v>
      </c>
      <c r="F2290" t="s">
        <v>22</v>
      </c>
      <c r="G2290" t="s">
        <v>113</v>
      </c>
      <c r="H2290" t="s">
        <v>125</v>
      </c>
      <c r="I2290" t="s">
        <v>176</v>
      </c>
      <c r="J2290" t="s">
        <v>161</v>
      </c>
      <c r="K2290" t="s">
        <v>161</v>
      </c>
      <c r="L2290" t="s">
        <v>58</v>
      </c>
      <c r="M2290" t="s">
        <v>26</v>
      </c>
      <c r="N2290">
        <v>8441</v>
      </c>
      <c r="O2290">
        <v>8303</v>
      </c>
      <c r="P2290">
        <v>7205</v>
      </c>
      <c r="Q2290">
        <v>5803</v>
      </c>
      <c r="R2290">
        <v>0</v>
      </c>
      <c r="S2290">
        <v>0</v>
      </c>
      <c r="T2290">
        <v>0</v>
      </c>
      <c r="U2290">
        <v>0</v>
      </c>
      <c r="V2290">
        <v>98</v>
      </c>
      <c r="W2290">
        <v>85</v>
      </c>
      <c r="X2290">
        <v>68</v>
      </c>
      <c r="Y2290" t="s">
        <v>173</v>
      </c>
      <c r="Z2290" t="s">
        <v>173</v>
      </c>
      <c r="AA2290" t="s">
        <v>173</v>
      </c>
      <c r="AB2290" t="s">
        <v>173</v>
      </c>
      <c r="AC2290" s="25" t="s">
        <v>173</v>
      </c>
      <c r="AD2290" s="25" t="s">
        <v>173</v>
      </c>
      <c r="AE2290" s="25" t="s">
        <v>173</v>
      </c>
      <c r="AQ2290" s="5" t="e">
        <f>VLOOKUP(AR2290,'End KS4 denominations'!A:G,7,0)</f>
        <v>#N/A</v>
      </c>
      <c r="AR2290" s="5" t="str">
        <f t="shared" si="35"/>
        <v>Girls.S7.All independent schools.Total.Total</v>
      </c>
    </row>
    <row r="2291" spans="1:44" x14ac:dyDescent="0.25">
      <c r="A2291">
        <v>201819</v>
      </c>
      <c r="B2291" t="s">
        <v>19</v>
      </c>
      <c r="C2291" t="s">
        <v>110</v>
      </c>
      <c r="D2291" t="s">
        <v>20</v>
      </c>
      <c r="E2291" t="s">
        <v>21</v>
      </c>
      <c r="F2291" t="s">
        <v>22</v>
      </c>
      <c r="G2291" t="s">
        <v>161</v>
      </c>
      <c r="H2291" t="s">
        <v>125</v>
      </c>
      <c r="I2291" t="s">
        <v>176</v>
      </c>
      <c r="J2291" t="s">
        <v>161</v>
      </c>
      <c r="K2291" t="s">
        <v>161</v>
      </c>
      <c r="L2291" t="s">
        <v>58</v>
      </c>
      <c r="M2291" t="s">
        <v>26</v>
      </c>
      <c r="N2291">
        <v>16940</v>
      </c>
      <c r="O2291">
        <v>16527</v>
      </c>
      <c r="P2291">
        <v>13994</v>
      </c>
      <c r="Q2291">
        <v>11224</v>
      </c>
      <c r="R2291">
        <v>0</v>
      </c>
      <c r="S2291">
        <v>0</v>
      </c>
      <c r="T2291">
        <v>0</v>
      </c>
      <c r="U2291">
        <v>0</v>
      </c>
      <c r="V2291">
        <v>97</v>
      </c>
      <c r="W2291">
        <v>82</v>
      </c>
      <c r="X2291">
        <v>66</v>
      </c>
      <c r="Y2291" t="s">
        <v>173</v>
      </c>
      <c r="Z2291" t="s">
        <v>173</v>
      </c>
      <c r="AA2291" t="s">
        <v>173</v>
      </c>
      <c r="AB2291" t="s">
        <v>173</v>
      </c>
      <c r="AC2291" s="25" t="s">
        <v>173</v>
      </c>
      <c r="AD2291" s="25" t="s">
        <v>173</v>
      </c>
      <c r="AE2291" s="25" t="s">
        <v>173</v>
      </c>
      <c r="AQ2291" s="5" t="e">
        <f>VLOOKUP(AR2291,'End KS4 denominations'!A:G,7,0)</f>
        <v>#N/A</v>
      </c>
      <c r="AR2291" s="5" t="str">
        <f t="shared" si="35"/>
        <v>Total.S7.All independent schools.Total.Total</v>
      </c>
    </row>
    <row r="2292" spans="1:44" x14ac:dyDescent="0.25">
      <c r="A2292">
        <v>201819</v>
      </c>
      <c r="B2292" t="s">
        <v>19</v>
      </c>
      <c r="C2292" t="s">
        <v>110</v>
      </c>
      <c r="D2292" t="s">
        <v>20</v>
      </c>
      <c r="E2292" t="s">
        <v>21</v>
      </c>
      <c r="F2292" t="s">
        <v>22</v>
      </c>
      <c r="G2292" t="s">
        <v>111</v>
      </c>
      <c r="H2292" t="s">
        <v>125</v>
      </c>
      <c r="I2292" t="s">
        <v>176</v>
      </c>
      <c r="J2292" t="s">
        <v>161</v>
      </c>
      <c r="K2292" t="s">
        <v>161</v>
      </c>
      <c r="L2292" t="s">
        <v>59</v>
      </c>
      <c r="M2292" t="s">
        <v>26</v>
      </c>
      <c r="N2292">
        <v>6316</v>
      </c>
      <c r="O2292">
        <v>6130</v>
      </c>
      <c r="P2292">
        <v>5081</v>
      </c>
      <c r="Q2292">
        <v>3915</v>
      </c>
      <c r="R2292">
        <v>0</v>
      </c>
      <c r="S2292">
        <v>0</v>
      </c>
      <c r="T2292">
        <v>0</v>
      </c>
      <c r="U2292">
        <v>0</v>
      </c>
      <c r="V2292">
        <v>97</v>
      </c>
      <c r="W2292">
        <v>80</v>
      </c>
      <c r="X2292">
        <v>61</v>
      </c>
      <c r="Y2292" t="s">
        <v>173</v>
      </c>
      <c r="Z2292" t="s">
        <v>173</v>
      </c>
      <c r="AA2292" t="s">
        <v>173</v>
      </c>
      <c r="AB2292" t="s">
        <v>173</v>
      </c>
      <c r="AC2292" s="25" t="s">
        <v>173</v>
      </c>
      <c r="AD2292" s="25" t="s">
        <v>173</v>
      </c>
      <c r="AE2292" s="25" t="s">
        <v>173</v>
      </c>
      <c r="AQ2292" s="5" t="e">
        <f>VLOOKUP(AR2292,'End KS4 denominations'!A:G,7,0)</f>
        <v>#N/A</v>
      </c>
      <c r="AR2292" s="5" t="str">
        <f t="shared" si="35"/>
        <v>Boys.S7.All independent schools.Total.Total</v>
      </c>
    </row>
    <row r="2293" spans="1:44" x14ac:dyDescent="0.25">
      <c r="A2293">
        <v>201819</v>
      </c>
      <c r="B2293" t="s">
        <v>19</v>
      </c>
      <c r="C2293" t="s">
        <v>110</v>
      </c>
      <c r="D2293" t="s">
        <v>20</v>
      </c>
      <c r="E2293" t="s">
        <v>21</v>
      </c>
      <c r="F2293" t="s">
        <v>22</v>
      </c>
      <c r="G2293" t="s">
        <v>113</v>
      </c>
      <c r="H2293" t="s">
        <v>125</v>
      </c>
      <c r="I2293" t="s">
        <v>176</v>
      </c>
      <c r="J2293" t="s">
        <v>161</v>
      </c>
      <c r="K2293" t="s">
        <v>161</v>
      </c>
      <c r="L2293" t="s">
        <v>59</v>
      </c>
      <c r="M2293" t="s">
        <v>26</v>
      </c>
      <c r="N2293">
        <v>6740</v>
      </c>
      <c r="O2293">
        <v>6607</v>
      </c>
      <c r="P2293">
        <v>5684</v>
      </c>
      <c r="Q2293">
        <v>4444</v>
      </c>
      <c r="R2293">
        <v>0</v>
      </c>
      <c r="S2293">
        <v>0</v>
      </c>
      <c r="T2293">
        <v>0</v>
      </c>
      <c r="U2293">
        <v>0</v>
      </c>
      <c r="V2293">
        <v>98</v>
      </c>
      <c r="W2293">
        <v>84</v>
      </c>
      <c r="X2293">
        <v>65</v>
      </c>
      <c r="Y2293" t="s">
        <v>173</v>
      </c>
      <c r="Z2293" t="s">
        <v>173</v>
      </c>
      <c r="AA2293" t="s">
        <v>173</v>
      </c>
      <c r="AB2293" t="s">
        <v>173</v>
      </c>
      <c r="AC2293" s="25" t="s">
        <v>173</v>
      </c>
      <c r="AD2293" s="25" t="s">
        <v>173</v>
      </c>
      <c r="AE2293" s="25" t="s">
        <v>173</v>
      </c>
      <c r="AQ2293" s="5" t="e">
        <f>VLOOKUP(AR2293,'End KS4 denominations'!A:G,7,0)</f>
        <v>#N/A</v>
      </c>
      <c r="AR2293" s="5" t="str">
        <f t="shared" si="35"/>
        <v>Girls.S7.All independent schools.Total.Total</v>
      </c>
    </row>
    <row r="2294" spans="1:44" x14ac:dyDescent="0.25">
      <c r="A2294">
        <v>201819</v>
      </c>
      <c r="B2294" t="s">
        <v>19</v>
      </c>
      <c r="C2294" t="s">
        <v>110</v>
      </c>
      <c r="D2294" t="s">
        <v>20</v>
      </c>
      <c r="E2294" t="s">
        <v>21</v>
      </c>
      <c r="F2294" t="s">
        <v>22</v>
      </c>
      <c r="G2294" t="s">
        <v>161</v>
      </c>
      <c r="H2294" t="s">
        <v>125</v>
      </c>
      <c r="I2294" t="s">
        <v>176</v>
      </c>
      <c r="J2294" t="s">
        <v>161</v>
      </c>
      <c r="K2294" t="s">
        <v>161</v>
      </c>
      <c r="L2294" t="s">
        <v>59</v>
      </c>
      <c r="M2294" t="s">
        <v>26</v>
      </c>
      <c r="N2294">
        <v>13056</v>
      </c>
      <c r="O2294">
        <v>12737</v>
      </c>
      <c r="P2294">
        <v>10765</v>
      </c>
      <c r="Q2294">
        <v>8359</v>
      </c>
      <c r="R2294">
        <v>0</v>
      </c>
      <c r="S2294">
        <v>0</v>
      </c>
      <c r="T2294">
        <v>0</v>
      </c>
      <c r="U2294">
        <v>0</v>
      </c>
      <c r="V2294">
        <v>97</v>
      </c>
      <c r="W2294">
        <v>82</v>
      </c>
      <c r="X2294">
        <v>64</v>
      </c>
      <c r="Y2294" t="s">
        <v>173</v>
      </c>
      <c r="Z2294" t="s">
        <v>173</v>
      </c>
      <c r="AA2294" t="s">
        <v>173</v>
      </c>
      <c r="AB2294" t="s">
        <v>173</v>
      </c>
      <c r="AC2294" s="25" t="s">
        <v>173</v>
      </c>
      <c r="AD2294" s="25" t="s">
        <v>173</v>
      </c>
      <c r="AE2294" s="25" t="s">
        <v>173</v>
      </c>
      <c r="AQ2294" s="5" t="e">
        <f>VLOOKUP(AR2294,'End KS4 denominations'!A:G,7,0)</f>
        <v>#N/A</v>
      </c>
      <c r="AR2294" s="5" t="str">
        <f t="shared" si="35"/>
        <v>Total.S7.All independent schools.Total.Total</v>
      </c>
    </row>
    <row r="2295" spans="1:44" x14ac:dyDescent="0.25">
      <c r="A2295">
        <v>201819</v>
      </c>
      <c r="B2295" t="s">
        <v>19</v>
      </c>
      <c r="C2295" t="s">
        <v>110</v>
      </c>
      <c r="D2295" t="s">
        <v>20</v>
      </c>
      <c r="E2295" t="s">
        <v>21</v>
      </c>
      <c r="F2295" t="s">
        <v>22</v>
      </c>
      <c r="G2295" t="s">
        <v>111</v>
      </c>
      <c r="H2295" t="s">
        <v>125</v>
      </c>
      <c r="I2295" t="s">
        <v>176</v>
      </c>
      <c r="J2295" t="s">
        <v>161</v>
      </c>
      <c r="K2295" t="s">
        <v>161</v>
      </c>
      <c r="L2295" t="s">
        <v>60</v>
      </c>
      <c r="M2295" t="s">
        <v>26</v>
      </c>
      <c r="N2295">
        <v>313</v>
      </c>
      <c r="O2295">
        <v>310</v>
      </c>
      <c r="P2295">
        <v>267</v>
      </c>
      <c r="Q2295">
        <v>206</v>
      </c>
      <c r="R2295">
        <v>0</v>
      </c>
      <c r="S2295">
        <v>0</v>
      </c>
      <c r="T2295">
        <v>0</v>
      </c>
      <c r="U2295">
        <v>0</v>
      </c>
      <c r="V2295">
        <v>99</v>
      </c>
      <c r="W2295">
        <v>85</v>
      </c>
      <c r="X2295">
        <v>65</v>
      </c>
      <c r="Y2295" t="s">
        <v>173</v>
      </c>
      <c r="Z2295" t="s">
        <v>173</v>
      </c>
      <c r="AA2295" t="s">
        <v>173</v>
      </c>
      <c r="AB2295" t="s">
        <v>173</v>
      </c>
      <c r="AC2295" s="25" t="s">
        <v>173</v>
      </c>
      <c r="AD2295" s="25" t="s">
        <v>173</v>
      </c>
      <c r="AE2295" s="25" t="s">
        <v>173</v>
      </c>
      <c r="AQ2295" s="5" t="e">
        <f>VLOOKUP(AR2295,'End KS4 denominations'!A:G,7,0)</f>
        <v>#N/A</v>
      </c>
      <c r="AR2295" s="5" t="str">
        <f t="shared" si="35"/>
        <v>Boys.S7.All independent schools.Total.Total</v>
      </c>
    </row>
    <row r="2296" spans="1:44" x14ac:dyDescent="0.25">
      <c r="A2296">
        <v>201819</v>
      </c>
      <c r="B2296" t="s">
        <v>19</v>
      </c>
      <c r="C2296" t="s">
        <v>110</v>
      </c>
      <c r="D2296" t="s">
        <v>20</v>
      </c>
      <c r="E2296" t="s">
        <v>21</v>
      </c>
      <c r="F2296" t="s">
        <v>22</v>
      </c>
      <c r="G2296" t="s">
        <v>113</v>
      </c>
      <c r="H2296" t="s">
        <v>125</v>
      </c>
      <c r="I2296" t="s">
        <v>176</v>
      </c>
      <c r="J2296" t="s">
        <v>161</v>
      </c>
      <c r="K2296" t="s">
        <v>161</v>
      </c>
      <c r="L2296" t="s">
        <v>60</v>
      </c>
      <c r="M2296" t="s">
        <v>26</v>
      </c>
      <c r="N2296">
        <v>207</v>
      </c>
      <c r="O2296">
        <v>206</v>
      </c>
      <c r="P2296">
        <v>182</v>
      </c>
      <c r="Q2296">
        <v>165</v>
      </c>
      <c r="R2296">
        <v>0</v>
      </c>
      <c r="S2296">
        <v>0</v>
      </c>
      <c r="T2296">
        <v>0</v>
      </c>
      <c r="U2296">
        <v>0</v>
      </c>
      <c r="V2296">
        <v>99</v>
      </c>
      <c r="W2296">
        <v>87</v>
      </c>
      <c r="X2296">
        <v>79</v>
      </c>
      <c r="Y2296" t="s">
        <v>173</v>
      </c>
      <c r="Z2296" t="s">
        <v>173</v>
      </c>
      <c r="AA2296" t="s">
        <v>173</v>
      </c>
      <c r="AB2296" t="s">
        <v>173</v>
      </c>
      <c r="AC2296" s="25" t="s">
        <v>173</v>
      </c>
      <c r="AD2296" s="25" t="s">
        <v>173</v>
      </c>
      <c r="AE2296" s="25" t="s">
        <v>173</v>
      </c>
      <c r="AQ2296" s="5" t="e">
        <f>VLOOKUP(AR2296,'End KS4 denominations'!A:G,7,0)</f>
        <v>#N/A</v>
      </c>
      <c r="AR2296" s="5" t="str">
        <f t="shared" si="35"/>
        <v>Girls.S7.All independent schools.Total.Total</v>
      </c>
    </row>
    <row r="2297" spans="1:44" x14ac:dyDescent="0.25">
      <c r="A2297">
        <v>201819</v>
      </c>
      <c r="B2297" t="s">
        <v>19</v>
      </c>
      <c r="C2297" t="s">
        <v>110</v>
      </c>
      <c r="D2297" t="s">
        <v>20</v>
      </c>
      <c r="E2297" t="s">
        <v>21</v>
      </c>
      <c r="F2297" t="s">
        <v>22</v>
      </c>
      <c r="G2297" t="s">
        <v>161</v>
      </c>
      <c r="H2297" t="s">
        <v>125</v>
      </c>
      <c r="I2297" t="s">
        <v>176</v>
      </c>
      <c r="J2297" t="s">
        <v>161</v>
      </c>
      <c r="K2297" t="s">
        <v>161</v>
      </c>
      <c r="L2297" t="s">
        <v>60</v>
      </c>
      <c r="M2297" t="s">
        <v>26</v>
      </c>
      <c r="N2297">
        <v>520</v>
      </c>
      <c r="O2297">
        <v>516</v>
      </c>
      <c r="P2297">
        <v>449</v>
      </c>
      <c r="Q2297">
        <v>371</v>
      </c>
      <c r="R2297">
        <v>0</v>
      </c>
      <c r="S2297">
        <v>0</v>
      </c>
      <c r="T2297">
        <v>0</v>
      </c>
      <c r="U2297">
        <v>0</v>
      </c>
      <c r="V2297">
        <v>99</v>
      </c>
      <c r="W2297">
        <v>86</v>
      </c>
      <c r="X2297">
        <v>71</v>
      </c>
      <c r="Y2297" t="s">
        <v>173</v>
      </c>
      <c r="Z2297" t="s">
        <v>173</v>
      </c>
      <c r="AA2297" t="s">
        <v>173</v>
      </c>
      <c r="AB2297" t="s">
        <v>173</v>
      </c>
      <c r="AC2297" s="25" t="s">
        <v>173</v>
      </c>
      <c r="AD2297" s="25" t="s">
        <v>173</v>
      </c>
      <c r="AE2297" s="25" t="s">
        <v>173</v>
      </c>
      <c r="AQ2297" s="5" t="e">
        <f>VLOOKUP(AR2297,'End KS4 denominations'!A:G,7,0)</f>
        <v>#N/A</v>
      </c>
      <c r="AR2297" s="5" t="str">
        <f t="shared" si="35"/>
        <v>Total.S7.All independent schools.Total.Total</v>
      </c>
    </row>
    <row r="2298" spans="1:44" x14ac:dyDescent="0.25">
      <c r="A2298">
        <v>201819</v>
      </c>
      <c r="B2298" t="s">
        <v>19</v>
      </c>
      <c r="C2298" t="s">
        <v>110</v>
      </c>
      <c r="D2298" t="s">
        <v>20</v>
      </c>
      <c r="E2298" t="s">
        <v>21</v>
      </c>
      <c r="F2298" t="s">
        <v>22</v>
      </c>
      <c r="G2298" t="s">
        <v>111</v>
      </c>
      <c r="H2298" t="s">
        <v>125</v>
      </c>
      <c r="I2298" t="s">
        <v>176</v>
      </c>
      <c r="J2298" t="s">
        <v>161</v>
      </c>
      <c r="K2298" t="s">
        <v>161</v>
      </c>
      <c r="L2298" t="s">
        <v>61</v>
      </c>
      <c r="M2298" t="s">
        <v>26</v>
      </c>
      <c r="N2298">
        <v>1705</v>
      </c>
      <c r="O2298">
        <v>1700</v>
      </c>
      <c r="P2298">
        <v>1595</v>
      </c>
      <c r="Q2298">
        <v>1503</v>
      </c>
      <c r="R2298">
        <v>0</v>
      </c>
      <c r="S2298">
        <v>0</v>
      </c>
      <c r="T2298">
        <v>0</v>
      </c>
      <c r="U2298">
        <v>0</v>
      </c>
      <c r="V2298">
        <v>99</v>
      </c>
      <c r="W2298">
        <v>93</v>
      </c>
      <c r="X2298">
        <v>88</v>
      </c>
      <c r="Y2298" t="s">
        <v>173</v>
      </c>
      <c r="Z2298" t="s">
        <v>173</v>
      </c>
      <c r="AA2298" t="s">
        <v>173</v>
      </c>
      <c r="AB2298" t="s">
        <v>173</v>
      </c>
      <c r="AC2298" s="25" t="s">
        <v>173</v>
      </c>
      <c r="AD2298" s="25" t="s">
        <v>173</v>
      </c>
      <c r="AE2298" s="25" t="s">
        <v>173</v>
      </c>
      <c r="AQ2298" s="5" t="e">
        <f>VLOOKUP(AR2298,'End KS4 denominations'!A:G,7,0)</f>
        <v>#N/A</v>
      </c>
      <c r="AR2298" s="5" t="str">
        <f t="shared" si="35"/>
        <v>Boys.S7.All independent schools.Total.Total</v>
      </c>
    </row>
    <row r="2299" spans="1:44" x14ac:dyDescent="0.25">
      <c r="A2299">
        <v>201819</v>
      </c>
      <c r="B2299" t="s">
        <v>19</v>
      </c>
      <c r="C2299" t="s">
        <v>110</v>
      </c>
      <c r="D2299" t="s">
        <v>20</v>
      </c>
      <c r="E2299" t="s">
        <v>21</v>
      </c>
      <c r="F2299" t="s">
        <v>22</v>
      </c>
      <c r="G2299" t="s">
        <v>113</v>
      </c>
      <c r="H2299" t="s">
        <v>125</v>
      </c>
      <c r="I2299" t="s">
        <v>176</v>
      </c>
      <c r="J2299" t="s">
        <v>161</v>
      </c>
      <c r="K2299" t="s">
        <v>161</v>
      </c>
      <c r="L2299" t="s">
        <v>61</v>
      </c>
      <c r="M2299" t="s">
        <v>26</v>
      </c>
      <c r="N2299">
        <v>2092</v>
      </c>
      <c r="O2299">
        <v>2092</v>
      </c>
      <c r="P2299">
        <v>2018</v>
      </c>
      <c r="Q2299">
        <v>1921</v>
      </c>
      <c r="R2299">
        <v>0</v>
      </c>
      <c r="S2299">
        <v>0</v>
      </c>
      <c r="T2299">
        <v>0</v>
      </c>
      <c r="U2299">
        <v>0</v>
      </c>
      <c r="V2299">
        <v>100</v>
      </c>
      <c r="W2299">
        <v>96</v>
      </c>
      <c r="X2299">
        <v>91</v>
      </c>
      <c r="Y2299" t="s">
        <v>173</v>
      </c>
      <c r="Z2299" t="s">
        <v>173</v>
      </c>
      <c r="AA2299" t="s">
        <v>173</v>
      </c>
      <c r="AB2299" t="s">
        <v>173</v>
      </c>
      <c r="AC2299" s="25" t="s">
        <v>173</v>
      </c>
      <c r="AD2299" s="25" t="s">
        <v>173</v>
      </c>
      <c r="AE2299" s="25" t="s">
        <v>173</v>
      </c>
      <c r="AQ2299" s="5" t="e">
        <f>VLOOKUP(AR2299,'End KS4 denominations'!A:G,7,0)</f>
        <v>#N/A</v>
      </c>
      <c r="AR2299" s="5" t="str">
        <f t="shared" si="35"/>
        <v>Girls.S7.All independent schools.Total.Total</v>
      </c>
    </row>
    <row r="2300" spans="1:44" x14ac:dyDescent="0.25">
      <c r="A2300">
        <v>201819</v>
      </c>
      <c r="B2300" t="s">
        <v>19</v>
      </c>
      <c r="C2300" t="s">
        <v>110</v>
      </c>
      <c r="D2300" t="s">
        <v>20</v>
      </c>
      <c r="E2300" t="s">
        <v>21</v>
      </c>
      <c r="F2300" t="s">
        <v>22</v>
      </c>
      <c r="G2300" t="s">
        <v>161</v>
      </c>
      <c r="H2300" t="s">
        <v>125</v>
      </c>
      <c r="I2300" t="s">
        <v>176</v>
      </c>
      <c r="J2300" t="s">
        <v>161</v>
      </c>
      <c r="K2300" t="s">
        <v>161</v>
      </c>
      <c r="L2300" t="s">
        <v>61</v>
      </c>
      <c r="M2300" t="s">
        <v>26</v>
      </c>
      <c r="N2300">
        <v>3797</v>
      </c>
      <c r="O2300">
        <v>3792</v>
      </c>
      <c r="P2300">
        <v>3613</v>
      </c>
      <c r="Q2300">
        <v>3424</v>
      </c>
      <c r="R2300">
        <v>0</v>
      </c>
      <c r="S2300">
        <v>0</v>
      </c>
      <c r="T2300">
        <v>0</v>
      </c>
      <c r="U2300">
        <v>0</v>
      </c>
      <c r="V2300">
        <v>99</v>
      </c>
      <c r="W2300">
        <v>95</v>
      </c>
      <c r="X2300">
        <v>90</v>
      </c>
      <c r="Y2300" t="s">
        <v>173</v>
      </c>
      <c r="Z2300" t="s">
        <v>173</v>
      </c>
      <c r="AA2300" t="s">
        <v>173</v>
      </c>
      <c r="AB2300" t="s">
        <v>173</v>
      </c>
      <c r="AC2300" s="25" t="s">
        <v>173</v>
      </c>
      <c r="AD2300" s="25" t="s">
        <v>173</v>
      </c>
      <c r="AE2300" s="25" t="s">
        <v>173</v>
      </c>
      <c r="AQ2300" s="5" t="e">
        <f>VLOOKUP(AR2300,'End KS4 denominations'!A:G,7,0)</f>
        <v>#N/A</v>
      </c>
      <c r="AR2300" s="5" t="str">
        <f t="shared" si="35"/>
        <v>Total.S7.All independent schools.Total.Total</v>
      </c>
    </row>
    <row r="2301" spans="1:44" x14ac:dyDescent="0.25">
      <c r="A2301">
        <v>201819</v>
      </c>
      <c r="B2301" t="s">
        <v>19</v>
      </c>
      <c r="C2301" t="s">
        <v>110</v>
      </c>
      <c r="D2301" t="s">
        <v>20</v>
      </c>
      <c r="E2301" t="s">
        <v>21</v>
      </c>
      <c r="F2301" t="s">
        <v>22</v>
      </c>
      <c r="G2301" t="s">
        <v>111</v>
      </c>
      <c r="H2301" t="s">
        <v>125</v>
      </c>
      <c r="I2301" t="s">
        <v>176</v>
      </c>
      <c r="J2301" t="s">
        <v>161</v>
      </c>
      <c r="K2301" t="s">
        <v>161</v>
      </c>
      <c r="L2301" t="s">
        <v>102</v>
      </c>
      <c r="M2301" t="s">
        <v>26</v>
      </c>
      <c r="N2301">
        <v>107</v>
      </c>
      <c r="O2301">
        <v>98</v>
      </c>
      <c r="P2301">
        <v>87</v>
      </c>
      <c r="Q2301">
        <v>0</v>
      </c>
      <c r="R2301">
        <v>0</v>
      </c>
      <c r="S2301">
        <v>0</v>
      </c>
      <c r="T2301">
        <v>0</v>
      </c>
      <c r="U2301">
        <v>0</v>
      </c>
      <c r="V2301">
        <v>91</v>
      </c>
      <c r="W2301">
        <v>81</v>
      </c>
      <c r="X2301">
        <v>0</v>
      </c>
      <c r="Y2301" t="s">
        <v>173</v>
      </c>
      <c r="Z2301" t="s">
        <v>173</v>
      </c>
      <c r="AA2301" t="s">
        <v>173</v>
      </c>
      <c r="AB2301" t="s">
        <v>173</v>
      </c>
      <c r="AC2301" s="25" t="s">
        <v>173</v>
      </c>
      <c r="AD2301" s="25" t="s">
        <v>173</v>
      </c>
      <c r="AE2301" s="25" t="s">
        <v>173</v>
      </c>
      <c r="AQ2301" s="5" t="e">
        <f>VLOOKUP(AR2301,'End KS4 denominations'!A:G,7,0)</f>
        <v>#N/A</v>
      </c>
      <c r="AR2301" s="5" t="str">
        <f t="shared" si="35"/>
        <v>Boys.S7.All independent schools.Total.Total</v>
      </c>
    </row>
    <row r="2302" spans="1:44" x14ac:dyDescent="0.25">
      <c r="A2302">
        <v>201819</v>
      </c>
      <c r="B2302" t="s">
        <v>19</v>
      </c>
      <c r="C2302" t="s">
        <v>110</v>
      </c>
      <c r="D2302" t="s">
        <v>20</v>
      </c>
      <c r="E2302" t="s">
        <v>21</v>
      </c>
      <c r="F2302" t="s">
        <v>22</v>
      </c>
      <c r="G2302" t="s">
        <v>113</v>
      </c>
      <c r="H2302" t="s">
        <v>125</v>
      </c>
      <c r="I2302" t="s">
        <v>176</v>
      </c>
      <c r="J2302" t="s">
        <v>161</v>
      </c>
      <c r="K2302" t="s">
        <v>161</v>
      </c>
      <c r="L2302" t="s">
        <v>102</v>
      </c>
      <c r="M2302" t="s">
        <v>26</v>
      </c>
      <c r="N2302">
        <v>241</v>
      </c>
      <c r="O2302">
        <v>239</v>
      </c>
      <c r="P2302">
        <v>213</v>
      </c>
      <c r="Q2302">
        <v>0</v>
      </c>
      <c r="R2302">
        <v>0</v>
      </c>
      <c r="S2302">
        <v>0</v>
      </c>
      <c r="T2302">
        <v>0</v>
      </c>
      <c r="U2302">
        <v>0</v>
      </c>
      <c r="V2302">
        <v>99</v>
      </c>
      <c r="W2302">
        <v>88</v>
      </c>
      <c r="X2302">
        <v>0</v>
      </c>
      <c r="Y2302" t="s">
        <v>173</v>
      </c>
      <c r="Z2302" t="s">
        <v>173</v>
      </c>
      <c r="AA2302" t="s">
        <v>173</v>
      </c>
      <c r="AB2302" t="s">
        <v>173</v>
      </c>
      <c r="AC2302" s="25" t="s">
        <v>173</v>
      </c>
      <c r="AD2302" s="25" t="s">
        <v>173</v>
      </c>
      <c r="AE2302" s="25" t="s">
        <v>173</v>
      </c>
      <c r="AQ2302" s="5" t="e">
        <f>VLOOKUP(AR2302,'End KS4 denominations'!A:G,7,0)</f>
        <v>#N/A</v>
      </c>
      <c r="AR2302" s="5" t="str">
        <f t="shared" si="35"/>
        <v>Girls.S7.All independent schools.Total.Total</v>
      </c>
    </row>
    <row r="2303" spans="1:44" x14ac:dyDescent="0.25">
      <c r="A2303">
        <v>201819</v>
      </c>
      <c r="B2303" t="s">
        <v>19</v>
      </c>
      <c r="C2303" t="s">
        <v>110</v>
      </c>
      <c r="D2303" t="s">
        <v>20</v>
      </c>
      <c r="E2303" t="s">
        <v>21</v>
      </c>
      <c r="F2303" t="s">
        <v>22</v>
      </c>
      <c r="G2303" t="s">
        <v>161</v>
      </c>
      <c r="H2303" t="s">
        <v>125</v>
      </c>
      <c r="I2303" t="s">
        <v>176</v>
      </c>
      <c r="J2303" t="s">
        <v>161</v>
      </c>
      <c r="K2303" t="s">
        <v>161</v>
      </c>
      <c r="L2303" t="s">
        <v>102</v>
      </c>
      <c r="M2303" t="s">
        <v>26</v>
      </c>
      <c r="N2303">
        <v>348</v>
      </c>
      <c r="O2303">
        <v>337</v>
      </c>
      <c r="P2303">
        <v>300</v>
      </c>
      <c r="Q2303">
        <v>0</v>
      </c>
      <c r="R2303">
        <v>0</v>
      </c>
      <c r="S2303">
        <v>0</v>
      </c>
      <c r="T2303">
        <v>0</v>
      </c>
      <c r="U2303">
        <v>0</v>
      </c>
      <c r="V2303">
        <v>96</v>
      </c>
      <c r="W2303">
        <v>86</v>
      </c>
      <c r="X2303">
        <v>0</v>
      </c>
      <c r="Y2303" t="s">
        <v>173</v>
      </c>
      <c r="Z2303" t="s">
        <v>173</v>
      </c>
      <c r="AA2303" t="s">
        <v>173</v>
      </c>
      <c r="AB2303" t="s">
        <v>173</v>
      </c>
      <c r="AC2303" s="25" t="s">
        <v>173</v>
      </c>
      <c r="AD2303" s="25" t="s">
        <v>173</v>
      </c>
      <c r="AE2303" s="25" t="s">
        <v>173</v>
      </c>
      <c r="AQ2303" s="5" t="e">
        <f>VLOOKUP(AR2303,'End KS4 denominations'!A:G,7,0)</f>
        <v>#N/A</v>
      </c>
      <c r="AR2303" s="5" t="str">
        <f t="shared" si="35"/>
        <v>Total.S7.All independent schools.Total.Total</v>
      </c>
    </row>
    <row r="2304" spans="1:44" x14ac:dyDescent="0.25">
      <c r="A2304">
        <v>201819</v>
      </c>
      <c r="B2304" t="s">
        <v>19</v>
      </c>
      <c r="C2304" t="s">
        <v>110</v>
      </c>
      <c r="D2304" t="s">
        <v>20</v>
      </c>
      <c r="E2304" t="s">
        <v>21</v>
      </c>
      <c r="F2304" t="s">
        <v>22</v>
      </c>
      <c r="G2304" t="s">
        <v>111</v>
      </c>
      <c r="H2304" t="s">
        <v>125</v>
      </c>
      <c r="I2304" t="s">
        <v>176</v>
      </c>
      <c r="J2304" t="s">
        <v>161</v>
      </c>
      <c r="K2304" t="s">
        <v>161</v>
      </c>
      <c r="L2304" t="s">
        <v>63</v>
      </c>
      <c r="M2304" t="s">
        <v>26</v>
      </c>
      <c r="N2304">
        <v>1379</v>
      </c>
      <c r="O2304">
        <v>1331</v>
      </c>
      <c r="P2304">
        <v>1233</v>
      </c>
      <c r="Q2304">
        <v>1086</v>
      </c>
      <c r="R2304">
        <v>0</v>
      </c>
      <c r="S2304">
        <v>0</v>
      </c>
      <c r="T2304">
        <v>0</v>
      </c>
      <c r="U2304">
        <v>0</v>
      </c>
      <c r="V2304">
        <v>96</v>
      </c>
      <c r="W2304">
        <v>89</v>
      </c>
      <c r="X2304">
        <v>78</v>
      </c>
      <c r="Y2304" t="s">
        <v>173</v>
      </c>
      <c r="Z2304" t="s">
        <v>173</v>
      </c>
      <c r="AA2304" t="s">
        <v>173</v>
      </c>
      <c r="AB2304" t="s">
        <v>173</v>
      </c>
      <c r="AC2304" s="25" t="s">
        <v>173</v>
      </c>
      <c r="AD2304" s="25" t="s">
        <v>173</v>
      </c>
      <c r="AE2304" s="25" t="s">
        <v>173</v>
      </c>
      <c r="AQ2304" s="5" t="e">
        <f>VLOOKUP(AR2304,'End KS4 denominations'!A:G,7,0)</f>
        <v>#N/A</v>
      </c>
      <c r="AR2304" s="5" t="str">
        <f t="shared" ref="AR2304:AR2367" si="36">CONCATENATE(G2304,".",H2304,".",I2304,".",J2304,".",K2304)</f>
        <v>Boys.S7.All independent schools.Total.Total</v>
      </c>
    </row>
    <row r="2305" spans="1:44" x14ac:dyDescent="0.25">
      <c r="A2305">
        <v>201819</v>
      </c>
      <c r="B2305" t="s">
        <v>19</v>
      </c>
      <c r="C2305" t="s">
        <v>110</v>
      </c>
      <c r="D2305" t="s">
        <v>20</v>
      </c>
      <c r="E2305" t="s">
        <v>21</v>
      </c>
      <c r="F2305" t="s">
        <v>22</v>
      </c>
      <c r="G2305" t="s">
        <v>113</v>
      </c>
      <c r="H2305" t="s">
        <v>125</v>
      </c>
      <c r="I2305" t="s">
        <v>176</v>
      </c>
      <c r="J2305" t="s">
        <v>161</v>
      </c>
      <c r="K2305" t="s">
        <v>161</v>
      </c>
      <c r="L2305" t="s">
        <v>63</v>
      </c>
      <c r="M2305" t="s">
        <v>26</v>
      </c>
      <c r="N2305">
        <v>1423</v>
      </c>
      <c r="O2305">
        <v>1378</v>
      </c>
      <c r="P2305">
        <v>1304</v>
      </c>
      <c r="Q2305">
        <v>1151</v>
      </c>
      <c r="R2305">
        <v>0</v>
      </c>
      <c r="S2305">
        <v>0</v>
      </c>
      <c r="T2305">
        <v>0</v>
      </c>
      <c r="U2305">
        <v>0</v>
      </c>
      <c r="V2305">
        <v>96</v>
      </c>
      <c r="W2305">
        <v>91</v>
      </c>
      <c r="X2305">
        <v>80</v>
      </c>
      <c r="Y2305" t="s">
        <v>173</v>
      </c>
      <c r="Z2305" t="s">
        <v>173</v>
      </c>
      <c r="AA2305" t="s">
        <v>173</v>
      </c>
      <c r="AB2305" t="s">
        <v>173</v>
      </c>
      <c r="AC2305" s="25" t="s">
        <v>173</v>
      </c>
      <c r="AD2305" s="25" t="s">
        <v>173</v>
      </c>
      <c r="AE2305" s="25" t="s">
        <v>173</v>
      </c>
      <c r="AQ2305" s="5" t="e">
        <f>VLOOKUP(AR2305,'End KS4 denominations'!A:G,7,0)</f>
        <v>#N/A</v>
      </c>
      <c r="AR2305" s="5" t="str">
        <f t="shared" si="36"/>
        <v>Girls.S7.All independent schools.Total.Total</v>
      </c>
    </row>
    <row r="2306" spans="1:44" x14ac:dyDescent="0.25">
      <c r="A2306">
        <v>201819</v>
      </c>
      <c r="B2306" t="s">
        <v>19</v>
      </c>
      <c r="C2306" t="s">
        <v>110</v>
      </c>
      <c r="D2306" t="s">
        <v>20</v>
      </c>
      <c r="E2306" t="s">
        <v>21</v>
      </c>
      <c r="F2306" t="s">
        <v>22</v>
      </c>
      <c r="G2306" t="s">
        <v>161</v>
      </c>
      <c r="H2306" t="s">
        <v>125</v>
      </c>
      <c r="I2306" t="s">
        <v>176</v>
      </c>
      <c r="J2306" t="s">
        <v>161</v>
      </c>
      <c r="K2306" t="s">
        <v>161</v>
      </c>
      <c r="L2306" t="s">
        <v>63</v>
      </c>
      <c r="M2306" t="s">
        <v>26</v>
      </c>
      <c r="N2306">
        <v>2802</v>
      </c>
      <c r="O2306">
        <v>2709</v>
      </c>
      <c r="P2306">
        <v>2537</v>
      </c>
      <c r="Q2306">
        <v>2237</v>
      </c>
      <c r="R2306">
        <v>0</v>
      </c>
      <c r="S2306">
        <v>0</v>
      </c>
      <c r="T2306">
        <v>0</v>
      </c>
      <c r="U2306">
        <v>0</v>
      </c>
      <c r="V2306">
        <v>96</v>
      </c>
      <c r="W2306">
        <v>90</v>
      </c>
      <c r="X2306">
        <v>79</v>
      </c>
      <c r="Y2306" t="s">
        <v>173</v>
      </c>
      <c r="Z2306" t="s">
        <v>173</v>
      </c>
      <c r="AA2306" t="s">
        <v>173</v>
      </c>
      <c r="AB2306" t="s">
        <v>173</v>
      </c>
      <c r="AC2306" s="25" t="s">
        <v>173</v>
      </c>
      <c r="AD2306" s="25" t="s">
        <v>173</v>
      </c>
      <c r="AE2306" s="25" t="s">
        <v>173</v>
      </c>
      <c r="AQ2306" s="5" t="e">
        <f>VLOOKUP(AR2306,'End KS4 denominations'!A:G,7,0)</f>
        <v>#N/A</v>
      </c>
      <c r="AR2306" s="5" t="str">
        <f t="shared" si="36"/>
        <v>Total.S7.All independent schools.Total.Total</v>
      </c>
    </row>
    <row r="2307" spans="1:44" x14ac:dyDescent="0.25">
      <c r="A2307">
        <v>201819</v>
      </c>
      <c r="B2307" t="s">
        <v>19</v>
      </c>
      <c r="C2307" t="s">
        <v>110</v>
      </c>
      <c r="D2307" t="s">
        <v>20</v>
      </c>
      <c r="E2307" t="s">
        <v>21</v>
      </c>
      <c r="F2307" t="s">
        <v>22</v>
      </c>
      <c r="G2307" t="s">
        <v>111</v>
      </c>
      <c r="H2307" t="s">
        <v>125</v>
      </c>
      <c r="I2307" t="s">
        <v>176</v>
      </c>
      <c r="J2307" t="s">
        <v>161</v>
      </c>
      <c r="K2307" t="s">
        <v>161</v>
      </c>
      <c r="L2307" t="s">
        <v>64</v>
      </c>
      <c r="M2307" t="s">
        <v>26</v>
      </c>
      <c r="N2307">
        <v>343</v>
      </c>
      <c r="O2307">
        <v>342</v>
      </c>
      <c r="P2307">
        <v>331</v>
      </c>
      <c r="Q2307">
        <v>309</v>
      </c>
      <c r="R2307">
        <v>0</v>
      </c>
      <c r="S2307">
        <v>0</v>
      </c>
      <c r="T2307">
        <v>0</v>
      </c>
      <c r="U2307">
        <v>0</v>
      </c>
      <c r="V2307">
        <v>99</v>
      </c>
      <c r="W2307">
        <v>96</v>
      </c>
      <c r="X2307">
        <v>90</v>
      </c>
      <c r="Y2307" t="s">
        <v>173</v>
      </c>
      <c r="Z2307" t="s">
        <v>173</v>
      </c>
      <c r="AA2307" t="s">
        <v>173</v>
      </c>
      <c r="AB2307" t="s">
        <v>173</v>
      </c>
      <c r="AC2307" s="25" t="s">
        <v>173</v>
      </c>
      <c r="AD2307" s="25" t="s">
        <v>173</v>
      </c>
      <c r="AE2307" s="25" t="s">
        <v>173</v>
      </c>
      <c r="AQ2307" s="5" t="e">
        <f>VLOOKUP(AR2307,'End KS4 denominations'!A:G,7,0)</f>
        <v>#N/A</v>
      </c>
      <c r="AR2307" s="5" t="str">
        <f t="shared" si="36"/>
        <v>Boys.S7.All independent schools.Total.Total</v>
      </c>
    </row>
    <row r="2308" spans="1:44" x14ac:dyDescent="0.25">
      <c r="A2308">
        <v>201819</v>
      </c>
      <c r="B2308" t="s">
        <v>19</v>
      </c>
      <c r="C2308" t="s">
        <v>110</v>
      </c>
      <c r="D2308" t="s">
        <v>20</v>
      </c>
      <c r="E2308" t="s">
        <v>21</v>
      </c>
      <c r="F2308" t="s">
        <v>22</v>
      </c>
      <c r="G2308" t="s">
        <v>113</v>
      </c>
      <c r="H2308" t="s">
        <v>125</v>
      </c>
      <c r="I2308" t="s">
        <v>176</v>
      </c>
      <c r="J2308" t="s">
        <v>161</v>
      </c>
      <c r="K2308" t="s">
        <v>161</v>
      </c>
      <c r="L2308" t="s">
        <v>64</v>
      </c>
      <c r="M2308" t="s">
        <v>26</v>
      </c>
      <c r="N2308">
        <v>57</v>
      </c>
      <c r="O2308">
        <v>57</v>
      </c>
      <c r="P2308">
        <v>53</v>
      </c>
      <c r="Q2308">
        <v>50</v>
      </c>
      <c r="R2308">
        <v>0</v>
      </c>
      <c r="S2308">
        <v>0</v>
      </c>
      <c r="T2308">
        <v>0</v>
      </c>
      <c r="U2308">
        <v>0</v>
      </c>
      <c r="V2308">
        <v>100</v>
      </c>
      <c r="W2308">
        <v>92</v>
      </c>
      <c r="X2308">
        <v>87</v>
      </c>
      <c r="Y2308" t="s">
        <v>173</v>
      </c>
      <c r="Z2308" t="s">
        <v>173</v>
      </c>
      <c r="AA2308" t="s">
        <v>173</v>
      </c>
      <c r="AB2308" t="s">
        <v>173</v>
      </c>
      <c r="AC2308" s="25" t="s">
        <v>173</v>
      </c>
      <c r="AD2308" s="25" t="s">
        <v>173</v>
      </c>
      <c r="AE2308" s="25" t="s">
        <v>173</v>
      </c>
      <c r="AQ2308" s="5" t="e">
        <f>VLOOKUP(AR2308,'End KS4 denominations'!A:G,7,0)</f>
        <v>#N/A</v>
      </c>
      <c r="AR2308" s="5" t="str">
        <f t="shared" si="36"/>
        <v>Girls.S7.All independent schools.Total.Total</v>
      </c>
    </row>
    <row r="2309" spans="1:44" x14ac:dyDescent="0.25">
      <c r="A2309">
        <v>201819</v>
      </c>
      <c r="B2309" t="s">
        <v>19</v>
      </c>
      <c r="C2309" t="s">
        <v>110</v>
      </c>
      <c r="D2309" t="s">
        <v>20</v>
      </c>
      <c r="E2309" t="s">
        <v>21</v>
      </c>
      <c r="F2309" t="s">
        <v>22</v>
      </c>
      <c r="G2309" t="s">
        <v>161</v>
      </c>
      <c r="H2309" t="s">
        <v>125</v>
      </c>
      <c r="I2309" t="s">
        <v>176</v>
      </c>
      <c r="J2309" t="s">
        <v>161</v>
      </c>
      <c r="K2309" t="s">
        <v>161</v>
      </c>
      <c r="L2309" t="s">
        <v>64</v>
      </c>
      <c r="M2309" t="s">
        <v>26</v>
      </c>
      <c r="N2309">
        <v>400</v>
      </c>
      <c r="O2309">
        <v>399</v>
      </c>
      <c r="P2309">
        <v>384</v>
      </c>
      <c r="Q2309">
        <v>359</v>
      </c>
      <c r="R2309">
        <v>0</v>
      </c>
      <c r="S2309">
        <v>0</v>
      </c>
      <c r="T2309">
        <v>0</v>
      </c>
      <c r="U2309">
        <v>0</v>
      </c>
      <c r="V2309">
        <v>99</v>
      </c>
      <c r="W2309">
        <v>96</v>
      </c>
      <c r="X2309">
        <v>89</v>
      </c>
      <c r="Y2309" t="s">
        <v>173</v>
      </c>
      <c r="Z2309" t="s">
        <v>173</v>
      </c>
      <c r="AA2309" t="s">
        <v>173</v>
      </c>
      <c r="AB2309" t="s">
        <v>173</v>
      </c>
      <c r="AC2309" s="25" t="s">
        <v>173</v>
      </c>
      <c r="AD2309" s="25" t="s">
        <v>173</v>
      </c>
      <c r="AE2309" s="25" t="s">
        <v>173</v>
      </c>
      <c r="AQ2309" s="5" t="e">
        <f>VLOOKUP(AR2309,'End KS4 denominations'!A:G,7,0)</f>
        <v>#N/A</v>
      </c>
      <c r="AR2309" s="5" t="str">
        <f t="shared" si="36"/>
        <v>Total.S7.All independent schools.Total.Total</v>
      </c>
    </row>
    <row r="2310" spans="1:44" x14ac:dyDescent="0.25">
      <c r="A2310">
        <v>201819</v>
      </c>
      <c r="B2310" t="s">
        <v>19</v>
      </c>
      <c r="C2310" t="s">
        <v>110</v>
      </c>
      <c r="D2310" t="s">
        <v>20</v>
      </c>
      <c r="E2310" t="s">
        <v>21</v>
      </c>
      <c r="F2310" t="s">
        <v>22</v>
      </c>
      <c r="G2310" t="s">
        <v>111</v>
      </c>
      <c r="H2310" t="s">
        <v>125</v>
      </c>
      <c r="I2310" t="s">
        <v>176</v>
      </c>
      <c r="J2310" t="s">
        <v>161</v>
      </c>
      <c r="K2310" t="s">
        <v>161</v>
      </c>
      <c r="L2310" t="s">
        <v>65</v>
      </c>
      <c r="M2310" t="s">
        <v>26</v>
      </c>
      <c r="N2310">
        <v>3429</v>
      </c>
      <c r="O2310">
        <v>3422</v>
      </c>
      <c r="P2310">
        <v>2962</v>
      </c>
      <c r="Q2310">
        <v>2510</v>
      </c>
      <c r="R2310">
        <v>0</v>
      </c>
      <c r="S2310">
        <v>0</v>
      </c>
      <c r="T2310">
        <v>0</v>
      </c>
      <c r="U2310">
        <v>0</v>
      </c>
      <c r="V2310">
        <v>99</v>
      </c>
      <c r="W2310">
        <v>86</v>
      </c>
      <c r="X2310">
        <v>73</v>
      </c>
      <c r="Y2310" t="s">
        <v>173</v>
      </c>
      <c r="Z2310" t="s">
        <v>173</v>
      </c>
      <c r="AA2310" t="s">
        <v>173</v>
      </c>
      <c r="AB2310" t="s">
        <v>173</v>
      </c>
      <c r="AC2310" s="25" t="s">
        <v>173</v>
      </c>
      <c r="AD2310" s="25" t="s">
        <v>173</v>
      </c>
      <c r="AE2310" s="25" t="s">
        <v>173</v>
      </c>
      <c r="AQ2310" s="5" t="e">
        <f>VLOOKUP(AR2310,'End KS4 denominations'!A:G,7,0)</f>
        <v>#N/A</v>
      </c>
      <c r="AR2310" s="5" t="str">
        <f t="shared" si="36"/>
        <v>Boys.S7.All independent schools.Total.Total</v>
      </c>
    </row>
    <row r="2311" spans="1:44" x14ac:dyDescent="0.25">
      <c r="A2311">
        <v>201819</v>
      </c>
      <c r="B2311" t="s">
        <v>19</v>
      </c>
      <c r="C2311" t="s">
        <v>110</v>
      </c>
      <c r="D2311" t="s">
        <v>20</v>
      </c>
      <c r="E2311" t="s">
        <v>21</v>
      </c>
      <c r="F2311" t="s">
        <v>22</v>
      </c>
      <c r="G2311" t="s">
        <v>113</v>
      </c>
      <c r="H2311" t="s">
        <v>125</v>
      </c>
      <c r="I2311" t="s">
        <v>176</v>
      </c>
      <c r="J2311" t="s">
        <v>161</v>
      </c>
      <c r="K2311" t="s">
        <v>161</v>
      </c>
      <c r="L2311" t="s">
        <v>65</v>
      </c>
      <c r="M2311" t="s">
        <v>26</v>
      </c>
      <c r="N2311">
        <v>2390</v>
      </c>
      <c r="O2311">
        <v>2388</v>
      </c>
      <c r="P2311">
        <v>2221</v>
      </c>
      <c r="Q2311">
        <v>2043</v>
      </c>
      <c r="R2311">
        <v>0</v>
      </c>
      <c r="S2311">
        <v>0</v>
      </c>
      <c r="T2311">
        <v>0</v>
      </c>
      <c r="U2311">
        <v>0</v>
      </c>
      <c r="V2311">
        <v>99</v>
      </c>
      <c r="W2311">
        <v>92</v>
      </c>
      <c r="X2311">
        <v>85</v>
      </c>
      <c r="Y2311" t="s">
        <v>173</v>
      </c>
      <c r="Z2311" t="s">
        <v>173</v>
      </c>
      <c r="AA2311" t="s">
        <v>173</v>
      </c>
      <c r="AB2311" t="s">
        <v>173</v>
      </c>
      <c r="AC2311" s="25" t="s">
        <v>173</v>
      </c>
      <c r="AD2311" s="25" t="s">
        <v>173</v>
      </c>
      <c r="AE2311" s="25" t="s">
        <v>173</v>
      </c>
      <c r="AQ2311" s="5" t="e">
        <f>VLOOKUP(AR2311,'End KS4 denominations'!A:G,7,0)</f>
        <v>#N/A</v>
      </c>
      <c r="AR2311" s="5" t="str">
        <f t="shared" si="36"/>
        <v>Girls.S7.All independent schools.Total.Total</v>
      </c>
    </row>
    <row r="2312" spans="1:44" x14ac:dyDescent="0.25">
      <c r="A2312">
        <v>201819</v>
      </c>
      <c r="B2312" t="s">
        <v>19</v>
      </c>
      <c r="C2312" t="s">
        <v>110</v>
      </c>
      <c r="D2312" t="s">
        <v>20</v>
      </c>
      <c r="E2312" t="s">
        <v>21</v>
      </c>
      <c r="F2312" t="s">
        <v>22</v>
      </c>
      <c r="G2312" t="s">
        <v>161</v>
      </c>
      <c r="H2312" t="s">
        <v>125</v>
      </c>
      <c r="I2312" t="s">
        <v>176</v>
      </c>
      <c r="J2312" t="s">
        <v>161</v>
      </c>
      <c r="K2312" t="s">
        <v>161</v>
      </c>
      <c r="L2312" t="s">
        <v>65</v>
      </c>
      <c r="M2312" t="s">
        <v>26</v>
      </c>
      <c r="N2312">
        <v>5819</v>
      </c>
      <c r="O2312">
        <v>5810</v>
      </c>
      <c r="P2312">
        <v>5183</v>
      </c>
      <c r="Q2312">
        <v>4553</v>
      </c>
      <c r="R2312">
        <v>0</v>
      </c>
      <c r="S2312">
        <v>0</v>
      </c>
      <c r="T2312">
        <v>0</v>
      </c>
      <c r="U2312">
        <v>0</v>
      </c>
      <c r="V2312">
        <v>99</v>
      </c>
      <c r="W2312">
        <v>89</v>
      </c>
      <c r="X2312">
        <v>78</v>
      </c>
      <c r="Y2312" t="s">
        <v>173</v>
      </c>
      <c r="Z2312" t="s">
        <v>173</v>
      </c>
      <c r="AA2312" t="s">
        <v>173</v>
      </c>
      <c r="AB2312" t="s">
        <v>173</v>
      </c>
      <c r="AC2312" s="25" t="s">
        <v>173</v>
      </c>
      <c r="AD2312" s="25" t="s">
        <v>173</v>
      </c>
      <c r="AE2312" s="25" t="s">
        <v>173</v>
      </c>
      <c r="AQ2312" s="5" t="e">
        <f>VLOOKUP(AR2312,'End KS4 denominations'!A:G,7,0)</f>
        <v>#N/A</v>
      </c>
      <c r="AR2312" s="5" t="str">
        <f t="shared" si="36"/>
        <v>Total.S7.All independent schools.Total.Total</v>
      </c>
    </row>
    <row r="2313" spans="1:44" x14ac:dyDescent="0.25">
      <c r="A2313">
        <v>201819</v>
      </c>
      <c r="B2313" t="s">
        <v>19</v>
      </c>
      <c r="C2313" t="s">
        <v>110</v>
      </c>
      <c r="D2313" t="s">
        <v>20</v>
      </c>
      <c r="E2313" t="s">
        <v>21</v>
      </c>
      <c r="F2313" t="s">
        <v>22</v>
      </c>
      <c r="G2313" t="s">
        <v>111</v>
      </c>
      <c r="H2313" t="s">
        <v>125</v>
      </c>
      <c r="I2313" t="s">
        <v>176</v>
      </c>
      <c r="J2313" t="s">
        <v>161</v>
      </c>
      <c r="K2313" t="s">
        <v>161</v>
      </c>
      <c r="L2313" t="s">
        <v>66</v>
      </c>
      <c r="M2313" t="s">
        <v>26</v>
      </c>
      <c r="N2313">
        <v>5391</v>
      </c>
      <c r="O2313">
        <v>5363</v>
      </c>
      <c r="P2313">
        <v>5183</v>
      </c>
      <c r="Q2313">
        <v>4777</v>
      </c>
      <c r="R2313">
        <v>0</v>
      </c>
      <c r="S2313">
        <v>0</v>
      </c>
      <c r="T2313">
        <v>0</v>
      </c>
      <c r="U2313">
        <v>0</v>
      </c>
      <c r="V2313">
        <v>99</v>
      </c>
      <c r="W2313">
        <v>96</v>
      </c>
      <c r="X2313">
        <v>88</v>
      </c>
      <c r="Y2313" t="s">
        <v>173</v>
      </c>
      <c r="Z2313" t="s">
        <v>173</v>
      </c>
      <c r="AA2313" t="s">
        <v>173</v>
      </c>
      <c r="AB2313" t="s">
        <v>173</v>
      </c>
      <c r="AC2313" s="25" t="s">
        <v>173</v>
      </c>
      <c r="AD2313" s="25" t="s">
        <v>173</v>
      </c>
      <c r="AE2313" s="25" t="s">
        <v>173</v>
      </c>
      <c r="AQ2313" s="5" t="e">
        <f>VLOOKUP(AR2313,'End KS4 denominations'!A:G,7,0)</f>
        <v>#N/A</v>
      </c>
      <c r="AR2313" s="5" t="str">
        <f t="shared" si="36"/>
        <v>Boys.S7.All independent schools.Total.Total</v>
      </c>
    </row>
    <row r="2314" spans="1:44" x14ac:dyDescent="0.25">
      <c r="A2314">
        <v>201819</v>
      </c>
      <c r="B2314" t="s">
        <v>19</v>
      </c>
      <c r="C2314" t="s">
        <v>110</v>
      </c>
      <c r="D2314" t="s">
        <v>20</v>
      </c>
      <c r="E2314" t="s">
        <v>21</v>
      </c>
      <c r="F2314" t="s">
        <v>22</v>
      </c>
      <c r="G2314" t="s">
        <v>113</v>
      </c>
      <c r="H2314" t="s">
        <v>125</v>
      </c>
      <c r="I2314" t="s">
        <v>176</v>
      </c>
      <c r="J2314" t="s">
        <v>161</v>
      </c>
      <c r="K2314" t="s">
        <v>161</v>
      </c>
      <c r="L2314" t="s">
        <v>66</v>
      </c>
      <c r="M2314" t="s">
        <v>26</v>
      </c>
      <c r="N2314">
        <v>5361</v>
      </c>
      <c r="O2314">
        <v>5332</v>
      </c>
      <c r="P2314">
        <v>5227</v>
      </c>
      <c r="Q2314">
        <v>4888</v>
      </c>
      <c r="R2314">
        <v>0</v>
      </c>
      <c r="S2314">
        <v>0</v>
      </c>
      <c r="T2314">
        <v>0</v>
      </c>
      <c r="U2314">
        <v>0</v>
      </c>
      <c r="V2314">
        <v>99</v>
      </c>
      <c r="W2314">
        <v>97</v>
      </c>
      <c r="X2314">
        <v>91</v>
      </c>
      <c r="Y2314" t="s">
        <v>173</v>
      </c>
      <c r="Z2314" t="s">
        <v>173</v>
      </c>
      <c r="AA2314" t="s">
        <v>173</v>
      </c>
      <c r="AB2314" t="s">
        <v>173</v>
      </c>
      <c r="AC2314" s="25" t="s">
        <v>173</v>
      </c>
      <c r="AD2314" s="25" t="s">
        <v>173</v>
      </c>
      <c r="AE2314" s="25" t="s">
        <v>173</v>
      </c>
      <c r="AQ2314" s="5" t="e">
        <f>VLOOKUP(AR2314,'End KS4 denominations'!A:G,7,0)</f>
        <v>#N/A</v>
      </c>
      <c r="AR2314" s="5" t="str">
        <f t="shared" si="36"/>
        <v>Girls.S7.All independent schools.Total.Total</v>
      </c>
    </row>
    <row r="2315" spans="1:44" x14ac:dyDescent="0.25">
      <c r="A2315">
        <v>201819</v>
      </c>
      <c r="B2315" t="s">
        <v>19</v>
      </c>
      <c r="C2315" t="s">
        <v>110</v>
      </c>
      <c r="D2315" t="s">
        <v>20</v>
      </c>
      <c r="E2315" t="s">
        <v>21</v>
      </c>
      <c r="F2315" t="s">
        <v>22</v>
      </c>
      <c r="G2315" t="s">
        <v>161</v>
      </c>
      <c r="H2315" t="s">
        <v>125</v>
      </c>
      <c r="I2315" t="s">
        <v>176</v>
      </c>
      <c r="J2315" t="s">
        <v>161</v>
      </c>
      <c r="K2315" t="s">
        <v>161</v>
      </c>
      <c r="L2315" t="s">
        <v>66</v>
      </c>
      <c r="M2315" t="s">
        <v>26</v>
      </c>
      <c r="N2315">
        <v>10752</v>
      </c>
      <c r="O2315">
        <v>10695</v>
      </c>
      <c r="P2315">
        <v>10410</v>
      </c>
      <c r="Q2315">
        <v>9665</v>
      </c>
      <c r="R2315">
        <v>0</v>
      </c>
      <c r="S2315">
        <v>0</v>
      </c>
      <c r="T2315">
        <v>0</v>
      </c>
      <c r="U2315">
        <v>0</v>
      </c>
      <c r="V2315">
        <v>99</v>
      </c>
      <c r="W2315">
        <v>96</v>
      </c>
      <c r="X2315">
        <v>89</v>
      </c>
      <c r="Y2315" t="s">
        <v>173</v>
      </c>
      <c r="Z2315" t="s">
        <v>173</v>
      </c>
      <c r="AA2315" t="s">
        <v>173</v>
      </c>
      <c r="AB2315" t="s">
        <v>173</v>
      </c>
      <c r="AC2315" s="25" t="s">
        <v>173</v>
      </c>
      <c r="AD2315" s="25" t="s">
        <v>173</v>
      </c>
      <c r="AE2315" s="25" t="s">
        <v>173</v>
      </c>
      <c r="AQ2315" s="5" t="e">
        <f>VLOOKUP(AR2315,'End KS4 denominations'!A:G,7,0)</f>
        <v>#N/A</v>
      </c>
      <c r="AR2315" s="5" t="str">
        <f t="shared" si="36"/>
        <v>Total.S7.All independent schools.Total.Total</v>
      </c>
    </row>
    <row r="2316" spans="1:44" x14ac:dyDescent="0.25">
      <c r="A2316">
        <v>201819</v>
      </c>
      <c r="B2316" t="s">
        <v>19</v>
      </c>
      <c r="C2316" t="s">
        <v>110</v>
      </c>
      <c r="D2316" t="s">
        <v>20</v>
      </c>
      <c r="E2316" t="s">
        <v>21</v>
      </c>
      <c r="F2316" t="s">
        <v>22</v>
      </c>
      <c r="G2316" t="s">
        <v>111</v>
      </c>
      <c r="H2316" t="s">
        <v>125</v>
      </c>
      <c r="I2316" t="s">
        <v>176</v>
      </c>
      <c r="J2316" t="s">
        <v>161</v>
      </c>
      <c r="K2316" t="s">
        <v>161</v>
      </c>
      <c r="L2316" t="s">
        <v>67</v>
      </c>
      <c r="M2316" t="s">
        <v>26</v>
      </c>
      <c r="N2316">
        <v>5987</v>
      </c>
      <c r="O2316">
        <v>5978</v>
      </c>
      <c r="P2316">
        <v>5533</v>
      </c>
      <c r="Q2316">
        <v>5132</v>
      </c>
      <c r="R2316">
        <v>0</v>
      </c>
      <c r="S2316">
        <v>0</v>
      </c>
      <c r="T2316">
        <v>0</v>
      </c>
      <c r="U2316">
        <v>0</v>
      </c>
      <c r="V2316">
        <v>99</v>
      </c>
      <c r="W2316">
        <v>92</v>
      </c>
      <c r="X2316">
        <v>85</v>
      </c>
      <c r="Y2316" t="s">
        <v>173</v>
      </c>
      <c r="Z2316" t="s">
        <v>173</v>
      </c>
      <c r="AA2316" t="s">
        <v>173</v>
      </c>
      <c r="AB2316" t="s">
        <v>173</v>
      </c>
      <c r="AC2316" s="25" t="s">
        <v>173</v>
      </c>
      <c r="AD2316" s="25" t="s">
        <v>173</v>
      </c>
      <c r="AE2316" s="25" t="s">
        <v>173</v>
      </c>
      <c r="AQ2316" s="5" t="e">
        <f>VLOOKUP(AR2316,'End KS4 denominations'!A:G,7,0)</f>
        <v>#N/A</v>
      </c>
      <c r="AR2316" s="5" t="str">
        <f t="shared" si="36"/>
        <v>Boys.S7.All independent schools.Total.Total</v>
      </c>
    </row>
    <row r="2317" spans="1:44" x14ac:dyDescent="0.25">
      <c r="A2317">
        <v>201819</v>
      </c>
      <c r="B2317" t="s">
        <v>19</v>
      </c>
      <c r="C2317" t="s">
        <v>110</v>
      </c>
      <c r="D2317" t="s">
        <v>20</v>
      </c>
      <c r="E2317" t="s">
        <v>21</v>
      </c>
      <c r="F2317" t="s">
        <v>22</v>
      </c>
      <c r="G2317" t="s">
        <v>113</v>
      </c>
      <c r="H2317" t="s">
        <v>125</v>
      </c>
      <c r="I2317" t="s">
        <v>176</v>
      </c>
      <c r="J2317" t="s">
        <v>161</v>
      </c>
      <c r="K2317" t="s">
        <v>161</v>
      </c>
      <c r="L2317" t="s">
        <v>67</v>
      </c>
      <c r="M2317" t="s">
        <v>26</v>
      </c>
      <c r="N2317">
        <v>7615</v>
      </c>
      <c r="O2317">
        <v>7606</v>
      </c>
      <c r="P2317">
        <v>7354</v>
      </c>
      <c r="Q2317">
        <v>7028</v>
      </c>
      <c r="R2317">
        <v>0</v>
      </c>
      <c r="S2317">
        <v>0</v>
      </c>
      <c r="T2317">
        <v>0</v>
      </c>
      <c r="U2317">
        <v>0</v>
      </c>
      <c r="V2317">
        <v>99</v>
      </c>
      <c r="W2317">
        <v>96</v>
      </c>
      <c r="X2317">
        <v>92</v>
      </c>
      <c r="Y2317" t="s">
        <v>173</v>
      </c>
      <c r="Z2317" t="s">
        <v>173</v>
      </c>
      <c r="AA2317" t="s">
        <v>173</v>
      </c>
      <c r="AB2317" t="s">
        <v>173</v>
      </c>
      <c r="AC2317" s="25" t="s">
        <v>173</v>
      </c>
      <c r="AD2317" s="25" t="s">
        <v>173</v>
      </c>
      <c r="AE2317" s="25" t="s">
        <v>173</v>
      </c>
      <c r="AQ2317" s="5" t="e">
        <f>VLOOKUP(AR2317,'End KS4 denominations'!A:G,7,0)</f>
        <v>#N/A</v>
      </c>
      <c r="AR2317" s="5" t="str">
        <f t="shared" si="36"/>
        <v>Girls.S7.All independent schools.Total.Total</v>
      </c>
    </row>
    <row r="2318" spans="1:44" x14ac:dyDescent="0.25">
      <c r="A2318">
        <v>201819</v>
      </c>
      <c r="B2318" t="s">
        <v>19</v>
      </c>
      <c r="C2318" t="s">
        <v>110</v>
      </c>
      <c r="D2318" t="s">
        <v>20</v>
      </c>
      <c r="E2318" t="s">
        <v>21</v>
      </c>
      <c r="F2318" t="s">
        <v>22</v>
      </c>
      <c r="G2318" t="s">
        <v>161</v>
      </c>
      <c r="H2318" t="s">
        <v>125</v>
      </c>
      <c r="I2318" t="s">
        <v>176</v>
      </c>
      <c r="J2318" t="s">
        <v>161</v>
      </c>
      <c r="K2318" t="s">
        <v>161</v>
      </c>
      <c r="L2318" t="s">
        <v>67</v>
      </c>
      <c r="M2318" t="s">
        <v>26</v>
      </c>
      <c r="N2318">
        <v>13602</v>
      </c>
      <c r="O2318">
        <v>13584</v>
      </c>
      <c r="P2318">
        <v>12887</v>
      </c>
      <c r="Q2318">
        <v>12160</v>
      </c>
      <c r="R2318">
        <v>0</v>
      </c>
      <c r="S2318">
        <v>0</v>
      </c>
      <c r="T2318">
        <v>0</v>
      </c>
      <c r="U2318">
        <v>0</v>
      </c>
      <c r="V2318">
        <v>99</v>
      </c>
      <c r="W2318">
        <v>94</v>
      </c>
      <c r="X2318">
        <v>89</v>
      </c>
      <c r="Y2318" t="s">
        <v>173</v>
      </c>
      <c r="Z2318" t="s">
        <v>173</v>
      </c>
      <c r="AA2318" t="s">
        <v>173</v>
      </c>
      <c r="AB2318" t="s">
        <v>173</v>
      </c>
      <c r="AC2318" s="25" t="s">
        <v>173</v>
      </c>
      <c r="AD2318" s="25" t="s">
        <v>173</v>
      </c>
      <c r="AE2318" s="25" t="s">
        <v>173</v>
      </c>
      <c r="AQ2318" s="5" t="e">
        <f>VLOOKUP(AR2318,'End KS4 denominations'!A:G,7,0)</f>
        <v>#N/A</v>
      </c>
      <c r="AR2318" s="5" t="str">
        <f t="shared" si="36"/>
        <v>Total.S7.All independent schools.Total.Total</v>
      </c>
    </row>
    <row r="2319" spans="1:44" x14ac:dyDescent="0.25">
      <c r="A2319">
        <v>201819</v>
      </c>
      <c r="B2319" t="s">
        <v>19</v>
      </c>
      <c r="C2319" t="s">
        <v>110</v>
      </c>
      <c r="D2319" t="s">
        <v>20</v>
      </c>
      <c r="E2319" t="s">
        <v>21</v>
      </c>
      <c r="F2319" t="s">
        <v>22</v>
      </c>
      <c r="G2319" t="s">
        <v>111</v>
      </c>
      <c r="H2319" t="s">
        <v>125</v>
      </c>
      <c r="I2319" t="s">
        <v>176</v>
      </c>
      <c r="J2319" t="s">
        <v>161</v>
      </c>
      <c r="K2319" t="s">
        <v>161</v>
      </c>
      <c r="L2319" t="s">
        <v>68</v>
      </c>
      <c r="M2319" t="s">
        <v>26</v>
      </c>
      <c r="N2319">
        <v>181</v>
      </c>
      <c r="O2319">
        <v>178</v>
      </c>
      <c r="P2319">
        <v>125</v>
      </c>
      <c r="Q2319">
        <v>83</v>
      </c>
      <c r="R2319">
        <v>0</v>
      </c>
      <c r="S2319">
        <v>0</v>
      </c>
      <c r="T2319">
        <v>0</v>
      </c>
      <c r="U2319">
        <v>0</v>
      </c>
      <c r="V2319">
        <v>98</v>
      </c>
      <c r="W2319">
        <v>69</v>
      </c>
      <c r="X2319">
        <v>45</v>
      </c>
      <c r="Y2319" t="s">
        <v>173</v>
      </c>
      <c r="Z2319" t="s">
        <v>173</v>
      </c>
      <c r="AA2319" t="s">
        <v>173</v>
      </c>
      <c r="AB2319" t="s">
        <v>173</v>
      </c>
      <c r="AC2319" s="25" t="s">
        <v>173</v>
      </c>
      <c r="AD2319" s="25" t="s">
        <v>173</v>
      </c>
      <c r="AE2319" s="25" t="s">
        <v>173</v>
      </c>
      <c r="AQ2319" s="5" t="e">
        <f>VLOOKUP(AR2319,'End KS4 denominations'!A:G,7,0)</f>
        <v>#N/A</v>
      </c>
      <c r="AR2319" s="5" t="str">
        <f t="shared" si="36"/>
        <v>Boys.S7.All independent schools.Total.Total</v>
      </c>
    </row>
    <row r="2320" spans="1:44" x14ac:dyDescent="0.25">
      <c r="A2320">
        <v>201819</v>
      </c>
      <c r="B2320" t="s">
        <v>19</v>
      </c>
      <c r="C2320" t="s">
        <v>110</v>
      </c>
      <c r="D2320" t="s">
        <v>20</v>
      </c>
      <c r="E2320" t="s">
        <v>21</v>
      </c>
      <c r="F2320" t="s">
        <v>22</v>
      </c>
      <c r="G2320" t="s">
        <v>113</v>
      </c>
      <c r="H2320" t="s">
        <v>125</v>
      </c>
      <c r="I2320" t="s">
        <v>176</v>
      </c>
      <c r="J2320" t="s">
        <v>161</v>
      </c>
      <c r="K2320" t="s">
        <v>161</v>
      </c>
      <c r="L2320" t="s">
        <v>68</v>
      </c>
      <c r="M2320" t="s">
        <v>26</v>
      </c>
      <c r="N2320">
        <v>313</v>
      </c>
      <c r="O2320">
        <v>303</v>
      </c>
      <c r="P2320">
        <v>233</v>
      </c>
      <c r="Q2320">
        <v>194</v>
      </c>
      <c r="R2320">
        <v>0</v>
      </c>
      <c r="S2320">
        <v>0</v>
      </c>
      <c r="T2320">
        <v>0</v>
      </c>
      <c r="U2320">
        <v>0</v>
      </c>
      <c r="V2320">
        <v>96</v>
      </c>
      <c r="W2320">
        <v>74</v>
      </c>
      <c r="X2320">
        <v>61</v>
      </c>
      <c r="Y2320" t="s">
        <v>173</v>
      </c>
      <c r="Z2320" t="s">
        <v>173</v>
      </c>
      <c r="AA2320" t="s">
        <v>173</v>
      </c>
      <c r="AB2320" t="s">
        <v>173</v>
      </c>
      <c r="AC2320" s="25" t="s">
        <v>173</v>
      </c>
      <c r="AD2320" s="25" t="s">
        <v>173</v>
      </c>
      <c r="AE2320" s="25" t="s">
        <v>173</v>
      </c>
      <c r="AQ2320" s="5" t="e">
        <f>VLOOKUP(AR2320,'End KS4 denominations'!A:G,7,0)</f>
        <v>#N/A</v>
      </c>
      <c r="AR2320" s="5" t="str">
        <f t="shared" si="36"/>
        <v>Girls.S7.All independent schools.Total.Total</v>
      </c>
    </row>
    <row r="2321" spans="1:44" x14ac:dyDescent="0.25">
      <c r="A2321">
        <v>201819</v>
      </c>
      <c r="B2321" t="s">
        <v>19</v>
      </c>
      <c r="C2321" t="s">
        <v>110</v>
      </c>
      <c r="D2321" t="s">
        <v>20</v>
      </c>
      <c r="E2321" t="s">
        <v>21</v>
      </c>
      <c r="F2321" t="s">
        <v>22</v>
      </c>
      <c r="G2321" t="s">
        <v>161</v>
      </c>
      <c r="H2321" t="s">
        <v>125</v>
      </c>
      <c r="I2321" t="s">
        <v>176</v>
      </c>
      <c r="J2321" t="s">
        <v>161</v>
      </c>
      <c r="K2321" t="s">
        <v>161</v>
      </c>
      <c r="L2321" t="s">
        <v>68</v>
      </c>
      <c r="M2321" t="s">
        <v>26</v>
      </c>
      <c r="N2321">
        <v>494</v>
      </c>
      <c r="O2321">
        <v>481</v>
      </c>
      <c r="P2321">
        <v>358</v>
      </c>
      <c r="Q2321">
        <v>277</v>
      </c>
      <c r="R2321">
        <v>0</v>
      </c>
      <c r="S2321">
        <v>0</v>
      </c>
      <c r="T2321">
        <v>0</v>
      </c>
      <c r="U2321">
        <v>0</v>
      </c>
      <c r="V2321">
        <v>97</v>
      </c>
      <c r="W2321">
        <v>72</v>
      </c>
      <c r="X2321">
        <v>56</v>
      </c>
      <c r="Y2321" t="s">
        <v>173</v>
      </c>
      <c r="Z2321" t="s">
        <v>173</v>
      </c>
      <c r="AA2321" t="s">
        <v>173</v>
      </c>
      <c r="AB2321" t="s">
        <v>173</v>
      </c>
      <c r="AC2321" s="25" t="s">
        <v>173</v>
      </c>
      <c r="AD2321" s="25" t="s">
        <v>173</v>
      </c>
      <c r="AE2321" s="25" t="s">
        <v>173</v>
      </c>
      <c r="AQ2321" s="5" t="e">
        <f>VLOOKUP(AR2321,'End KS4 denominations'!A:G,7,0)</f>
        <v>#N/A</v>
      </c>
      <c r="AR2321" s="5" t="str">
        <f t="shared" si="36"/>
        <v>Total.S7.All independent schools.Total.Total</v>
      </c>
    </row>
    <row r="2322" spans="1:44" x14ac:dyDescent="0.25">
      <c r="A2322">
        <v>201819</v>
      </c>
      <c r="B2322" t="s">
        <v>19</v>
      </c>
      <c r="C2322" t="s">
        <v>110</v>
      </c>
      <c r="D2322" t="s">
        <v>20</v>
      </c>
      <c r="E2322" t="s">
        <v>21</v>
      </c>
      <c r="F2322" t="s">
        <v>22</v>
      </c>
      <c r="G2322" t="s">
        <v>111</v>
      </c>
      <c r="H2322" t="s">
        <v>125</v>
      </c>
      <c r="I2322" t="s">
        <v>176</v>
      </c>
      <c r="J2322" t="s">
        <v>161</v>
      </c>
      <c r="K2322" t="s">
        <v>161</v>
      </c>
      <c r="L2322" t="s">
        <v>69</v>
      </c>
      <c r="M2322" t="s">
        <v>26</v>
      </c>
      <c r="N2322">
        <v>2876</v>
      </c>
      <c r="O2322">
        <v>2810</v>
      </c>
      <c r="P2322">
        <v>2446</v>
      </c>
      <c r="Q2322">
        <v>2093</v>
      </c>
      <c r="R2322">
        <v>0</v>
      </c>
      <c r="S2322">
        <v>0</v>
      </c>
      <c r="T2322">
        <v>0</v>
      </c>
      <c r="U2322">
        <v>0</v>
      </c>
      <c r="V2322">
        <v>97</v>
      </c>
      <c r="W2322">
        <v>85</v>
      </c>
      <c r="X2322">
        <v>72</v>
      </c>
      <c r="Y2322" t="s">
        <v>173</v>
      </c>
      <c r="Z2322" t="s">
        <v>173</v>
      </c>
      <c r="AA2322" t="s">
        <v>173</v>
      </c>
      <c r="AB2322" t="s">
        <v>173</v>
      </c>
      <c r="AC2322" s="25" t="s">
        <v>173</v>
      </c>
      <c r="AD2322" s="25" t="s">
        <v>173</v>
      </c>
      <c r="AE2322" s="25" t="s">
        <v>173</v>
      </c>
      <c r="AQ2322" s="5" t="e">
        <f>VLOOKUP(AR2322,'End KS4 denominations'!A:G,7,0)</f>
        <v>#N/A</v>
      </c>
      <c r="AR2322" s="5" t="str">
        <f t="shared" si="36"/>
        <v>Boys.S7.All independent schools.Total.Total</v>
      </c>
    </row>
    <row r="2323" spans="1:44" x14ac:dyDescent="0.25">
      <c r="A2323">
        <v>201819</v>
      </c>
      <c r="B2323" t="s">
        <v>19</v>
      </c>
      <c r="C2323" t="s">
        <v>110</v>
      </c>
      <c r="D2323" t="s">
        <v>20</v>
      </c>
      <c r="E2323" t="s">
        <v>21</v>
      </c>
      <c r="F2323" t="s">
        <v>22</v>
      </c>
      <c r="G2323" t="s">
        <v>113</v>
      </c>
      <c r="H2323" t="s">
        <v>125</v>
      </c>
      <c r="I2323" t="s">
        <v>176</v>
      </c>
      <c r="J2323" t="s">
        <v>161</v>
      </c>
      <c r="K2323" t="s">
        <v>161</v>
      </c>
      <c r="L2323" t="s">
        <v>69</v>
      </c>
      <c r="M2323" t="s">
        <v>26</v>
      </c>
      <c r="N2323">
        <v>3845</v>
      </c>
      <c r="O2323">
        <v>3815</v>
      </c>
      <c r="P2323">
        <v>3599</v>
      </c>
      <c r="Q2323">
        <v>3250</v>
      </c>
      <c r="R2323">
        <v>0</v>
      </c>
      <c r="S2323">
        <v>0</v>
      </c>
      <c r="T2323">
        <v>0</v>
      </c>
      <c r="U2323">
        <v>0</v>
      </c>
      <c r="V2323">
        <v>99</v>
      </c>
      <c r="W2323">
        <v>93</v>
      </c>
      <c r="X2323">
        <v>84</v>
      </c>
      <c r="Y2323" t="s">
        <v>173</v>
      </c>
      <c r="Z2323" t="s">
        <v>173</v>
      </c>
      <c r="AA2323" t="s">
        <v>173</v>
      </c>
      <c r="AB2323" t="s">
        <v>173</v>
      </c>
      <c r="AC2323" s="25" t="s">
        <v>173</v>
      </c>
      <c r="AD2323" s="25" t="s">
        <v>173</v>
      </c>
      <c r="AE2323" s="25" t="s">
        <v>173</v>
      </c>
      <c r="AQ2323" s="5" t="e">
        <f>VLOOKUP(AR2323,'End KS4 denominations'!A:G,7,0)</f>
        <v>#N/A</v>
      </c>
      <c r="AR2323" s="5" t="str">
        <f t="shared" si="36"/>
        <v>Girls.S7.All independent schools.Total.Total</v>
      </c>
    </row>
    <row r="2324" spans="1:44" x14ac:dyDescent="0.25">
      <c r="A2324">
        <v>201819</v>
      </c>
      <c r="B2324" t="s">
        <v>19</v>
      </c>
      <c r="C2324" t="s">
        <v>110</v>
      </c>
      <c r="D2324" t="s">
        <v>20</v>
      </c>
      <c r="E2324" t="s">
        <v>21</v>
      </c>
      <c r="F2324" t="s">
        <v>22</v>
      </c>
      <c r="G2324" t="s">
        <v>161</v>
      </c>
      <c r="H2324" t="s">
        <v>125</v>
      </c>
      <c r="I2324" t="s">
        <v>176</v>
      </c>
      <c r="J2324" t="s">
        <v>161</v>
      </c>
      <c r="K2324" t="s">
        <v>161</v>
      </c>
      <c r="L2324" t="s">
        <v>69</v>
      </c>
      <c r="M2324" t="s">
        <v>26</v>
      </c>
      <c r="N2324">
        <v>6721</v>
      </c>
      <c r="O2324">
        <v>6625</v>
      </c>
      <c r="P2324">
        <v>6045</v>
      </c>
      <c r="Q2324">
        <v>5343</v>
      </c>
      <c r="R2324">
        <v>0</v>
      </c>
      <c r="S2324">
        <v>0</v>
      </c>
      <c r="T2324">
        <v>0</v>
      </c>
      <c r="U2324">
        <v>0</v>
      </c>
      <c r="V2324">
        <v>98</v>
      </c>
      <c r="W2324">
        <v>89</v>
      </c>
      <c r="X2324">
        <v>79</v>
      </c>
      <c r="Y2324" t="s">
        <v>173</v>
      </c>
      <c r="Z2324" t="s">
        <v>173</v>
      </c>
      <c r="AA2324" t="s">
        <v>173</v>
      </c>
      <c r="AB2324" t="s">
        <v>173</v>
      </c>
      <c r="AC2324" s="25" t="s">
        <v>173</v>
      </c>
      <c r="AD2324" s="25" t="s">
        <v>173</v>
      </c>
      <c r="AE2324" s="25" t="s">
        <v>173</v>
      </c>
      <c r="AQ2324" s="5" t="e">
        <f>VLOOKUP(AR2324,'End KS4 denominations'!A:G,7,0)</f>
        <v>#N/A</v>
      </c>
      <c r="AR2324" s="5" t="str">
        <f t="shared" si="36"/>
        <v>Total.S7.All independent schools.Total.Total</v>
      </c>
    </row>
    <row r="2325" spans="1:44" x14ac:dyDescent="0.25">
      <c r="A2325">
        <v>201819</v>
      </c>
      <c r="B2325" t="s">
        <v>19</v>
      </c>
      <c r="C2325" t="s">
        <v>110</v>
      </c>
      <c r="D2325" t="s">
        <v>20</v>
      </c>
      <c r="E2325" t="s">
        <v>21</v>
      </c>
      <c r="F2325" t="s">
        <v>22</v>
      </c>
      <c r="G2325" t="s">
        <v>111</v>
      </c>
      <c r="H2325" t="s">
        <v>125</v>
      </c>
      <c r="I2325" t="s">
        <v>176</v>
      </c>
      <c r="J2325" t="s">
        <v>161</v>
      </c>
      <c r="K2325" t="s">
        <v>161</v>
      </c>
      <c r="L2325" t="s">
        <v>146</v>
      </c>
      <c r="M2325" t="s">
        <v>26</v>
      </c>
      <c r="N2325">
        <v>317</v>
      </c>
      <c r="O2325">
        <v>306</v>
      </c>
      <c r="P2325">
        <v>269</v>
      </c>
      <c r="Q2325">
        <v>240</v>
      </c>
      <c r="R2325">
        <v>0</v>
      </c>
      <c r="S2325">
        <v>0</v>
      </c>
      <c r="T2325">
        <v>0</v>
      </c>
      <c r="U2325">
        <v>0</v>
      </c>
      <c r="V2325">
        <v>96</v>
      </c>
      <c r="W2325">
        <v>84</v>
      </c>
      <c r="X2325">
        <v>75</v>
      </c>
      <c r="Y2325" t="s">
        <v>173</v>
      </c>
      <c r="Z2325" t="s">
        <v>173</v>
      </c>
      <c r="AA2325" t="s">
        <v>173</v>
      </c>
      <c r="AB2325" t="s">
        <v>173</v>
      </c>
      <c r="AC2325" s="25" t="s">
        <v>173</v>
      </c>
      <c r="AD2325" s="25" t="s">
        <v>173</v>
      </c>
      <c r="AE2325" s="25" t="s">
        <v>173</v>
      </c>
      <c r="AQ2325" s="5" t="e">
        <f>VLOOKUP(AR2325,'End KS4 denominations'!A:G,7,0)</f>
        <v>#N/A</v>
      </c>
      <c r="AR2325" s="5" t="str">
        <f t="shared" si="36"/>
        <v>Boys.S7.All independent schools.Total.Total</v>
      </c>
    </row>
    <row r="2326" spans="1:44" x14ac:dyDescent="0.25">
      <c r="A2326">
        <v>201819</v>
      </c>
      <c r="B2326" t="s">
        <v>19</v>
      </c>
      <c r="C2326" t="s">
        <v>110</v>
      </c>
      <c r="D2326" t="s">
        <v>20</v>
      </c>
      <c r="E2326" t="s">
        <v>21</v>
      </c>
      <c r="F2326" t="s">
        <v>22</v>
      </c>
      <c r="G2326" t="s">
        <v>113</v>
      </c>
      <c r="H2326" t="s">
        <v>125</v>
      </c>
      <c r="I2326" t="s">
        <v>176</v>
      </c>
      <c r="J2326" t="s">
        <v>161</v>
      </c>
      <c r="K2326" t="s">
        <v>161</v>
      </c>
      <c r="L2326" t="s">
        <v>146</v>
      </c>
      <c r="M2326" t="s">
        <v>26</v>
      </c>
      <c r="N2326">
        <v>164</v>
      </c>
      <c r="O2326">
        <v>160</v>
      </c>
      <c r="P2326">
        <v>152</v>
      </c>
      <c r="Q2326">
        <v>136</v>
      </c>
      <c r="R2326">
        <v>0</v>
      </c>
      <c r="S2326">
        <v>0</v>
      </c>
      <c r="T2326">
        <v>0</v>
      </c>
      <c r="U2326">
        <v>0</v>
      </c>
      <c r="V2326">
        <v>97</v>
      </c>
      <c r="W2326">
        <v>92</v>
      </c>
      <c r="X2326">
        <v>82</v>
      </c>
      <c r="Y2326" t="s">
        <v>173</v>
      </c>
      <c r="Z2326" t="s">
        <v>173</v>
      </c>
      <c r="AA2326" t="s">
        <v>173</v>
      </c>
      <c r="AB2326" t="s">
        <v>173</v>
      </c>
      <c r="AC2326" s="25" t="s">
        <v>173</v>
      </c>
      <c r="AD2326" s="25" t="s">
        <v>173</v>
      </c>
      <c r="AE2326" s="25" t="s">
        <v>173</v>
      </c>
      <c r="AQ2326" s="5" t="e">
        <f>VLOOKUP(AR2326,'End KS4 denominations'!A:G,7,0)</f>
        <v>#N/A</v>
      </c>
      <c r="AR2326" s="5" t="str">
        <f t="shared" si="36"/>
        <v>Girls.S7.All independent schools.Total.Total</v>
      </c>
    </row>
    <row r="2327" spans="1:44" x14ac:dyDescent="0.25">
      <c r="A2327">
        <v>201819</v>
      </c>
      <c r="B2327" t="s">
        <v>19</v>
      </c>
      <c r="C2327" t="s">
        <v>110</v>
      </c>
      <c r="D2327" t="s">
        <v>20</v>
      </c>
      <c r="E2327" t="s">
        <v>21</v>
      </c>
      <c r="F2327" t="s">
        <v>22</v>
      </c>
      <c r="G2327" t="s">
        <v>161</v>
      </c>
      <c r="H2327" t="s">
        <v>125</v>
      </c>
      <c r="I2327" t="s">
        <v>176</v>
      </c>
      <c r="J2327" t="s">
        <v>161</v>
      </c>
      <c r="K2327" t="s">
        <v>161</v>
      </c>
      <c r="L2327" t="s">
        <v>146</v>
      </c>
      <c r="M2327" t="s">
        <v>26</v>
      </c>
      <c r="N2327">
        <v>481</v>
      </c>
      <c r="O2327">
        <v>466</v>
      </c>
      <c r="P2327">
        <v>421</v>
      </c>
      <c r="Q2327">
        <v>376</v>
      </c>
      <c r="R2327">
        <v>0</v>
      </c>
      <c r="S2327">
        <v>0</v>
      </c>
      <c r="T2327">
        <v>0</v>
      </c>
      <c r="U2327">
        <v>0</v>
      </c>
      <c r="V2327">
        <v>96</v>
      </c>
      <c r="W2327">
        <v>87</v>
      </c>
      <c r="X2327">
        <v>78</v>
      </c>
      <c r="Y2327" t="s">
        <v>173</v>
      </c>
      <c r="Z2327" t="s">
        <v>173</v>
      </c>
      <c r="AA2327" t="s">
        <v>173</v>
      </c>
      <c r="AB2327" t="s">
        <v>173</v>
      </c>
      <c r="AC2327" s="25" t="s">
        <v>173</v>
      </c>
      <c r="AD2327" s="25" t="s">
        <v>173</v>
      </c>
      <c r="AE2327" s="25" t="s">
        <v>173</v>
      </c>
      <c r="AQ2327" s="5" t="e">
        <f>VLOOKUP(AR2327,'End KS4 denominations'!A:G,7,0)</f>
        <v>#N/A</v>
      </c>
      <c r="AR2327" s="5" t="str">
        <f t="shared" si="36"/>
        <v>Total.S7.All independent schools.Total.Total</v>
      </c>
    </row>
    <row r="2328" spans="1:44" x14ac:dyDescent="0.25">
      <c r="A2328">
        <v>201819</v>
      </c>
      <c r="B2328" t="s">
        <v>19</v>
      </c>
      <c r="C2328" t="s">
        <v>110</v>
      </c>
      <c r="D2328" t="s">
        <v>20</v>
      </c>
      <c r="E2328" t="s">
        <v>21</v>
      </c>
      <c r="F2328" t="s">
        <v>22</v>
      </c>
      <c r="G2328" t="s">
        <v>111</v>
      </c>
      <c r="H2328" t="s">
        <v>125</v>
      </c>
      <c r="I2328" t="s">
        <v>312</v>
      </c>
      <c r="J2328" t="s">
        <v>161</v>
      </c>
      <c r="K2328" t="s">
        <v>161</v>
      </c>
      <c r="L2328" t="s">
        <v>70</v>
      </c>
      <c r="M2328" t="s">
        <v>26</v>
      </c>
      <c r="N2328">
        <v>342</v>
      </c>
      <c r="O2328">
        <v>292</v>
      </c>
      <c r="P2328">
        <v>202</v>
      </c>
      <c r="Q2328">
        <v>169</v>
      </c>
      <c r="R2328">
        <v>0</v>
      </c>
      <c r="S2328">
        <v>0</v>
      </c>
      <c r="T2328">
        <v>0</v>
      </c>
      <c r="U2328">
        <v>0</v>
      </c>
      <c r="V2328">
        <v>85</v>
      </c>
      <c r="W2328">
        <v>59</v>
      </c>
      <c r="X2328">
        <v>49</v>
      </c>
      <c r="Y2328" t="s">
        <v>173</v>
      </c>
      <c r="Z2328" t="s">
        <v>173</v>
      </c>
      <c r="AA2328" t="s">
        <v>173</v>
      </c>
      <c r="AB2328" t="s">
        <v>173</v>
      </c>
      <c r="AC2328" s="25" t="s">
        <v>173</v>
      </c>
      <c r="AD2328" s="25" t="s">
        <v>173</v>
      </c>
      <c r="AE2328" s="25" t="s">
        <v>173</v>
      </c>
      <c r="AQ2328" s="5" t="e">
        <f>VLOOKUP(AR2328,'End KS4 denominations'!A:G,7,0)</f>
        <v>#N/A</v>
      </c>
      <c r="AR2328" s="5" t="str">
        <f t="shared" si="36"/>
        <v>Boys.S7.State-funded inc PRU &amp; AP.Total.Total</v>
      </c>
    </row>
    <row r="2329" spans="1:44" x14ac:dyDescent="0.25">
      <c r="A2329">
        <v>201819</v>
      </c>
      <c r="B2329" t="s">
        <v>19</v>
      </c>
      <c r="C2329" t="s">
        <v>110</v>
      </c>
      <c r="D2329" t="s">
        <v>20</v>
      </c>
      <c r="E2329" t="s">
        <v>21</v>
      </c>
      <c r="F2329" t="s">
        <v>22</v>
      </c>
      <c r="G2329" t="s">
        <v>113</v>
      </c>
      <c r="H2329" t="s">
        <v>125</v>
      </c>
      <c r="I2329" t="s">
        <v>312</v>
      </c>
      <c r="J2329" t="s">
        <v>161</v>
      </c>
      <c r="K2329" t="s">
        <v>161</v>
      </c>
      <c r="L2329" t="s">
        <v>70</v>
      </c>
      <c r="M2329" t="s">
        <v>26</v>
      </c>
      <c r="N2329">
        <v>341</v>
      </c>
      <c r="O2329">
        <v>320</v>
      </c>
      <c r="P2329">
        <v>232</v>
      </c>
      <c r="Q2329">
        <v>202</v>
      </c>
      <c r="R2329">
        <v>0</v>
      </c>
      <c r="S2329">
        <v>0</v>
      </c>
      <c r="T2329">
        <v>0</v>
      </c>
      <c r="U2329">
        <v>0</v>
      </c>
      <c r="V2329">
        <v>93</v>
      </c>
      <c r="W2329">
        <v>68</v>
      </c>
      <c r="X2329">
        <v>59</v>
      </c>
      <c r="Y2329" t="s">
        <v>173</v>
      </c>
      <c r="Z2329" t="s">
        <v>173</v>
      </c>
      <c r="AA2329" t="s">
        <v>173</v>
      </c>
      <c r="AB2329" t="s">
        <v>173</v>
      </c>
      <c r="AC2329" s="25" t="s">
        <v>173</v>
      </c>
      <c r="AD2329" s="25" t="s">
        <v>173</v>
      </c>
      <c r="AE2329" s="25" t="s">
        <v>173</v>
      </c>
      <c r="AQ2329" s="5" t="e">
        <f>VLOOKUP(AR2329,'End KS4 denominations'!A:G,7,0)</f>
        <v>#N/A</v>
      </c>
      <c r="AR2329" s="5" t="str">
        <f t="shared" si="36"/>
        <v>Girls.S7.State-funded inc PRU &amp; AP.Total.Total</v>
      </c>
    </row>
    <row r="2330" spans="1:44" x14ac:dyDescent="0.25">
      <c r="A2330">
        <v>201819</v>
      </c>
      <c r="B2330" t="s">
        <v>19</v>
      </c>
      <c r="C2330" t="s">
        <v>110</v>
      </c>
      <c r="D2330" t="s">
        <v>20</v>
      </c>
      <c r="E2330" t="s">
        <v>21</v>
      </c>
      <c r="F2330" t="s">
        <v>22</v>
      </c>
      <c r="G2330" t="s">
        <v>161</v>
      </c>
      <c r="H2330" t="s">
        <v>125</v>
      </c>
      <c r="I2330" t="s">
        <v>312</v>
      </c>
      <c r="J2330" t="s">
        <v>161</v>
      </c>
      <c r="K2330" t="s">
        <v>161</v>
      </c>
      <c r="L2330" t="s">
        <v>70</v>
      </c>
      <c r="M2330" t="s">
        <v>26</v>
      </c>
      <c r="N2330">
        <v>683</v>
      </c>
      <c r="O2330">
        <v>612</v>
      </c>
      <c r="P2330">
        <v>434</v>
      </c>
      <c r="Q2330">
        <v>371</v>
      </c>
      <c r="R2330">
        <v>0</v>
      </c>
      <c r="S2330">
        <v>0</v>
      </c>
      <c r="T2330">
        <v>0</v>
      </c>
      <c r="U2330">
        <v>0</v>
      </c>
      <c r="V2330">
        <v>89</v>
      </c>
      <c r="W2330">
        <v>63</v>
      </c>
      <c r="X2330">
        <v>54</v>
      </c>
      <c r="Y2330" t="s">
        <v>173</v>
      </c>
      <c r="Z2330" t="s">
        <v>173</v>
      </c>
      <c r="AA2330" t="s">
        <v>173</v>
      </c>
      <c r="AB2330" t="s">
        <v>173</v>
      </c>
      <c r="AC2330" s="25" t="s">
        <v>173</v>
      </c>
      <c r="AD2330" s="25" t="s">
        <v>173</v>
      </c>
      <c r="AE2330" s="25" t="s">
        <v>173</v>
      </c>
      <c r="AQ2330" s="5" t="e">
        <f>VLOOKUP(AR2330,'End KS4 denominations'!A:G,7,0)</f>
        <v>#N/A</v>
      </c>
      <c r="AR2330" s="5" t="str">
        <f t="shared" si="36"/>
        <v>Total.S7.State-funded inc PRU &amp; AP.Total.Total</v>
      </c>
    </row>
    <row r="2331" spans="1:44" x14ac:dyDescent="0.25">
      <c r="A2331">
        <v>201819</v>
      </c>
      <c r="B2331" t="s">
        <v>19</v>
      </c>
      <c r="C2331" t="s">
        <v>110</v>
      </c>
      <c r="D2331" t="s">
        <v>20</v>
      </c>
      <c r="E2331" t="s">
        <v>21</v>
      </c>
      <c r="F2331" t="s">
        <v>22</v>
      </c>
      <c r="G2331" t="s">
        <v>111</v>
      </c>
      <c r="H2331" t="s">
        <v>125</v>
      </c>
      <c r="I2331" t="s">
        <v>312</v>
      </c>
      <c r="J2331" t="s">
        <v>161</v>
      </c>
      <c r="K2331" t="s">
        <v>161</v>
      </c>
      <c r="L2331" t="s">
        <v>25</v>
      </c>
      <c r="M2331" t="s">
        <v>26</v>
      </c>
      <c r="N2331">
        <v>2021</v>
      </c>
      <c r="O2331">
        <v>1986</v>
      </c>
      <c r="P2331">
        <v>1678</v>
      </c>
      <c r="Q2331">
        <v>1507</v>
      </c>
      <c r="R2331">
        <v>0</v>
      </c>
      <c r="S2331">
        <v>0</v>
      </c>
      <c r="T2331">
        <v>0</v>
      </c>
      <c r="U2331">
        <v>0</v>
      </c>
      <c r="V2331">
        <v>98</v>
      </c>
      <c r="W2331">
        <v>83</v>
      </c>
      <c r="X2331">
        <v>74</v>
      </c>
      <c r="Y2331" t="s">
        <v>173</v>
      </c>
      <c r="Z2331" t="s">
        <v>173</v>
      </c>
      <c r="AA2331" t="s">
        <v>173</v>
      </c>
      <c r="AB2331" t="s">
        <v>173</v>
      </c>
      <c r="AC2331" s="25" t="s">
        <v>173</v>
      </c>
      <c r="AD2331" s="25" t="s">
        <v>173</v>
      </c>
      <c r="AE2331" s="25" t="s">
        <v>173</v>
      </c>
      <c r="AQ2331" s="5" t="e">
        <f>VLOOKUP(AR2331,'End KS4 denominations'!A:G,7,0)</f>
        <v>#N/A</v>
      </c>
      <c r="AR2331" s="5" t="str">
        <f t="shared" si="36"/>
        <v>Boys.S7.State-funded inc PRU &amp; AP.Total.Total</v>
      </c>
    </row>
    <row r="2332" spans="1:44" x14ac:dyDescent="0.25">
      <c r="A2332">
        <v>201819</v>
      </c>
      <c r="B2332" t="s">
        <v>19</v>
      </c>
      <c r="C2332" t="s">
        <v>110</v>
      </c>
      <c r="D2332" t="s">
        <v>20</v>
      </c>
      <c r="E2332" t="s">
        <v>21</v>
      </c>
      <c r="F2332" t="s">
        <v>22</v>
      </c>
      <c r="G2332" t="s">
        <v>113</v>
      </c>
      <c r="H2332" t="s">
        <v>125</v>
      </c>
      <c r="I2332" t="s">
        <v>312</v>
      </c>
      <c r="J2332" t="s">
        <v>161</v>
      </c>
      <c r="K2332" t="s">
        <v>161</v>
      </c>
      <c r="L2332" t="s">
        <v>25</v>
      </c>
      <c r="M2332" t="s">
        <v>26</v>
      </c>
      <c r="N2332">
        <v>3017</v>
      </c>
      <c r="O2332">
        <v>2971</v>
      </c>
      <c r="P2332">
        <v>2635</v>
      </c>
      <c r="Q2332">
        <v>2273</v>
      </c>
      <c r="R2332">
        <v>0</v>
      </c>
      <c r="S2332">
        <v>0</v>
      </c>
      <c r="T2332">
        <v>0</v>
      </c>
      <c r="U2332">
        <v>0</v>
      </c>
      <c r="V2332">
        <v>98</v>
      </c>
      <c r="W2332">
        <v>87</v>
      </c>
      <c r="X2332">
        <v>75</v>
      </c>
      <c r="Y2332" t="s">
        <v>173</v>
      </c>
      <c r="Z2332" t="s">
        <v>173</v>
      </c>
      <c r="AA2332" t="s">
        <v>173</v>
      </c>
      <c r="AB2332" t="s">
        <v>173</v>
      </c>
      <c r="AC2332" s="25" t="s">
        <v>173</v>
      </c>
      <c r="AD2332" s="25" t="s">
        <v>173</v>
      </c>
      <c r="AE2332" s="25" t="s">
        <v>173</v>
      </c>
      <c r="AQ2332" s="5" t="e">
        <f>VLOOKUP(AR2332,'End KS4 denominations'!A:G,7,0)</f>
        <v>#N/A</v>
      </c>
      <c r="AR2332" s="5" t="str">
        <f t="shared" si="36"/>
        <v>Girls.S7.State-funded inc PRU &amp; AP.Total.Total</v>
      </c>
    </row>
    <row r="2333" spans="1:44" x14ac:dyDescent="0.25">
      <c r="A2333">
        <v>201819</v>
      </c>
      <c r="B2333" t="s">
        <v>19</v>
      </c>
      <c r="C2333" t="s">
        <v>110</v>
      </c>
      <c r="D2333" t="s">
        <v>20</v>
      </c>
      <c r="E2333" t="s">
        <v>21</v>
      </c>
      <c r="F2333" t="s">
        <v>22</v>
      </c>
      <c r="G2333" t="s">
        <v>161</v>
      </c>
      <c r="H2333" t="s">
        <v>125</v>
      </c>
      <c r="I2333" t="s">
        <v>312</v>
      </c>
      <c r="J2333" t="s">
        <v>161</v>
      </c>
      <c r="K2333" t="s">
        <v>161</v>
      </c>
      <c r="L2333" t="s">
        <v>25</v>
      </c>
      <c r="M2333" t="s">
        <v>26</v>
      </c>
      <c r="N2333">
        <v>5038</v>
      </c>
      <c r="O2333">
        <v>4957</v>
      </c>
      <c r="P2333">
        <v>4313</v>
      </c>
      <c r="Q2333">
        <v>3780</v>
      </c>
      <c r="R2333">
        <v>0</v>
      </c>
      <c r="S2333">
        <v>0</v>
      </c>
      <c r="T2333">
        <v>0</v>
      </c>
      <c r="U2333">
        <v>0</v>
      </c>
      <c r="V2333">
        <v>98</v>
      </c>
      <c r="W2333">
        <v>85</v>
      </c>
      <c r="X2333">
        <v>75</v>
      </c>
      <c r="Y2333" t="s">
        <v>173</v>
      </c>
      <c r="Z2333" t="s">
        <v>173</v>
      </c>
      <c r="AA2333" t="s">
        <v>173</v>
      </c>
      <c r="AB2333" t="s">
        <v>173</v>
      </c>
      <c r="AC2333" s="25" t="s">
        <v>173</v>
      </c>
      <c r="AD2333" s="25" t="s">
        <v>173</v>
      </c>
      <c r="AE2333" s="25" t="s">
        <v>173</v>
      </c>
      <c r="AQ2333" s="5" t="e">
        <f>VLOOKUP(AR2333,'End KS4 denominations'!A:G,7,0)</f>
        <v>#N/A</v>
      </c>
      <c r="AR2333" s="5" t="str">
        <f t="shared" si="36"/>
        <v>Total.S7.State-funded inc PRU &amp; AP.Total.Total</v>
      </c>
    </row>
    <row r="2334" spans="1:44" x14ac:dyDescent="0.25">
      <c r="A2334">
        <v>201819</v>
      </c>
      <c r="B2334" t="s">
        <v>19</v>
      </c>
      <c r="C2334" t="s">
        <v>110</v>
      </c>
      <c r="D2334" t="s">
        <v>20</v>
      </c>
      <c r="E2334" t="s">
        <v>21</v>
      </c>
      <c r="F2334" t="s">
        <v>22</v>
      </c>
      <c r="G2334" t="s">
        <v>111</v>
      </c>
      <c r="H2334" t="s">
        <v>125</v>
      </c>
      <c r="I2334" t="s">
        <v>312</v>
      </c>
      <c r="J2334" t="s">
        <v>161</v>
      </c>
      <c r="K2334" t="s">
        <v>161</v>
      </c>
      <c r="L2334" t="s">
        <v>28</v>
      </c>
      <c r="M2334" t="s">
        <v>26</v>
      </c>
      <c r="N2334">
        <v>57168</v>
      </c>
      <c r="O2334">
        <v>55940</v>
      </c>
      <c r="P2334">
        <v>31844</v>
      </c>
      <c r="Q2334">
        <v>22670</v>
      </c>
      <c r="R2334">
        <v>0</v>
      </c>
      <c r="S2334">
        <v>0</v>
      </c>
      <c r="T2334">
        <v>0</v>
      </c>
      <c r="U2334">
        <v>0</v>
      </c>
      <c r="V2334">
        <v>97</v>
      </c>
      <c r="W2334">
        <v>55</v>
      </c>
      <c r="X2334">
        <v>39</v>
      </c>
      <c r="Y2334" t="s">
        <v>173</v>
      </c>
      <c r="Z2334" t="s">
        <v>173</v>
      </c>
      <c r="AA2334" t="s">
        <v>173</v>
      </c>
      <c r="AB2334" t="s">
        <v>173</v>
      </c>
      <c r="AC2334" s="25" t="s">
        <v>173</v>
      </c>
      <c r="AD2334" s="25" t="s">
        <v>173</v>
      </c>
      <c r="AE2334" s="25" t="s">
        <v>173</v>
      </c>
      <c r="AQ2334" s="5" t="e">
        <f>VLOOKUP(AR2334,'End KS4 denominations'!A:G,7,0)</f>
        <v>#N/A</v>
      </c>
      <c r="AR2334" s="5" t="str">
        <f t="shared" si="36"/>
        <v>Boys.S7.State-funded inc PRU &amp; AP.Total.Total</v>
      </c>
    </row>
    <row r="2335" spans="1:44" x14ac:dyDescent="0.25">
      <c r="A2335">
        <v>201819</v>
      </c>
      <c r="B2335" t="s">
        <v>19</v>
      </c>
      <c r="C2335" t="s">
        <v>110</v>
      </c>
      <c r="D2335" t="s">
        <v>20</v>
      </c>
      <c r="E2335" t="s">
        <v>21</v>
      </c>
      <c r="F2335" t="s">
        <v>22</v>
      </c>
      <c r="G2335" t="s">
        <v>113</v>
      </c>
      <c r="H2335" t="s">
        <v>125</v>
      </c>
      <c r="I2335" t="s">
        <v>312</v>
      </c>
      <c r="J2335" t="s">
        <v>161</v>
      </c>
      <c r="K2335" t="s">
        <v>161</v>
      </c>
      <c r="L2335" t="s">
        <v>28</v>
      </c>
      <c r="M2335" t="s">
        <v>26</v>
      </c>
      <c r="N2335">
        <v>24513</v>
      </c>
      <c r="O2335">
        <v>24273</v>
      </c>
      <c r="P2335">
        <v>17855</v>
      </c>
      <c r="Q2335">
        <v>14538</v>
      </c>
      <c r="R2335">
        <v>0</v>
      </c>
      <c r="S2335">
        <v>0</v>
      </c>
      <c r="T2335">
        <v>0</v>
      </c>
      <c r="U2335">
        <v>0</v>
      </c>
      <c r="V2335">
        <v>99</v>
      </c>
      <c r="W2335">
        <v>72</v>
      </c>
      <c r="X2335">
        <v>59</v>
      </c>
      <c r="Y2335" t="s">
        <v>173</v>
      </c>
      <c r="Z2335" t="s">
        <v>173</v>
      </c>
      <c r="AA2335" t="s">
        <v>173</v>
      </c>
      <c r="AB2335" t="s">
        <v>173</v>
      </c>
      <c r="AC2335" s="25" t="s">
        <v>173</v>
      </c>
      <c r="AD2335" s="25" t="s">
        <v>173</v>
      </c>
      <c r="AE2335" s="25" t="s">
        <v>173</v>
      </c>
      <c r="AQ2335" s="5" t="e">
        <f>VLOOKUP(AR2335,'End KS4 denominations'!A:G,7,0)</f>
        <v>#N/A</v>
      </c>
      <c r="AR2335" s="5" t="str">
        <f t="shared" si="36"/>
        <v>Girls.S7.State-funded inc PRU &amp; AP.Total.Total</v>
      </c>
    </row>
    <row r="2336" spans="1:44" x14ac:dyDescent="0.25">
      <c r="A2336">
        <v>201819</v>
      </c>
      <c r="B2336" t="s">
        <v>19</v>
      </c>
      <c r="C2336" t="s">
        <v>110</v>
      </c>
      <c r="D2336" t="s">
        <v>20</v>
      </c>
      <c r="E2336" t="s">
        <v>21</v>
      </c>
      <c r="F2336" t="s">
        <v>22</v>
      </c>
      <c r="G2336" t="s">
        <v>161</v>
      </c>
      <c r="H2336" t="s">
        <v>125</v>
      </c>
      <c r="I2336" t="s">
        <v>312</v>
      </c>
      <c r="J2336" t="s">
        <v>161</v>
      </c>
      <c r="K2336" t="s">
        <v>161</v>
      </c>
      <c r="L2336" t="s">
        <v>28</v>
      </c>
      <c r="M2336" t="s">
        <v>26</v>
      </c>
      <c r="N2336">
        <v>81681</v>
      </c>
      <c r="O2336">
        <v>80213</v>
      </c>
      <c r="P2336">
        <v>49699</v>
      </c>
      <c r="Q2336">
        <v>37208</v>
      </c>
      <c r="R2336">
        <v>0</v>
      </c>
      <c r="S2336">
        <v>0</v>
      </c>
      <c r="T2336">
        <v>0</v>
      </c>
      <c r="U2336">
        <v>0</v>
      </c>
      <c r="V2336">
        <v>98</v>
      </c>
      <c r="W2336">
        <v>60</v>
      </c>
      <c r="X2336">
        <v>45</v>
      </c>
      <c r="Y2336" t="s">
        <v>173</v>
      </c>
      <c r="Z2336" t="s">
        <v>173</v>
      </c>
      <c r="AA2336" t="s">
        <v>173</v>
      </c>
      <c r="AB2336" t="s">
        <v>173</v>
      </c>
      <c r="AC2336" s="25" t="s">
        <v>173</v>
      </c>
      <c r="AD2336" s="25" t="s">
        <v>173</v>
      </c>
      <c r="AE2336" s="25" t="s">
        <v>173</v>
      </c>
      <c r="AQ2336" s="5" t="e">
        <f>VLOOKUP(AR2336,'End KS4 denominations'!A:G,7,0)</f>
        <v>#N/A</v>
      </c>
      <c r="AR2336" s="5" t="str">
        <f t="shared" si="36"/>
        <v>Total.S7.State-funded inc PRU &amp; AP.Total.Total</v>
      </c>
    </row>
    <row r="2337" spans="1:44" x14ac:dyDescent="0.25">
      <c r="A2337">
        <v>201819</v>
      </c>
      <c r="B2337" t="s">
        <v>19</v>
      </c>
      <c r="C2337" t="s">
        <v>110</v>
      </c>
      <c r="D2337" t="s">
        <v>20</v>
      </c>
      <c r="E2337" t="s">
        <v>21</v>
      </c>
      <c r="F2337" t="s">
        <v>22</v>
      </c>
      <c r="G2337" t="s">
        <v>111</v>
      </c>
      <c r="H2337" t="s">
        <v>125</v>
      </c>
      <c r="I2337" t="s">
        <v>312</v>
      </c>
      <c r="J2337" t="s">
        <v>161</v>
      </c>
      <c r="K2337" t="s">
        <v>161</v>
      </c>
      <c r="L2337" t="s">
        <v>29</v>
      </c>
      <c r="M2337" t="s">
        <v>26</v>
      </c>
      <c r="N2337">
        <v>271272</v>
      </c>
      <c r="O2337">
        <v>266525</v>
      </c>
      <c r="P2337">
        <v>190861</v>
      </c>
      <c r="Q2337">
        <v>143838</v>
      </c>
      <c r="R2337">
        <v>0</v>
      </c>
      <c r="S2337">
        <v>0</v>
      </c>
      <c r="T2337">
        <v>0</v>
      </c>
      <c r="U2337">
        <v>0</v>
      </c>
      <c r="V2337">
        <v>98</v>
      </c>
      <c r="W2337">
        <v>70</v>
      </c>
      <c r="X2337">
        <v>53</v>
      </c>
      <c r="Y2337" t="s">
        <v>173</v>
      </c>
      <c r="Z2337" t="s">
        <v>173</v>
      </c>
      <c r="AA2337" t="s">
        <v>173</v>
      </c>
      <c r="AB2337" t="s">
        <v>173</v>
      </c>
      <c r="AC2337" s="25" t="s">
        <v>173</v>
      </c>
      <c r="AD2337" s="25" t="s">
        <v>173</v>
      </c>
      <c r="AE2337" s="25" t="s">
        <v>173</v>
      </c>
      <c r="AQ2337" s="5" t="e">
        <f>VLOOKUP(AR2337,'End KS4 denominations'!A:G,7,0)</f>
        <v>#N/A</v>
      </c>
      <c r="AR2337" s="5" t="str">
        <f t="shared" si="36"/>
        <v>Boys.S7.State-funded inc PRU &amp; AP.Total.Total</v>
      </c>
    </row>
    <row r="2338" spans="1:44" x14ac:dyDescent="0.25">
      <c r="A2338">
        <v>201819</v>
      </c>
      <c r="B2338" t="s">
        <v>19</v>
      </c>
      <c r="C2338" t="s">
        <v>110</v>
      </c>
      <c r="D2338" t="s">
        <v>20</v>
      </c>
      <c r="E2338" t="s">
        <v>21</v>
      </c>
      <c r="F2338" t="s">
        <v>22</v>
      </c>
      <c r="G2338" t="s">
        <v>113</v>
      </c>
      <c r="H2338" t="s">
        <v>125</v>
      </c>
      <c r="I2338" t="s">
        <v>312</v>
      </c>
      <c r="J2338" t="s">
        <v>161</v>
      </c>
      <c r="K2338" t="s">
        <v>161</v>
      </c>
      <c r="L2338" t="s">
        <v>29</v>
      </c>
      <c r="M2338" t="s">
        <v>26</v>
      </c>
      <c r="N2338">
        <v>263546</v>
      </c>
      <c r="O2338">
        <v>261655</v>
      </c>
      <c r="P2338">
        <v>221264</v>
      </c>
      <c r="Q2338">
        <v>184737</v>
      </c>
      <c r="R2338">
        <v>0</v>
      </c>
      <c r="S2338">
        <v>0</v>
      </c>
      <c r="T2338">
        <v>0</v>
      </c>
      <c r="U2338">
        <v>0</v>
      </c>
      <c r="V2338">
        <v>99</v>
      </c>
      <c r="W2338">
        <v>83</v>
      </c>
      <c r="X2338">
        <v>70</v>
      </c>
      <c r="Y2338" t="s">
        <v>173</v>
      </c>
      <c r="Z2338" t="s">
        <v>173</v>
      </c>
      <c r="AA2338" t="s">
        <v>173</v>
      </c>
      <c r="AB2338" t="s">
        <v>173</v>
      </c>
      <c r="AC2338" s="25" t="s">
        <v>173</v>
      </c>
      <c r="AD2338" s="25" t="s">
        <v>173</v>
      </c>
      <c r="AE2338" s="25" t="s">
        <v>173</v>
      </c>
      <c r="AQ2338" s="5" t="e">
        <f>VLOOKUP(AR2338,'End KS4 denominations'!A:G,7,0)</f>
        <v>#N/A</v>
      </c>
      <c r="AR2338" s="5" t="str">
        <f t="shared" si="36"/>
        <v>Girls.S7.State-funded inc PRU &amp; AP.Total.Total</v>
      </c>
    </row>
    <row r="2339" spans="1:44" x14ac:dyDescent="0.25">
      <c r="A2339">
        <v>201819</v>
      </c>
      <c r="B2339" t="s">
        <v>19</v>
      </c>
      <c r="C2339" t="s">
        <v>110</v>
      </c>
      <c r="D2339" t="s">
        <v>20</v>
      </c>
      <c r="E2339" t="s">
        <v>21</v>
      </c>
      <c r="F2339" t="s">
        <v>22</v>
      </c>
      <c r="G2339" t="s">
        <v>161</v>
      </c>
      <c r="H2339" t="s">
        <v>125</v>
      </c>
      <c r="I2339" t="s">
        <v>312</v>
      </c>
      <c r="J2339" t="s">
        <v>161</v>
      </c>
      <c r="K2339" t="s">
        <v>161</v>
      </c>
      <c r="L2339" t="s">
        <v>29</v>
      </c>
      <c r="M2339" t="s">
        <v>26</v>
      </c>
      <c r="N2339">
        <v>534818</v>
      </c>
      <c r="O2339">
        <v>528180</v>
      </c>
      <c r="P2339">
        <v>412125</v>
      </c>
      <c r="Q2339">
        <v>328575</v>
      </c>
      <c r="R2339">
        <v>0</v>
      </c>
      <c r="S2339">
        <v>0</v>
      </c>
      <c r="T2339">
        <v>0</v>
      </c>
      <c r="U2339">
        <v>0</v>
      </c>
      <c r="V2339">
        <v>98</v>
      </c>
      <c r="W2339">
        <v>77</v>
      </c>
      <c r="X2339">
        <v>61</v>
      </c>
      <c r="Y2339" t="s">
        <v>173</v>
      </c>
      <c r="Z2339" t="s">
        <v>173</v>
      </c>
      <c r="AA2339" t="s">
        <v>173</v>
      </c>
      <c r="AB2339" t="s">
        <v>173</v>
      </c>
      <c r="AC2339" s="25" t="s">
        <v>173</v>
      </c>
      <c r="AD2339" s="25" t="s">
        <v>173</v>
      </c>
      <c r="AE2339" s="25" t="s">
        <v>173</v>
      </c>
      <c r="AQ2339" s="5" t="e">
        <f>VLOOKUP(AR2339,'End KS4 denominations'!A:G,7,0)</f>
        <v>#N/A</v>
      </c>
      <c r="AR2339" s="5" t="str">
        <f t="shared" si="36"/>
        <v>Total.S7.State-funded inc PRU &amp; AP.Total.Total</v>
      </c>
    </row>
    <row r="2340" spans="1:44" x14ac:dyDescent="0.25">
      <c r="A2340">
        <v>201819</v>
      </c>
      <c r="B2340" t="s">
        <v>19</v>
      </c>
      <c r="C2340" t="s">
        <v>110</v>
      </c>
      <c r="D2340" t="s">
        <v>20</v>
      </c>
      <c r="E2340" t="s">
        <v>21</v>
      </c>
      <c r="F2340" t="s">
        <v>22</v>
      </c>
      <c r="G2340" t="s">
        <v>111</v>
      </c>
      <c r="H2340" t="s">
        <v>125</v>
      </c>
      <c r="I2340" t="s">
        <v>312</v>
      </c>
      <c r="J2340" t="s">
        <v>161</v>
      </c>
      <c r="K2340" t="s">
        <v>161</v>
      </c>
      <c r="L2340" t="s">
        <v>30</v>
      </c>
      <c r="M2340" t="s">
        <v>26</v>
      </c>
      <c r="N2340">
        <v>272246</v>
      </c>
      <c r="O2340">
        <v>265413</v>
      </c>
      <c r="P2340">
        <v>191749</v>
      </c>
      <c r="Q2340">
        <v>134251</v>
      </c>
      <c r="R2340">
        <v>0</v>
      </c>
      <c r="S2340">
        <v>0</v>
      </c>
      <c r="T2340">
        <v>0</v>
      </c>
      <c r="U2340">
        <v>0</v>
      </c>
      <c r="V2340">
        <v>97</v>
      </c>
      <c r="W2340">
        <v>70</v>
      </c>
      <c r="X2340">
        <v>49</v>
      </c>
      <c r="Y2340" t="s">
        <v>173</v>
      </c>
      <c r="Z2340" t="s">
        <v>173</v>
      </c>
      <c r="AA2340" t="s">
        <v>173</v>
      </c>
      <c r="AB2340" t="s">
        <v>173</v>
      </c>
      <c r="AC2340" s="25" t="s">
        <v>173</v>
      </c>
      <c r="AD2340" s="25" t="s">
        <v>173</v>
      </c>
      <c r="AE2340" s="25" t="s">
        <v>173</v>
      </c>
      <c r="AQ2340" s="5" t="e">
        <f>VLOOKUP(AR2340,'End KS4 denominations'!A:G,7,0)</f>
        <v>#N/A</v>
      </c>
      <c r="AR2340" s="5" t="str">
        <f t="shared" si="36"/>
        <v>Boys.S7.State-funded inc PRU &amp; AP.Total.Total</v>
      </c>
    </row>
    <row r="2341" spans="1:44" x14ac:dyDescent="0.25">
      <c r="A2341">
        <v>201819</v>
      </c>
      <c r="B2341" t="s">
        <v>19</v>
      </c>
      <c r="C2341" t="s">
        <v>110</v>
      </c>
      <c r="D2341" t="s">
        <v>20</v>
      </c>
      <c r="E2341" t="s">
        <v>21</v>
      </c>
      <c r="F2341" t="s">
        <v>22</v>
      </c>
      <c r="G2341" t="s">
        <v>113</v>
      </c>
      <c r="H2341" t="s">
        <v>125</v>
      </c>
      <c r="I2341" t="s">
        <v>312</v>
      </c>
      <c r="J2341" t="s">
        <v>161</v>
      </c>
      <c r="K2341" t="s">
        <v>161</v>
      </c>
      <c r="L2341" t="s">
        <v>30</v>
      </c>
      <c r="M2341" t="s">
        <v>26</v>
      </c>
      <c r="N2341">
        <v>263620</v>
      </c>
      <c r="O2341">
        <v>258377</v>
      </c>
      <c r="P2341">
        <v>188393</v>
      </c>
      <c r="Q2341">
        <v>131493</v>
      </c>
      <c r="R2341">
        <v>0</v>
      </c>
      <c r="S2341">
        <v>0</v>
      </c>
      <c r="T2341">
        <v>0</v>
      </c>
      <c r="U2341">
        <v>0</v>
      </c>
      <c r="V2341">
        <v>98</v>
      </c>
      <c r="W2341">
        <v>71</v>
      </c>
      <c r="X2341">
        <v>49</v>
      </c>
      <c r="Y2341" t="s">
        <v>173</v>
      </c>
      <c r="Z2341" t="s">
        <v>173</v>
      </c>
      <c r="AA2341" t="s">
        <v>173</v>
      </c>
      <c r="AB2341" t="s">
        <v>173</v>
      </c>
      <c r="AC2341" s="25" t="s">
        <v>173</v>
      </c>
      <c r="AD2341" s="25" t="s">
        <v>173</v>
      </c>
      <c r="AE2341" s="25" t="s">
        <v>173</v>
      </c>
      <c r="AQ2341" s="5" t="e">
        <f>VLOOKUP(AR2341,'End KS4 denominations'!A:G,7,0)</f>
        <v>#N/A</v>
      </c>
      <c r="AR2341" s="5" t="str">
        <f t="shared" si="36"/>
        <v>Girls.S7.State-funded inc PRU &amp; AP.Total.Total</v>
      </c>
    </row>
    <row r="2342" spans="1:44" x14ac:dyDescent="0.25">
      <c r="A2342">
        <v>201819</v>
      </c>
      <c r="B2342" t="s">
        <v>19</v>
      </c>
      <c r="C2342" t="s">
        <v>110</v>
      </c>
      <c r="D2342" t="s">
        <v>20</v>
      </c>
      <c r="E2342" t="s">
        <v>21</v>
      </c>
      <c r="F2342" t="s">
        <v>22</v>
      </c>
      <c r="G2342" t="s">
        <v>161</v>
      </c>
      <c r="H2342" t="s">
        <v>125</v>
      </c>
      <c r="I2342" t="s">
        <v>312</v>
      </c>
      <c r="J2342" t="s">
        <v>161</v>
      </c>
      <c r="K2342" t="s">
        <v>161</v>
      </c>
      <c r="L2342" t="s">
        <v>30</v>
      </c>
      <c r="M2342" t="s">
        <v>26</v>
      </c>
      <c r="N2342">
        <v>535866</v>
      </c>
      <c r="O2342">
        <v>523790</v>
      </c>
      <c r="P2342">
        <v>380142</v>
      </c>
      <c r="Q2342">
        <v>265744</v>
      </c>
      <c r="R2342">
        <v>0</v>
      </c>
      <c r="S2342">
        <v>0</v>
      </c>
      <c r="T2342">
        <v>0</v>
      </c>
      <c r="U2342">
        <v>0</v>
      </c>
      <c r="V2342">
        <v>97</v>
      </c>
      <c r="W2342">
        <v>70</v>
      </c>
      <c r="X2342">
        <v>49</v>
      </c>
      <c r="Y2342" t="s">
        <v>173</v>
      </c>
      <c r="Z2342" t="s">
        <v>173</v>
      </c>
      <c r="AA2342" t="s">
        <v>173</v>
      </c>
      <c r="AB2342" t="s">
        <v>173</v>
      </c>
      <c r="AC2342" s="25" t="s">
        <v>173</v>
      </c>
      <c r="AD2342" s="25" t="s">
        <v>173</v>
      </c>
      <c r="AE2342" s="25" t="s">
        <v>173</v>
      </c>
      <c r="AQ2342" s="5" t="e">
        <f>VLOOKUP(AR2342,'End KS4 denominations'!A:G,7,0)</f>
        <v>#N/A</v>
      </c>
      <c r="AR2342" s="5" t="str">
        <f t="shared" si="36"/>
        <v>Total.S7.State-funded inc PRU &amp; AP.Total.Total</v>
      </c>
    </row>
    <row r="2343" spans="1:44" x14ac:dyDescent="0.25">
      <c r="A2343">
        <v>201819</v>
      </c>
      <c r="B2343" t="s">
        <v>19</v>
      </c>
      <c r="C2343" t="s">
        <v>110</v>
      </c>
      <c r="D2343" t="s">
        <v>20</v>
      </c>
      <c r="E2343" t="s">
        <v>21</v>
      </c>
      <c r="F2343" t="s">
        <v>22</v>
      </c>
      <c r="G2343" t="s">
        <v>111</v>
      </c>
      <c r="H2343" t="s">
        <v>125</v>
      </c>
      <c r="I2343" t="s">
        <v>312</v>
      </c>
      <c r="J2343" t="s">
        <v>161</v>
      </c>
      <c r="K2343" t="s">
        <v>161</v>
      </c>
      <c r="L2343" t="s">
        <v>31</v>
      </c>
      <c r="M2343" t="s">
        <v>26</v>
      </c>
      <c r="N2343">
        <v>109801</v>
      </c>
      <c r="O2343">
        <v>107489</v>
      </c>
      <c r="P2343">
        <v>70298</v>
      </c>
      <c r="Q2343">
        <v>51393</v>
      </c>
      <c r="R2343">
        <v>0</v>
      </c>
      <c r="S2343">
        <v>0</v>
      </c>
      <c r="T2343">
        <v>0</v>
      </c>
      <c r="U2343">
        <v>0</v>
      </c>
      <c r="V2343">
        <v>97</v>
      </c>
      <c r="W2343">
        <v>64</v>
      </c>
      <c r="X2343">
        <v>46</v>
      </c>
      <c r="Y2343" t="s">
        <v>173</v>
      </c>
      <c r="Z2343" t="s">
        <v>173</v>
      </c>
      <c r="AA2343" t="s">
        <v>173</v>
      </c>
      <c r="AB2343" t="s">
        <v>173</v>
      </c>
      <c r="AC2343" s="25" t="s">
        <v>173</v>
      </c>
      <c r="AD2343" s="25" t="s">
        <v>173</v>
      </c>
      <c r="AE2343" s="25" t="s">
        <v>173</v>
      </c>
      <c r="AQ2343" s="5" t="e">
        <f>VLOOKUP(AR2343,'End KS4 denominations'!A:G,7,0)</f>
        <v>#N/A</v>
      </c>
      <c r="AR2343" s="5" t="str">
        <f t="shared" si="36"/>
        <v>Boys.S7.State-funded inc PRU &amp; AP.Total.Total</v>
      </c>
    </row>
    <row r="2344" spans="1:44" x14ac:dyDescent="0.25">
      <c r="A2344">
        <v>201819</v>
      </c>
      <c r="B2344" t="s">
        <v>19</v>
      </c>
      <c r="C2344" t="s">
        <v>110</v>
      </c>
      <c r="D2344" t="s">
        <v>20</v>
      </c>
      <c r="E2344" t="s">
        <v>21</v>
      </c>
      <c r="F2344" t="s">
        <v>22</v>
      </c>
      <c r="G2344" t="s">
        <v>113</v>
      </c>
      <c r="H2344" t="s">
        <v>125</v>
      </c>
      <c r="I2344" t="s">
        <v>312</v>
      </c>
      <c r="J2344" t="s">
        <v>161</v>
      </c>
      <c r="K2344" t="s">
        <v>161</v>
      </c>
      <c r="L2344" t="s">
        <v>31</v>
      </c>
      <c r="M2344" t="s">
        <v>26</v>
      </c>
      <c r="N2344">
        <v>142027</v>
      </c>
      <c r="O2344">
        <v>139792</v>
      </c>
      <c r="P2344">
        <v>105238</v>
      </c>
      <c r="Q2344">
        <v>81758</v>
      </c>
      <c r="R2344">
        <v>0</v>
      </c>
      <c r="S2344">
        <v>0</v>
      </c>
      <c r="T2344">
        <v>0</v>
      </c>
      <c r="U2344">
        <v>0</v>
      </c>
      <c r="V2344">
        <v>98</v>
      </c>
      <c r="W2344">
        <v>74</v>
      </c>
      <c r="X2344">
        <v>57</v>
      </c>
      <c r="Y2344" t="s">
        <v>173</v>
      </c>
      <c r="Z2344" t="s">
        <v>173</v>
      </c>
      <c r="AA2344" t="s">
        <v>173</v>
      </c>
      <c r="AB2344" t="s">
        <v>173</v>
      </c>
      <c r="AC2344" s="25" t="s">
        <v>173</v>
      </c>
      <c r="AD2344" s="25" t="s">
        <v>173</v>
      </c>
      <c r="AE2344" s="25" t="s">
        <v>173</v>
      </c>
      <c r="AQ2344" s="5" t="e">
        <f>VLOOKUP(AR2344,'End KS4 denominations'!A:G,7,0)</f>
        <v>#N/A</v>
      </c>
      <c r="AR2344" s="5" t="str">
        <f t="shared" si="36"/>
        <v>Girls.S7.State-funded inc PRU &amp; AP.Total.Total</v>
      </c>
    </row>
    <row r="2345" spans="1:44" x14ac:dyDescent="0.25">
      <c r="A2345">
        <v>201819</v>
      </c>
      <c r="B2345" t="s">
        <v>19</v>
      </c>
      <c r="C2345" t="s">
        <v>110</v>
      </c>
      <c r="D2345" t="s">
        <v>20</v>
      </c>
      <c r="E2345" t="s">
        <v>21</v>
      </c>
      <c r="F2345" t="s">
        <v>22</v>
      </c>
      <c r="G2345" t="s">
        <v>161</v>
      </c>
      <c r="H2345" t="s">
        <v>125</v>
      </c>
      <c r="I2345" t="s">
        <v>312</v>
      </c>
      <c r="J2345" t="s">
        <v>161</v>
      </c>
      <c r="K2345" t="s">
        <v>161</v>
      </c>
      <c r="L2345" t="s">
        <v>31</v>
      </c>
      <c r="M2345" t="s">
        <v>26</v>
      </c>
      <c r="N2345">
        <v>251828</v>
      </c>
      <c r="O2345">
        <v>247281</v>
      </c>
      <c r="P2345">
        <v>175536</v>
      </c>
      <c r="Q2345">
        <v>133151</v>
      </c>
      <c r="R2345">
        <v>0</v>
      </c>
      <c r="S2345">
        <v>0</v>
      </c>
      <c r="T2345">
        <v>0</v>
      </c>
      <c r="U2345">
        <v>0</v>
      </c>
      <c r="V2345">
        <v>98</v>
      </c>
      <c r="W2345">
        <v>69</v>
      </c>
      <c r="X2345">
        <v>52</v>
      </c>
      <c r="Y2345" t="s">
        <v>173</v>
      </c>
      <c r="Z2345" t="s">
        <v>173</v>
      </c>
      <c r="AA2345" t="s">
        <v>173</v>
      </c>
      <c r="AB2345" t="s">
        <v>173</v>
      </c>
      <c r="AC2345" s="25" t="s">
        <v>173</v>
      </c>
      <c r="AD2345" s="25" t="s">
        <v>173</v>
      </c>
      <c r="AE2345" s="25" t="s">
        <v>173</v>
      </c>
      <c r="AQ2345" s="5" t="e">
        <f>VLOOKUP(AR2345,'End KS4 denominations'!A:G,7,0)</f>
        <v>#N/A</v>
      </c>
      <c r="AR2345" s="5" t="str">
        <f t="shared" si="36"/>
        <v>Total.S7.State-funded inc PRU &amp; AP.Total.Total</v>
      </c>
    </row>
    <row r="2346" spans="1:44" x14ac:dyDescent="0.25">
      <c r="A2346">
        <v>201819</v>
      </c>
      <c r="B2346" t="s">
        <v>19</v>
      </c>
      <c r="C2346" t="s">
        <v>110</v>
      </c>
      <c r="D2346" t="s">
        <v>20</v>
      </c>
      <c r="E2346" t="s">
        <v>21</v>
      </c>
      <c r="F2346" t="s">
        <v>22</v>
      </c>
      <c r="G2346" t="s">
        <v>111</v>
      </c>
      <c r="H2346" t="s">
        <v>125</v>
      </c>
      <c r="I2346" t="s">
        <v>312</v>
      </c>
      <c r="J2346" t="s">
        <v>161</v>
      </c>
      <c r="K2346" t="s">
        <v>161</v>
      </c>
      <c r="L2346" t="s">
        <v>32</v>
      </c>
      <c r="M2346" t="s">
        <v>26</v>
      </c>
      <c r="N2346">
        <v>8099</v>
      </c>
      <c r="O2346">
        <v>7613</v>
      </c>
      <c r="P2346">
        <v>4643</v>
      </c>
      <c r="Q2346">
        <v>3355</v>
      </c>
      <c r="R2346">
        <v>0</v>
      </c>
      <c r="S2346">
        <v>0</v>
      </c>
      <c r="T2346">
        <v>0</v>
      </c>
      <c r="U2346">
        <v>0</v>
      </c>
      <c r="V2346">
        <v>93</v>
      </c>
      <c r="W2346">
        <v>57</v>
      </c>
      <c r="X2346">
        <v>41</v>
      </c>
      <c r="Y2346" t="s">
        <v>173</v>
      </c>
      <c r="Z2346" t="s">
        <v>173</v>
      </c>
      <c r="AA2346" t="s">
        <v>173</v>
      </c>
      <c r="AB2346" t="s">
        <v>173</v>
      </c>
      <c r="AC2346" s="25" t="s">
        <v>173</v>
      </c>
      <c r="AD2346" s="25" t="s">
        <v>173</v>
      </c>
      <c r="AE2346" s="25" t="s">
        <v>173</v>
      </c>
      <c r="AQ2346" s="5" t="e">
        <f>VLOOKUP(AR2346,'End KS4 denominations'!A:G,7,0)</f>
        <v>#N/A</v>
      </c>
      <c r="AR2346" s="5" t="str">
        <f t="shared" si="36"/>
        <v>Boys.S7.State-funded inc PRU &amp; AP.Total.Total</v>
      </c>
    </row>
    <row r="2347" spans="1:44" x14ac:dyDescent="0.25">
      <c r="A2347">
        <v>201819</v>
      </c>
      <c r="B2347" t="s">
        <v>19</v>
      </c>
      <c r="C2347" t="s">
        <v>110</v>
      </c>
      <c r="D2347" t="s">
        <v>20</v>
      </c>
      <c r="E2347" t="s">
        <v>21</v>
      </c>
      <c r="F2347" t="s">
        <v>22</v>
      </c>
      <c r="G2347" t="s">
        <v>113</v>
      </c>
      <c r="H2347" t="s">
        <v>125</v>
      </c>
      <c r="I2347" t="s">
        <v>312</v>
      </c>
      <c r="J2347" t="s">
        <v>161</v>
      </c>
      <c r="K2347" t="s">
        <v>161</v>
      </c>
      <c r="L2347" t="s">
        <v>32</v>
      </c>
      <c r="M2347" t="s">
        <v>26</v>
      </c>
      <c r="N2347">
        <v>9298</v>
      </c>
      <c r="O2347">
        <v>9026</v>
      </c>
      <c r="P2347">
        <v>6421</v>
      </c>
      <c r="Q2347">
        <v>5007</v>
      </c>
      <c r="R2347">
        <v>0</v>
      </c>
      <c r="S2347">
        <v>0</v>
      </c>
      <c r="T2347">
        <v>0</v>
      </c>
      <c r="U2347">
        <v>0</v>
      </c>
      <c r="V2347">
        <v>97</v>
      </c>
      <c r="W2347">
        <v>69</v>
      </c>
      <c r="X2347">
        <v>53</v>
      </c>
      <c r="Y2347" t="s">
        <v>173</v>
      </c>
      <c r="Z2347" t="s">
        <v>173</v>
      </c>
      <c r="AA2347" t="s">
        <v>173</v>
      </c>
      <c r="AB2347" t="s">
        <v>173</v>
      </c>
      <c r="AC2347" s="25" t="s">
        <v>173</v>
      </c>
      <c r="AD2347" s="25" t="s">
        <v>173</v>
      </c>
      <c r="AE2347" s="25" t="s">
        <v>173</v>
      </c>
      <c r="AQ2347" s="5" t="e">
        <f>VLOOKUP(AR2347,'End KS4 denominations'!A:G,7,0)</f>
        <v>#N/A</v>
      </c>
      <c r="AR2347" s="5" t="str">
        <f t="shared" si="36"/>
        <v>Girls.S7.State-funded inc PRU &amp; AP.Total.Total</v>
      </c>
    </row>
    <row r="2348" spans="1:44" x14ac:dyDescent="0.25">
      <c r="A2348">
        <v>201819</v>
      </c>
      <c r="B2348" t="s">
        <v>19</v>
      </c>
      <c r="C2348" t="s">
        <v>110</v>
      </c>
      <c r="D2348" t="s">
        <v>20</v>
      </c>
      <c r="E2348" t="s">
        <v>21</v>
      </c>
      <c r="F2348" t="s">
        <v>22</v>
      </c>
      <c r="G2348" t="s">
        <v>161</v>
      </c>
      <c r="H2348" t="s">
        <v>125</v>
      </c>
      <c r="I2348" t="s">
        <v>312</v>
      </c>
      <c r="J2348" t="s">
        <v>161</v>
      </c>
      <c r="K2348" t="s">
        <v>161</v>
      </c>
      <c r="L2348" t="s">
        <v>32</v>
      </c>
      <c r="M2348" t="s">
        <v>26</v>
      </c>
      <c r="N2348">
        <v>17397</v>
      </c>
      <c r="O2348">
        <v>16639</v>
      </c>
      <c r="P2348">
        <v>11064</v>
      </c>
      <c r="Q2348">
        <v>8362</v>
      </c>
      <c r="R2348">
        <v>0</v>
      </c>
      <c r="S2348">
        <v>0</v>
      </c>
      <c r="T2348">
        <v>0</v>
      </c>
      <c r="U2348">
        <v>0</v>
      </c>
      <c r="V2348">
        <v>95</v>
      </c>
      <c r="W2348">
        <v>63</v>
      </c>
      <c r="X2348">
        <v>48</v>
      </c>
      <c r="Y2348" t="s">
        <v>173</v>
      </c>
      <c r="Z2348" t="s">
        <v>173</v>
      </c>
      <c r="AA2348" t="s">
        <v>173</v>
      </c>
      <c r="AB2348" t="s">
        <v>173</v>
      </c>
      <c r="AC2348" s="25" t="s">
        <v>173</v>
      </c>
      <c r="AD2348" s="25" t="s">
        <v>173</v>
      </c>
      <c r="AE2348" s="25" t="s">
        <v>173</v>
      </c>
      <c r="AQ2348" s="5" t="e">
        <f>VLOOKUP(AR2348,'End KS4 denominations'!A:G,7,0)</f>
        <v>#N/A</v>
      </c>
      <c r="AR2348" s="5" t="str">
        <f t="shared" si="36"/>
        <v>Total.S7.State-funded inc PRU &amp; AP.Total.Total</v>
      </c>
    </row>
    <row r="2349" spans="1:44" x14ac:dyDescent="0.25">
      <c r="A2349">
        <v>201819</v>
      </c>
      <c r="B2349" t="s">
        <v>19</v>
      </c>
      <c r="C2349" t="s">
        <v>110</v>
      </c>
      <c r="D2349" t="s">
        <v>20</v>
      </c>
      <c r="E2349" t="s">
        <v>21</v>
      </c>
      <c r="F2349" t="s">
        <v>22</v>
      </c>
      <c r="G2349" t="s">
        <v>111</v>
      </c>
      <c r="H2349" t="s">
        <v>125</v>
      </c>
      <c r="I2349" t="s">
        <v>312</v>
      </c>
      <c r="J2349" t="s">
        <v>161</v>
      </c>
      <c r="K2349" t="s">
        <v>161</v>
      </c>
      <c r="L2349" t="s">
        <v>33</v>
      </c>
      <c r="M2349" t="s">
        <v>26</v>
      </c>
      <c r="N2349">
        <v>266667</v>
      </c>
      <c r="O2349">
        <v>261359</v>
      </c>
      <c r="P2349">
        <v>168971</v>
      </c>
      <c r="Q2349">
        <v>123223</v>
      </c>
      <c r="R2349">
        <v>0</v>
      </c>
      <c r="S2349">
        <v>0</v>
      </c>
      <c r="T2349">
        <v>0</v>
      </c>
      <c r="U2349">
        <v>0</v>
      </c>
      <c r="V2349">
        <v>98</v>
      </c>
      <c r="W2349">
        <v>63</v>
      </c>
      <c r="X2349">
        <v>46</v>
      </c>
      <c r="Y2349" t="s">
        <v>173</v>
      </c>
      <c r="Z2349" t="s">
        <v>173</v>
      </c>
      <c r="AA2349" t="s">
        <v>173</v>
      </c>
      <c r="AB2349" t="s">
        <v>173</v>
      </c>
      <c r="AC2349" s="25" t="s">
        <v>173</v>
      </c>
      <c r="AD2349" s="25" t="s">
        <v>173</v>
      </c>
      <c r="AE2349" s="25" t="s">
        <v>173</v>
      </c>
      <c r="AQ2349" s="5" t="e">
        <f>VLOOKUP(AR2349,'End KS4 denominations'!A:G,7,0)</f>
        <v>#N/A</v>
      </c>
      <c r="AR2349" s="5" t="str">
        <f t="shared" si="36"/>
        <v>Boys.S7.State-funded inc PRU &amp; AP.Total.Total</v>
      </c>
    </row>
    <row r="2350" spans="1:44" x14ac:dyDescent="0.25">
      <c r="A2350">
        <v>201819</v>
      </c>
      <c r="B2350" t="s">
        <v>19</v>
      </c>
      <c r="C2350" t="s">
        <v>110</v>
      </c>
      <c r="D2350" t="s">
        <v>20</v>
      </c>
      <c r="E2350" t="s">
        <v>21</v>
      </c>
      <c r="F2350" t="s">
        <v>22</v>
      </c>
      <c r="G2350" t="s">
        <v>113</v>
      </c>
      <c r="H2350" t="s">
        <v>125</v>
      </c>
      <c r="I2350" t="s">
        <v>312</v>
      </c>
      <c r="J2350" t="s">
        <v>161</v>
      </c>
      <c r="K2350" t="s">
        <v>161</v>
      </c>
      <c r="L2350" t="s">
        <v>33</v>
      </c>
      <c r="M2350" t="s">
        <v>26</v>
      </c>
      <c r="N2350">
        <v>260711</v>
      </c>
      <c r="O2350">
        <v>256647</v>
      </c>
      <c r="P2350">
        <v>174856</v>
      </c>
      <c r="Q2350">
        <v>129335</v>
      </c>
      <c r="R2350">
        <v>0</v>
      </c>
      <c r="S2350">
        <v>0</v>
      </c>
      <c r="T2350">
        <v>0</v>
      </c>
      <c r="U2350">
        <v>0</v>
      </c>
      <c r="V2350">
        <v>98</v>
      </c>
      <c r="W2350">
        <v>67</v>
      </c>
      <c r="X2350">
        <v>49</v>
      </c>
      <c r="Y2350" t="s">
        <v>173</v>
      </c>
      <c r="Z2350" t="s">
        <v>173</v>
      </c>
      <c r="AA2350" t="s">
        <v>173</v>
      </c>
      <c r="AB2350" t="s">
        <v>173</v>
      </c>
      <c r="AC2350" s="25" t="s">
        <v>173</v>
      </c>
      <c r="AD2350" s="25" t="s">
        <v>173</v>
      </c>
      <c r="AE2350" s="25" t="s">
        <v>173</v>
      </c>
      <c r="AQ2350" s="5" t="e">
        <f>VLOOKUP(AR2350,'End KS4 denominations'!A:G,7,0)</f>
        <v>#N/A</v>
      </c>
      <c r="AR2350" s="5" t="str">
        <f t="shared" si="36"/>
        <v>Girls.S7.State-funded inc PRU &amp; AP.Total.Total</v>
      </c>
    </row>
    <row r="2351" spans="1:44" x14ac:dyDescent="0.25">
      <c r="A2351">
        <v>201819</v>
      </c>
      <c r="B2351" t="s">
        <v>19</v>
      </c>
      <c r="C2351" t="s">
        <v>110</v>
      </c>
      <c r="D2351" t="s">
        <v>20</v>
      </c>
      <c r="E2351" t="s">
        <v>21</v>
      </c>
      <c r="F2351" t="s">
        <v>22</v>
      </c>
      <c r="G2351" t="s">
        <v>161</v>
      </c>
      <c r="H2351" t="s">
        <v>125</v>
      </c>
      <c r="I2351" t="s">
        <v>312</v>
      </c>
      <c r="J2351" t="s">
        <v>161</v>
      </c>
      <c r="K2351" t="s">
        <v>161</v>
      </c>
      <c r="L2351" t="s">
        <v>33</v>
      </c>
      <c r="M2351" t="s">
        <v>26</v>
      </c>
      <c r="N2351">
        <v>527378</v>
      </c>
      <c r="O2351">
        <v>518006</v>
      </c>
      <c r="P2351">
        <v>343827</v>
      </c>
      <c r="Q2351">
        <v>252558</v>
      </c>
      <c r="R2351">
        <v>0</v>
      </c>
      <c r="S2351">
        <v>0</v>
      </c>
      <c r="T2351">
        <v>0</v>
      </c>
      <c r="U2351">
        <v>0</v>
      </c>
      <c r="V2351">
        <v>98</v>
      </c>
      <c r="W2351">
        <v>65</v>
      </c>
      <c r="X2351">
        <v>47</v>
      </c>
      <c r="Y2351" t="s">
        <v>173</v>
      </c>
      <c r="Z2351" t="s">
        <v>173</v>
      </c>
      <c r="AA2351" t="s">
        <v>173</v>
      </c>
      <c r="AB2351" t="s">
        <v>173</v>
      </c>
      <c r="AC2351" s="25" t="s">
        <v>173</v>
      </c>
      <c r="AD2351" s="25" t="s">
        <v>173</v>
      </c>
      <c r="AE2351" s="25" t="s">
        <v>173</v>
      </c>
      <c r="AQ2351" s="5" t="e">
        <f>VLOOKUP(AR2351,'End KS4 denominations'!A:G,7,0)</f>
        <v>#N/A</v>
      </c>
      <c r="AR2351" s="5" t="str">
        <f t="shared" si="36"/>
        <v>Total.S7.State-funded inc PRU &amp; AP.Total.Total</v>
      </c>
    </row>
    <row r="2352" spans="1:44" x14ac:dyDescent="0.25">
      <c r="A2352">
        <v>201819</v>
      </c>
      <c r="B2352" t="s">
        <v>19</v>
      </c>
      <c r="C2352" t="s">
        <v>110</v>
      </c>
      <c r="D2352" t="s">
        <v>20</v>
      </c>
      <c r="E2352" t="s">
        <v>21</v>
      </c>
      <c r="F2352" t="s">
        <v>22</v>
      </c>
      <c r="G2352" t="s">
        <v>111</v>
      </c>
      <c r="H2352" t="s">
        <v>125</v>
      </c>
      <c r="I2352" t="s">
        <v>312</v>
      </c>
      <c r="J2352" t="s">
        <v>161</v>
      </c>
      <c r="K2352" t="s">
        <v>161</v>
      </c>
      <c r="L2352" t="s">
        <v>34</v>
      </c>
      <c r="M2352" t="s">
        <v>26</v>
      </c>
      <c r="N2352">
        <v>273782</v>
      </c>
      <c r="O2352">
        <v>271380</v>
      </c>
      <c r="P2352">
        <v>225445</v>
      </c>
      <c r="Q2352">
        <v>185701</v>
      </c>
      <c r="R2352">
        <v>0</v>
      </c>
      <c r="S2352">
        <v>0</v>
      </c>
      <c r="T2352">
        <v>0</v>
      </c>
      <c r="U2352">
        <v>0</v>
      </c>
      <c r="V2352">
        <v>99</v>
      </c>
      <c r="W2352">
        <v>82</v>
      </c>
      <c r="X2352">
        <v>67</v>
      </c>
      <c r="Y2352" t="s">
        <v>173</v>
      </c>
      <c r="Z2352" t="s">
        <v>173</v>
      </c>
      <c r="AA2352" t="s">
        <v>173</v>
      </c>
      <c r="AB2352" t="s">
        <v>173</v>
      </c>
      <c r="AC2352" s="25" t="s">
        <v>173</v>
      </c>
      <c r="AD2352" s="25" t="s">
        <v>173</v>
      </c>
      <c r="AE2352" s="25" t="s">
        <v>173</v>
      </c>
      <c r="AQ2352" s="5" t="e">
        <f>VLOOKUP(AR2352,'End KS4 denominations'!A:G,7,0)</f>
        <v>#N/A</v>
      </c>
      <c r="AR2352" s="5" t="str">
        <f t="shared" si="36"/>
        <v>Boys.S7.State-funded inc PRU &amp; AP.Total.Total</v>
      </c>
    </row>
    <row r="2353" spans="1:44" x14ac:dyDescent="0.25">
      <c r="A2353">
        <v>201819</v>
      </c>
      <c r="B2353" t="s">
        <v>19</v>
      </c>
      <c r="C2353" t="s">
        <v>110</v>
      </c>
      <c r="D2353" t="s">
        <v>20</v>
      </c>
      <c r="E2353" t="s">
        <v>21</v>
      </c>
      <c r="F2353" t="s">
        <v>22</v>
      </c>
      <c r="G2353" t="s">
        <v>113</v>
      </c>
      <c r="H2353" t="s">
        <v>125</v>
      </c>
      <c r="I2353" t="s">
        <v>312</v>
      </c>
      <c r="J2353" t="s">
        <v>161</v>
      </c>
      <c r="K2353" t="s">
        <v>161</v>
      </c>
      <c r="L2353" t="s">
        <v>34</v>
      </c>
      <c r="M2353" t="s">
        <v>26</v>
      </c>
      <c r="N2353">
        <v>264714</v>
      </c>
      <c r="O2353">
        <v>263438</v>
      </c>
      <c r="P2353">
        <v>238142</v>
      </c>
      <c r="Q2353">
        <v>211598</v>
      </c>
      <c r="R2353">
        <v>0</v>
      </c>
      <c r="S2353">
        <v>0</v>
      </c>
      <c r="T2353">
        <v>0</v>
      </c>
      <c r="U2353">
        <v>0</v>
      </c>
      <c r="V2353">
        <v>99</v>
      </c>
      <c r="W2353">
        <v>89</v>
      </c>
      <c r="X2353">
        <v>79</v>
      </c>
      <c r="Y2353" t="s">
        <v>173</v>
      </c>
      <c r="Z2353" t="s">
        <v>173</v>
      </c>
      <c r="AA2353" t="s">
        <v>173</v>
      </c>
      <c r="AB2353" t="s">
        <v>173</v>
      </c>
      <c r="AC2353" s="25" t="s">
        <v>173</v>
      </c>
      <c r="AD2353" s="25" t="s">
        <v>173</v>
      </c>
      <c r="AE2353" s="25" t="s">
        <v>173</v>
      </c>
      <c r="AQ2353" s="5" t="e">
        <f>VLOOKUP(AR2353,'End KS4 denominations'!A:G,7,0)</f>
        <v>#N/A</v>
      </c>
      <c r="AR2353" s="5" t="str">
        <f t="shared" si="36"/>
        <v>Girls.S7.State-funded inc PRU &amp; AP.Total.Total</v>
      </c>
    </row>
    <row r="2354" spans="1:44" x14ac:dyDescent="0.25">
      <c r="A2354">
        <v>201819</v>
      </c>
      <c r="B2354" t="s">
        <v>19</v>
      </c>
      <c r="C2354" t="s">
        <v>110</v>
      </c>
      <c r="D2354" t="s">
        <v>20</v>
      </c>
      <c r="E2354" t="s">
        <v>21</v>
      </c>
      <c r="F2354" t="s">
        <v>22</v>
      </c>
      <c r="G2354" t="s">
        <v>161</v>
      </c>
      <c r="H2354" t="s">
        <v>125</v>
      </c>
      <c r="I2354" t="s">
        <v>312</v>
      </c>
      <c r="J2354" t="s">
        <v>161</v>
      </c>
      <c r="K2354" t="s">
        <v>161</v>
      </c>
      <c r="L2354" t="s">
        <v>34</v>
      </c>
      <c r="M2354" t="s">
        <v>26</v>
      </c>
      <c r="N2354">
        <v>538496</v>
      </c>
      <c r="O2354">
        <v>534818</v>
      </c>
      <c r="P2354">
        <v>463587</v>
      </c>
      <c r="Q2354">
        <v>397299</v>
      </c>
      <c r="R2354">
        <v>0</v>
      </c>
      <c r="S2354">
        <v>0</v>
      </c>
      <c r="T2354">
        <v>0</v>
      </c>
      <c r="U2354">
        <v>0</v>
      </c>
      <c r="V2354">
        <v>99</v>
      </c>
      <c r="W2354">
        <v>86</v>
      </c>
      <c r="X2354">
        <v>73</v>
      </c>
      <c r="Y2354" t="s">
        <v>173</v>
      </c>
      <c r="Z2354" t="s">
        <v>173</v>
      </c>
      <c r="AA2354" t="s">
        <v>173</v>
      </c>
      <c r="AB2354" t="s">
        <v>173</v>
      </c>
      <c r="AC2354" s="25" t="s">
        <v>173</v>
      </c>
      <c r="AD2354" s="25" t="s">
        <v>173</v>
      </c>
      <c r="AE2354" s="25" t="s">
        <v>173</v>
      </c>
      <c r="AQ2354" s="5" t="e">
        <f>VLOOKUP(AR2354,'End KS4 denominations'!A:G,7,0)</f>
        <v>#N/A</v>
      </c>
      <c r="AR2354" s="5" t="str">
        <f t="shared" si="36"/>
        <v>Total.S7.State-funded inc PRU &amp; AP.Total.Total</v>
      </c>
    </row>
    <row r="2355" spans="1:44" x14ac:dyDescent="0.25">
      <c r="A2355">
        <v>201819</v>
      </c>
      <c r="B2355" t="s">
        <v>19</v>
      </c>
      <c r="C2355" t="s">
        <v>110</v>
      </c>
      <c r="D2355" t="s">
        <v>20</v>
      </c>
      <c r="E2355" t="s">
        <v>21</v>
      </c>
      <c r="F2355" t="s">
        <v>22</v>
      </c>
      <c r="G2355" t="s">
        <v>111</v>
      </c>
      <c r="H2355" t="s">
        <v>125</v>
      </c>
      <c r="I2355" t="s">
        <v>312</v>
      </c>
      <c r="J2355" t="s">
        <v>161</v>
      </c>
      <c r="K2355" t="s">
        <v>161</v>
      </c>
      <c r="L2355" t="s">
        <v>35</v>
      </c>
      <c r="M2355" t="s">
        <v>26</v>
      </c>
      <c r="N2355">
        <v>53371</v>
      </c>
      <c r="O2355">
        <v>52769</v>
      </c>
      <c r="P2355">
        <v>32026</v>
      </c>
      <c r="Q2355">
        <v>21028</v>
      </c>
      <c r="R2355">
        <v>0</v>
      </c>
      <c r="S2355">
        <v>0</v>
      </c>
      <c r="T2355">
        <v>0</v>
      </c>
      <c r="U2355">
        <v>0</v>
      </c>
      <c r="V2355">
        <v>98</v>
      </c>
      <c r="W2355">
        <v>60</v>
      </c>
      <c r="X2355">
        <v>39</v>
      </c>
      <c r="Y2355" t="s">
        <v>173</v>
      </c>
      <c r="Z2355" t="s">
        <v>173</v>
      </c>
      <c r="AA2355" t="s">
        <v>173</v>
      </c>
      <c r="AB2355" t="s">
        <v>173</v>
      </c>
      <c r="AC2355" s="25" t="s">
        <v>173</v>
      </c>
      <c r="AD2355" s="25" t="s">
        <v>173</v>
      </c>
      <c r="AE2355" s="25" t="s">
        <v>173</v>
      </c>
      <c r="AQ2355" s="5" t="e">
        <f>VLOOKUP(AR2355,'End KS4 denominations'!A:G,7,0)</f>
        <v>#N/A</v>
      </c>
      <c r="AR2355" s="5" t="str">
        <f t="shared" si="36"/>
        <v>Boys.S7.State-funded inc PRU &amp; AP.Total.Total</v>
      </c>
    </row>
    <row r="2356" spans="1:44" x14ac:dyDescent="0.25">
      <c r="A2356">
        <v>201819</v>
      </c>
      <c r="B2356" t="s">
        <v>19</v>
      </c>
      <c r="C2356" t="s">
        <v>110</v>
      </c>
      <c r="D2356" t="s">
        <v>20</v>
      </c>
      <c r="E2356" t="s">
        <v>21</v>
      </c>
      <c r="F2356" t="s">
        <v>22</v>
      </c>
      <c r="G2356" t="s">
        <v>113</v>
      </c>
      <c r="H2356" t="s">
        <v>125</v>
      </c>
      <c r="I2356" t="s">
        <v>312</v>
      </c>
      <c r="J2356" t="s">
        <v>161</v>
      </c>
      <c r="K2356" t="s">
        <v>161</v>
      </c>
      <c r="L2356" t="s">
        <v>35</v>
      </c>
      <c r="M2356" t="s">
        <v>26</v>
      </c>
      <c r="N2356">
        <v>104557</v>
      </c>
      <c r="O2356">
        <v>104114</v>
      </c>
      <c r="P2356">
        <v>84786</v>
      </c>
      <c r="Q2356">
        <v>68067</v>
      </c>
      <c r="R2356">
        <v>0</v>
      </c>
      <c r="S2356">
        <v>0</v>
      </c>
      <c r="T2356">
        <v>0</v>
      </c>
      <c r="U2356">
        <v>0</v>
      </c>
      <c r="V2356">
        <v>99</v>
      </c>
      <c r="W2356">
        <v>81</v>
      </c>
      <c r="X2356">
        <v>65</v>
      </c>
      <c r="Y2356" t="s">
        <v>173</v>
      </c>
      <c r="Z2356" t="s">
        <v>173</v>
      </c>
      <c r="AA2356" t="s">
        <v>173</v>
      </c>
      <c r="AB2356" t="s">
        <v>173</v>
      </c>
      <c r="AC2356" s="25" t="s">
        <v>173</v>
      </c>
      <c r="AD2356" s="25" t="s">
        <v>173</v>
      </c>
      <c r="AE2356" s="25" t="s">
        <v>173</v>
      </c>
      <c r="AQ2356" s="5" t="e">
        <f>VLOOKUP(AR2356,'End KS4 denominations'!A:G,7,0)</f>
        <v>#N/A</v>
      </c>
      <c r="AR2356" s="5" t="str">
        <f t="shared" si="36"/>
        <v>Girls.S7.State-funded inc PRU &amp; AP.Total.Total</v>
      </c>
    </row>
    <row r="2357" spans="1:44" x14ac:dyDescent="0.25">
      <c r="A2357">
        <v>201819</v>
      </c>
      <c r="B2357" t="s">
        <v>19</v>
      </c>
      <c r="C2357" t="s">
        <v>110</v>
      </c>
      <c r="D2357" t="s">
        <v>20</v>
      </c>
      <c r="E2357" t="s">
        <v>21</v>
      </c>
      <c r="F2357" t="s">
        <v>22</v>
      </c>
      <c r="G2357" t="s">
        <v>161</v>
      </c>
      <c r="H2357" t="s">
        <v>125</v>
      </c>
      <c r="I2357" t="s">
        <v>312</v>
      </c>
      <c r="J2357" t="s">
        <v>161</v>
      </c>
      <c r="K2357" t="s">
        <v>161</v>
      </c>
      <c r="L2357" t="s">
        <v>35</v>
      </c>
      <c r="M2357" t="s">
        <v>26</v>
      </c>
      <c r="N2357">
        <v>157928</v>
      </c>
      <c r="O2357">
        <v>156883</v>
      </c>
      <c r="P2357">
        <v>116812</v>
      </c>
      <c r="Q2357">
        <v>89095</v>
      </c>
      <c r="R2357">
        <v>0</v>
      </c>
      <c r="S2357">
        <v>0</v>
      </c>
      <c r="T2357">
        <v>0</v>
      </c>
      <c r="U2357">
        <v>0</v>
      </c>
      <c r="V2357">
        <v>99</v>
      </c>
      <c r="W2357">
        <v>73</v>
      </c>
      <c r="X2357">
        <v>56</v>
      </c>
      <c r="Y2357" t="s">
        <v>173</v>
      </c>
      <c r="Z2357" t="s">
        <v>173</v>
      </c>
      <c r="AA2357" t="s">
        <v>173</v>
      </c>
      <c r="AB2357" t="s">
        <v>173</v>
      </c>
      <c r="AC2357" s="25" t="s">
        <v>173</v>
      </c>
      <c r="AD2357" s="25" t="s">
        <v>173</v>
      </c>
      <c r="AE2357" s="25" t="s">
        <v>173</v>
      </c>
      <c r="AQ2357" s="5" t="e">
        <f>VLOOKUP(AR2357,'End KS4 denominations'!A:G,7,0)</f>
        <v>#N/A</v>
      </c>
      <c r="AR2357" s="5" t="str">
        <f t="shared" si="36"/>
        <v>Total.S7.State-funded inc PRU &amp; AP.Total.Total</v>
      </c>
    </row>
    <row r="2358" spans="1:44" x14ac:dyDescent="0.25">
      <c r="A2358">
        <v>201819</v>
      </c>
      <c r="B2358" t="s">
        <v>19</v>
      </c>
      <c r="C2358" t="s">
        <v>110</v>
      </c>
      <c r="D2358" t="s">
        <v>20</v>
      </c>
      <c r="E2358" t="s">
        <v>21</v>
      </c>
      <c r="F2358" t="s">
        <v>22</v>
      </c>
      <c r="G2358" t="s">
        <v>111</v>
      </c>
      <c r="H2358" t="s">
        <v>125</v>
      </c>
      <c r="I2358" t="s">
        <v>312</v>
      </c>
      <c r="J2358" t="s">
        <v>161</v>
      </c>
      <c r="K2358" t="s">
        <v>161</v>
      </c>
      <c r="L2358" t="s">
        <v>36</v>
      </c>
      <c r="M2358" t="s">
        <v>26</v>
      </c>
      <c r="N2358">
        <v>75900</v>
      </c>
      <c r="O2358">
        <v>75188</v>
      </c>
      <c r="P2358">
        <v>67552</v>
      </c>
      <c r="Q2358">
        <v>59850</v>
      </c>
      <c r="R2358">
        <v>0</v>
      </c>
      <c r="S2358">
        <v>0</v>
      </c>
      <c r="T2358">
        <v>0</v>
      </c>
      <c r="U2358">
        <v>0</v>
      </c>
      <c r="V2358">
        <v>99</v>
      </c>
      <c r="W2358">
        <v>89</v>
      </c>
      <c r="X2358">
        <v>78</v>
      </c>
      <c r="Y2358" t="s">
        <v>173</v>
      </c>
      <c r="Z2358" t="s">
        <v>173</v>
      </c>
      <c r="AA2358" t="s">
        <v>173</v>
      </c>
      <c r="AB2358" t="s">
        <v>173</v>
      </c>
      <c r="AC2358" s="25" t="s">
        <v>173</v>
      </c>
      <c r="AD2358" s="25" t="s">
        <v>173</v>
      </c>
      <c r="AE2358" s="25" t="s">
        <v>173</v>
      </c>
      <c r="AQ2358" s="5" t="e">
        <f>VLOOKUP(AR2358,'End KS4 denominations'!A:G,7,0)</f>
        <v>#N/A</v>
      </c>
      <c r="AR2358" s="5" t="str">
        <f t="shared" si="36"/>
        <v>Boys.S7.State-funded inc PRU &amp; AP.Total.Total</v>
      </c>
    </row>
    <row r="2359" spans="1:44" x14ac:dyDescent="0.25">
      <c r="A2359">
        <v>201819</v>
      </c>
      <c r="B2359" t="s">
        <v>19</v>
      </c>
      <c r="C2359" t="s">
        <v>110</v>
      </c>
      <c r="D2359" t="s">
        <v>20</v>
      </c>
      <c r="E2359" t="s">
        <v>21</v>
      </c>
      <c r="F2359" t="s">
        <v>22</v>
      </c>
      <c r="G2359" t="s">
        <v>113</v>
      </c>
      <c r="H2359" t="s">
        <v>125</v>
      </c>
      <c r="I2359" t="s">
        <v>312</v>
      </c>
      <c r="J2359" t="s">
        <v>161</v>
      </c>
      <c r="K2359" t="s">
        <v>161</v>
      </c>
      <c r="L2359" t="s">
        <v>36</v>
      </c>
      <c r="M2359" t="s">
        <v>26</v>
      </c>
      <c r="N2359">
        <v>73471</v>
      </c>
      <c r="O2359">
        <v>72976</v>
      </c>
      <c r="P2359">
        <v>66989</v>
      </c>
      <c r="Q2359">
        <v>60124</v>
      </c>
      <c r="R2359">
        <v>0</v>
      </c>
      <c r="S2359">
        <v>0</v>
      </c>
      <c r="T2359">
        <v>0</v>
      </c>
      <c r="U2359">
        <v>0</v>
      </c>
      <c r="V2359">
        <v>99</v>
      </c>
      <c r="W2359">
        <v>91</v>
      </c>
      <c r="X2359">
        <v>81</v>
      </c>
      <c r="Y2359" t="s">
        <v>173</v>
      </c>
      <c r="Z2359" t="s">
        <v>173</v>
      </c>
      <c r="AA2359" t="s">
        <v>173</v>
      </c>
      <c r="AB2359" t="s">
        <v>173</v>
      </c>
      <c r="AC2359" s="25" t="s">
        <v>173</v>
      </c>
      <c r="AD2359" s="25" t="s">
        <v>173</v>
      </c>
      <c r="AE2359" s="25" t="s">
        <v>173</v>
      </c>
      <c r="AQ2359" s="5" t="e">
        <f>VLOOKUP(AR2359,'End KS4 denominations'!A:G,7,0)</f>
        <v>#N/A</v>
      </c>
      <c r="AR2359" s="5" t="str">
        <f t="shared" si="36"/>
        <v>Girls.S7.State-funded inc PRU &amp; AP.Total.Total</v>
      </c>
    </row>
    <row r="2360" spans="1:44" x14ac:dyDescent="0.25">
      <c r="A2360">
        <v>201819</v>
      </c>
      <c r="B2360" t="s">
        <v>19</v>
      </c>
      <c r="C2360" t="s">
        <v>110</v>
      </c>
      <c r="D2360" t="s">
        <v>20</v>
      </c>
      <c r="E2360" t="s">
        <v>21</v>
      </c>
      <c r="F2360" t="s">
        <v>22</v>
      </c>
      <c r="G2360" t="s">
        <v>161</v>
      </c>
      <c r="H2360" t="s">
        <v>125</v>
      </c>
      <c r="I2360" t="s">
        <v>312</v>
      </c>
      <c r="J2360" t="s">
        <v>161</v>
      </c>
      <c r="K2360" t="s">
        <v>161</v>
      </c>
      <c r="L2360" t="s">
        <v>36</v>
      </c>
      <c r="M2360" t="s">
        <v>26</v>
      </c>
      <c r="N2360">
        <v>149371</v>
      </c>
      <c r="O2360">
        <v>148164</v>
      </c>
      <c r="P2360">
        <v>134541</v>
      </c>
      <c r="Q2360">
        <v>119974</v>
      </c>
      <c r="R2360">
        <v>0</v>
      </c>
      <c r="S2360">
        <v>0</v>
      </c>
      <c r="T2360">
        <v>0</v>
      </c>
      <c r="U2360">
        <v>0</v>
      </c>
      <c r="V2360">
        <v>99</v>
      </c>
      <c r="W2360">
        <v>90</v>
      </c>
      <c r="X2360">
        <v>80</v>
      </c>
      <c r="Y2360" t="s">
        <v>173</v>
      </c>
      <c r="Z2360" t="s">
        <v>173</v>
      </c>
      <c r="AA2360" t="s">
        <v>173</v>
      </c>
      <c r="AB2360" t="s">
        <v>173</v>
      </c>
      <c r="AC2360" s="25" t="s">
        <v>173</v>
      </c>
      <c r="AD2360" s="25" t="s">
        <v>173</v>
      </c>
      <c r="AE2360" s="25" t="s">
        <v>173</v>
      </c>
      <c r="AQ2360" s="5" t="e">
        <f>VLOOKUP(AR2360,'End KS4 denominations'!A:G,7,0)</f>
        <v>#N/A</v>
      </c>
      <c r="AR2360" s="5" t="str">
        <f t="shared" si="36"/>
        <v>Total.S7.State-funded inc PRU &amp; AP.Total.Total</v>
      </c>
    </row>
    <row r="2361" spans="1:44" x14ac:dyDescent="0.25">
      <c r="A2361">
        <v>201819</v>
      </c>
      <c r="B2361" t="s">
        <v>19</v>
      </c>
      <c r="C2361" t="s">
        <v>110</v>
      </c>
      <c r="D2361" t="s">
        <v>20</v>
      </c>
      <c r="E2361" t="s">
        <v>21</v>
      </c>
      <c r="F2361" t="s">
        <v>22</v>
      </c>
      <c r="G2361" t="s">
        <v>111</v>
      </c>
      <c r="H2361" t="s">
        <v>125</v>
      </c>
      <c r="I2361" t="s">
        <v>312</v>
      </c>
      <c r="J2361" t="s">
        <v>161</v>
      </c>
      <c r="K2361" t="s">
        <v>161</v>
      </c>
      <c r="L2361" t="s">
        <v>37</v>
      </c>
      <c r="M2361" t="s">
        <v>26</v>
      </c>
      <c r="N2361">
        <v>49752</v>
      </c>
      <c r="O2361">
        <v>48687</v>
      </c>
      <c r="P2361">
        <v>31268</v>
      </c>
      <c r="Q2361">
        <v>23992</v>
      </c>
      <c r="R2361">
        <v>0</v>
      </c>
      <c r="S2361">
        <v>0</v>
      </c>
      <c r="T2361">
        <v>0</v>
      </c>
      <c r="U2361">
        <v>0</v>
      </c>
      <c r="V2361">
        <v>97</v>
      </c>
      <c r="W2361">
        <v>62</v>
      </c>
      <c r="X2361">
        <v>48</v>
      </c>
      <c r="Y2361" t="s">
        <v>173</v>
      </c>
      <c r="Z2361" t="s">
        <v>173</v>
      </c>
      <c r="AA2361" t="s">
        <v>173</v>
      </c>
      <c r="AB2361" t="s">
        <v>173</v>
      </c>
      <c r="AC2361" s="25" t="s">
        <v>173</v>
      </c>
      <c r="AD2361" s="25" t="s">
        <v>173</v>
      </c>
      <c r="AE2361" s="25" t="s">
        <v>173</v>
      </c>
      <c r="AQ2361" s="5" t="e">
        <f>VLOOKUP(AR2361,'End KS4 denominations'!A:G,7,0)</f>
        <v>#N/A</v>
      </c>
      <c r="AR2361" s="5" t="str">
        <f t="shared" si="36"/>
        <v>Boys.S7.State-funded inc PRU &amp; AP.Total.Total</v>
      </c>
    </row>
    <row r="2362" spans="1:44" x14ac:dyDescent="0.25">
      <c r="A2362">
        <v>201819</v>
      </c>
      <c r="B2362" t="s">
        <v>19</v>
      </c>
      <c r="C2362" t="s">
        <v>110</v>
      </c>
      <c r="D2362" t="s">
        <v>20</v>
      </c>
      <c r="E2362" t="s">
        <v>21</v>
      </c>
      <c r="F2362" t="s">
        <v>22</v>
      </c>
      <c r="G2362" t="s">
        <v>113</v>
      </c>
      <c r="H2362" t="s">
        <v>125</v>
      </c>
      <c r="I2362" t="s">
        <v>312</v>
      </c>
      <c r="J2362" t="s">
        <v>161</v>
      </c>
      <c r="K2362" t="s">
        <v>161</v>
      </c>
      <c r="L2362" t="s">
        <v>37</v>
      </c>
      <c r="M2362" t="s">
        <v>26</v>
      </c>
      <c r="N2362">
        <v>33894</v>
      </c>
      <c r="O2362">
        <v>33484</v>
      </c>
      <c r="P2362">
        <v>22812</v>
      </c>
      <c r="Q2362">
        <v>18059</v>
      </c>
      <c r="R2362">
        <v>0</v>
      </c>
      <c r="S2362">
        <v>0</v>
      </c>
      <c r="T2362">
        <v>0</v>
      </c>
      <c r="U2362">
        <v>0</v>
      </c>
      <c r="V2362">
        <v>98</v>
      </c>
      <c r="W2362">
        <v>67</v>
      </c>
      <c r="X2362">
        <v>53</v>
      </c>
      <c r="Y2362" t="s">
        <v>173</v>
      </c>
      <c r="Z2362" t="s">
        <v>173</v>
      </c>
      <c r="AA2362" t="s">
        <v>173</v>
      </c>
      <c r="AB2362" t="s">
        <v>173</v>
      </c>
      <c r="AC2362" s="25" t="s">
        <v>173</v>
      </c>
      <c r="AD2362" s="25" t="s">
        <v>173</v>
      </c>
      <c r="AE2362" s="25" t="s">
        <v>173</v>
      </c>
      <c r="AQ2362" s="5" t="e">
        <f>VLOOKUP(AR2362,'End KS4 denominations'!A:G,7,0)</f>
        <v>#N/A</v>
      </c>
      <c r="AR2362" s="5" t="str">
        <f t="shared" si="36"/>
        <v>Girls.S7.State-funded inc PRU &amp; AP.Total.Total</v>
      </c>
    </row>
    <row r="2363" spans="1:44" x14ac:dyDescent="0.25">
      <c r="A2363">
        <v>201819</v>
      </c>
      <c r="B2363" t="s">
        <v>19</v>
      </c>
      <c r="C2363" t="s">
        <v>110</v>
      </c>
      <c r="D2363" t="s">
        <v>20</v>
      </c>
      <c r="E2363" t="s">
        <v>21</v>
      </c>
      <c r="F2363" t="s">
        <v>22</v>
      </c>
      <c r="G2363" t="s">
        <v>161</v>
      </c>
      <c r="H2363" t="s">
        <v>125</v>
      </c>
      <c r="I2363" t="s">
        <v>312</v>
      </c>
      <c r="J2363" t="s">
        <v>161</v>
      </c>
      <c r="K2363" t="s">
        <v>161</v>
      </c>
      <c r="L2363" t="s">
        <v>37</v>
      </c>
      <c r="M2363" t="s">
        <v>26</v>
      </c>
      <c r="N2363">
        <v>83646</v>
      </c>
      <c r="O2363">
        <v>82171</v>
      </c>
      <c r="P2363">
        <v>54080</v>
      </c>
      <c r="Q2363">
        <v>42051</v>
      </c>
      <c r="R2363">
        <v>0</v>
      </c>
      <c r="S2363">
        <v>0</v>
      </c>
      <c r="T2363">
        <v>0</v>
      </c>
      <c r="U2363">
        <v>0</v>
      </c>
      <c r="V2363">
        <v>98</v>
      </c>
      <c r="W2363">
        <v>64</v>
      </c>
      <c r="X2363">
        <v>50</v>
      </c>
      <c r="Y2363" t="s">
        <v>173</v>
      </c>
      <c r="Z2363" t="s">
        <v>173</v>
      </c>
      <c r="AA2363" t="s">
        <v>173</v>
      </c>
      <c r="AB2363" t="s">
        <v>173</v>
      </c>
      <c r="AC2363" s="25" t="s">
        <v>173</v>
      </c>
      <c r="AD2363" s="25" t="s">
        <v>173</v>
      </c>
      <c r="AE2363" s="25" t="s">
        <v>173</v>
      </c>
      <c r="AQ2363" s="5" t="e">
        <f>VLOOKUP(AR2363,'End KS4 denominations'!A:G,7,0)</f>
        <v>#N/A</v>
      </c>
      <c r="AR2363" s="5" t="str">
        <f t="shared" si="36"/>
        <v>Total.S7.State-funded inc PRU &amp; AP.Total.Total</v>
      </c>
    </row>
    <row r="2364" spans="1:44" x14ac:dyDescent="0.25">
      <c r="A2364">
        <v>201819</v>
      </c>
      <c r="B2364" t="s">
        <v>19</v>
      </c>
      <c r="C2364" t="s">
        <v>110</v>
      </c>
      <c r="D2364" t="s">
        <v>20</v>
      </c>
      <c r="E2364" t="s">
        <v>21</v>
      </c>
      <c r="F2364" t="s">
        <v>22</v>
      </c>
      <c r="G2364" t="s">
        <v>111</v>
      </c>
      <c r="H2364" t="s">
        <v>125</v>
      </c>
      <c r="I2364" t="s">
        <v>312</v>
      </c>
      <c r="J2364" t="s">
        <v>161</v>
      </c>
      <c r="K2364" t="s">
        <v>161</v>
      </c>
      <c r="L2364" t="s">
        <v>38</v>
      </c>
      <c r="M2364" t="s">
        <v>26</v>
      </c>
      <c r="N2364">
        <v>74448</v>
      </c>
      <c r="O2364">
        <v>73886</v>
      </c>
      <c r="P2364">
        <v>66376</v>
      </c>
      <c r="Q2364">
        <v>57619</v>
      </c>
      <c r="R2364">
        <v>0</v>
      </c>
      <c r="S2364">
        <v>0</v>
      </c>
      <c r="T2364">
        <v>0</v>
      </c>
      <c r="U2364">
        <v>0</v>
      </c>
      <c r="V2364">
        <v>99</v>
      </c>
      <c r="W2364">
        <v>89</v>
      </c>
      <c r="X2364">
        <v>77</v>
      </c>
      <c r="Y2364" t="s">
        <v>173</v>
      </c>
      <c r="Z2364" t="s">
        <v>173</v>
      </c>
      <c r="AA2364" t="s">
        <v>173</v>
      </c>
      <c r="AB2364" t="s">
        <v>173</v>
      </c>
      <c r="AC2364" s="25" t="s">
        <v>173</v>
      </c>
      <c r="AD2364" s="25" t="s">
        <v>173</v>
      </c>
      <c r="AE2364" s="25" t="s">
        <v>173</v>
      </c>
      <c r="AQ2364" s="5" t="e">
        <f>VLOOKUP(AR2364,'End KS4 denominations'!A:G,7,0)</f>
        <v>#N/A</v>
      </c>
      <c r="AR2364" s="5" t="str">
        <f t="shared" si="36"/>
        <v>Boys.S7.State-funded inc PRU &amp; AP.Total.Total</v>
      </c>
    </row>
    <row r="2365" spans="1:44" x14ac:dyDescent="0.25">
      <c r="A2365">
        <v>201819</v>
      </c>
      <c r="B2365" t="s">
        <v>19</v>
      </c>
      <c r="C2365" t="s">
        <v>110</v>
      </c>
      <c r="D2365" t="s">
        <v>20</v>
      </c>
      <c r="E2365" t="s">
        <v>21</v>
      </c>
      <c r="F2365" t="s">
        <v>22</v>
      </c>
      <c r="G2365" t="s">
        <v>113</v>
      </c>
      <c r="H2365" t="s">
        <v>125</v>
      </c>
      <c r="I2365" t="s">
        <v>312</v>
      </c>
      <c r="J2365" t="s">
        <v>161</v>
      </c>
      <c r="K2365" t="s">
        <v>161</v>
      </c>
      <c r="L2365" t="s">
        <v>38</v>
      </c>
      <c r="M2365" t="s">
        <v>26</v>
      </c>
      <c r="N2365">
        <v>72055</v>
      </c>
      <c r="O2365">
        <v>71594</v>
      </c>
      <c r="P2365">
        <v>65090</v>
      </c>
      <c r="Q2365">
        <v>56873</v>
      </c>
      <c r="R2365">
        <v>0</v>
      </c>
      <c r="S2365">
        <v>0</v>
      </c>
      <c r="T2365">
        <v>0</v>
      </c>
      <c r="U2365">
        <v>0</v>
      </c>
      <c r="V2365">
        <v>99</v>
      </c>
      <c r="W2365">
        <v>90</v>
      </c>
      <c r="X2365">
        <v>78</v>
      </c>
      <c r="Y2365" t="s">
        <v>173</v>
      </c>
      <c r="Z2365" t="s">
        <v>173</v>
      </c>
      <c r="AA2365" t="s">
        <v>173</v>
      </c>
      <c r="AB2365" t="s">
        <v>173</v>
      </c>
      <c r="AC2365" s="25" t="s">
        <v>173</v>
      </c>
      <c r="AD2365" s="25" t="s">
        <v>173</v>
      </c>
      <c r="AE2365" s="25" t="s">
        <v>173</v>
      </c>
      <c r="AQ2365" s="5" t="e">
        <f>VLOOKUP(AR2365,'End KS4 denominations'!A:G,7,0)</f>
        <v>#N/A</v>
      </c>
      <c r="AR2365" s="5" t="str">
        <f t="shared" si="36"/>
        <v>Girls.S7.State-funded inc PRU &amp; AP.Total.Total</v>
      </c>
    </row>
    <row r="2366" spans="1:44" x14ac:dyDescent="0.25">
      <c r="A2366">
        <v>201819</v>
      </c>
      <c r="B2366" t="s">
        <v>19</v>
      </c>
      <c r="C2366" t="s">
        <v>110</v>
      </c>
      <c r="D2366" t="s">
        <v>20</v>
      </c>
      <c r="E2366" t="s">
        <v>21</v>
      </c>
      <c r="F2366" t="s">
        <v>22</v>
      </c>
      <c r="G2366" t="s">
        <v>161</v>
      </c>
      <c r="H2366" t="s">
        <v>125</v>
      </c>
      <c r="I2366" t="s">
        <v>312</v>
      </c>
      <c r="J2366" t="s">
        <v>161</v>
      </c>
      <c r="K2366" t="s">
        <v>161</v>
      </c>
      <c r="L2366" t="s">
        <v>38</v>
      </c>
      <c r="M2366" t="s">
        <v>26</v>
      </c>
      <c r="N2366">
        <v>146503</v>
      </c>
      <c r="O2366">
        <v>145480</v>
      </c>
      <c r="P2366">
        <v>131466</v>
      </c>
      <c r="Q2366">
        <v>114492</v>
      </c>
      <c r="R2366">
        <v>0</v>
      </c>
      <c r="S2366">
        <v>0</v>
      </c>
      <c r="T2366">
        <v>0</v>
      </c>
      <c r="U2366">
        <v>0</v>
      </c>
      <c r="V2366">
        <v>99</v>
      </c>
      <c r="W2366">
        <v>89</v>
      </c>
      <c r="X2366">
        <v>78</v>
      </c>
      <c r="Y2366" t="s">
        <v>173</v>
      </c>
      <c r="Z2366" t="s">
        <v>173</v>
      </c>
      <c r="AA2366" t="s">
        <v>173</v>
      </c>
      <c r="AB2366" t="s">
        <v>173</v>
      </c>
      <c r="AC2366" s="25" t="s">
        <v>173</v>
      </c>
      <c r="AD2366" s="25" t="s">
        <v>173</v>
      </c>
      <c r="AE2366" s="25" t="s">
        <v>173</v>
      </c>
      <c r="AQ2366" s="5" t="e">
        <f>VLOOKUP(AR2366,'End KS4 denominations'!A:G,7,0)</f>
        <v>#N/A</v>
      </c>
      <c r="AR2366" s="5" t="str">
        <f t="shared" si="36"/>
        <v>Total.S7.State-funded inc PRU &amp; AP.Total.Total</v>
      </c>
    </row>
    <row r="2367" spans="1:44" x14ac:dyDescent="0.25">
      <c r="A2367">
        <v>201819</v>
      </c>
      <c r="B2367" t="s">
        <v>19</v>
      </c>
      <c r="C2367" t="s">
        <v>110</v>
      </c>
      <c r="D2367" t="s">
        <v>20</v>
      </c>
      <c r="E2367" t="s">
        <v>21</v>
      </c>
      <c r="F2367" t="s">
        <v>22</v>
      </c>
      <c r="G2367" t="s">
        <v>111</v>
      </c>
      <c r="H2367" t="s">
        <v>125</v>
      </c>
      <c r="I2367" t="s">
        <v>312</v>
      </c>
      <c r="J2367" t="s">
        <v>161</v>
      </c>
      <c r="K2367" t="s">
        <v>161</v>
      </c>
      <c r="L2367" t="s">
        <v>39</v>
      </c>
      <c r="M2367" t="s">
        <v>26</v>
      </c>
      <c r="N2367">
        <v>493</v>
      </c>
      <c r="O2367">
        <v>476</v>
      </c>
      <c r="P2367">
        <v>315</v>
      </c>
      <c r="Q2367">
        <v>250</v>
      </c>
      <c r="R2367">
        <v>0</v>
      </c>
      <c r="S2367">
        <v>0</v>
      </c>
      <c r="T2367">
        <v>0</v>
      </c>
      <c r="U2367">
        <v>0</v>
      </c>
      <c r="V2367">
        <v>96</v>
      </c>
      <c r="W2367">
        <v>63</v>
      </c>
      <c r="X2367">
        <v>50</v>
      </c>
      <c r="Y2367" t="s">
        <v>173</v>
      </c>
      <c r="Z2367" t="s">
        <v>173</v>
      </c>
      <c r="AA2367" t="s">
        <v>173</v>
      </c>
      <c r="AB2367" t="s">
        <v>173</v>
      </c>
      <c r="AC2367" s="25" t="s">
        <v>173</v>
      </c>
      <c r="AD2367" s="25" t="s">
        <v>173</v>
      </c>
      <c r="AE2367" s="25" t="s">
        <v>173</v>
      </c>
      <c r="AQ2367" s="5" t="e">
        <f>VLOOKUP(AR2367,'End KS4 denominations'!A:G,7,0)</f>
        <v>#N/A</v>
      </c>
      <c r="AR2367" s="5" t="str">
        <f t="shared" si="36"/>
        <v>Boys.S7.State-funded inc PRU &amp; AP.Total.Total</v>
      </c>
    </row>
    <row r="2368" spans="1:44" x14ac:dyDescent="0.25">
      <c r="A2368">
        <v>201819</v>
      </c>
      <c r="B2368" t="s">
        <v>19</v>
      </c>
      <c r="C2368" t="s">
        <v>110</v>
      </c>
      <c r="D2368" t="s">
        <v>20</v>
      </c>
      <c r="E2368" t="s">
        <v>21</v>
      </c>
      <c r="F2368" t="s">
        <v>22</v>
      </c>
      <c r="G2368" t="s">
        <v>113</v>
      </c>
      <c r="H2368" t="s">
        <v>125</v>
      </c>
      <c r="I2368" t="s">
        <v>312</v>
      </c>
      <c r="J2368" t="s">
        <v>161</v>
      </c>
      <c r="K2368" t="s">
        <v>161</v>
      </c>
      <c r="L2368" t="s">
        <v>39</v>
      </c>
      <c r="M2368" t="s">
        <v>26</v>
      </c>
      <c r="N2368">
        <v>724</v>
      </c>
      <c r="O2368">
        <v>716</v>
      </c>
      <c r="P2368">
        <v>601</v>
      </c>
      <c r="Q2368">
        <v>517</v>
      </c>
      <c r="R2368">
        <v>0</v>
      </c>
      <c r="S2368">
        <v>0</v>
      </c>
      <c r="T2368">
        <v>0</v>
      </c>
      <c r="U2368">
        <v>0</v>
      </c>
      <c r="V2368">
        <v>98</v>
      </c>
      <c r="W2368">
        <v>83</v>
      </c>
      <c r="X2368">
        <v>71</v>
      </c>
      <c r="Y2368" t="s">
        <v>173</v>
      </c>
      <c r="Z2368" t="s">
        <v>173</v>
      </c>
      <c r="AA2368" t="s">
        <v>173</v>
      </c>
      <c r="AB2368" t="s">
        <v>173</v>
      </c>
      <c r="AC2368" s="25" t="s">
        <v>173</v>
      </c>
      <c r="AD2368" s="25" t="s">
        <v>173</v>
      </c>
      <c r="AE2368" s="25" t="s">
        <v>173</v>
      </c>
      <c r="AQ2368" s="5" t="e">
        <f>VLOOKUP(AR2368,'End KS4 denominations'!A:G,7,0)</f>
        <v>#N/A</v>
      </c>
      <c r="AR2368" s="5" t="str">
        <f t="shared" ref="AR2368:AR2431" si="37">CONCATENATE(G2368,".",H2368,".",I2368,".",J2368,".",K2368)</f>
        <v>Girls.S7.State-funded inc PRU &amp; AP.Total.Total</v>
      </c>
    </row>
    <row r="2369" spans="1:44" x14ac:dyDescent="0.25">
      <c r="A2369">
        <v>201819</v>
      </c>
      <c r="B2369" t="s">
        <v>19</v>
      </c>
      <c r="C2369" t="s">
        <v>110</v>
      </c>
      <c r="D2369" t="s">
        <v>20</v>
      </c>
      <c r="E2369" t="s">
        <v>21</v>
      </c>
      <c r="F2369" t="s">
        <v>22</v>
      </c>
      <c r="G2369" t="s">
        <v>161</v>
      </c>
      <c r="H2369" t="s">
        <v>125</v>
      </c>
      <c r="I2369" t="s">
        <v>312</v>
      </c>
      <c r="J2369" t="s">
        <v>161</v>
      </c>
      <c r="K2369" t="s">
        <v>161</v>
      </c>
      <c r="L2369" t="s">
        <v>39</v>
      </c>
      <c r="M2369" t="s">
        <v>26</v>
      </c>
      <c r="N2369">
        <v>1217</v>
      </c>
      <c r="O2369">
        <v>1192</v>
      </c>
      <c r="P2369">
        <v>916</v>
      </c>
      <c r="Q2369">
        <v>767</v>
      </c>
      <c r="R2369">
        <v>0</v>
      </c>
      <c r="S2369">
        <v>0</v>
      </c>
      <c r="T2369">
        <v>0</v>
      </c>
      <c r="U2369">
        <v>0</v>
      </c>
      <c r="V2369">
        <v>97</v>
      </c>
      <c r="W2369">
        <v>75</v>
      </c>
      <c r="X2369">
        <v>63</v>
      </c>
      <c r="Y2369" t="s">
        <v>173</v>
      </c>
      <c r="Z2369" t="s">
        <v>173</v>
      </c>
      <c r="AA2369" t="s">
        <v>173</v>
      </c>
      <c r="AB2369" t="s">
        <v>173</v>
      </c>
      <c r="AC2369" s="25" t="s">
        <v>173</v>
      </c>
      <c r="AD2369" s="25" t="s">
        <v>173</v>
      </c>
      <c r="AE2369" s="25" t="s">
        <v>173</v>
      </c>
      <c r="AQ2369" s="5" t="e">
        <f>VLOOKUP(AR2369,'End KS4 denominations'!A:G,7,0)</f>
        <v>#N/A</v>
      </c>
      <c r="AR2369" s="5" t="str">
        <f t="shared" si="37"/>
        <v>Total.S7.State-funded inc PRU &amp; AP.Total.Total</v>
      </c>
    </row>
    <row r="2370" spans="1:44" x14ac:dyDescent="0.25">
      <c r="A2370">
        <v>201819</v>
      </c>
      <c r="B2370" t="s">
        <v>19</v>
      </c>
      <c r="C2370" t="s">
        <v>110</v>
      </c>
      <c r="D2370" t="s">
        <v>20</v>
      </c>
      <c r="E2370" t="s">
        <v>21</v>
      </c>
      <c r="F2370" t="s">
        <v>22</v>
      </c>
      <c r="G2370" t="s">
        <v>111</v>
      </c>
      <c r="H2370" t="s">
        <v>125</v>
      </c>
      <c r="I2370" t="s">
        <v>312</v>
      </c>
      <c r="J2370" t="s">
        <v>161</v>
      </c>
      <c r="K2370" t="s">
        <v>161</v>
      </c>
      <c r="L2370" t="s">
        <v>40</v>
      </c>
      <c r="M2370" t="s">
        <v>26</v>
      </c>
      <c r="N2370">
        <v>68</v>
      </c>
      <c r="O2370">
        <v>68</v>
      </c>
      <c r="P2370">
        <v>59</v>
      </c>
      <c r="Q2370">
        <v>57</v>
      </c>
      <c r="R2370">
        <v>0</v>
      </c>
      <c r="S2370">
        <v>0</v>
      </c>
      <c r="T2370">
        <v>0</v>
      </c>
      <c r="U2370">
        <v>0</v>
      </c>
      <c r="V2370">
        <v>100</v>
      </c>
      <c r="W2370">
        <v>86</v>
      </c>
      <c r="X2370">
        <v>83</v>
      </c>
      <c r="Y2370" t="s">
        <v>173</v>
      </c>
      <c r="Z2370" t="s">
        <v>173</v>
      </c>
      <c r="AA2370" t="s">
        <v>173</v>
      </c>
      <c r="AB2370" t="s">
        <v>173</v>
      </c>
      <c r="AC2370" s="25" t="s">
        <v>173</v>
      </c>
      <c r="AD2370" s="25" t="s">
        <v>173</v>
      </c>
      <c r="AE2370" s="25" t="s">
        <v>173</v>
      </c>
      <c r="AQ2370" s="5" t="e">
        <f>VLOOKUP(AR2370,'End KS4 denominations'!A:G,7,0)</f>
        <v>#N/A</v>
      </c>
      <c r="AR2370" s="5" t="str">
        <f t="shared" si="37"/>
        <v>Boys.S7.State-funded inc PRU &amp; AP.Total.Total</v>
      </c>
    </row>
    <row r="2371" spans="1:44" x14ac:dyDescent="0.25">
      <c r="A2371">
        <v>201819</v>
      </c>
      <c r="B2371" t="s">
        <v>19</v>
      </c>
      <c r="C2371" t="s">
        <v>110</v>
      </c>
      <c r="D2371" t="s">
        <v>20</v>
      </c>
      <c r="E2371" t="s">
        <v>21</v>
      </c>
      <c r="F2371" t="s">
        <v>22</v>
      </c>
      <c r="G2371" t="s">
        <v>113</v>
      </c>
      <c r="H2371" t="s">
        <v>125</v>
      </c>
      <c r="I2371" t="s">
        <v>312</v>
      </c>
      <c r="J2371" t="s">
        <v>161</v>
      </c>
      <c r="K2371" t="s">
        <v>161</v>
      </c>
      <c r="L2371" t="s">
        <v>40</v>
      </c>
      <c r="M2371" t="s">
        <v>26</v>
      </c>
      <c r="N2371">
        <v>47</v>
      </c>
      <c r="O2371">
        <v>46</v>
      </c>
      <c r="P2371">
        <v>39</v>
      </c>
      <c r="Q2371">
        <v>39</v>
      </c>
      <c r="R2371">
        <v>0</v>
      </c>
      <c r="S2371">
        <v>0</v>
      </c>
      <c r="T2371">
        <v>0</v>
      </c>
      <c r="U2371">
        <v>0</v>
      </c>
      <c r="V2371">
        <v>97</v>
      </c>
      <c r="W2371">
        <v>82</v>
      </c>
      <c r="X2371">
        <v>82</v>
      </c>
      <c r="Y2371" t="s">
        <v>173</v>
      </c>
      <c r="Z2371" t="s">
        <v>173</v>
      </c>
      <c r="AA2371" t="s">
        <v>173</v>
      </c>
      <c r="AB2371" t="s">
        <v>173</v>
      </c>
      <c r="AC2371" s="25" t="s">
        <v>173</v>
      </c>
      <c r="AD2371" s="25" t="s">
        <v>173</v>
      </c>
      <c r="AE2371" s="25" t="s">
        <v>173</v>
      </c>
      <c r="AQ2371" s="5" t="e">
        <f>VLOOKUP(AR2371,'End KS4 denominations'!A:G,7,0)</f>
        <v>#N/A</v>
      </c>
      <c r="AR2371" s="5" t="str">
        <f t="shared" si="37"/>
        <v>Girls.S7.State-funded inc PRU &amp; AP.Total.Total</v>
      </c>
    </row>
    <row r="2372" spans="1:44" x14ac:dyDescent="0.25">
      <c r="A2372">
        <v>201819</v>
      </c>
      <c r="B2372" t="s">
        <v>19</v>
      </c>
      <c r="C2372" t="s">
        <v>110</v>
      </c>
      <c r="D2372" t="s">
        <v>20</v>
      </c>
      <c r="E2372" t="s">
        <v>21</v>
      </c>
      <c r="F2372" t="s">
        <v>22</v>
      </c>
      <c r="G2372" t="s">
        <v>161</v>
      </c>
      <c r="H2372" t="s">
        <v>125</v>
      </c>
      <c r="I2372" t="s">
        <v>312</v>
      </c>
      <c r="J2372" t="s">
        <v>161</v>
      </c>
      <c r="K2372" t="s">
        <v>161</v>
      </c>
      <c r="L2372" t="s">
        <v>40</v>
      </c>
      <c r="M2372" t="s">
        <v>26</v>
      </c>
      <c r="N2372">
        <v>115</v>
      </c>
      <c r="O2372">
        <v>114</v>
      </c>
      <c r="P2372">
        <v>98</v>
      </c>
      <c r="Q2372">
        <v>96</v>
      </c>
      <c r="R2372">
        <v>0</v>
      </c>
      <c r="S2372">
        <v>0</v>
      </c>
      <c r="T2372">
        <v>0</v>
      </c>
      <c r="U2372">
        <v>0</v>
      </c>
      <c r="V2372">
        <v>99</v>
      </c>
      <c r="W2372">
        <v>85</v>
      </c>
      <c r="X2372">
        <v>83</v>
      </c>
      <c r="Y2372" t="s">
        <v>173</v>
      </c>
      <c r="Z2372" t="s">
        <v>173</v>
      </c>
      <c r="AA2372" t="s">
        <v>173</v>
      </c>
      <c r="AB2372" t="s">
        <v>173</v>
      </c>
      <c r="AC2372" s="25" t="s">
        <v>173</v>
      </c>
      <c r="AD2372" s="25" t="s">
        <v>173</v>
      </c>
      <c r="AE2372" s="25" t="s">
        <v>173</v>
      </c>
      <c r="AQ2372" s="5" t="e">
        <f>VLOOKUP(AR2372,'End KS4 denominations'!A:G,7,0)</f>
        <v>#N/A</v>
      </c>
      <c r="AR2372" s="5" t="str">
        <f t="shared" si="37"/>
        <v>Total.S7.State-funded inc PRU &amp; AP.Total.Total</v>
      </c>
    </row>
    <row r="2373" spans="1:44" x14ac:dyDescent="0.25">
      <c r="A2373">
        <v>201819</v>
      </c>
      <c r="B2373" t="s">
        <v>19</v>
      </c>
      <c r="C2373" t="s">
        <v>110</v>
      </c>
      <c r="D2373" t="s">
        <v>20</v>
      </c>
      <c r="E2373" t="s">
        <v>21</v>
      </c>
      <c r="F2373" t="s">
        <v>22</v>
      </c>
      <c r="G2373" t="s">
        <v>111</v>
      </c>
      <c r="H2373" t="s">
        <v>125</v>
      </c>
      <c r="I2373" t="s">
        <v>312</v>
      </c>
      <c r="J2373" t="s">
        <v>161</v>
      </c>
      <c r="K2373" t="s">
        <v>161</v>
      </c>
      <c r="L2373" t="s">
        <v>41</v>
      </c>
      <c r="M2373" t="s">
        <v>26</v>
      </c>
      <c r="N2373">
        <v>189854</v>
      </c>
      <c r="O2373">
        <v>184582</v>
      </c>
      <c r="P2373">
        <v>98664</v>
      </c>
      <c r="Q2373">
        <v>58382</v>
      </c>
      <c r="R2373">
        <v>0</v>
      </c>
      <c r="S2373">
        <v>0</v>
      </c>
      <c r="T2373">
        <v>0</v>
      </c>
      <c r="U2373">
        <v>0</v>
      </c>
      <c r="V2373">
        <v>97</v>
      </c>
      <c r="W2373">
        <v>51</v>
      </c>
      <c r="X2373">
        <v>30</v>
      </c>
      <c r="Y2373" t="s">
        <v>173</v>
      </c>
      <c r="Z2373" t="s">
        <v>173</v>
      </c>
      <c r="AA2373" t="s">
        <v>173</v>
      </c>
      <c r="AB2373" t="s">
        <v>173</v>
      </c>
      <c r="AC2373" s="25" t="s">
        <v>173</v>
      </c>
      <c r="AD2373" s="25" t="s">
        <v>173</v>
      </c>
      <c r="AE2373" s="25" t="s">
        <v>173</v>
      </c>
      <c r="AQ2373" s="5" t="e">
        <f>VLOOKUP(AR2373,'End KS4 denominations'!A:G,7,0)</f>
        <v>#N/A</v>
      </c>
      <c r="AR2373" s="5" t="str">
        <f t="shared" si="37"/>
        <v>Boys.S7.State-funded inc PRU &amp; AP.Total.Total</v>
      </c>
    </row>
    <row r="2374" spans="1:44" x14ac:dyDescent="0.25">
      <c r="A2374">
        <v>201819</v>
      </c>
      <c r="B2374" t="s">
        <v>19</v>
      </c>
      <c r="C2374" t="s">
        <v>110</v>
      </c>
      <c r="D2374" t="s">
        <v>20</v>
      </c>
      <c r="E2374" t="s">
        <v>21</v>
      </c>
      <c r="F2374" t="s">
        <v>22</v>
      </c>
      <c r="G2374" t="s">
        <v>113</v>
      </c>
      <c r="H2374" t="s">
        <v>125</v>
      </c>
      <c r="I2374" t="s">
        <v>312</v>
      </c>
      <c r="J2374" t="s">
        <v>161</v>
      </c>
      <c r="K2374" t="s">
        <v>161</v>
      </c>
      <c r="L2374" t="s">
        <v>41</v>
      </c>
      <c r="M2374" t="s">
        <v>26</v>
      </c>
      <c r="N2374">
        <v>186894</v>
      </c>
      <c r="O2374">
        <v>183047</v>
      </c>
      <c r="P2374">
        <v>106563</v>
      </c>
      <c r="Q2374">
        <v>66564</v>
      </c>
      <c r="R2374">
        <v>0</v>
      </c>
      <c r="S2374">
        <v>0</v>
      </c>
      <c r="T2374">
        <v>0</v>
      </c>
      <c r="U2374">
        <v>0</v>
      </c>
      <c r="V2374">
        <v>97</v>
      </c>
      <c r="W2374">
        <v>57</v>
      </c>
      <c r="X2374">
        <v>35</v>
      </c>
      <c r="Y2374" t="s">
        <v>173</v>
      </c>
      <c r="Z2374" t="s">
        <v>173</v>
      </c>
      <c r="AA2374" t="s">
        <v>173</v>
      </c>
      <c r="AB2374" t="s">
        <v>173</v>
      </c>
      <c r="AC2374" s="25" t="s">
        <v>173</v>
      </c>
      <c r="AD2374" s="25" t="s">
        <v>173</v>
      </c>
      <c r="AE2374" s="25" t="s">
        <v>173</v>
      </c>
      <c r="AQ2374" s="5" t="e">
        <f>VLOOKUP(AR2374,'End KS4 denominations'!A:G,7,0)</f>
        <v>#N/A</v>
      </c>
      <c r="AR2374" s="5" t="str">
        <f t="shared" si="37"/>
        <v>Girls.S7.State-funded inc PRU &amp; AP.Total.Total</v>
      </c>
    </row>
    <row r="2375" spans="1:44" x14ac:dyDescent="0.25">
      <c r="A2375">
        <v>201819</v>
      </c>
      <c r="B2375" t="s">
        <v>19</v>
      </c>
      <c r="C2375" t="s">
        <v>110</v>
      </c>
      <c r="D2375" t="s">
        <v>20</v>
      </c>
      <c r="E2375" t="s">
        <v>21</v>
      </c>
      <c r="F2375" t="s">
        <v>22</v>
      </c>
      <c r="G2375" t="s">
        <v>161</v>
      </c>
      <c r="H2375" t="s">
        <v>125</v>
      </c>
      <c r="I2375" t="s">
        <v>312</v>
      </c>
      <c r="J2375" t="s">
        <v>161</v>
      </c>
      <c r="K2375" t="s">
        <v>161</v>
      </c>
      <c r="L2375" t="s">
        <v>41</v>
      </c>
      <c r="M2375" t="s">
        <v>26</v>
      </c>
      <c r="N2375">
        <v>376748</v>
      </c>
      <c r="O2375">
        <v>367629</v>
      </c>
      <c r="P2375">
        <v>205227</v>
      </c>
      <c r="Q2375">
        <v>124946</v>
      </c>
      <c r="R2375">
        <v>0</v>
      </c>
      <c r="S2375">
        <v>0</v>
      </c>
      <c r="T2375">
        <v>0</v>
      </c>
      <c r="U2375">
        <v>0</v>
      </c>
      <c r="V2375">
        <v>97</v>
      </c>
      <c r="W2375">
        <v>54</v>
      </c>
      <c r="X2375">
        <v>33</v>
      </c>
      <c r="Y2375" t="s">
        <v>173</v>
      </c>
      <c r="Z2375" t="s">
        <v>173</v>
      </c>
      <c r="AA2375" t="s">
        <v>173</v>
      </c>
      <c r="AB2375" t="s">
        <v>173</v>
      </c>
      <c r="AC2375" s="25" t="s">
        <v>173</v>
      </c>
      <c r="AD2375" s="25" t="s">
        <v>173</v>
      </c>
      <c r="AE2375" s="25" t="s">
        <v>173</v>
      </c>
      <c r="AQ2375" s="5" t="e">
        <f>VLOOKUP(AR2375,'End KS4 denominations'!A:G,7,0)</f>
        <v>#N/A</v>
      </c>
      <c r="AR2375" s="5" t="str">
        <f t="shared" si="37"/>
        <v>Total.S7.State-funded inc PRU &amp; AP.Total.Total</v>
      </c>
    </row>
    <row r="2376" spans="1:44" x14ac:dyDescent="0.25">
      <c r="A2376">
        <v>201819</v>
      </c>
      <c r="B2376" t="s">
        <v>19</v>
      </c>
      <c r="C2376" t="s">
        <v>110</v>
      </c>
      <c r="D2376" t="s">
        <v>20</v>
      </c>
      <c r="E2376" t="s">
        <v>21</v>
      </c>
      <c r="F2376" t="s">
        <v>22</v>
      </c>
      <c r="G2376" t="s">
        <v>111</v>
      </c>
      <c r="H2376" t="s">
        <v>125</v>
      </c>
      <c r="I2376" t="s">
        <v>312</v>
      </c>
      <c r="J2376" t="s">
        <v>161</v>
      </c>
      <c r="K2376" t="s">
        <v>161</v>
      </c>
      <c r="L2376" t="s">
        <v>42</v>
      </c>
      <c r="M2376" t="s">
        <v>26</v>
      </c>
      <c r="N2376">
        <v>2547</v>
      </c>
      <c r="O2376">
        <v>2442</v>
      </c>
      <c r="P2376">
        <v>1382</v>
      </c>
      <c r="Q2376">
        <v>987</v>
      </c>
      <c r="R2376">
        <v>0</v>
      </c>
      <c r="S2376">
        <v>0</v>
      </c>
      <c r="T2376">
        <v>0</v>
      </c>
      <c r="U2376">
        <v>0</v>
      </c>
      <c r="V2376">
        <v>95</v>
      </c>
      <c r="W2376">
        <v>54</v>
      </c>
      <c r="X2376">
        <v>38</v>
      </c>
      <c r="Y2376" t="s">
        <v>173</v>
      </c>
      <c r="Z2376" t="s">
        <v>173</v>
      </c>
      <c r="AA2376" t="s">
        <v>173</v>
      </c>
      <c r="AB2376" t="s">
        <v>173</v>
      </c>
      <c r="AC2376" s="25" t="s">
        <v>173</v>
      </c>
      <c r="AD2376" s="25" t="s">
        <v>173</v>
      </c>
      <c r="AE2376" s="25" t="s">
        <v>173</v>
      </c>
      <c r="AQ2376" s="5" t="e">
        <f>VLOOKUP(AR2376,'End KS4 denominations'!A:G,7,0)</f>
        <v>#N/A</v>
      </c>
      <c r="AR2376" s="5" t="str">
        <f t="shared" si="37"/>
        <v>Boys.S7.State-funded inc PRU &amp; AP.Total.Total</v>
      </c>
    </row>
    <row r="2377" spans="1:44" x14ac:dyDescent="0.25">
      <c r="A2377">
        <v>201819</v>
      </c>
      <c r="B2377" t="s">
        <v>19</v>
      </c>
      <c r="C2377" t="s">
        <v>110</v>
      </c>
      <c r="D2377" t="s">
        <v>20</v>
      </c>
      <c r="E2377" t="s">
        <v>21</v>
      </c>
      <c r="F2377" t="s">
        <v>22</v>
      </c>
      <c r="G2377" t="s">
        <v>113</v>
      </c>
      <c r="H2377" t="s">
        <v>125</v>
      </c>
      <c r="I2377" t="s">
        <v>312</v>
      </c>
      <c r="J2377" t="s">
        <v>161</v>
      </c>
      <c r="K2377" t="s">
        <v>161</v>
      </c>
      <c r="L2377" t="s">
        <v>42</v>
      </c>
      <c r="M2377" t="s">
        <v>26</v>
      </c>
      <c r="N2377">
        <v>1808</v>
      </c>
      <c r="O2377">
        <v>1775</v>
      </c>
      <c r="P2377">
        <v>1327</v>
      </c>
      <c r="Q2377">
        <v>1098</v>
      </c>
      <c r="R2377">
        <v>0</v>
      </c>
      <c r="S2377">
        <v>0</v>
      </c>
      <c r="T2377">
        <v>0</v>
      </c>
      <c r="U2377">
        <v>0</v>
      </c>
      <c r="V2377">
        <v>98</v>
      </c>
      <c r="W2377">
        <v>73</v>
      </c>
      <c r="X2377">
        <v>60</v>
      </c>
      <c r="Y2377" t="s">
        <v>173</v>
      </c>
      <c r="Z2377" t="s">
        <v>173</v>
      </c>
      <c r="AA2377" t="s">
        <v>173</v>
      </c>
      <c r="AB2377" t="s">
        <v>173</v>
      </c>
      <c r="AC2377" s="25" t="s">
        <v>173</v>
      </c>
      <c r="AD2377" s="25" t="s">
        <v>173</v>
      </c>
      <c r="AE2377" s="25" t="s">
        <v>173</v>
      </c>
      <c r="AQ2377" s="5" t="e">
        <f>VLOOKUP(AR2377,'End KS4 denominations'!A:G,7,0)</f>
        <v>#N/A</v>
      </c>
      <c r="AR2377" s="5" t="str">
        <f t="shared" si="37"/>
        <v>Girls.S7.State-funded inc PRU &amp; AP.Total.Total</v>
      </c>
    </row>
    <row r="2378" spans="1:44" x14ac:dyDescent="0.25">
      <c r="A2378">
        <v>201819</v>
      </c>
      <c r="B2378" t="s">
        <v>19</v>
      </c>
      <c r="C2378" t="s">
        <v>110</v>
      </c>
      <c r="D2378" t="s">
        <v>20</v>
      </c>
      <c r="E2378" t="s">
        <v>21</v>
      </c>
      <c r="F2378" t="s">
        <v>22</v>
      </c>
      <c r="G2378" t="s">
        <v>161</v>
      </c>
      <c r="H2378" t="s">
        <v>125</v>
      </c>
      <c r="I2378" t="s">
        <v>312</v>
      </c>
      <c r="J2378" t="s">
        <v>161</v>
      </c>
      <c r="K2378" t="s">
        <v>161</v>
      </c>
      <c r="L2378" t="s">
        <v>42</v>
      </c>
      <c r="M2378" t="s">
        <v>26</v>
      </c>
      <c r="N2378">
        <v>4355</v>
      </c>
      <c r="O2378">
        <v>4217</v>
      </c>
      <c r="P2378">
        <v>2709</v>
      </c>
      <c r="Q2378">
        <v>2085</v>
      </c>
      <c r="R2378">
        <v>0</v>
      </c>
      <c r="S2378">
        <v>0</v>
      </c>
      <c r="T2378">
        <v>0</v>
      </c>
      <c r="U2378">
        <v>0</v>
      </c>
      <c r="V2378">
        <v>96</v>
      </c>
      <c r="W2378">
        <v>62</v>
      </c>
      <c r="X2378">
        <v>47</v>
      </c>
      <c r="Y2378" t="s">
        <v>173</v>
      </c>
      <c r="Z2378" t="s">
        <v>173</v>
      </c>
      <c r="AA2378" t="s">
        <v>173</v>
      </c>
      <c r="AB2378" t="s">
        <v>173</v>
      </c>
      <c r="AC2378" s="25" t="s">
        <v>173</v>
      </c>
      <c r="AD2378" s="25" t="s">
        <v>173</v>
      </c>
      <c r="AE2378" s="25" t="s">
        <v>173</v>
      </c>
      <c r="AQ2378" s="5" t="e">
        <f>VLOOKUP(AR2378,'End KS4 denominations'!A:G,7,0)</f>
        <v>#N/A</v>
      </c>
      <c r="AR2378" s="5" t="str">
        <f t="shared" si="37"/>
        <v>Total.S7.State-funded inc PRU &amp; AP.Total.Total</v>
      </c>
    </row>
    <row r="2379" spans="1:44" x14ac:dyDescent="0.25">
      <c r="A2379">
        <v>201819</v>
      </c>
      <c r="B2379" t="s">
        <v>19</v>
      </c>
      <c r="C2379" t="s">
        <v>110</v>
      </c>
      <c r="D2379" t="s">
        <v>20</v>
      </c>
      <c r="E2379" t="s">
        <v>21</v>
      </c>
      <c r="F2379" t="s">
        <v>22</v>
      </c>
      <c r="G2379" t="s">
        <v>111</v>
      </c>
      <c r="H2379" t="s">
        <v>125</v>
      </c>
      <c r="I2379" t="s">
        <v>312</v>
      </c>
      <c r="J2379" t="s">
        <v>161</v>
      </c>
      <c r="K2379" t="s">
        <v>161</v>
      </c>
      <c r="L2379" t="s">
        <v>43</v>
      </c>
      <c r="M2379" t="s">
        <v>26</v>
      </c>
      <c r="N2379">
        <v>58234</v>
      </c>
      <c r="O2379">
        <v>56078</v>
      </c>
      <c r="P2379">
        <v>35252</v>
      </c>
      <c r="Q2379">
        <v>27158</v>
      </c>
      <c r="R2379">
        <v>0</v>
      </c>
      <c r="S2379">
        <v>0</v>
      </c>
      <c r="T2379">
        <v>0</v>
      </c>
      <c r="U2379">
        <v>0</v>
      </c>
      <c r="V2379">
        <v>96</v>
      </c>
      <c r="W2379">
        <v>60</v>
      </c>
      <c r="X2379">
        <v>46</v>
      </c>
      <c r="Y2379" t="s">
        <v>173</v>
      </c>
      <c r="Z2379" t="s">
        <v>173</v>
      </c>
      <c r="AA2379" t="s">
        <v>173</v>
      </c>
      <c r="AB2379" t="s">
        <v>173</v>
      </c>
      <c r="AC2379" s="25" t="s">
        <v>173</v>
      </c>
      <c r="AD2379" s="25" t="s">
        <v>173</v>
      </c>
      <c r="AE2379" s="25" t="s">
        <v>173</v>
      </c>
      <c r="AQ2379" s="5" t="e">
        <f>VLOOKUP(AR2379,'End KS4 denominations'!A:G,7,0)</f>
        <v>#N/A</v>
      </c>
      <c r="AR2379" s="5" t="str">
        <f t="shared" si="37"/>
        <v>Boys.S7.State-funded inc PRU &amp; AP.Total.Total</v>
      </c>
    </row>
    <row r="2380" spans="1:44" x14ac:dyDescent="0.25">
      <c r="A2380">
        <v>201819</v>
      </c>
      <c r="B2380" t="s">
        <v>19</v>
      </c>
      <c r="C2380" t="s">
        <v>110</v>
      </c>
      <c r="D2380" t="s">
        <v>20</v>
      </c>
      <c r="E2380" t="s">
        <v>21</v>
      </c>
      <c r="F2380" t="s">
        <v>22</v>
      </c>
      <c r="G2380" t="s">
        <v>113</v>
      </c>
      <c r="H2380" t="s">
        <v>125</v>
      </c>
      <c r="I2380" t="s">
        <v>312</v>
      </c>
      <c r="J2380" t="s">
        <v>161</v>
      </c>
      <c r="K2380" t="s">
        <v>161</v>
      </c>
      <c r="L2380" t="s">
        <v>43</v>
      </c>
      <c r="M2380" t="s">
        <v>26</v>
      </c>
      <c r="N2380">
        <v>15516</v>
      </c>
      <c r="O2380">
        <v>14968</v>
      </c>
      <c r="P2380">
        <v>9965</v>
      </c>
      <c r="Q2380">
        <v>7845</v>
      </c>
      <c r="R2380">
        <v>0</v>
      </c>
      <c r="S2380">
        <v>0</v>
      </c>
      <c r="T2380">
        <v>0</v>
      </c>
      <c r="U2380">
        <v>0</v>
      </c>
      <c r="V2380">
        <v>96</v>
      </c>
      <c r="W2380">
        <v>64</v>
      </c>
      <c r="X2380">
        <v>50</v>
      </c>
      <c r="Y2380" t="s">
        <v>173</v>
      </c>
      <c r="Z2380" t="s">
        <v>173</v>
      </c>
      <c r="AA2380" t="s">
        <v>173</v>
      </c>
      <c r="AB2380" t="s">
        <v>173</v>
      </c>
      <c r="AC2380" s="25" t="s">
        <v>173</v>
      </c>
      <c r="AD2380" s="25" t="s">
        <v>173</v>
      </c>
      <c r="AE2380" s="25" t="s">
        <v>173</v>
      </c>
      <c r="AQ2380" s="5" t="e">
        <f>VLOOKUP(AR2380,'End KS4 denominations'!A:G,7,0)</f>
        <v>#N/A</v>
      </c>
      <c r="AR2380" s="5" t="str">
        <f t="shared" si="37"/>
        <v>Girls.S7.State-funded inc PRU &amp; AP.Total.Total</v>
      </c>
    </row>
    <row r="2381" spans="1:44" x14ac:dyDescent="0.25">
      <c r="A2381">
        <v>201819</v>
      </c>
      <c r="B2381" t="s">
        <v>19</v>
      </c>
      <c r="C2381" t="s">
        <v>110</v>
      </c>
      <c r="D2381" t="s">
        <v>20</v>
      </c>
      <c r="E2381" t="s">
        <v>21</v>
      </c>
      <c r="F2381" t="s">
        <v>22</v>
      </c>
      <c r="G2381" t="s">
        <v>161</v>
      </c>
      <c r="H2381" t="s">
        <v>125</v>
      </c>
      <c r="I2381" t="s">
        <v>312</v>
      </c>
      <c r="J2381" t="s">
        <v>161</v>
      </c>
      <c r="K2381" t="s">
        <v>161</v>
      </c>
      <c r="L2381" t="s">
        <v>43</v>
      </c>
      <c r="M2381" t="s">
        <v>26</v>
      </c>
      <c r="N2381">
        <v>73750</v>
      </c>
      <c r="O2381">
        <v>71046</v>
      </c>
      <c r="P2381">
        <v>45217</v>
      </c>
      <c r="Q2381">
        <v>35003</v>
      </c>
      <c r="R2381">
        <v>0</v>
      </c>
      <c r="S2381">
        <v>0</v>
      </c>
      <c r="T2381">
        <v>0</v>
      </c>
      <c r="U2381">
        <v>0</v>
      </c>
      <c r="V2381">
        <v>96</v>
      </c>
      <c r="W2381">
        <v>61</v>
      </c>
      <c r="X2381">
        <v>47</v>
      </c>
      <c r="Y2381" t="s">
        <v>173</v>
      </c>
      <c r="Z2381" t="s">
        <v>173</v>
      </c>
      <c r="AA2381" t="s">
        <v>173</v>
      </c>
      <c r="AB2381" t="s">
        <v>173</v>
      </c>
      <c r="AC2381" s="25" t="s">
        <v>173</v>
      </c>
      <c r="AD2381" s="25" t="s">
        <v>173</v>
      </c>
      <c r="AE2381" s="25" t="s">
        <v>173</v>
      </c>
      <c r="AQ2381" s="5" t="e">
        <f>VLOOKUP(AR2381,'End KS4 denominations'!A:G,7,0)</f>
        <v>#N/A</v>
      </c>
      <c r="AR2381" s="5" t="str">
        <f t="shared" si="37"/>
        <v>Total.S7.State-funded inc PRU &amp; AP.Total.Total</v>
      </c>
    </row>
    <row r="2382" spans="1:44" x14ac:dyDescent="0.25">
      <c r="A2382">
        <v>201819</v>
      </c>
      <c r="B2382" t="s">
        <v>19</v>
      </c>
      <c r="C2382" t="s">
        <v>110</v>
      </c>
      <c r="D2382" t="s">
        <v>20</v>
      </c>
      <c r="E2382" t="s">
        <v>21</v>
      </c>
      <c r="F2382" t="s">
        <v>22</v>
      </c>
      <c r="G2382" t="s">
        <v>111</v>
      </c>
      <c r="H2382" t="s">
        <v>125</v>
      </c>
      <c r="I2382" t="s">
        <v>312</v>
      </c>
      <c r="J2382" t="s">
        <v>161</v>
      </c>
      <c r="K2382" t="s">
        <v>161</v>
      </c>
      <c r="L2382" t="s">
        <v>44</v>
      </c>
      <c r="M2382" t="s">
        <v>26</v>
      </c>
      <c r="N2382">
        <v>528</v>
      </c>
      <c r="O2382">
        <v>523</v>
      </c>
      <c r="P2382">
        <v>326</v>
      </c>
      <c r="Q2382">
        <v>246</v>
      </c>
      <c r="R2382">
        <v>0</v>
      </c>
      <c r="S2382">
        <v>0</v>
      </c>
      <c r="T2382">
        <v>0</v>
      </c>
      <c r="U2382">
        <v>0</v>
      </c>
      <c r="V2382">
        <v>99</v>
      </c>
      <c r="W2382">
        <v>61</v>
      </c>
      <c r="X2382">
        <v>46</v>
      </c>
      <c r="Y2382" t="s">
        <v>173</v>
      </c>
      <c r="Z2382" t="s">
        <v>173</v>
      </c>
      <c r="AA2382" t="s">
        <v>173</v>
      </c>
      <c r="AB2382" t="s">
        <v>173</v>
      </c>
      <c r="AC2382" s="25" t="s">
        <v>173</v>
      </c>
      <c r="AD2382" s="25" t="s">
        <v>173</v>
      </c>
      <c r="AE2382" s="25" t="s">
        <v>173</v>
      </c>
      <c r="AQ2382" s="5" t="e">
        <f>VLOOKUP(AR2382,'End KS4 denominations'!A:G,7,0)</f>
        <v>#N/A</v>
      </c>
      <c r="AR2382" s="5" t="str">
        <f t="shared" si="37"/>
        <v>Boys.S7.State-funded inc PRU &amp; AP.Total.Total</v>
      </c>
    </row>
    <row r="2383" spans="1:44" x14ac:dyDescent="0.25">
      <c r="A2383">
        <v>201819</v>
      </c>
      <c r="B2383" t="s">
        <v>19</v>
      </c>
      <c r="C2383" t="s">
        <v>110</v>
      </c>
      <c r="D2383" t="s">
        <v>20</v>
      </c>
      <c r="E2383" t="s">
        <v>21</v>
      </c>
      <c r="F2383" t="s">
        <v>22</v>
      </c>
      <c r="G2383" t="s">
        <v>113</v>
      </c>
      <c r="H2383" t="s">
        <v>125</v>
      </c>
      <c r="I2383" t="s">
        <v>312</v>
      </c>
      <c r="J2383" t="s">
        <v>161</v>
      </c>
      <c r="K2383" t="s">
        <v>161</v>
      </c>
      <c r="L2383" t="s">
        <v>44</v>
      </c>
      <c r="M2383" t="s">
        <v>26</v>
      </c>
      <c r="N2383">
        <v>8244</v>
      </c>
      <c r="O2383">
        <v>8168</v>
      </c>
      <c r="P2383">
        <v>5861</v>
      </c>
      <c r="Q2383">
        <v>4561</v>
      </c>
      <c r="R2383">
        <v>0</v>
      </c>
      <c r="S2383">
        <v>0</v>
      </c>
      <c r="T2383">
        <v>0</v>
      </c>
      <c r="U2383">
        <v>0</v>
      </c>
      <c r="V2383">
        <v>99</v>
      </c>
      <c r="W2383">
        <v>71</v>
      </c>
      <c r="X2383">
        <v>55</v>
      </c>
      <c r="Y2383" t="s">
        <v>173</v>
      </c>
      <c r="Z2383" t="s">
        <v>173</v>
      </c>
      <c r="AA2383" t="s">
        <v>173</v>
      </c>
      <c r="AB2383" t="s">
        <v>173</v>
      </c>
      <c r="AC2383" s="25" t="s">
        <v>173</v>
      </c>
      <c r="AD2383" s="25" t="s">
        <v>173</v>
      </c>
      <c r="AE2383" s="25" t="s">
        <v>173</v>
      </c>
      <c r="AQ2383" s="5" t="e">
        <f>VLOOKUP(AR2383,'End KS4 denominations'!A:G,7,0)</f>
        <v>#N/A</v>
      </c>
      <c r="AR2383" s="5" t="str">
        <f t="shared" si="37"/>
        <v>Girls.S7.State-funded inc PRU &amp; AP.Total.Total</v>
      </c>
    </row>
    <row r="2384" spans="1:44" x14ac:dyDescent="0.25">
      <c r="A2384">
        <v>201819</v>
      </c>
      <c r="B2384" t="s">
        <v>19</v>
      </c>
      <c r="C2384" t="s">
        <v>110</v>
      </c>
      <c r="D2384" t="s">
        <v>20</v>
      </c>
      <c r="E2384" t="s">
        <v>21</v>
      </c>
      <c r="F2384" t="s">
        <v>22</v>
      </c>
      <c r="G2384" t="s">
        <v>161</v>
      </c>
      <c r="H2384" t="s">
        <v>125</v>
      </c>
      <c r="I2384" t="s">
        <v>312</v>
      </c>
      <c r="J2384" t="s">
        <v>161</v>
      </c>
      <c r="K2384" t="s">
        <v>161</v>
      </c>
      <c r="L2384" t="s">
        <v>44</v>
      </c>
      <c r="M2384" t="s">
        <v>26</v>
      </c>
      <c r="N2384">
        <v>8772</v>
      </c>
      <c r="O2384">
        <v>8691</v>
      </c>
      <c r="P2384">
        <v>6187</v>
      </c>
      <c r="Q2384">
        <v>4807</v>
      </c>
      <c r="R2384">
        <v>0</v>
      </c>
      <c r="S2384">
        <v>0</v>
      </c>
      <c r="T2384">
        <v>0</v>
      </c>
      <c r="U2384">
        <v>0</v>
      </c>
      <c r="V2384">
        <v>99</v>
      </c>
      <c r="W2384">
        <v>70</v>
      </c>
      <c r="X2384">
        <v>54</v>
      </c>
      <c r="Y2384" t="s">
        <v>173</v>
      </c>
      <c r="Z2384" t="s">
        <v>173</v>
      </c>
      <c r="AA2384" t="s">
        <v>173</v>
      </c>
      <c r="AB2384" t="s">
        <v>173</v>
      </c>
      <c r="AC2384" s="25" t="s">
        <v>173</v>
      </c>
      <c r="AD2384" s="25" t="s">
        <v>173</v>
      </c>
      <c r="AE2384" s="25" t="s">
        <v>173</v>
      </c>
      <c r="AQ2384" s="5" t="e">
        <f>VLOOKUP(AR2384,'End KS4 denominations'!A:G,7,0)</f>
        <v>#N/A</v>
      </c>
      <c r="AR2384" s="5" t="str">
        <f t="shared" si="37"/>
        <v>Total.S7.State-funded inc PRU &amp; AP.Total.Total</v>
      </c>
    </row>
    <row r="2385" spans="1:44" x14ac:dyDescent="0.25">
      <c r="A2385">
        <v>201819</v>
      </c>
      <c r="B2385" t="s">
        <v>19</v>
      </c>
      <c r="C2385" t="s">
        <v>110</v>
      </c>
      <c r="D2385" t="s">
        <v>20</v>
      </c>
      <c r="E2385" t="s">
        <v>21</v>
      </c>
      <c r="F2385" t="s">
        <v>22</v>
      </c>
      <c r="G2385" t="s">
        <v>111</v>
      </c>
      <c r="H2385" t="s">
        <v>125</v>
      </c>
      <c r="I2385" t="s">
        <v>312</v>
      </c>
      <c r="J2385" t="s">
        <v>161</v>
      </c>
      <c r="K2385" t="s">
        <v>161</v>
      </c>
      <c r="L2385" t="s">
        <v>165</v>
      </c>
      <c r="M2385" t="s">
        <v>26</v>
      </c>
      <c r="N2385">
        <v>57168</v>
      </c>
      <c r="O2385">
        <v>55940</v>
      </c>
      <c r="P2385">
        <v>31844</v>
      </c>
      <c r="Q2385">
        <v>22670</v>
      </c>
      <c r="R2385">
        <v>0</v>
      </c>
      <c r="S2385">
        <v>0</v>
      </c>
      <c r="T2385">
        <v>0</v>
      </c>
      <c r="U2385">
        <v>0</v>
      </c>
      <c r="V2385">
        <v>97</v>
      </c>
      <c r="W2385">
        <v>55</v>
      </c>
      <c r="X2385">
        <v>39</v>
      </c>
      <c r="Y2385" t="s">
        <v>173</v>
      </c>
      <c r="Z2385" t="s">
        <v>173</v>
      </c>
      <c r="AA2385" t="s">
        <v>173</v>
      </c>
      <c r="AB2385" t="s">
        <v>173</v>
      </c>
      <c r="AC2385" s="25" t="s">
        <v>173</v>
      </c>
      <c r="AD2385" s="25" t="s">
        <v>173</v>
      </c>
      <c r="AE2385" s="25" t="s">
        <v>173</v>
      </c>
      <c r="AQ2385" s="5" t="e">
        <f>VLOOKUP(AR2385,'End KS4 denominations'!A:G,7,0)</f>
        <v>#N/A</v>
      </c>
      <c r="AR2385" s="5" t="str">
        <f t="shared" si="37"/>
        <v>Boys.S7.State-funded inc PRU &amp; AP.Total.Total</v>
      </c>
    </row>
    <row r="2386" spans="1:44" x14ac:dyDescent="0.25">
      <c r="A2386">
        <v>201819</v>
      </c>
      <c r="B2386" t="s">
        <v>19</v>
      </c>
      <c r="C2386" t="s">
        <v>110</v>
      </c>
      <c r="D2386" t="s">
        <v>20</v>
      </c>
      <c r="E2386" t="s">
        <v>21</v>
      </c>
      <c r="F2386" t="s">
        <v>22</v>
      </c>
      <c r="G2386" t="s">
        <v>113</v>
      </c>
      <c r="H2386" t="s">
        <v>125</v>
      </c>
      <c r="I2386" t="s">
        <v>312</v>
      </c>
      <c r="J2386" t="s">
        <v>161</v>
      </c>
      <c r="K2386" t="s">
        <v>161</v>
      </c>
      <c r="L2386" t="s">
        <v>165</v>
      </c>
      <c r="M2386" t="s">
        <v>26</v>
      </c>
      <c r="N2386">
        <v>24513</v>
      </c>
      <c r="O2386">
        <v>24273</v>
      </c>
      <c r="P2386">
        <v>17855</v>
      </c>
      <c r="Q2386">
        <v>14538</v>
      </c>
      <c r="R2386">
        <v>0</v>
      </c>
      <c r="S2386">
        <v>0</v>
      </c>
      <c r="T2386">
        <v>0</v>
      </c>
      <c r="U2386">
        <v>0</v>
      </c>
      <c r="V2386">
        <v>99</v>
      </c>
      <c r="W2386">
        <v>72</v>
      </c>
      <c r="X2386">
        <v>59</v>
      </c>
      <c r="Y2386" t="s">
        <v>173</v>
      </c>
      <c r="Z2386" t="s">
        <v>173</v>
      </c>
      <c r="AA2386" t="s">
        <v>173</v>
      </c>
      <c r="AB2386" t="s">
        <v>173</v>
      </c>
      <c r="AC2386" s="25" t="s">
        <v>173</v>
      </c>
      <c r="AD2386" s="25" t="s">
        <v>173</v>
      </c>
      <c r="AE2386" s="25" t="s">
        <v>173</v>
      </c>
      <c r="AQ2386" s="5" t="e">
        <f>VLOOKUP(AR2386,'End KS4 denominations'!A:G,7,0)</f>
        <v>#N/A</v>
      </c>
      <c r="AR2386" s="5" t="str">
        <f t="shared" si="37"/>
        <v>Girls.S7.State-funded inc PRU &amp; AP.Total.Total</v>
      </c>
    </row>
    <row r="2387" spans="1:44" x14ac:dyDescent="0.25">
      <c r="A2387">
        <v>201819</v>
      </c>
      <c r="B2387" t="s">
        <v>19</v>
      </c>
      <c r="C2387" t="s">
        <v>110</v>
      </c>
      <c r="D2387" t="s">
        <v>20</v>
      </c>
      <c r="E2387" t="s">
        <v>21</v>
      </c>
      <c r="F2387" t="s">
        <v>22</v>
      </c>
      <c r="G2387" t="s">
        <v>161</v>
      </c>
      <c r="H2387" t="s">
        <v>125</v>
      </c>
      <c r="I2387" t="s">
        <v>312</v>
      </c>
      <c r="J2387" t="s">
        <v>161</v>
      </c>
      <c r="K2387" t="s">
        <v>161</v>
      </c>
      <c r="L2387" t="s">
        <v>165</v>
      </c>
      <c r="M2387" t="s">
        <v>26</v>
      </c>
      <c r="N2387">
        <v>81681</v>
      </c>
      <c r="O2387">
        <v>80213</v>
      </c>
      <c r="P2387">
        <v>49699</v>
      </c>
      <c r="Q2387">
        <v>37208</v>
      </c>
      <c r="R2387">
        <v>0</v>
      </c>
      <c r="S2387">
        <v>0</v>
      </c>
      <c r="T2387">
        <v>0</v>
      </c>
      <c r="U2387">
        <v>0</v>
      </c>
      <c r="V2387">
        <v>98</v>
      </c>
      <c r="W2387">
        <v>60</v>
      </c>
      <c r="X2387">
        <v>45</v>
      </c>
      <c r="Y2387" t="s">
        <v>173</v>
      </c>
      <c r="Z2387" t="s">
        <v>173</v>
      </c>
      <c r="AA2387" t="s">
        <v>173</v>
      </c>
      <c r="AB2387" t="s">
        <v>173</v>
      </c>
      <c r="AC2387" s="25" t="s">
        <v>173</v>
      </c>
      <c r="AD2387" s="25" t="s">
        <v>173</v>
      </c>
      <c r="AE2387" s="25" t="s">
        <v>173</v>
      </c>
      <c r="AQ2387" s="5" t="e">
        <f>VLOOKUP(AR2387,'End KS4 denominations'!A:G,7,0)</f>
        <v>#N/A</v>
      </c>
      <c r="AR2387" s="5" t="str">
        <f t="shared" si="37"/>
        <v>Total.S7.State-funded inc PRU &amp; AP.Total.Total</v>
      </c>
    </row>
    <row r="2388" spans="1:44" x14ac:dyDescent="0.25">
      <c r="A2388">
        <v>201819</v>
      </c>
      <c r="B2388" t="s">
        <v>19</v>
      </c>
      <c r="C2388" t="s">
        <v>110</v>
      </c>
      <c r="D2388" t="s">
        <v>20</v>
      </c>
      <c r="E2388" t="s">
        <v>21</v>
      </c>
      <c r="F2388" t="s">
        <v>22</v>
      </c>
      <c r="G2388" t="s">
        <v>111</v>
      </c>
      <c r="H2388" t="s">
        <v>125</v>
      </c>
      <c r="I2388" t="s">
        <v>312</v>
      </c>
      <c r="J2388" t="s">
        <v>161</v>
      </c>
      <c r="K2388" t="s">
        <v>161</v>
      </c>
      <c r="L2388" t="s">
        <v>45</v>
      </c>
      <c r="M2388" t="s">
        <v>26</v>
      </c>
      <c r="N2388">
        <v>18222</v>
      </c>
      <c r="O2388">
        <v>18007</v>
      </c>
      <c r="P2388">
        <v>10878</v>
      </c>
      <c r="Q2388">
        <v>7716</v>
      </c>
      <c r="R2388">
        <v>0</v>
      </c>
      <c r="S2388">
        <v>0</v>
      </c>
      <c r="T2388">
        <v>0</v>
      </c>
      <c r="U2388">
        <v>0</v>
      </c>
      <c r="V2388">
        <v>98</v>
      </c>
      <c r="W2388">
        <v>59</v>
      </c>
      <c r="X2388">
        <v>42</v>
      </c>
      <c r="Y2388" t="s">
        <v>173</v>
      </c>
      <c r="Z2388" t="s">
        <v>173</v>
      </c>
      <c r="AA2388" t="s">
        <v>173</v>
      </c>
      <c r="AB2388" t="s">
        <v>173</v>
      </c>
      <c r="AC2388" s="25" t="s">
        <v>173</v>
      </c>
      <c r="AD2388" s="25" t="s">
        <v>173</v>
      </c>
      <c r="AE2388" s="25" t="s">
        <v>173</v>
      </c>
      <c r="AQ2388" s="5" t="e">
        <f>VLOOKUP(AR2388,'End KS4 denominations'!A:G,7,0)</f>
        <v>#N/A</v>
      </c>
      <c r="AR2388" s="5" t="str">
        <f t="shared" si="37"/>
        <v>Boys.S7.State-funded inc PRU &amp; AP.Total.Total</v>
      </c>
    </row>
    <row r="2389" spans="1:44" x14ac:dyDescent="0.25">
      <c r="A2389">
        <v>201819</v>
      </c>
      <c r="B2389" t="s">
        <v>19</v>
      </c>
      <c r="C2389" t="s">
        <v>110</v>
      </c>
      <c r="D2389" t="s">
        <v>20</v>
      </c>
      <c r="E2389" t="s">
        <v>21</v>
      </c>
      <c r="F2389" t="s">
        <v>22</v>
      </c>
      <c r="G2389" t="s">
        <v>113</v>
      </c>
      <c r="H2389" t="s">
        <v>125</v>
      </c>
      <c r="I2389" t="s">
        <v>312</v>
      </c>
      <c r="J2389" t="s">
        <v>161</v>
      </c>
      <c r="K2389" t="s">
        <v>161</v>
      </c>
      <c r="L2389" t="s">
        <v>45</v>
      </c>
      <c r="M2389" t="s">
        <v>26</v>
      </c>
      <c r="N2389">
        <v>33316</v>
      </c>
      <c r="O2389">
        <v>33188</v>
      </c>
      <c r="P2389">
        <v>26171</v>
      </c>
      <c r="Q2389">
        <v>21320</v>
      </c>
      <c r="R2389">
        <v>0</v>
      </c>
      <c r="S2389">
        <v>0</v>
      </c>
      <c r="T2389">
        <v>0</v>
      </c>
      <c r="U2389">
        <v>0</v>
      </c>
      <c r="V2389">
        <v>99</v>
      </c>
      <c r="W2389">
        <v>78</v>
      </c>
      <c r="X2389">
        <v>63</v>
      </c>
      <c r="Y2389" t="s">
        <v>173</v>
      </c>
      <c r="Z2389" t="s">
        <v>173</v>
      </c>
      <c r="AA2389" t="s">
        <v>173</v>
      </c>
      <c r="AB2389" t="s">
        <v>173</v>
      </c>
      <c r="AC2389" s="25" t="s">
        <v>173</v>
      </c>
      <c r="AD2389" s="25" t="s">
        <v>173</v>
      </c>
      <c r="AE2389" s="25" t="s">
        <v>173</v>
      </c>
      <c r="AQ2389" s="5" t="e">
        <f>VLOOKUP(AR2389,'End KS4 denominations'!A:G,7,0)</f>
        <v>#N/A</v>
      </c>
      <c r="AR2389" s="5" t="str">
        <f t="shared" si="37"/>
        <v>Girls.S7.State-funded inc PRU &amp; AP.Total.Total</v>
      </c>
    </row>
    <row r="2390" spans="1:44" x14ac:dyDescent="0.25">
      <c r="A2390">
        <v>201819</v>
      </c>
      <c r="B2390" t="s">
        <v>19</v>
      </c>
      <c r="C2390" t="s">
        <v>110</v>
      </c>
      <c r="D2390" t="s">
        <v>20</v>
      </c>
      <c r="E2390" t="s">
        <v>21</v>
      </c>
      <c r="F2390" t="s">
        <v>22</v>
      </c>
      <c r="G2390" t="s">
        <v>161</v>
      </c>
      <c r="H2390" t="s">
        <v>125</v>
      </c>
      <c r="I2390" t="s">
        <v>312</v>
      </c>
      <c r="J2390" t="s">
        <v>161</v>
      </c>
      <c r="K2390" t="s">
        <v>161</v>
      </c>
      <c r="L2390" t="s">
        <v>45</v>
      </c>
      <c r="M2390" t="s">
        <v>26</v>
      </c>
      <c r="N2390">
        <v>51538</v>
      </c>
      <c r="O2390">
        <v>51195</v>
      </c>
      <c r="P2390">
        <v>37049</v>
      </c>
      <c r="Q2390">
        <v>29036</v>
      </c>
      <c r="R2390">
        <v>0</v>
      </c>
      <c r="S2390">
        <v>0</v>
      </c>
      <c r="T2390">
        <v>0</v>
      </c>
      <c r="U2390">
        <v>0</v>
      </c>
      <c r="V2390">
        <v>99</v>
      </c>
      <c r="W2390">
        <v>71</v>
      </c>
      <c r="X2390">
        <v>56</v>
      </c>
      <c r="Y2390" t="s">
        <v>173</v>
      </c>
      <c r="Z2390" t="s">
        <v>173</v>
      </c>
      <c r="AA2390" t="s">
        <v>173</v>
      </c>
      <c r="AB2390" t="s">
        <v>173</v>
      </c>
      <c r="AC2390" s="25" t="s">
        <v>173</v>
      </c>
      <c r="AD2390" s="25" t="s">
        <v>173</v>
      </c>
      <c r="AE2390" s="25" t="s">
        <v>173</v>
      </c>
      <c r="AQ2390" s="5" t="e">
        <f>VLOOKUP(AR2390,'End KS4 denominations'!A:G,7,0)</f>
        <v>#N/A</v>
      </c>
      <c r="AR2390" s="5" t="str">
        <f t="shared" si="37"/>
        <v>Total.S7.State-funded inc PRU &amp; AP.Total.Total</v>
      </c>
    </row>
    <row r="2391" spans="1:44" x14ac:dyDescent="0.25">
      <c r="A2391">
        <v>201819</v>
      </c>
      <c r="B2391" t="s">
        <v>19</v>
      </c>
      <c r="C2391" t="s">
        <v>110</v>
      </c>
      <c r="D2391" t="s">
        <v>20</v>
      </c>
      <c r="E2391" t="s">
        <v>21</v>
      </c>
      <c r="F2391" t="s">
        <v>22</v>
      </c>
      <c r="G2391" t="s">
        <v>111</v>
      </c>
      <c r="H2391" t="s">
        <v>125</v>
      </c>
      <c r="I2391" t="s">
        <v>312</v>
      </c>
      <c r="J2391" t="s">
        <v>161</v>
      </c>
      <c r="K2391" t="s">
        <v>161</v>
      </c>
      <c r="L2391" t="s">
        <v>46</v>
      </c>
      <c r="M2391" t="s">
        <v>26</v>
      </c>
      <c r="N2391">
        <v>3787</v>
      </c>
      <c r="O2391">
        <v>3753</v>
      </c>
      <c r="P2391">
        <v>3124</v>
      </c>
      <c r="Q2391">
        <v>2703</v>
      </c>
      <c r="R2391">
        <v>0</v>
      </c>
      <c r="S2391">
        <v>0</v>
      </c>
      <c r="T2391">
        <v>0</v>
      </c>
      <c r="U2391">
        <v>0</v>
      </c>
      <c r="V2391">
        <v>99</v>
      </c>
      <c r="W2391">
        <v>82</v>
      </c>
      <c r="X2391">
        <v>71</v>
      </c>
      <c r="Y2391" t="s">
        <v>173</v>
      </c>
      <c r="Z2391" t="s">
        <v>173</v>
      </c>
      <c r="AA2391" t="s">
        <v>173</v>
      </c>
      <c r="AB2391" t="s">
        <v>173</v>
      </c>
      <c r="AC2391" s="25" t="s">
        <v>173</v>
      </c>
      <c r="AD2391" s="25" t="s">
        <v>173</v>
      </c>
      <c r="AE2391" s="25" t="s">
        <v>173</v>
      </c>
      <c r="AQ2391" s="5" t="e">
        <f>VLOOKUP(AR2391,'End KS4 denominations'!A:G,7,0)</f>
        <v>#N/A</v>
      </c>
      <c r="AR2391" s="5" t="str">
        <f t="shared" si="37"/>
        <v>Boys.S7.State-funded inc PRU &amp; AP.Total.Total</v>
      </c>
    </row>
    <row r="2392" spans="1:44" x14ac:dyDescent="0.25">
      <c r="A2392">
        <v>201819</v>
      </c>
      <c r="B2392" t="s">
        <v>19</v>
      </c>
      <c r="C2392" t="s">
        <v>110</v>
      </c>
      <c r="D2392" t="s">
        <v>20</v>
      </c>
      <c r="E2392" t="s">
        <v>21</v>
      </c>
      <c r="F2392" t="s">
        <v>22</v>
      </c>
      <c r="G2392" t="s">
        <v>113</v>
      </c>
      <c r="H2392" t="s">
        <v>125</v>
      </c>
      <c r="I2392" t="s">
        <v>312</v>
      </c>
      <c r="J2392" t="s">
        <v>161</v>
      </c>
      <c r="K2392" t="s">
        <v>161</v>
      </c>
      <c r="L2392" t="s">
        <v>46</v>
      </c>
      <c r="M2392" t="s">
        <v>26</v>
      </c>
      <c r="N2392">
        <v>1789</v>
      </c>
      <c r="O2392">
        <v>1779</v>
      </c>
      <c r="P2392">
        <v>1431</v>
      </c>
      <c r="Q2392">
        <v>1197</v>
      </c>
      <c r="R2392">
        <v>0</v>
      </c>
      <c r="S2392">
        <v>0</v>
      </c>
      <c r="T2392">
        <v>0</v>
      </c>
      <c r="U2392">
        <v>0</v>
      </c>
      <c r="V2392">
        <v>99</v>
      </c>
      <c r="W2392">
        <v>79</v>
      </c>
      <c r="X2392">
        <v>66</v>
      </c>
      <c r="Y2392" t="s">
        <v>173</v>
      </c>
      <c r="Z2392" t="s">
        <v>173</v>
      </c>
      <c r="AA2392" t="s">
        <v>173</v>
      </c>
      <c r="AB2392" t="s">
        <v>173</v>
      </c>
      <c r="AC2392" s="25" t="s">
        <v>173</v>
      </c>
      <c r="AD2392" s="25" t="s">
        <v>173</v>
      </c>
      <c r="AE2392" s="25" t="s">
        <v>173</v>
      </c>
      <c r="AQ2392" s="5" t="e">
        <f>VLOOKUP(AR2392,'End KS4 denominations'!A:G,7,0)</f>
        <v>#N/A</v>
      </c>
      <c r="AR2392" s="5" t="str">
        <f t="shared" si="37"/>
        <v>Girls.S7.State-funded inc PRU &amp; AP.Total.Total</v>
      </c>
    </row>
    <row r="2393" spans="1:44" x14ac:dyDescent="0.25">
      <c r="A2393">
        <v>201819</v>
      </c>
      <c r="B2393" t="s">
        <v>19</v>
      </c>
      <c r="C2393" t="s">
        <v>110</v>
      </c>
      <c r="D2393" t="s">
        <v>20</v>
      </c>
      <c r="E2393" t="s">
        <v>21</v>
      </c>
      <c r="F2393" t="s">
        <v>22</v>
      </c>
      <c r="G2393" t="s">
        <v>161</v>
      </c>
      <c r="H2393" t="s">
        <v>125</v>
      </c>
      <c r="I2393" t="s">
        <v>312</v>
      </c>
      <c r="J2393" t="s">
        <v>161</v>
      </c>
      <c r="K2393" t="s">
        <v>161</v>
      </c>
      <c r="L2393" t="s">
        <v>46</v>
      </c>
      <c r="M2393" t="s">
        <v>26</v>
      </c>
      <c r="N2393">
        <v>5576</v>
      </c>
      <c r="O2393">
        <v>5532</v>
      </c>
      <c r="P2393">
        <v>4555</v>
      </c>
      <c r="Q2393">
        <v>3900</v>
      </c>
      <c r="R2393">
        <v>0</v>
      </c>
      <c r="S2393">
        <v>0</v>
      </c>
      <c r="T2393">
        <v>0</v>
      </c>
      <c r="U2393">
        <v>0</v>
      </c>
      <c r="V2393">
        <v>99</v>
      </c>
      <c r="W2393">
        <v>81</v>
      </c>
      <c r="X2393">
        <v>69</v>
      </c>
      <c r="Y2393" t="s">
        <v>173</v>
      </c>
      <c r="Z2393" t="s">
        <v>173</v>
      </c>
      <c r="AA2393" t="s">
        <v>173</v>
      </c>
      <c r="AB2393" t="s">
        <v>173</v>
      </c>
      <c r="AC2393" s="25" t="s">
        <v>173</v>
      </c>
      <c r="AD2393" s="25" t="s">
        <v>173</v>
      </c>
      <c r="AE2393" s="25" t="s">
        <v>173</v>
      </c>
      <c r="AQ2393" s="5" t="e">
        <f>VLOOKUP(AR2393,'End KS4 denominations'!A:G,7,0)</f>
        <v>#N/A</v>
      </c>
      <c r="AR2393" s="5" t="str">
        <f t="shared" si="37"/>
        <v>Total.S7.State-funded inc PRU &amp; AP.Total.Total</v>
      </c>
    </row>
    <row r="2394" spans="1:44" x14ac:dyDescent="0.25">
      <c r="A2394">
        <v>201819</v>
      </c>
      <c r="B2394" t="s">
        <v>19</v>
      </c>
      <c r="C2394" t="s">
        <v>110</v>
      </c>
      <c r="D2394" t="s">
        <v>20</v>
      </c>
      <c r="E2394" t="s">
        <v>21</v>
      </c>
      <c r="F2394" t="s">
        <v>22</v>
      </c>
      <c r="G2394" t="s">
        <v>111</v>
      </c>
      <c r="H2394" t="s">
        <v>125</v>
      </c>
      <c r="I2394" t="s">
        <v>312</v>
      </c>
      <c r="J2394" t="s">
        <v>161</v>
      </c>
      <c r="K2394" t="s">
        <v>161</v>
      </c>
      <c r="L2394" t="s">
        <v>47</v>
      </c>
      <c r="M2394" t="s">
        <v>26</v>
      </c>
      <c r="N2394">
        <v>2520</v>
      </c>
      <c r="O2394">
        <v>2452</v>
      </c>
      <c r="P2394">
        <v>1209</v>
      </c>
      <c r="Q2394">
        <v>847</v>
      </c>
      <c r="R2394">
        <v>0</v>
      </c>
      <c r="S2394">
        <v>0</v>
      </c>
      <c r="T2394">
        <v>0</v>
      </c>
      <c r="U2394">
        <v>0</v>
      </c>
      <c r="V2394">
        <v>97</v>
      </c>
      <c r="W2394">
        <v>47</v>
      </c>
      <c r="X2394">
        <v>33</v>
      </c>
      <c r="Y2394" t="s">
        <v>173</v>
      </c>
      <c r="Z2394" t="s">
        <v>173</v>
      </c>
      <c r="AA2394" t="s">
        <v>173</v>
      </c>
      <c r="AB2394" t="s">
        <v>173</v>
      </c>
      <c r="AC2394" s="25" t="s">
        <v>173</v>
      </c>
      <c r="AD2394" s="25" t="s">
        <v>173</v>
      </c>
      <c r="AE2394" s="25" t="s">
        <v>173</v>
      </c>
      <c r="AQ2394" s="5" t="e">
        <f>VLOOKUP(AR2394,'End KS4 denominations'!A:G,7,0)</f>
        <v>#N/A</v>
      </c>
      <c r="AR2394" s="5" t="str">
        <f t="shared" si="37"/>
        <v>Boys.S7.State-funded inc PRU &amp; AP.Total.Total</v>
      </c>
    </row>
    <row r="2395" spans="1:44" x14ac:dyDescent="0.25">
      <c r="A2395">
        <v>201819</v>
      </c>
      <c r="B2395" t="s">
        <v>19</v>
      </c>
      <c r="C2395" t="s">
        <v>110</v>
      </c>
      <c r="D2395" t="s">
        <v>20</v>
      </c>
      <c r="E2395" t="s">
        <v>21</v>
      </c>
      <c r="F2395" t="s">
        <v>22</v>
      </c>
      <c r="G2395" t="s">
        <v>113</v>
      </c>
      <c r="H2395" t="s">
        <v>125</v>
      </c>
      <c r="I2395" t="s">
        <v>312</v>
      </c>
      <c r="J2395" t="s">
        <v>161</v>
      </c>
      <c r="K2395" t="s">
        <v>161</v>
      </c>
      <c r="L2395" t="s">
        <v>47</v>
      </c>
      <c r="M2395" t="s">
        <v>26</v>
      </c>
      <c r="N2395">
        <v>302</v>
      </c>
      <c r="O2395">
        <v>297</v>
      </c>
      <c r="P2395">
        <v>213</v>
      </c>
      <c r="Q2395">
        <v>184</v>
      </c>
      <c r="R2395">
        <v>0</v>
      </c>
      <c r="S2395">
        <v>0</v>
      </c>
      <c r="T2395">
        <v>0</v>
      </c>
      <c r="U2395">
        <v>0</v>
      </c>
      <c r="V2395">
        <v>98</v>
      </c>
      <c r="W2395">
        <v>70</v>
      </c>
      <c r="X2395">
        <v>60</v>
      </c>
      <c r="Y2395" t="s">
        <v>173</v>
      </c>
      <c r="Z2395" t="s">
        <v>173</v>
      </c>
      <c r="AA2395" t="s">
        <v>173</v>
      </c>
      <c r="AB2395" t="s">
        <v>173</v>
      </c>
      <c r="AC2395" s="25" t="s">
        <v>173</v>
      </c>
      <c r="AD2395" s="25" t="s">
        <v>173</v>
      </c>
      <c r="AE2395" s="25" t="s">
        <v>173</v>
      </c>
      <c r="AQ2395" s="5" t="e">
        <f>VLOOKUP(AR2395,'End KS4 denominations'!A:G,7,0)</f>
        <v>#N/A</v>
      </c>
      <c r="AR2395" s="5" t="str">
        <f t="shared" si="37"/>
        <v>Girls.S7.State-funded inc PRU &amp; AP.Total.Total</v>
      </c>
    </row>
    <row r="2396" spans="1:44" x14ac:dyDescent="0.25">
      <c r="A2396">
        <v>201819</v>
      </c>
      <c r="B2396" t="s">
        <v>19</v>
      </c>
      <c r="C2396" t="s">
        <v>110</v>
      </c>
      <c r="D2396" t="s">
        <v>20</v>
      </c>
      <c r="E2396" t="s">
        <v>21</v>
      </c>
      <c r="F2396" t="s">
        <v>22</v>
      </c>
      <c r="G2396" t="s">
        <v>161</v>
      </c>
      <c r="H2396" t="s">
        <v>125</v>
      </c>
      <c r="I2396" t="s">
        <v>312</v>
      </c>
      <c r="J2396" t="s">
        <v>161</v>
      </c>
      <c r="K2396" t="s">
        <v>161</v>
      </c>
      <c r="L2396" t="s">
        <v>47</v>
      </c>
      <c r="M2396" t="s">
        <v>26</v>
      </c>
      <c r="N2396">
        <v>2822</v>
      </c>
      <c r="O2396">
        <v>2749</v>
      </c>
      <c r="P2396">
        <v>1422</v>
      </c>
      <c r="Q2396">
        <v>1031</v>
      </c>
      <c r="R2396">
        <v>0</v>
      </c>
      <c r="S2396">
        <v>0</v>
      </c>
      <c r="T2396">
        <v>0</v>
      </c>
      <c r="U2396">
        <v>0</v>
      </c>
      <c r="V2396">
        <v>97</v>
      </c>
      <c r="W2396">
        <v>50</v>
      </c>
      <c r="X2396">
        <v>36</v>
      </c>
      <c r="Y2396" t="s">
        <v>173</v>
      </c>
      <c r="Z2396" t="s">
        <v>173</v>
      </c>
      <c r="AA2396" t="s">
        <v>173</v>
      </c>
      <c r="AB2396" t="s">
        <v>173</v>
      </c>
      <c r="AC2396" s="25" t="s">
        <v>173</v>
      </c>
      <c r="AD2396" s="25" t="s">
        <v>173</v>
      </c>
      <c r="AE2396" s="25" t="s">
        <v>173</v>
      </c>
      <c r="AQ2396" s="5" t="e">
        <f>VLOOKUP(AR2396,'End KS4 denominations'!A:G,7,0)</f>
        <v>#N/A</v>
      </c>
      <c r="AR2396" s="5" t="str">
        <f t="shared" si="37"/>
        <v>Total.S7.State-funded inc PRU &amp; AP.Total.Total</v>
      </c>
    </row>
    <row r="2397" spans="1:44" x14ac:dyDescent="0.25">
      <c r="A2397">
        <v>201819</v>
      </c>
      <c r="B2397" t="s">
        <v>19</v>
      </c>
      <c r="C2397" t="s">
        <v>110</v>
      </c>
      <c r="D2397" t="s">
        <v>20</v>
      </c>
      <c r="E2397" t="s">
        <v>21</v>
      </c>
      <c r="F2397" t="s">
        <v>22</v>
      </c>
      <c r="G2397" t="s">
        <v>111</v>
      </c>
      <c r="H2397" t="s">
        <v>125</v>
      </c>
      <c r="I2397" t="s">
        <v>312</v>
      </c>
      <c r="J2397" t="s">
        <v>161</v>
      </c>
      <c r="K2397" t="s">
        <v>161</v>
      </c>
      <c r="L2397" t="s">
        <v>48</v>
      </c>
      <c r="M2397" t="s">
        <v>26</v>
      </c>
      <c r="N2397">
        <v>270523</v>
      </c>
      <c r="O2397">
        <v>262204</v>
      </c>
      <c r="P2397">
        <v>168298</v>
      </c>
      <c r="Q2397">
        <v>110027</v>
      </c>
      <c r="R2397">
        <v>0</v>
      </c>
      <c r="S2397">
        <v>0</v>
      </c>
      <c r="T2397">
        <v>0</v>
      </c>
      <c r="U2397">
        <v>0</v>
      </c>
      <c r="V2397">
        <v>96</v>
      </c>
      <c r="W2397">
        <v>62</v>
      </c>
      <c r="X2397">
        <v>40</v>
      </c>
      <c r="Y2397" t="s">
        <v>173</v>
      </c>
      <c r="Z2397" t="s">
        <v>173</v>
      </c>
      <c r="AA2397" t="s">
        <v>173</v>
      </c>
      <c r="AB2397" t="s">
        <v>173</v>
      </c>
      <c r="AC2397" s="25" t="s">
        <v>173</v>
      </c>
      <c r="AD2397" s="25" t="s">
        <v>173</v>
      </c>
      <c r="AE2397" s="25" t="s">
        <v>173</v>
      </c>
      <c r="AQ2397" s="5" t="e">
        <f>VLOOKUP(AR2397,'End KS4 denominations'!A:G,7,0)</f>
        <v>#N/A</v>
      </c>
      <c r="AR2397" s="5" t="str">
        <f t="shared" si="37"/>
        <v>Boys.S7.State-funded inc PRU &amp; AP.Total.Total</v>
      </c>
    </row>
    <row r="2398" spans="1:44" x14ac:dyDescent="0.25">
      <c r="A2398">
        <v>201819</v>
      </c>
      <c r="B2398" t="s">
        <v>19</v>
      </c>
      <c r="C2398" t="s">
        <v>110</v>
      </c>
      <c r="D2398" t="s">
        <v>20</v>
      </c>
      <c r="E2398" t="s">
        <v>21</v>
      </c>
      <c r="F2398" t="s">
        <v>22</v>
      </c>
      <c r="G2398" t="s">
        <v>113</v>
      </c>
      <c r="H2398" t="s">
        <v>125</v>
      </c>
      <c r="I2398" t="s">
        <v>312</v>
      </c>
      <c r="J2398" t="s">
        <v>161</v>
      </c>
      <c r="K2398" t="s">
        <v>161</v>
      </c>
      <c r="L2398" t="s">
        <v>48</v>
      </c>
      <c r="M2398" t="s">
        <v>26</v>
      </c>
      <c r="N2398">
        <v>262972</v>
      </c>
      <c r="O2398">
        <v>257548</v>
      </c>
      <c r="P2398">
        <v>181736</v>
      </c>
      <c r="Q2398">
        <v>123483</v>
      </c>
      <c r="R2398">
        <v>0</v>
      </c>
      <c r="S2398">
        <v>0</v>
      </c>
      <c r="T2398">
        <v>0</v>
      </c>
      <c r="U2398">
        <v>0</v>
      </c>
      <c r="V2398">
        <v>97</v>
      </c>
      <c r="W2398">
        <v>69</v>
      </c>
      <c r="X2398">
        <v>46</v>
      </c>
      <c r="Y2398" t="s">
        <v>173</v>
      </c>
      <c r="Z2398" t="s">
        <v>173</v>
      </c>
      <c r="AA2398" t="s">
        <v>173</v>
      </c>
      <c r="AB2398" t="s">
        <v>173</v>
      </c>
      <c r="AC2398" s="25" t="s">
        <v>173</v>
      </c>
      <c r="AD2398" s="25" t="s">
        <v>173</v>
      </c>
      <c r="AE2398" s="25" t="s">
        <v>173</v>
      </c>
      <c r="AQ2398" s="5" t="e">
        <f>VLOOKUP(AR2398,'End KS4 denominations'!A:G,7,0)</f>
        <v>#N/A</v>
      </c>
      <c r="AR2398" s="5" t="str">
        <f t="shared" si="37"/>
        <v>Girls.S7.State-funded inc PRU &amp; AP.Total.Total</v>
      </c>
    </row>
    <row r="2399" spans="1:44" x14ac:dyDescent="0.25">
      <c r="A2399">
        <v>201819</v>
      </c>
      <c r="B2399" t="s">
        <v>19</v>
      </c>
      <c r="C2399" t="s">
        <v>110</v>
      </c>
      <c r="D2399" t="s">
        <v>20</v>
      </c>
      <c r="E2399" t="s">
        <v>21</v>
      </c>
      <c r="F2399" t="s">
        <v>22</v>
      </c>
      <c r="G2399" t="s">
        <v>161</v>
      </c>
      <c r="H2399" t="s">
        <v>125</v>
      </c>
      <c r="I2399" t="s">
        <v>312</v>
      </c>
      <c r="J2399" t="s">
        <v>161</v>
      </c>
      <c r="K2399" t="s">
        <v>161</v>
      </c>
      <c r="L2399" t="s">
        <v>48</v>
      </c>
      <c r="M2399" t="s">
        <v>26</v>
      </c>
      <c r="N2399">
        <v>533495</v>
      </c>
      <c r="O2399">
        <v>519752</v>
      </c>
      <c r="P2399">
        <v>350034</v>
      </c>
      <c r="Q2399">
        <v>233510</v>
      </c>
      <c r="R2399">
        <v>0</v>
      </c>
      <c r="S2399">
        <v>0</v>
      </c>
      <c r="T2399">
        <v>0</v>
      </c>
      <c r="U2399">
        <v>0</v>
      </c>
      <c r="V2399">
        <v>97</v>
      </c>
      <c r="W2399">
        <v>65</v>
      </c>
      <c r="X2399">
        <v>43</v>
      </c>
      <c r="Y2399" t="s">
        <v>173</v>
      </c>
      <c r="Z2399" t="s">
        <v>173</v>
      </c>
      <c r="AA2399" t="s">
        <v>173</v>
      </c>
      <c r="AB2399" t="s">
        <v>173</v>
      </c>
      <c r="AC2399" s="25" t="s">
        <v>173</v>
      </c>
      <c r="AD2399" s="25" t="s">
        <v>173</v>
      </c>
      <c r="AE2399" s="25" t="s">
        <v>173</v>
      </c>
      <c r="AQ2399" s="5" t="e">
        <f>VLOOKUP(AR2399,'End KS4 denominations'!A:G,7,0)</f>
        <v>#N/A</v>
      </c>
      <c r="AR2399" s="5" t="str">
        <f t="shared" si="37"/>
        <v>Total.S7.State-funded inc PRU &amp; AP.Total.Total</v>
      </c>
    </row>
    <row r="2400" spans="1:44" x14ac:dyDescent="0.25">
      <c r="A2400">
        <v>201819</v>
      </c>
      <c r="B2400" t="s">
        <v>19</v>
      </c>
      <c r="C2400" t="s">
        <v>110</v>
      </c>
      <c r="D2400" t="s">
        <v>20</v>
      </c>
      <c r="E2400" t="s">
        <v>21</v>
      </c>
      <c r="F2400" t="s">
        <v>22</v>
      </c>
      <c r="G2400" t="s">
        <v>111</v>
      </c>
      <c r="H2400" t="s">
        <v>125</v>
      </c>
      <c r="I2400" t="s">
        <v>312</v>
      </c>
      <c r="J2400" t="s">
        <v>161</v>
      </c>
      <c r="K2400" t="s">
        <v>161</v>
      </c>
      <c r="L2400" t="s">
        <v>49</v>
      </c>
      <c r="M2400" t="s">
        <v>26</v>
      </c>
      <c r="N2400">
        <v>271032</v>
      </c>
      <c r="O2400">
        <v>264912</v>
      </c>
      <c r="P2400">
        <v>167393</v>
      </c>
      <c r="Q2400">
        <v>118279</v>
      </c>
      <c r="R2400">
        <v>0</v>
      </c>
      <c r="S2400">
        <v>0</v>
      </c>
      <c r="T2400">
        <v>0</v>
      </c>
      <c r="U2400">
        <v>0</v>
      </c>
      <c r="V2400">
        <v>97</v>
      </c>
      <c r="W2400">
        <v>61</v>
      </c>
      <c r="X2400">
        <v>43</v>
      </c>
      <c r="Y2400" t="s">
        <v>173</v>
      </c>
      <c r="Z2400" t="s">
        <v>173</v>
      </c>
      <c r="AA2400" t="s">
        <v>173</v>
      </c>
      <c r="AB2400" t="s">
        <v>173</v>
      </c>
      <c r="AC2400" s="25" t="s">
        <v>173</v>
      </c>
      <c r="AD2400" s="25" t="s">
        <v>173</v>
      </c>
      <c r="AE2400" s="25" t="s">
        <v>173</v>
      </c>
      <c r="AQ2400" s="5" t="e">
        <f>VLOOKUP(AR2400,'End KS4 denominations'!A:G,7,0)</f>
        <v>#N/A</v>
      </c>
      <c r="AR2400" s="5" t="str">
        <f t="shared" si="37"/>
        <v>Boys.S7.State-funded inc PRU &amp; AP.Total.Total</v>
      </c>
    </row>
    <row r="2401" spans="1:44" x14ac:dyDescent="0.25">
      <c r="A2401">
        <v>201819</v>
      </c>
      <c r="B2401" t="s">
        <v>19</v>
      </c>
      <c r="C2401" t="s">
        <v>110</v>
      </c>
      <c r="D2401" t="s">
        <v>20</v>
      </c>
      <c r="E2401" t="s">
        <v>21</v>
      </c>
      <c r="F2401" t="s">
        <v>22</v>
      </c>
      <c r="G2401" t="s">
        <v>113</v>
      </c>
      <c r="H2401" t="s">
        <v>125</v>
      </c>
      <c r="I2401" t="s">
        <v>312</v>
      </c>
      <c r="J2401" t="s">
        <v>161</v>
      </c>
      <c r="K2401" t="s">
        <v>161</v>
      </c>
      <c r="L2401" t="s">
        <v>49</v>
      </c>
      <c r="M2401" t="s">
        <v>26</v>
      </c>
      <c r="N2401">
        <v>263395</v>
      </c>
      <c r="O2401">
        <v>260973</v>
      </c>
      <c r="P2401">
        <v>203480</v>
      </c>
      <c r="Q2401">
        <v>160427</v>
      </c>
      <c r="R2401">
        <v>0</v>
      </c>
      <c r="S2401">
        <v>0</v>
      </c>
      <c r="T2401">
        <v>0</v>
      </c>
      <c r="U2401">
        <v>0</v>
      </c>
      <c r="V2401">
        <v>99</v>
      </c>
      <c r="W2401">
        <v>77</v>
      </c>
      <c r="X2401">
        <v>60</v>
      </c>
      <c r="Y2401" t="s">
        <v>173</v>
      </c>
      <c r="Z2401" t="s">
        <v>173</v>
      </c>
      <c r="AA2401" t="s">
        <v>173</v>
      </c>
      <c r="AB2401" t="s">
        <v>173</v>
      </c>
      <c r="AC2401" s="25" t="s">
        <v>173</v>
      </c>
      <c r="AD2401" s="25" t="s">
        <v>173</v>
      </c>
      <c r="AE2401" s="25" t="s">
        <v>173</v>
      </c>
      <c r="AQ2401" s="5" t="e">
        <f>VLOOKUP(AR2401,'End KS4 denominations'!A:G,7,0)</f>
        <v>#N/A</v>
      </c>
      <c r="AR2401" s="5" t="str">
        <f t="shared" si="37"/>
        <v>Girls.S7.State-funded inc PRU &amp; AP.Total.Total</v>
      </c>
    </row>
    <row r="2402" spans="1:44" x14ac:dyDescent="0.25">
      <c r="A2402">
        <v>201819</v>
      </c>
      <c r="B2402" t="s">
        <v>19</v>
      </c>
      <c r="C2402" t="s">
        <v>110</v>
      </c>
      <c r="D2402" t="s">
        <v>20</v>
      </c>
      <c r="E2402" t="s">
        <v>21</v>
      </c>
      <c r="F2402" t="s">
        <v>22</v>
      </c>
      <c r="G2402" t="s">
        <v>161</v>
      </c>
      <c r="H2402" t="s">
        <v>125</v>
      </c>
      <c r="I2402" t="s">
        <v>312</v>
      </c>
      <c r="J2402" t="s">
        <v>161</v>
      </c>
      <c r="K2402" t="s">
        <v>161</v>
      </c>
      <c r="L2402" t="s">
        <v>49</v>
      </c>
      <c r="M2402" t="s">
        <v>26</v>
      </c>
      <c r="N2402">
        <v>534427</v>
      </c>
      <c r="O2402">
        <v>525885</v>
      </c>
      <c r="P2402">
        <v>370873</v>
      </c>
      <c r="Q2402">
        <v>278706</v>
      </c>
      <c r="R2402">
        <v>0</v>
      </c>
      <c r="S2402">
        <v>0</v>
      </c>
      <c r="T2402">
        <v>0</v>
      </c>
      <c r="U2402">
        <v>0</v>
      </c>
      <c r="V2402">
        <v>98</v>
      </c>
      <c r="W2402">
        <v>69</v>
      </c>
      <c r="X2402">
        <v>52</v>
      </c>
      <c r="Y2402" t="s">
        <v>173</v>
      </c>
      <c r="Z2402" t="s">
        <v>173</v>
      </c>
      <c r="AA2402" t="s">
        <v>173</v>
      </c>
      <c r="AB2402" t="s">
        <v>173</v>
      </c>
      <c r="AC2402" s="25" t="s">
        <v>173</v>
      </c>
      <c r="AD2402" s="25" t="s">
        <v>173</v>
      </c>
      <c r="AE2402" s="25" t="s">
        <v>173</v>
      </c>
      <c r="AQ2402" s="5" t="e">
        <f>VLOOKUP(AR2402,'End KS4 denominations'!A:G,7,0)</f>
        <v>#N/A</v>
      </c>
      <c r="AR2402" s="5" t="str">
        <f t="shared" si="37"/>
        <v>Total.S7.State-funded inc PRU &amp; AP.Total.Total</v>
      </c>
    </row>
    <row r="2403" spans="1:44" x14ac:dyDescent="0.25">
      <c r="A2403">
        <v>201819</v>
      </c>
      <c r="B2403" t="s">
        <v>19</v>
      </c>
      <c r="C2403" t="s">
        <v>110</v>
      </c>
      <c r="D2403" t="s">
        <v>20</v>
      </c>
      <c r="E2403" t="s">
        <v>21</v>
      </c>
      <c r="F2403" t="s">
        <v>22</v>
      </c>
      <c r="G2403" t="s">
        <v>111</v>
      </c>
      <c r="H2403" t="s">
        <v>125</v>
      </c>
      <c r="I2403" t="s">
        <v>312</v>
      </c>
      <c r="J2403" t="s">
        <v>161</v>
      </c>
      <c r="K2403" t="s">
        <v>161</v>
      </c>
      <c r="L2403" t="s">
        <v>50</v>
      </c>
      <c r="M2403" t="s">
        <v>26</v>
      </c>
      <c r="N2403">
        <v>264763</v>
      </c>
      <c r="O2403">
        <v>256779</v>
      </c>
      <c r="P2403">
        <v>173031</v>
      </c>
      <c r="Q2403">
        <v>123563</v>
      </c>
      <c r="R2403">
        <v>0</v>
      </c>
      <c r="S2403">
        <v>0</v>
      </c>
      <c r="T2403">
        <v>0</v>
      </c>
      <c r="U2403">
        <v>0</v>
      </c>
      <c r="V2403">
        <v>96</v>
      </c>
      <c r="W2403">
        <v>65</v>
      </c>
      <c r="X2403">
        <v>46</v>
      </c>
      <c r="Y2403" t="s">
        <v>173</v>
      </c>
      <c r="Z2403" t="s">
        <v>173</v>
      </c>
      <c r="AA2403" t="s">
        <v>173</v>
      </c>
      <c r="AB2403" t="s">
        <v>173</v>
      </c>
      <c r="AC2403" s="25" t="s">
        <v>173</v>
      </c>
      <c r="AD2403" s="25" t="s">
        <v>173</v>
      </c>
      <c r="AE2403" s="25" t="s">
        <v>173</v>
      </c>
      <c r="AQ2403" s="5" t="e">
        <f>VLOOKUP(AR2403,'End KS4 denominations'!A:G,7,0)</f>
        <v>#N/A</v>
      </c>
      <c r="AR2403" s="5" t="str">
        <f t="shared" si="37"/>
        <v>Boys.S7.State-funded inc PRU &amp; AP.Total.Total</v>
      </c>
    </row>
    <row r="2404" spans="1:44" x14ac:dyDescent="0.25">
      <c r="A2404">
        <v>201819</v>
      </c>
      <c r="B2404" t="s">
        <v>19</v>
      </c>
      <c r="C2404" t="s">
        <v>110</v>
      </c>
      <c r="D2404" t="s">
        <v>20</v>
      </c>
      <c r="E2404" t="s">
        <v>21</v>
      </c>
      <c r="F2404" t="s">
        <v>22</v>
      </c>
      <c r="G2404" t="s">
        <v>113</v>
      </c>
      <c r="H2404" t="s">
        <v>125</v>
      </c>
      <c r="I2404" t="s">
        <v>312</v>
      </c>
      <c r="J2404" t="s">
        <v>161</v>
      </c>
      <c r="K2404" t="s">
        <v>161</v>
      </c>
      <c r="L2404" t="s">
        <v>50</v>
      </c>
      <c r="M2404" t="s">
        <v>26</v>
      </c>
      <c r="N2404">
        <v>260090</v>
      </c>
      <c r="O2404">
        <v>257032</v>
      </c>
      <c r="P2404">
        <v>208430</v>
      </c>
      <c r="Q2404">
        <v>166765</v>
      </c>
      <c r="R2404">
        <v>0</v>
      </c>
      <c r="S2404">
        <v>0</v>
      </c>
      <c r="T2404">
        <v>0</v>
      </c>
      <c r="U2404">
        <v>0</v>
      </c>
      <c r="V2404">
        <v>98</v>
      </c>
      <c r="W2404">
        <v>80</v>
      </c>
      <c r="X2404">
        <v>64</v>
      </c>
      <c r="Y2404" t="s">
        <v>173</v>
      </c>
      <c r="Z2404" t="s">
        <v>173</v>
      </c>
      <c r="AA2404" t="s">
        <v>173</v>
      </c>
      <c r="AB2404" t="s">
        <v>173</v>
      </c>
      <c r="AC2404" s="25" t="s">
        <v>173</v>
      </c>
      <c r="AD2404" s="25" t="s">
        <v>173</v>
      </c>
      <c r="AE2404" s="25" t="s">
        <v>173</v>
      </c>
      <c r="AQ2404" s="5" t="e">
        <f>VLOOKUP(AR2404,'End KS4 denominations'!A:G,7,0)</f>
        <v>#N/A</v>
      </c>
      <c r="AR2404" s="5" t="str">
        <f t="shared" si="37"/>
        <v>Girls.S7.State-funded inc PRU &amp; AP.Total.Total</v>
      </c>
    </row>
    <row r="2405" spans="1:44" x14ac:dyDescent="0.25">
      <c r="A2405">
        <v>201819</v>
      </c>
      <c r="B2405" t="s">
        <v>19</v>
      </c>
      <c r="C2405" t="s">
        <v>110</v>
      </c>
      <c r="D2405" t="s">
        <v>20</v>
      </c>
      <c r="E2405" t="s">
        <v>21</v>
      </c>
      <c r="F2405" t="s">
        <v>22</v>
      </c>
      <c r="G2405" t="s">
        <v>161</v>
      </c>
      <c r="H2405" t="s">
        <v>125</v>
      </c>
      <c r="I2405" t="s">
        <v>312</v>
      </c>
      <c r="J2405" t="s">
        <v>161</v>
      </c>
      <c r="K2405" t="s">
        <v>161</v>
      </c>
      <c r="L2405" t="s">
        <v>50</v>
      </c>
      <c r="M2405" t="s">
        <v>26</v>
      </c>
      <c r="N2405">
        <v>524853</v>
      </c>
      <c r="O2405">
        <v>513811</v>
      </c>
      <c r="P2405">
        <v>381461</v>
      </c>
      <c r="Q2405">
        <v>290328</v>
      </c>
      <c r="R2405">
        <v>0</v>
      </c>
      <c r="S2405">
        <v>0</v>
      </c>
      <c r="T2405">
        <v>0</v>
      </c>
      <c r="U2405">
        <v>0</v>
      </c>
      <c r="V2405">
        <v>97</v>
      </c>
      <c r="W2405">
        <v>72</v>
      </c>
      <c r="X2405">
        <v>55</v>
      </c>
      <c r="Y2405" t="s">
        <v>173</v>
      </c>
      <c r="Z2405" t="s">
        <v>173</v>
      </c>
      <c r="AA2405" t="s">
        <v>173</v>
      </c>
      <c r="AB2405" t="s">
        <v>173</v>
      </c>
      <c r="AC2405" s="25" t="s">
        <v>173</v>
      </c>
      <c r="AD2405" s="25" t="s">
        <v>173</v>
      </c>
      <c r="AE2405" s="25" t="s">
        <v>173</v>
      </c>
      <c r="AQ2405" s="5" t="e">
        <f>VLOOKUP(AR2405,'End KS4 denominations'!A:G,7,0)</f>
        <v>#N/A</v>
      </c>
      <c r="AR2405" s="5" t="str">
        <f t="shared" si="37"/>
        <v>Total.S7.State-funded inc PRU &amp; AP.Total.Total</v>
      </c>
    </row>
    <row r="2406" spans="1:44" x14ac:dyDescent="0.25">
      <c r="A2406">
        <v>201819</v>
      </c>
      <c r="B2406" t="s">
        <v>19</v>
      </c>
      <c r="C2406" t="s">
        <v>110</v>
      </c>
      <c r="D2406" t="s">
        <v>20</v>
      </c>
      <c r="E2406" t="s">
        <v>21</v>
      </c>
      <c r="F2406" t="s">
        <v>22</v>
      </c>
      <c r="G2406" t="s">
        <v>111</v>
      </c>
      <c r="H2406" t="s">
        <v>125</v>
      </c>
      <c r="I2406" t="s">
        <v>312</v>
      </c>
      <c r="J2406" t="s">
        <v>161</v>
      </c>
      <c r="K2406" t="s">
        <v>161</v>
      </c>
      <c r="L2406" t="s">
        <v>51</v>
      </c>
      <c r="M2406" t="s">
        <v>26</v>
      </c>
      <c r="N2406">
        <v>265627</v>
      </c>
      <c r="O2406">
        <v>256374</v>
      </c>
      <c r="P2406">
        <v>151168</v>
      </c>
      <c r="Q2406">
        <v>98268</v>
      </c>
      <c r="R2406">
        <v>0</v>
      </c>
      <c r="S2406">
        <v>0</v>
      </c>
      <c r="T2406">
        <v>0</v>
      </c>
      <c r="U2406">
        <v>0</v>
      </c>
      <c r="V2406">
        <v>96</v>
      </c>
      <c r="W2406">
        <v>56</v>
      </c>
      <c r="X2406">
        <v>36</v>
      </c>
      <c r="Y2406" t="s">
        <v>173</v>
      </c>
      <c r="Z2406" t="s">
        <v>173</v>
      </c>
      <c r="AA2406" t="s">
        <v>173</v>
      </c>
      <c r="AB2406" t="s">
        <v>173</v>
      </c>
      <c r="AC2406" s="25" t="s">
        <v>173</v>
      </c>
      <c r="AD2406" s="25" t="s">
        <v>173</v>
      </c>
      <c r="AE2406" s="25" t="s">
        <v>173</v>
      </c>
      <c r="AQ2406" s="5" t="e">
        <f>VLOOKUP(AR2406,'End KS4 denominations'!A:G,7,0)</f>
        <v>#N/A</v>
      </c>
      <c r="AR2406" s="5" t="str">
        <f t="shared" si="37"/>
        <v>Boys.S7.State-funded inc PRU &amp; AP.Total.Total</v>
      </c>
    </row>
    <row r="2407" spans="1:44" x14ac:dyDescent="0.25">
      <c r="A2407">
        <v>201819</v>
      </c>
      <c r="B2407" t="s">
        <v>19</v>
      </c>
      <c r="C2407" t="s">
        <v>110</v>
      </c>
      <c r="D2407" t="s">
        <v>20</v>
      </c>
      <c r="E2407" t="s">
        <v>21</v>
      </c>
      <c r="F2407" t="s">
        <v>22</v>
      </c>
      <c r="G2407" t="s">
        <v>113</v>
      </c>
      <c r="H2407" t="s">
        <v>125</v>
      </c>
      <c r="I2407" t="s">
        <v>312</v>
      </c>
      <c r="J2407" t="s">
        <v>161</v>
      </c>
      <c r="K2407" t="s">
        <v>161</v>
      </c>
      <c r="L2407" t="s">
        <v>51</v>
      </c>
      <c r="M2407" t="s">
        <v>26</v>
      </c>
      <c r="N2407">
        <v>260167</v>
      </c>
      <c r="O2407">
        <v>253184</v>
      </c>
      <c r="P2407">
        <v>164202</v>
      </c>
      <c r="Q2407">
        <v>110437</v>
      </c>
      <c r="R2407">
        <v>0</v>
      </c>
      <c r="S2407">
        <v>0</v>
      </c>
      <c r="T2407">
        <v>0</v>
      </c>
      <c r="U2407">
        <v>0</v>
      </c>
      <c r="V2407">
        <v>97</v>
      </c>
      <c r="W2407">
        <v>63</v>
      </c>
      <c r="X2407">
        <v>42</v>
      </c>
      <c r="Y2407" t="s">
        <v>173</v>
      </c>
      <c r="Z2407" t="s">
        <v>173</v>
      </c>
      <c r="AA2407" t="s">
        <v>173</v>
      </c>
      <c r="AB2407" t="s">
        <v>173</v>
      </c>
      <c r="AC2407" s="25" t="s">
        <v>173</v>
      </c>
      <c r="AD2407" s="25" t="s">
        <v>173</v>
      </c>
      <c r="AE2407" s="25" t="s">
        <v>173</v>
      </c>
      <c r="AQ2407" s="5" t="e">
        <f>VLOOKUP(AR2407,'End KS4 denominations'!A:G,7,0)</f>
        <v>#N/A</v>
      </c>
      <c r="AR2407" s="5" t="str">
        <f t="shared" si="37"/>
        <v>Girls.S7.State-funded inc PRU &amp; AP.Total.Total</v>
      </c>
    </row>
    <row r="2408" spans="1:44" x14ac:dyDescent="0.25">
      <c r="A2408">
        <v>201819</v>
      </c>
      <c r="B2408" t="s">
        <v>19</v>
      </c>
      <c r="C2408" t="s">
        <v>110</v>
      </c>
      <c r="D2408" t="s">
        <v>20</v>
      </c>
      <c r="E2408" t="s">
        <v>21</v>
      </c>
      <c r="F2408" t="s">
        <v>22</v>
      </c>
      <c r="G2408" t="s">
        <v>161</v>
      </c>
      <c r="H2408" t="s">
        <v>125</v>
      </c>
      <c r="I2408" t="s">
        <v>312</v>
      </c>
      <c r="J2408" t="s">
        <v>161</v>
      </c>
      <c r="K2408" t="s">
        <v>161</v>
      </c>
      <c r="L2408" t="s">
        <v>51</v>
      </c>
      <c r="M2408" t="s">
        <v>26</v>
      </c>
      <c r="N2408">
        <v>525794</v>
      </c>
      <c r="O2408">
        <v>509558</v>
      </c>
      <c r="P2408">
        <v>315370</v>
      </c>
      <c r="Q2408">
        <v>208705</v>
      </c>
      <c r="R2408">
        <v>0</v>
      </c>
      <c r="S2408">
        <v>0</v>
      </c>
      <c r="T2408">
        <v>0</v>
      </c>
      <c r="U2408">
        <v>0</v>
      </c>
      <c r="V2408">
        <v>96</v>
      </c>
      <c r="W2408">
        <v>59</v>
      </c>
      <c r="X2408">
        <v>39</v>
      </c>
      <c r="Y2408" t="s">
        <v>173</v>
      </c>
      <c r="Z2408" t="s">
        <v>173</v>
      </c>
      <c r="AA2408" t="s">
        <v>173</v>
      </c>
      <c r="AB2408" t="s">
        <v>173</v>
      </c>
      <c r="AC2408" s="25" t="s">
        <v>173</v>
      </c>
      <c r="AD2408" s="25" t="s">
        <v>173</v>
      </c>
      <c r="AE2408" s="25" t="s">
        <v>173</v>
      </c>
      <c r="AQ2408" s="5" t="e">
        <f>VLOOKUP(AR2408,'End KS4 denominations'!A:G,7,0)</f>
        <v>#N/A</v>
      </c>
      <c r="AR2408" s="5" t="str">
        <f t="shared" si="37"/>
        <v>Total.S7.State-funded inc PRU &amp; AP.Total.Total</v>
      </c>
    </row>
    <row r="2409" spans="1:44" x14ac:dyDescent="0.25">
      <c r="A2409">
        <v>201819</v>
      </c>
      <c r="B2409" t="s">
        <v>19</v>
      </c>
      <c r="C2409" t="s">
        <v>110</v>
      </c>
      <c r="D2409" t="s">
        <v>20</v>
      </c>
      <c r="E2409" t="s">
        <v>21</v>
      </c>
      <c r="F2409" t="s">
        <v>22</v>
      </c>
      <c r="G2409" t="s">
        <v>111</v>
      </c>
      <c r="H2409" t="s">
        <v>125</v>
      </c>
      <c r="I2409" t="s">
        <v>312</v>
      </c>
      <c r="J2409" t="s">
        <v>161</v>
      </c>
      <c r="K2409" t="s">
        <v>161</v>
      </c>
      <c r="L2409" t="s">
        <v>52</v>
      </c>
      <c r="M2409" t="s">
        <v>26</v>
      </c>
      <c r="N2409">
        <v>16485</v>
      </c>
      <c r="O2409">
        <v>16269</v>
      </c>
      <c r="P2409">
        <v>7948</v>
      </c>
      <c r="Q2409">
        <v>5115</v>
      </c>
      <c r="R2409">
        <v>0</v>
      </c>
      <c r="S2409">
        <v>0</v>
      </c>
      <c r="T2409">
        <v>0</v>
      </c>
      <c r="U2409">
        <v>0</v>
      </c>
      <c r="V2409">
        <v>98</v>
      </c>
      <c r="W2409">
        <v>48</v>
      </c>
      <c r="X2409">
        <v>31</v>
      </c>
      <c r="Y2409" t="s">
        <v>173</v>
      </c>
      <c r="Z2409" t="s">
        <v>173</v>
      </c>
      <c r="AA2409" t="s">
        <v>173</v>
      </c>
      <c r="AB2409" t="s">
        <v>173</v>
      </c>
      <c r="AC2409" s="25" t="s">
        <v>173</v>
      </c>
      <c r="AD2409" s="25" t="s">
        <v>173</v>
      </c>
      <c r="AE2409" s="25" t="s">
        <v>173</v>
      </c>
      <c r="AQ2409" s="5" t="e">
        <f>VLOOKUP(AR2409,'End KS4 denominations'!A:G,7,0)</f>
        <v>#N/A</v>
      </c>
      <c r="AR2409" s="5" t="str">
        <f t="shared" si="37"/>
        <v>Boys.S7.State-funded inc PRU &amp; AP.Total.Total</v>
      </c>
    </row>
    <row r="2410" spans="1:44" x14ac:dyDescent="0.25">
      <c r="A2410">
        <v>201819</v>
      </c>
      <c r="B2410" t="s">
        <v>19</v>
      </c>
      <c r="C2410" t="s">
        <v>110</v>
      </c>
      <c r="D2410" t="s">
        <v>20</v>
      </c>
      <c r="E2410" t="s">
        <v>21</v>
      </c>
      <c r="F2410" t="s">
        <v>22</v>
      </c>
      <c r="G2410" t="s">
        <v>113</v>
      </c>
      <c r="H2410" t="s">
        <v>125</v>
      </c>
      <c r="I2410" t="s">
        <v>312</v>
      </c>
      <c r="J2410" t="s">
        <v>161</v>
      </c>
      <c r="K2410" t="s">
        <v>161</v>
      </c>
      <c r="L2410" t="s">
        <v>52</v>
      </c>
      <c r="M2410" t="s">
        <v>26</v>
      </c>
      <c r="N2410">
        <v>26583</v>
      </c>
      <c r="O2410">
        <v>26453</v>
      </c>
      <c r="P2410">
        <v>19205</v>
      </c>
      <c r="Q2410">
        <v>15173</v>
      </c>
      <c r="R2410">
        <v>0</v>
      </c>
      <c r="S2410">
        <v>0</v>
      </c>
      <c r="T2410">
        <v>0</v>
      </c>
      <c r="U2410">
        <v>0</v>
      </c>
      <c r="V2410">
        <v>99</v>
      </c>
      <c r="W2410">
        <v>72</v>
      </c>
      <c r="X2410">
        <v>57</v>
      </c>
      <c r="Y2410" t="s">
        <v>173</v>
      </c>
      <c r="Z2410" t="s">
        <v>173</v>
      </c>
      <c r="AA2410" t="s">
        <v>173</v>
      </c>
      <c r="AB2410" t="s">
        <v>173</v>
      </c>
      <c r="AC2410" s="25" t="s">
        <v>173</v>
      </c>
      <c r="AD2410" s="25" t="s">
        <v>173</v>
      </c>
      <c r="AE2410" s="25" t="s">
        <v>173</v>
      </c>
      <c r="AQ2410" s="5" t="e">
        <f>VLOOKUP(AR2410,'End KS4 denominations'!A:G,7,0)</f>
        <v>#N/A</v>
      </c>
      <c r="AR2410" s="5" t="str">
        <f t="shared" si="37"/>
        <v>Girls.S7.State-funded inc PRU &amp; AP.Total.Total</v>
      </c>
    </row>
    <row r="2411" spans="1:44" x14ac:dyDescent="0.25">
      <c r="A2411">
        <v>201819</v>
      </c>
      <c r="B2411" t="s">
        <v>19</v>
      </c>
      <c r="C2411" t="s">
        <v>110</v>
      </c>
      <c r="D2411" t="s">
        <v>20</v>
      </c>
      <c r="E2411" t="s">
        <v>21</v>
      </c>
      <c r="F2411" t="s">
        <v>22</v>
      </c>
      <c r="G2411" t="s">
        <v>161</v>
      </c>
      <c r="H2411" t="s">
        <v>125</v>
      </c>
      <c r="I2411" t="s">
        <v>312</v>
      </c>
      <c r="J2411" t="s">
        <v>161</v>
      </c>
      <c r="K2411" t="s">
        <v>161</v>
      </c>
      <c r="L2411" t="s">
        <v>52</v>
      </c>
      <c r="M2411" t="s">
        <v>26</v>
      </c>
      <c r="N2411">
        <v>43068</v>
      </c>
      <c r="O2411">
        <v>42722</v>
      </c>
      <c r="P2411">
        <v>27153</v>
      </c>
      <c r="Q2411">
        <v>20288</v>
      </c>
      <c r="R2411">
        <v>0</v>
      </c>
      <c r="S2411">
        <v>0</v>
      </c>
      <c r="T2411">
        <v>0</v>
      </c>
      <c r="U2411">
        <v>0</v>
      </c>
      <c r="V2411">
        <v>99</v>
      </c>
      <c r="W2411">
        <v>63</v>
      </c>
      <c r="X2411">
        <v>47</v>
      </c>
      <c r="Y2411" t="s">
        <v>173</v>
      </c>
      <c r="Z2411" t="s">
        <v>173</v>
      </c>
      <c r="AA2411" t="s">
        <v>173</v>
      </c>
      <c r="AB2411" t="s">
        <v>173</v>
      </c>
      <c r="AC2411" s="25" t="s">
        <v>173</v>
      </c>
      <c r="AD2411" s="25" t="s">
        <v>173</v>
      </c>
      <c r="AE2411" s="25" t="s">
        <v>173</v>
      </c>
      <c r="AQ2411" s="5" t="e">
        <f>VLOOKUP(AR2411,'End KS4 denominations'!A:G,7,0)</f>
        <v>#N/A</v>
      </c>
      <c r="AR2411" s="5" t="str">
        <f t="shared" si="37"/>
        <v>Total.S7.State-funded inc PRU &amp; AP.Total.Total</v>
      </c>
    </row>
    <row r="2412" spans="1:44" x14ac:dyDescent="0.25">
      <c r="A2412">
        <v>201819</v>
      </c>
      <c r="B2412" t="s">
        <v>19</v>
      </c>
      <c r="C2412" t="s">
        <v>110</v>
      </c>
      <c r="D2412" t="s">
        <v>20</v>
      </c>
      <c r="E2412" t="s">
        <v>21</v>
      </c>
      <c r="F2412" t="s">
        <v>22</v>
      </c>
      <c r="G2412" t="s">
        <v>111</v>
      </c>
      <c r="H2412" t="s">
        <v>125</v>
      </c>
      <c r="I2412" t="s">
        <v>312</v>
      </c>
      <c r="J2412" t="s">
        <v>161</v>
      </c>
      <c r="K2412" t="s">
        <v>161</v>
      </c>
      <c r="L2412" t="s">
        <v>53</v>
      </c>
      <c r="M2412" t="s">
        <v>26</v>
      </c>
      <c r="N2412">
        <v>48750</v>
      </c>
      <c r="O2412">
        <v>47798</v>
      </c>
      <c r="P2412">
        <v>30088</v>
      </c>
      <c r="Q2412">
        <v>22026</v>
      </c>
      <c r="R2412">
        <v>0</v>
      </c>
      <c r="S2412">
        <v>0</v>
      </c>
      <c r="T2412">
        <v>0</v>
      </c>
      <c r="U2412">
        <v>0</v>
      </c>
      <c r="V2412">
        <v>98</v>
      </c>
      <c r="W2412">
        <v>61</v>
      </c>
      <c r="X2412">
        <v>45</v>
      </c>
      <c r="Y2412" t="s">
        <v>173</v>
      </c>
      <c r="Z2412" t="s">
        <v>173</v>
      </c>
      <c r="AA2412" t="s">
        <v>173</v>
      </c>
      <c r="AB2412" t="s">
        <v>173</v>
      </c>
      <c r="AC2412" s="25" t="s">
        <v>173</v>
      </c>
      <c r="AD2412" s="25" t="s">
        <v>173</v>
      </c>
      <c r="AE2412" s="25" t="s">
        <v>173</v>
      </c>
      <c r="AQ2412" s="5" t="e">
        <f>VLOOKUP(AR2412,'End KS4 denominations'!A:G,7,0)</f>
        <v>#N/A</v>
      </c>
      <c r="AR2412" s="5" t="str">
        <f t="shared" si="37"/>
        <v>Boys.S7.State-funded inc PRU &amp; AP.Total.Total</v>
      </c>
    </row>
    <row r="2413" spans="1:44" x14ac:dyDescent="0.25">
      <c r="A2413">
        <v>201819</v>
      </c>
      <c r="B2413" t="s">
        <v>19</v>
      </c>
      <c r="C2413" t="s">
        <v>110</v>
      </c>
      <c r="D2413" t="s">
        <v>20</v>
      </c>
      <c r="E2413" t="s">
        <v>21</v>
      </c>
      <c r="F2413" t="s">
        <v>22</v>
      </c>
      <c r="G2413" t="s">
        <v>113</v>
      </c>
      <c r="H2413" t="s">
        <v>125</v>
      </c>
      <c r="I2413" t="s">
        <v>312</v>
      </c>
      <c r="J2413" t="s">
        <v>161</v>
      </c>
      <c r="K2413" t="s">
        <v>161</v>
      </c>
      <c r="L2413" t="s">
        <v>53</v>
      </c>
      <c r="M2413" t="s">
        <v>26</v>
      </c>
      <c r="N2413">
        <v>67407</v>
      </c>
      <c r="O2413">
        <v>66415</v>
      </c>
      <c r="P2413">
        <v>49162</v>
      </c>
      <c r="Q2413">
        <v>38160</v>
      </c>
      <c r="R2413">
        <v>0</v>
      </c>
      <c r="S2413">
        <v>0</v>
      </c>
      <c r="T2413">
        <v>0</v>
      </c>
      <c r="U2413">
        <v>0</v>
      </c>
      <c r="V2413">
        <v>98</v>
      </c>
      <c r="W2413">
        <v>72</v>
      </c>
      <c r="X2413">
        <v>56</v>
      </c>
      <c r="Y2413" t="s">
        <v>173</v>
      </c>
      <c r="Z2413" t="s">
        <v>173</v>
      </c>
      <c r="AA2413" t="s">
        <v>173</v>
      </c>
      <c r="AB2413" t="s">
        <v>173</v>
      </c>
      <c r="AC2413" s="25" t="s">
        <v>173</v>
      </c>
      <c r="AD2413" s="25" t="s">
        <v>173</v>
      </c>
      <c r="AE2413" s="25" t="s">
        <v>173</v>
      </c>
      <c r="AQ2413" s="5" t="e">
        <f>VLOOKUP(AR2413,'End KS4 denominations'!A:G,7,0)</f>
        <v>#N/A</v>
      </c>
      <c r="AR2413" s="5" t="str">
        <f t="shared" si="37"/>
        <v>Girls.S7.State-funded inc PRU &amp; AP.Total.Total</v>
      </c>
    </row>
    <row r="2414" spans="1:44" x14ac:dyDescent="0.25">
      <c r="A2414">
        <v>201819</v>
      </c>
      <c r="B2414" t="s">
        <v>19</v>
      </c>
      <c r="C2414" t="s">
        <v>110</v>
      </c>
      <c r="D2414" t="s">
        <v>20</v>
      </c>
      <c r="E2414" t="s">
        <v>21</v>
      </c>
      <c r="F2414" t="s">
        <v>22</v>
      </c>
      <c r="G2414" t="s">
        <v>161</v>
      </c>
      <c r="H2414" t="s">
        <v>125</v>
      </c>
      <c r="I2414" t="s">
        <v>312</v>
      </c>
      <c r="J2414" t="s">
        <v>161</v>
      </c>
      <c r="K2414" t="s">
        <v>161</v>
      </c>
      <c r="L2414" t="s">
        <v>53</v>
      </c>
      <c r="M2414" t="s">
        <v>26</v>
      </c>
      <c r="N2414">
        <v>116157</v>
      </c>
      <c r="O2414">
        <v>114213</v>
      </c>
      <c r="P2414">
        <v>79250</v>
      </c>
      <c r="Q2414">
        <v>60186</v>
      </c>
      <c r="R2414">
        <v>0</v>
      </c>
      <c r="S2414">
        <v>0</v>
      </c>
      <c r="T2414">
        <v>0</v>
      </c>
      <c r="U2414">
        <v>0</v>
      </c>
      <c r="V2414">
        <v>98</v>
      </c>
      <c r="W2414">
        <v>68</v>
      </c>
      <c r="X2414">
        <v>51</v>
      </c>
      <c r="Y2414" t="s">
        <v>173</v>
      </c>
      <c r="Z2414" t="s">
        <v>173</v>
      </c>
      <c r="AA2414" t="s">
        <v>173</v>
      </c>
      <c r="AB2414" t="s">
        <v>173</v>
      </c>
      <c r="AC2414" s="25" t="s">
        <v>173</v>
      </c>
      <c r="AD2414" s="25" t="s">
        <v>173</v>
      </c>
      <c r="AE2414" s="25" t="s">
        <v>173</v>
      </c>
      <c r="AQ2414" s="5" t="e">
        <f>VLOOKUP(AR2414,'End KS4 denominations'!A:G,7,0)</f>
        <v>#N/A</v>
      </c>
      <c r="AR2414" s="5" t="str">
        <f t="shared" si="37"/>
        <v>Total.S7.State-funded inc PRU &amp; AP.Total.Total</v>
      </c>
    </row>
    <row r="2415" spans="1:44" x14ac:dyDescent="0.25">
      <c r="A2415">
        <v>201819</v>
      </c>
      <c r="B2415" t="s">
        <v>19</v>
      </c>
      <c r="C2415" t="s">
        <v>110</v>
      </c>
      <c r="D2415" t="s">
        <v>20</v>
      </c>
      <c r="E2415" t="s">
        <v>21</v>
      </c>
      <c r="F2415" t="s">
        <v>22</v>
      </c>
      <c r="G2415" t="s">
        <v>111</v>
      </c>
      <c r="H2415" t="s">
        <v>125</v>
      </c>
      <c r="I2415" t="s">
        <v>312</v>
      </c>
      <c r="J2415" t="s">
        <v>161</v>
      </c>
      <c r="K2415" t="s">
        <v>161</v>
      </c>
      <c r="L2415" t="s">
        <v>54</v>
      </c>
      <c r="M2415" t="s">
        <v>26</v>
      </c>
      <c r="N2415">
        <v>126898</v>
      </c>
      <c r="O2415">
        <v>123387</v>
      </c>
      <c r="P2415">
        <v>75867</v>
      </c>
      <c r="Q2415">
        <v>59041</v>
      </c>
      <c r="R2415">
        <v>0</v>
      </c>
      <c r="S2415">
        <v>0</v>
      </c>
      <c r="T2415">
        <v>0</v>
      </c>
      <c r="U2415">
        <v>0</v>
      </c>
      <c r="V2415">
        <v>97</v>
      </c>
      <c r="W2415">
        <v>59</v>
      </c>
      <c r="X2415">
        <v>46</v>
      </c>
      <c r="Y2415" t="s">
        <v>173</v>
      </c>
      <c r="Z2415" t="s">
        <v>173</v>
      </c>
      <c r="AA2415" t="s">
        <v>173</v>
      </c>
      <c r="AB2415" t="s">
        <v>173</v>
      </c>
      <c r="AC2415" s="25" t="s">
        <v>173</v>
      </c>
      <c r="AD2415" s="25" t="s">
        <v>173</v>
      </c>
      <c r="AE2415" s="25" t="s">
        <v>173</v>
      </c>
      <c r="AQ2415" s="5" t="e">
        <f>VLOOKUP(AR2415,'End KS4 denominations'!A:G,7,0)</f>
        <v>#N/A</v>
      </c>
      <c r="AR2415" s="5" t="str">
        <f t="shared" si="37"/>
        <v>Boys.S7.State-funded inc PRU &amp; AP.Total.Total</v>
      </c>
    </row>
    <row r="2416" spans="1:44" x14ac:dyDescent="0.25">
      <c r="A2416">
        <v>201819</v>
      </c>
      <c r="B2416" t="s">
        <v>19</v>
      </c>
      <c r="C2416" t="s">
        <v>110</v>
      </c>
      <c r="D2416" t="s">
        <v>20</v>
      </c>
      <c r="E2416" t="s">
        <v>21</v>
      </c>
      <c r="F2416" t="s">
        <v>22</v>
      </c>
      <c r="G2416" t="s">
        <v>113</v>
      </c>
      <c r="H2416" t="s">
        <v>125</v>
      </c>
      <c r="I2416" t="s">
        <v>312</v>
      </c>
      <c r="J2416" t="s">
        <v>161</v>
      </c>
      <c r="K2416" t="s">
        <v>161</v>
      </c>
      <c r="L2416" t="s">
        <v>54</v>
      </c>
      <c r="M2416" t="s">
        <v>26</v>
      </c>
      <c r="N2416">
        <v>108701</v>
      </c>
      <c r="O2416">
        <v>107188</v>
      </c>
      <c r="P2416">
        <v>72935</v>
      </c>
      <c r="Q2416">
        <v>59203</v>
      </c>
      <c r="R2416">
        <v>0</v>
      </c>
      <c r="S2416">
        <v>0</v>
      </c>
      <c r="T2416">
        <v>0</v>
      </c>
      <c r="U2416">
        <v>0</v>
      </c>
      <c r="V2416">
        <v>98</v>
      </c>
      <c r="W2416">
        <v>67</v>
      </c>
      <c r="X2416">
        <v>54</v>
      </c>
      <c r="Y2416" t="s">
        <v>173</v>
      </c>
      <c r="Z2416" t="s">
        <v>173</v>
      </c>
      <c r="AA2416" t="s">
        <v>173</v>
      </c>
      <c r="AB2416" t="s">
        <v>173</v>
      </c>
      <c r="AC2416" s="25" t="s">
        <v>173</v>
      </c>
      <c r="AD2416" s="25" t="s">
        <v>173</v>
      </c>
      <c r="AE2416" s="25" t="s">
        <v>173</v>
      </c>
      <c r="AQ2416" s="5" t="e">
        <f>VLOOKUP(AR2416,'End KS4 denominations'!A:G,7,0)</f>
        <v>#N/A</v>
      </c>
      <c r="AR2416" s="5" t="str">
        <f t="shared" si="37"/>
        <v>Girls.S7.State-funded inc PRU &amp; AP.Total.Total</v>
      </c>
    </row>
    <row r="2417" spans="1:44" x14ac:dyDescent="0.25">
      <c r="A2417">
        <v>201819</v>
      </c>
      <c r="B2417" t="s">
        <v>19</v>
      </c>
      <c r="C2417" t="s">
        <v>110</v>
      </c>
      <c r="D2417" t="s">
        <v>20</v>
      </c>
      <c r="E2417" t="s">
        <v>21</v>
      </c>
      <c r="F2417" t="s">
        <v>22</v>
      </c>
      <c r="G2417" t="s">
        <v>161</v>
      </c>
      <c r="H2417" t="s">
        <v>125</v>
      </c>
      <c r="I2417" t="s">
        <v>312</v>
      </c>
      <c r="J2417" t="s">
        <v>161</v>
      </c>
      <c r="K2417" t="s">
        <v>161</v>
      </c>
      <c r="L2417" t="s">
        <v>54</v>
      </c>
      <c r="M2417" t="s">
        <v>26</v>
      </c>
      <c r="N2417">
        <v>235599</v>
      </c>
      <c r="O2417">
        <v>230575</v>
      </c>
      <c r="P2417">
        <v>148802</v>
      </c>
      <c r="Q2417">
        <v>118244</v>
      </c>
      <c r="R2417">
        <v>0</v>
      </c>
      <c r="S2417">
        <v>0</v>
      </c>
      <c r="T2417">
        <v>0</v>
      </c>
      <c r="U2417">
        <v>0</v>
      </c>
      <c r="V2417">
        <v>97</v>
      </c>
      <c r="W2417">
        <v>63</v>
      </c>
      <c r="X2417">
        <v>50</v>
      </c>
      <c r="Y2417" t="s">
        <v>173</v>
      </c>
      <c r="Z2417" t="s">
        <v>173</v>
      </c>
      <c r="AA2417" t="s">
        <v>173</v>
      </c>
      <c r="AB2417" t="s">
        <v>173</v>
      </c>
      <c r="AC2417" s="25" t="s">
        <v>173</v>
      </c>
      <c r="AD2417" s="25" t="s">
        <v>173</v>
      </c>
      <c r="AE2417" s="25" t="s">
        <v>173</v>
      </c>
      <c r="AQ2417" s="5" t="e">
        <f>VLOOKUP(AR2417,'End KS4 denominations'!A:G,7,0)</f>
        <v>#N/A</v>
      </c>
      <c r="AR2417" s="5" t="str">
        <f t="shared" si="37"/>
        <v>Total.S7.State-funded inc PRU &amp; AP.Total.Total</v>
      </c>
    </row>
    <row r="2418" spans="1:44" x14ac:dyDescent="0.25">
      <c r="A2418">
        <v>201819</v>
      </c>
      <c r="B2418" t="s">
        <v>19</v>
      </c>
      <c r="C2418" t="s">
        <v>110</v>
      </c>
      <c r="D2418" t="s">
        <v>20</v>
      </c>
      <c r="E2418" t="s">
        <v>21</v>
      </c>
      <c r="F2418" t="s">
        <v>22</v>
      </c>
      <c r="G2418" t="s">
        <v>111</v>
      </c>
      <c r="H2418" t="s">
        <v>125</v>
      </c>
      <c r="I2418" t="s">
        <v>312</v>
      </c>
      <c r="J2418" t="s">
        <v>161</v>
      </c>
      <c r="K2418" t="s">
        <v>161</v>
      </c>
      <c r="L2418" t="s">
        <v>55</v>
      </c>
      <c r="M2418" t="s">
        <v>26</v>
      </c>
      <c r="N2418">
        <v>18997</v>
      </c>
      <c r="O2418">
        <v>18680</v>
      </c>
      <c r="P2418">
        <v>13346</v>
      </c>
      <c r="Q2418">
        <v>9729</v>
      </c>
      <c r="R2418">
        <v>0</v>
      </c>
      <c r="S2418">
        <v>0</v>
      </c>
      <c r="T2418">
        <v>0</v>
      </c>
      <c r="U2418">
        <v>0</v>
      </c>
      <c r="V2418">
        <v>98</v>
      </c>
      <c r="W2418">
        <v>70</v>
      </c>
      <c r="X2418">
        <v>51</v>
      </c>
      <c r="Y2418" t="s">
        <v>173</v>
      </c>
      <c r="Z2418" t="s">
        <v>173</v>
      </c>
      <c r="AA2418" t="s">
        <v>173</v>
      </c>
      <c r="AB2418" t="s">
        <v>173</v>
      </c>
      <c r="AC2418" s="25" t="s">
        <v>173</v>
      </c>
      <c r="AD2418" s="25" t="s">
        <v>173</v>
      </c>
      <c r="AE2418" s="25" t="s">
        <v>173</v>
      </c>
      <c r="AQ2418" s="5" t="e">
        <f>VLOOKUP(AR2418,'End KS4 denominations'!A:G,7,0)</f>
        <v>#N/A</v>
      </c>
      <c r="AR2418" s="5" t="str">
        <f t="shared" si="37"/>
        <v>Boys.S7.State-funded inc PRU &amp; AP.Total.Total</v>
      </c>
    </row>
    <row r="2419" spans="1:44" x14ac:dyDescent="0.25">
      <c r="A2419">
        <v>201819</v>
      </c>
      <c r="B2419" t="s">
        <v>19</v>
      </c>
      <c r="C2419" t="s">
        <v>110</v>
      </c>
      <c r="D2419" t="s">
        <v>20</v>
      </c>
      <c r="E2419" t="s">
        <v>21</v>
      </c>
      <c r="F2419" t="s">
        <v>22</v>
      </c>
      <c r="G2419" t="s">
        <v>113</v>
      </c>
      <c r="H2419" t="s">
        <v>125</v>
      </c>
      <c r="I2419" t="s">
        <v>312</v>
      </c>
      <c r="J2419" t="s">
        <v>161</v>
      </c>
      <c r="K2419" t="s">
        <v>161</v>
      </c>
      <c r="L2419" t="s">
        <v>55</v>
      </c>
      <c r="M2419" t="s">
        <v>26</v>
      </c>
      <c r="N2419">
        <v>19962</v>
      </c>
      <c r="O2419">
        <v>19707</v>
      </c>
      <c r="P2419">
        <v>15684</v>
      </c>
      <c r="Q2419">
        <v>12106</v>
      </c>
      <c r="R2419">
        <v>0</v>
      </c>
      <c r="S2419">
        <v>0</v>
      </c>
      <c r="T2419">
        <v>0</v>
      </c>
      <c r="U2419">
        <v>0</v>
      </c>
      <c r="V2419">
        <v>98</v>
      </c>
      <c r="W2419">
        <v>78</v>
      </c>
      <c r="X2419">
        <v>60</v>
      </c>
      <c r="Y2419" t="s">
        <v>173</v>
      </c>
      <c r="Z2419" t="s">
        <v>173</v>
      </c>
      <c r="AA2419" t="s">
        <v>173</v>
      </c>
      <c r="AB2419" t="s">
        <v>173</v>
      </c>
      <c r="AC2419" s="25" t="s">
        <v>173</v>
      </c>
      <c r="AD2419" s="25" t="s">
        <v>173</v>
      </c>
      <c r="AE2419" s="25" t="s">
        <v>173</v>
      </c>
      <c r="AQ2419" s="5" t="e">
        <f>VLOOKUP(AR2419,'End KS4 denominations'!A:G,7,0)</f>
        <v>#N/A</v>
      </c>
      <c r="AR2419" s="5" t="str">
        <f t="shared" si="37"/>
        <v>Girls.S7.State-funded inc PRU &amp; AP.Total.Total</v>
      </c>
    </row>
    <row r="2420" spans="1:44" x14ac:dyDescent="0.25">
      <c r="A2420">
        <v>201819</v>
      </c>
      <c r="B2420" t="s">
        <v>19</v>
      </c>
      <c r="C2420" t="s">
        <v>110</v>
      </c>
      <c r="D2420" t="s">
        <v>20</v>
      </c>
      <c r="E2420" t="s">
        <v>21</v>
      </c>
      <c r="F2420" t="s">
        <v>22</v>
      </c>
      <c r="G2420" t="s">
        <v>161</v>
      </c>
      <c r="H2420" t="s">
        <v>125</v>
      </c>
      <c r="I2420" t="s">
        <v>312</v>
      </c>
      <c r="J2420" t="s">
        <v>161</v>
      </c>
      <c r="K2420" t="s">
        <v>161</v>
      </c>
      <c r="L2420" t="s">
        <v>55</v>
      </c>
      <c r="M2420" t="s">
        <v>26</v>
      </c>
      <c r="N2420">
        <v>38959</v>
      </c>
      <c r="O2420">
        <v>38387</v>
      </c>
      <c r="P2420">
        <v>29030</v>
      </c>
      <c r="Q2420">
        <v>21835</v>
      </c>
      <c r="R2420">
        <v>0</v>
      </c>
      <c r="S2420">
        <v>0</v>
      </c>
      <c r="T2420">
        <v>0</v>
      </c>
      <c r="U2420">
        <v>0</v>
      </c>
      <c r="V2420">
        <v>98</v>
      </c>
      <c r="W2420">
        <v>74</v>
      </c>
      <c r="X2420">
        <v>56</v>
      </c>
      <c r="Y2420" t="s">
        <v>173</v>
      </c>
      <c r="Z2420" t="s">
        <v>173</v>
      </c>
      <c r="AA2420" t="s">
        <v>173</v>
      </c>
      <c r="AB2420" t="s">
        <v>173</v>
      </c>
      <c r="AC2420" s="25" t="s">
        <v>173</v>
      </c>
      <c r="AD2420" s="25" t="s">
        <v>173</v>
      </c>
      <c r="AE2420" s="25" t="s">
        <v>173</v>
      </c>
      <c r="AQ2420" s="5" t="e">
        <f>VLOOKUP(AR2420,'End KS4 denominations'!A:G,7,0)</f>
        <v>#N/A</v>
      </c>
      <c r="AR2420" s="5" t="str">
        <f t="shared" si="37"/>
        <v>Total.S7.State-funded inc PRU &amp; AP.Total.Total</v>
      </c>
    </row>
    <row r="2421" spans="1:44" x14ac:dyDescent="0.25">
      <c r="A2421">
        <v>201819</v>
      </c>
      <c r="B2421" t="s">
        <v>19</v>
      </c>
      <c r="C2421" t="s">
        <v>110</v>
      </c>
      <c r="D2421" t="s">
        <v>20</v>
      </c>
      <c r="E2421" t="s">
        <v>21</v>
      </c>
      <c r="F2421" t="s">
        <v>22</v>
      </c>
      <c r="G2421" t="s">
        <v>111</v>
      </c>
      <c r="H2421" t="s">
        <v>125</v>
      </c>
      <c r="I2421" t="s">
        <v>312</v>
      </c>
      <c r="J2421" t="s">
        <v>161</v>
      </c>
      <c r="K2421" t="s">
        <v>161</v>
      </c>
      <c r="L2421" t="s">
        <v>56</v>
      </c>
      <c r="M2421" t="s">
        <v>26</v>
      </c>
      <c r="N2421">
        <v>119559</v>
      </c>
      <c r="O2421">
        <v>113705</v>
      </c>
      <c r="P2421">
        <v>70072</v>
      </c>
      <c r="Q2421">
        <v>55145</v>
      </c>
      <c r="R2421">
        <v>0</v>
      </c>
      <c r="S2421">
        <v>0</v>
      </c>
      <c r="T2421">
        <v>0</v>
      </c>
      <c r="U2421">
        <v>0</v>
      </c>
      <c r="V2421">
        <v>95</v>
      </c>
      <c r="W2421">
        <v>58</v>
      </c>
      <c r="X2421">
        <v>46</v>
      </c>
      <c r="Y2421" t="s">
        <v>173</v>
      </c>
      <c r="Z2421" t="s">
        <v>173</v>
      </c>
      <c r="AA2421" t="s">
        <v>173</v>
      </c>
      <c r="AB2421" t="s">
        <v>173</v>
      </c>
      <c r="AC2421" s="25" t="s">
        <v>173</v>
      </c>
      <c r="AD2421" s="25" t="s">
        <v>173</v>
      </c>
      <c r="AE2421" s="25" t="s">
        <v>173</v>
      </c>
      <c r="AQ2421" s="5" t="e">
        <f>VLOOKUP(AR2421,'End KS4 denominations'!A:G,7,0)</f>
        <v>#N/A</v>
      </c>
      <c r="AR2421" s="5" t="str">
        <f t="shared" si="37"/>
        <v>Boys.S7.State-funded inc PRU &amp; AP.Total.Total</v>
      </c>
    </row>
    <row r="2422" spans="1:44" x14ac:dyDescent="0.25">
      <c r="A2422">
        <v>201819</v>
      </c>
      <c r="B2422" t="s">
        <v>19</v>
      </c>
      <c r="C2422" t="s">
        <v>110</v>
      </c>
      <c r="D2422" t="s">
        <v>20</v>
      </c>
      <c r="E2422" t="s">
        <v>21</v>
      </c>
      <c r="F2422" t="s">
        <v>22</v>
      </c>
      <c r="G2422" t="s">
        <v>113</v>
      </c>
      <c r="H2422" t="s">
        <v>125</v>
      </c>
      <c r="I2422" t="s">
        <v>312</v>
      </c>
      <c r="J2422" t="s">
        <v>161</v>
      </c>
      <c r="K2422" t="s">
        <v>161</v>
      </c>
      <c r="L2422" t="s">
        <v>56</v>
      </c>
      <c r="M2422" t="s">
        <v>26</v>
      </c>
      <c r="N2422">
        <v>133603</v>
      </c>
      <c r="O2422">
        <v>130306</v>
      </c>
      <c r="P2422">
        <v>88034</v>
      </c>
      <c r="Q2422">
        <v>72241</v>
      </c>
      <c r="R2422">
        <v>0</v>
      </c>
      <c r="S2422">
        <v>0</v>
      </c>
      <c r="T2422">
        <v>0</v>
      </c>
      <c r="U2422">
        <v>0</v>
      </c>
      <c r="V2422">
        <v>97</v>
      </c>
      <c r="W2422">
        <v>65</v>
      </c>
      <c r="X2422">
        <v>54</v>
      </c>
      <c r="Y2422" t="s">
        <v>173</v>
      </c>
      <c r="Z2422" t="s">
        <v>173</v>
      </c>
      <c r="AA2422" t="s">
        <v>173</v>
      </c>
      <c r="AB2422" t="s">
        <v>173</v>
      </c>
      <c r="AC2422" s="25" t="s">
        <v>173</v>
      </c>
      <c r="AD2422" s="25" t="s">
        <v>173</v>
      </c>
      <c r="AE2422" s="25" t="s">
        <v>173</v>
      </c>
      <c r="AQ2422" s="5" t="e">
        <f>VLOOKUP(AR2422,'End KS4 denominations'!A:G,7,0)</f>
        <v>#N/A</v>
      </c>
      <c r="AR2422" s="5" t="str">
        <f t="shared" si="37"/>
        <v>Girls.S7.State-funded inc PRU &amp; AP.Total.Total</v>
      </c>
    </row>
    <row r="2423" spans="1:44" x14ac:dyDescent="0.25">
      <c r="A2423">
        <v>201819</v>
      </c>
      <c r="B2423" t="s">
        <v>19</v>
      </c>
      <c r="C2423" t="s">
        <v>110</v>
      </c>
      <c r="D2423" t="s">
        <v>20</v>
      </c>
      <c r="E2423" t="s">
        <v>21</v>
      </c>
      <c r="F2423" t="s">
        <v>22</v>
      </c>
      <c r="G2423" t="s">
        <v>161</v>
      </c>
      <c r="H2423" t="s">
        <v>125</v>
      </c>
      <c r="I2423" t="s">
        <v>312</v>
      </c>
      <c r="J2423" t="s">
        <v>161</v>
      </c>
      <c r="K2423" t="s">
        <v>161</v>
      </c>
      <c r="L2423" t="s">
        <v>56</v>
      </c>
      <c r="M2423" t="s">
        <v>26</v>
      </c>
      <c r="N2423">
        <v>253162</v>
      </c>
      <c r="O2423">
        <v>244011</v>
      </c>
      <c r="P2423">
        <v>158106</v>
      </c>
      <c r="Q2423">
        <v>127386</v>
      </c>
      <c r="R2423">
        <v>0</v>
      </c>
      <c r="S2423">
        <v>0</v>
      </c>
      <c r="T2423">
        <v>0</v>
      </c>
      <c r="U2423">
        <v>0</v>
      </c>
      <c r="V2423">
        <v>96</v>
      </c>
      <c r="W2423">
        <v>62</v>
      </c>
      <c r="X2423">
        <v>50</v>
      </c>
      <c r="Y2423" t="s">
        <v>173</v>
      </c>
      <c r="Z2423" t="s">
        <v>173</v>
      </c>
      <c r="AA2423" t="s">
        <v>173</v>
      </c>
      <c r="AB2423" t="s">
        <v>173</v>
      </c>
      <c r="AC2423" s="25" t="s">
        <v>173</v>
      </c>
      <c r="AD2423" s="25" t="s">
        <v>173</v>
      </c>
      <c r="AE2423" s="25" t="s">
        <v>173</v>
      </c>
      <c r="AQ2423" s="5" t="e">
        <f>VLOOKUP(AR2423,'End KS4 denominations'!A:G,7,0)</f>
        <v>#N/A</v>
      </c>
      <c r="AR2423" s="5" t="str">
        <f t="shared" si="37"/>
        <v>Total.S7.State-funded inc PRU &amp; AP.Total.Total</v>
      </c>
    </row>
    <row r="2424" spans="1:44" x14ac:dyDescent="0.25">
      <c r="A2424">
        <v>201819</v>
      </c>
      <c r="B2424" t="s">
        <v>19</v>
      </c>
      <c r="C2424" t="s">
        <v>110</v>
      </c>
      <c r="D2424" t="s">
        <v>20</v>
      </c>
      <c r="E2424" t="s">
        <v>21</v>
      </c>
      <c r="F2424" t="s">
        <v>22</v>
      </c>
      <c r="G2424" t="s">
        <v>111</v>
      </c>
      <c r="H2424" t="s">
        <v>125</v>
      </c>
      <c r="I2424" t="s">
        <v>312</v>
      </c>
      <c r="J2424" t="s">
        <v>161</v>
      </c>
      <c r="K2424" t="s">
        <v>161</v>
      </c>
      <c r="L2424" t="s">
        <v>57</v>
      </c>
      <c r="M2424" t="s">
        <v>26</v>
      </c>
      <c r="N2424">
        <v>1492</v>
      </c>
      <c r="O2424">
        <v>1474</v>
      </c>
      <c r="P2424">
        <v>1331</v>
      </c>
      <c r="Q2424">
        <v>1263</v>
      </c>
      <c r="R2424">
        <v>0</v>
      </c>
      <c r="S2424">
        <v>0</v>
      </c>
      <c r="T2424">
        <v>0</v>
      </c>
      <c r="U2424">
        <v>0</v>
      </c>
      <c r="V2424">
        <v>98</v>
      </c>
      <c r="W2424">
        <v>89</v>
      </c>
      <c r="X2424">
        <v>84</v>
      </c>
      <c r="Y2424" t="s">
        <v>173</v>
      </c>
      <c r="Z2424" t="s">
        <v>173</v>
      </c>
      <c r="AA2424" t="s">
        <v>173</v>
      </c>
      <c r="AB2424" t="s">
        <v>173</v>
      </c>
      <c r="AC2424" s="25" t="s">
        <v>173</v>
      </c>
      <c r="AD2424" s="25" t="s">
        <v>173</v>
      </c>
      <c r="AE2424" s="25" t="s">
        <v>173</v>
      </c>
      <c r="AQ2424" s="5" t="e">
        <f>VLOOKUP(AR2424,'End KS4 denominations'!A:G,7,0)</f>
        <v>#N/A</v>
      </c>
      <c r="AR2424" s="5" t="str">
        <f t="shared" si="37"/>
        <v>Boys.S7.State-funded inc PRU &amp; AP.Total.Total</v>
      </c>
    </row>
    <row r="2425" spans="1:44" x14ac:dyDescent="0.25">
      <c r="A2425">
        <v>201819</v>
      </c>
      <c r="B2425" t="s">
        <v>19</v>
      </c>
      <c r="C2425" t="s">
        <v>110</v>
      </c>
      <c r="D2425" t="s">
        <v>20</v>
      </c>
      <c r="E2425" t="s">
        <v>21</v>
      </c>
      <c r="F2425" t="s">
        <v>22</v>
      </c>
      <c r="G2425" t="s">
        <v>113</v>
      </c>
      <c r="H2425" t="s">
        <v>125</v>
      </c>
      <c r="I2425" t="s">
        <v>312</v>
      </c>
      <c r="J2425" t="s">
        <v>161</v>
      </c>
      <c r="K2425" t="s">
        <v>161</v>
      </c>
      <c r="L2425" t="s">
        <v>57</v>
      </c>
      <c r="M2425" t="s">
        <v>26</v>
      </c>
      <c r="N2425">
        <v>2130</v>
      </c>
      <c r="O2425">
        <v>2099</v>
      </c>
      <c r="P2425">
        <v>1902</v>
      </c>
      <c r="Q2425">
        <v>1778</v>
      </c>
      <c r="R2425">
        <v>0</v>
      </c>
      <c r="S2425">
        <v>0</v>
      </c>
      <c r="T2425">
        <v>0</v>
      </c>
      <c r="U2425">
        <v>0</v>
      </c>
      <c r="V2425">
        <v>98</v>
      </c>
      <c r="W2425">
        <v>89</v>
      </c>
      <c r="X2425">
        <v>83</v>
      </c>
      <c r="Y2425" t="s">
        <v>173</v>
      </c>
      <c r="Z2425" t="s">
        <v>173</v>
      </c>
      <c r="AA2425" t="s">
        <v>173</v>
      </c>
      <c r="AB2425" t="s">
        <v>173</v>
      </c>
      <c r="AC2425" s="25" t="s">
        <v>173</v>
      </c>
      <c r="AD2425" s="25" t="s">
        <v>173</v>
      </c>
      <c r="AE2425" s="25" t="s">
        <v>173</v>
      </c>
      <c r="AQ2425" s="5" t="e">
        <f>VLOOKUP(AR2425,'End KS4 denominations'!A:G,7,0)</f>
        <v>#N/A</v>
      </c>
      <c r="AR2425" s="5" t="str">
        <f t="shared" si="37"/>
        <v>Girls.S7.State-funded inc PRU &amp; AP.Total.Total</v>
      </c>
    </row>
    <row r="2426" spans="1:44" x14ac:dyDescent="0.25">
      <c r="A2426">
        <v>201819</v>
      </c>
      <c r="B2426" t="s">
        <v>19</v>
      </c>
      <c r="C2426" t="s">
        <v>110</v>
      </c>
      <c r="D2426" t="s">
        <v>20</v>
      </c>
      <c r="E2426" t="s">
        <v>21</v>
      </c>
      <c r="F2426" t="s">
        <v>22</v>
      </c>
      <c r="G2426" t="s">
        <v>161</v>
      </c>
      <c r="H2426" t="s">
        <v>125</v>
      </c>
      <c r="I2426" t="s">
        <v>312</v>
      </c>
      <c r="J2426" t="s">
        <v>161</v>
      </c>
      <c r="K2426" t="s">
        <v>161</v>
      </c>
      <c r="L2426" t="s">
        <v>57</v>
      </c>
      <c r="M2426" t="s">
        <v>26</v>
      </c>
      <c r="N2426">
        <v>3622</v>
      </c>
      <c r="O2426">
        <v>3573</v>
      </c>
      <c r="P2426">
        <v>3233</v>
      </c>
      <c r="Q2426">
        <v>3041</v>
      </c>
      <c r="R2426">
        <v>0</v>
      </c>
      <c r="S2426">
        <v>0</v>
      </c>
      <c r="T2426">
        <v>0</v>
      </c>
      <c r="U2426">
        <v>0</v>
      </c>
      <c r="V2426">
        <v>98</v>
      </c>
      <c r="W2426">
        <v>89</v>
      </c>
      <c r="X2426">
        <v>83</v>
      </c>
      <c r="Y2426" t="s">
        <v>173</v>
      </c>
      <c r="Z2426" t="s">
        <v>173</v>
      </c>
      <c r="AA2426" t="s">
        <v>173</v>
      </c>
      <c r="AB2426" t="s">
        <v>173</v>
      </c>
      <c r="AC2426" s="25" t="s">
        <v>173</v>
      </c>
      <c r="AD2426" s="25" t="s">
        <v>173</v>
      </c>
      <c r="AE2426" s="25" t="s">
        <v>173</v>
      </c>
      <c r="AQ2426" s="5" t="e">
        <f>VLOOKUP(AR2426,'End KS4 denominations'!A:G,7,0)</f>
        <v>#N/A</v>
      </c>
      <c r="AR2426" s="5" t="str">
        <f t="shared" si="37"/>
        <v>Total.S7.State-funded inc PRU &amp; AP.Total.Total</v>
      </c>
    </row>
    <row r="2427" spans="1:44" x14ac:dyDescent="0.25">
      <c r="A2427">
        <v>201819</v>
      </c>
      <c r="B2427" t="s">
        <v>19</v>
      </c>
      <c r="C2427" t="s">
        <v>110</v>
      </c>
      <c r="D2427" t="s">
        <v>20</v>
      </c>
      <c r="E2427" t="s">
        <v>21</v>
      </c>
      <c r="F2427" t="s">
        <v>22</v>
      </c>
      <c r="G2427" t="s">
        <v>111</v>
      </c>
      <c r="H2427" t="s">
        <v>125</v>
      </c>
      <c r="I2427" t="s">
        <v>312</v>
      </c>
      <c r="J2427" t="s">
        <v>161</v>
      </c>
      <c r="K2427" t="s">
        <v>161</v>
      </c>
      <c r="L2427" t="s">
        <v>58</v>
      </c>
      <c r="M2427" t="s">
        <v>26</v>
      </c>
      <c r="N2427">
        <v>272235</v>
      </c>
      <c r="O2427">
        <v>265372</v>
      </c>
      <c r="P2427">
        <v>191701</v>
      </c>
      <c r="Q2427">
        <v>134148</v>
      </c>
      <c r="R2427">
        <v>0</v>
      </c>
      <c r="S2427">
        <v>0</v>
      </c>
      <c r="T2427">
        <v>0</v>
      </c>
      <c r="U2427">
        <v>0</v>
      </c>
      <c r="V2427">
        <v>97</v>
      </c>
      <c r="W2427">
        <v>70</v>
      </c>
      <c r="X2427">
        <v>49</v>
      </c>
      <c r="Y2427" t="s">
        <v>173</v>
      </c>
      <c r="Z2427" t="s">
        <v>173</v>
      </c>
      <c r="AA2427" t="s">
        <v>173</v>
      </c>
      <c r="AB2427" t="s">
        <v>173</v>
      </c>
      <c r="AC2427" s="25" t="s">
        <v>173</v>
      </c>
      <c r="AD2427" s="25" t="s">
        <v>173</v>
      </c>
      <c r="AE2427" s="25" t="s">
        <v>173</v>
      </c>
      <c r="AQ2427" s="5" t="e">
        <f>VLOOKUP(AR2427,'End KS4 denominations'!A:G,7,0)</f>
        <v>#N/A</v>
      </c>
      <c r="AR2427" s="5" t="str">
        <f t="shared" si="37"/>
        <v>Boys.S7.State-funded inc PRU &amp; AP.Total.Total</v>
      </c>
    </row>
    <row r="2428" spans="1:44" x14ac:dyDescent="0.25">
      <c r="A2428">
        <v>201819</v>
      </c>
      <c r="B2428" t="s">
        <v>19</v>
      </c>
      <c r="C2428" t="s">
        <v>110</v>
      </c>
      <c r="D2428" t="s">
        <v>20</v>
      </c>
      <c r="E2428" t="s">
        <v>21</v>
      </c>
      <c r="F2428" t="s">
        <v>22</v>
      </c>
      <c r="G2428" t="s">
        <v>113</v>
      </c>
      <c r="H2428" t="s">
        <v>125</v>
      </c>
      <c r="I2428" t="s">
        <v>312</v>
      </c>
      <c r="J2428" t="s">
        <v>161</v>
      </c>
      <c r="K2428" t="s">
        <v>161</v>
      </c>
      <c r="L2428" t="s">
        <v>58</v>
      </c>
      <c r="M2428" t="s">
        <v>26</v>
      </c>
      <c r="N2428">
        <v>263613</v>
      </c>
      <c r="O2428">
        <v>258351</v>
      </c>
      <c r="P2428">
        <v>188328</v>
      </c>
      <c r="Q2428">
        <v>131403</v>
      </c>
      <c r="R2428">
        <v>0</v>
      </c>
      <c r="S2428">
        <v>0</v>
      </c>
      <c r="T2428">
        <v>0</v>
      </c>
      <c r="U2428">
        <v>0</v>
      </c>
      <c r="V2428">
        <v>98</v>
      </c>
      <c r="W2428">
        <v>71</v>
      </c>
      <c r="X2428">
        <v>49</v>
      </c>
      <c r="Y2428" t="s">
        <v>173</v>
      </c>
      <c r="Z2428" t="s">
        <v>173</v>
      </c>
      <c r="AA2428" t="s">
        <v>173</v>
      </c>
      <c r="AB2428" t="s">
        <v>173</v>
      </c>
      <c r="AC2428" s="25" t="s">
        <v>173</v>
      </c>
      <c r="AD2428" s="25" t="s">
        <v>173</v>
      </c>
      <c r="AE2428" s="25" t="s">
        <v>173</v>
      </c>
      <c r="AQ2428" s="5" t="e">
        <f>VLOOKUP(AR2428,'End KS4 denominations'!A:G,7,0)</f>
        <v>#N/A</v>
      </c>
      <c r="AR2428" s="5" t="str">
        <f t="shared" si="37"/>
        <v>Girls.S7.State-funded inc PRU &amp; AP.Total.Total</v>
      </c>
    </row>
    <row r="2429" spans="1:44" x14ac:dyDescent="0.25">
      <c r="A2429">
        <v>201819</v>
      </c>
      <c r="B2429" t="s">
        <v>19</v>
      </c>
      <c r="C2429" t="s">
        <v>110</v>
      </c>
      <c r="D2429" t="s">
        <v>20</v>
      </c>
      <c r="E2429" t="s">
        <v>21</v>
      </c>
      <c r="F2429" t="s">
        <v>22</v>
      </c>
      <c r="G2429" t="s">
        <v>161</v>
      </c>
      <c r="H2429" t="s">
        <v>125</v>
      </c>
      <c r="I2429" t="s">
        <v>312</v>
      </c>
      <c r="J2429" t="s">
        <v>161</v>
      </c>
      <c r="K2429" t="s">
        <v>161</v>
      </c>
      <c r="L2429" t="s">
        <v>58</v>
      </c>
      <c r="M2429" t="s">
        <v>26</v>
      </c>
      <c r="N2429">
        <v>535848</v>
      </c>
      <c r="O2429">
        <v>523723</v>
      </c>
      <c r="P2429">
        <v>380029</v>
      </c>
      <c r="Q2429">
        <v>265551</v>
      </c>
      <c r="R2429">
        <v>0</v>
      </c>
      <c r="S2429">
        <v>0</v>
      </c>
      <c r="T2429">
        <v>0</v>
      </c>
      <c r="U2429">
        <v>0</v>
      </c>
      <c r="V2429">
        <v>97</v>
      </c>
      <c r="W2429">
        <v>70</v>
      </c>
      <c r="X2429">
        <v>49</v>
      </c>
      <c r="Y2429" t="s">
        <v>173</v>
      </c>
      <c r="Z2429" t="s">
        <v>173</v>
      </c>
      <c r="AA2429" t="s">
        <v>173</v>
      </c>
      <c r="AB2429" t="s">
        <v>173</v>
      </c>
      <c r="AC2429" s="25" t="s">
        <v>173</v>
      </c>
      <c r="AD2429" s="25" t="s">
        <v>173</v>
      </c>
      <c r="AE2429" s="25" t="s">
        <v>173</v>
      </c>
      <c r="AQ2429" s="5" t="e">
        <f>VLOOKUP(AR2429,'End KS4 denominations'!A:G,7,0)</f>
        <v>#N/A</v>
      </c>
      <c r="AR2429" s="5" t="str">
        <f t="shared" si="37"/>
        <v>Total.S7.State-funded inc PRU &amp; AP.Total.Total</v>
      </c>
    </row>
    <row r="2430" spans="1:44" x14ac:dyDescent="0.25">
      <c r="A2430">
        <v>201819</v>
      </c>
      <c r="B2430" t="s">
        <v>19</v>
      </c>
      <c r="C2430" t="s">
        <v>110</v>
      </c>
      <c r="D2430" t="s">
        <v>20</v>
      </c>
      <c r="E2430" t="s">
        <v>21</v>
      </c>
      <c r="F2430" t="s">
        <v>22</v>
      </c>
      <c r="G2430" t="s">
        <v>111</v>
      </c>
      <c r="H2430" t="s">
        <v>125</v>
      </c>
      <c r="I2430" t="s">
        <v>312</v>
      </c>
      <c r="J2430" t="s">
        <v>161</v>
      </c>
      <c r="K2430" t="s">
        <v>161</v>
      </c>
      <c r="L2430" t="s">
        <v>59</v>
      </c>
      <c r="M2430" t="s">
        <v>26</v>
      </c>
      <c r="N2430">
        <v>266218</v>
      </c>
      <c r="O2430">
        <v>257995</v>
      </c>
      <c r="P2430">
        <v>162993</v>
      </c>
      <c r="Q2430">
        <v>111805</v>
      </c>
      <c r="R2430">
        <v>0</v>
      </c>
      <c r="S2430">
        <v>0</v>
      </c>
      <c r="T2430">
        <v>0</v>
      </c>
      <c r="U2430">
        <v>0</v>
      </c>
      <c r="V2430">
        <v>96</v>
      </c>
      <c r="W2430">
        <v>61</v>
      </c>
      <c r="X2430">
        <v>41</v>
      </c>
      <c r="Y2430" t="s">
        <v>173</v>
      </c>
      <c r="Z2430" t="s">
        <v>173</v>
      </c>
      <c r="AA2430" t="s">
        <v>173</v>
      </c>
      <c r="AB2430" t="s">
        <v>173</v>
      </c>
      <c r="AC2430" s="25" t="s">
        <v>173</v>
      </c>
      <c r="AD2430" s="25" t="s">
        <v>173</v>
      </c>
      <c r="AE2430" s="25" t="s">
        <v>173</v>
      </c>
      <c r="AQ2430" s="5" t="e">
        <f>VLOOKUP(AR2430,'End KS4 denominations'!A:G,7,0)</f>
        <v>#N/A</v>
      </c>
      <c r="AR2430" s="5" t="str">
        <f t="shared" si="37"/>
        <v>Boys.S7.State-funded inc PRU &amp; AP.Total.Total</v>
      </c>
    </row>
    <row r="2431" spans="1:44" x14ac:dyDescent="0.25">
      <c r="A2431">
        <v>201819</v>
      </c>
      <c r="B2431" t="s">
        <v>19</v>
      </c>
      <c r="C2431" t="s">
        <v>110</v>
      </c>
      <c r="D2431" t="s">
        <v>20</v>
      </c>
      <c r="E2431" t="s">
        <v>21</v>
      </c>
      <c r="F2431" t="s">
        <v>22</v>
      </c>
      <c r="G2431" t="s">
        <v>113</v>
      </c>
      <c r="H2431" t="s">
        <v>125</v>
      </c>
      <c r="I2431" t="s">
        <v>312</v>
      </c>
      <c r="J2431" t="s">
        <v>161</v>
      </c>
      <c r="K2431" t="s">
        <v>161</v>
      </c>
      <c r="L2431" t="s">
        <v>59</v>
      </c>
      <c r="M2431" t="s">
        <v>26</v>
      </c>
      <c r="N2431">
        <v>260417</v>
      </c>
      <c r="O2431">
        <v>253582</v>
      </c>
      <c r="P2431">
        <v>166886</v>
      </c>
      <c r="Q2431">
        <v>114178</v>
      </c>
      <c r="R2431">
        <v>0</v>
      </c>
      <c r="S2431">
        <v>0</v>
      </c>
      <c r="T2431">
        <v>0</v>
      </c>
      <c r="U2431">
        <v>0</v>
      </c>
      <c r="V2431">
        <v>97</v>
      </c>
      <c r="W2431">
        <v>64</v>
      </c>
      <c r="X2431">
        <v>43</v>
      </c>
      <c r="Y2431" t="s">
        <v>173</v>
      </c>
      <c r="Z2431" t="s">
        <v>173</v>
      </c>
      <c r="AA2431" t="s">
        <v>173</v>
      </c>
      <c r="AB2431" t="s">
        <v>173</v>
      </c>
      <c r="AC2431" s="25" t="s">
        <v>173</v>
      </c>
      <c r="AD2431" s="25" t="s">
        <v>173</v>
      </c>
      <c r="AE2431" s="25" t="s">
        <v>173</v>
      </c>
      <c r="AQ2431" s="5" t="e">
        <f>VLOOKUP(AR2431,'End KS4 denominations'!A:G,7,0)</f>
        <v>#N/A</v>
      </c>
      <c r="AR2431" s="5" t="str">
        <f t="shared" si="37"/>
        <v>Girls.S7.State-funded inc PRU &amp; AP.Total.Total</v>
      </c>
    </row>
    <row r="2432" spans="1:44" x14ac:dyDescent="0.25">
      <c r="A2432">
        <v>201819</v>
      </c>
      <c r="B2432" t="s">
        <v>19</v>
      </c>
      <c r="C2432" t="s">
        <v>110</v>
      </c>
      <c r="D2432" t="s">
        <v>20</v>
      </c>
      <c r="E2432" t="s">
        <v>21</v>
      </c>
      <c r="F2432" t="s">
        <v>22</v>
      </c>
      <c r="G2432" t="s">
        <v>161</v>
      </c>
      <c r="H2432" t="s">
        <v>125</v>
      </c>
      <c r="I2432" t="s">
        <v>312</v>
      </c>
      <c r="J2432" t="s">
        <v>161</v>
      </c>
      <c r="K2432" t="s">
        <v>161</v>
      </c>
      <c r="L2432" t="s">
        <v>59</v>
      </c>
      <c r="M2432" t="s">
        <v>26</v>
      </c>
      <c r="N2432">
        <v>526635</v>
      </c>
      <c r="O2432">
        <v>511577</v>
      </c>
      <c r="P2432">
        <v>329879</v>
      </c>
      <c r="Q2432">
        <v>225983</v>
      </c>
      <c r="R2432">
        <v>0</v>
      </c>
      <c r="S2432">
        <v>0</v>
      </c>
      <c r="T2432">
        <v>0</v>
      </c>
      <c r="U2432">
        <v>0</v>
      </c>
      <c r="V2432">
        <v>97</v>
      </c>
      <c r="W2432">
        <v>62</v>
      </c>
      <c r="X2432">
        <v>42</v>
      </c>
      <c r="Y2432" t="s">
        <v>173</v>
      </c>
      <c r="Z2432" t="s">
        <v>173</v>
      </c>
      <c r="AA2432" t="s">
        <v>173</v>
      </c>
      <c r="AB2432" t="s">
        <v>173</v>
      </c>
      <c r="AC2432" s="25" t="s">
        <v>173</v>
      </c>
      <c r="AD2432" s="25" t="s">
        <v>173</v>
      </c>
      <c r="AE2432" s="25" t="s">
        <v>173</v>
      </c>
      <c r="AQ2432" s="5" t="e">
        <f>VLOOKUP(AR2432,'End KS4 denominations'!A:G,7,0)</f>
        <v>#N/A</v>
      </c>
      <c r="AR2432" s="5" t="str">
        <f t="shared" ref="AR2432:AR2495" si="38">CONCATENATE(G2432,".",H2432,".",I2432,".",J2432,".",K2432)</f>
        <v>Total.S7.State-funded inc PRU &amp; AP.Total.Total</v>
      </c>
    </row>
    <row r="2433" spans="1:44" x14ac:dyDescent="0.25">
      <c r="A2433">
        <v>201819</v>
      </c>
      <c r="B2433" t="s">
        <v>19</v>
      </c>
      <c r="C2433" t="s">
        <v>110</v>
      </c>
      <c r="D2433" t="s">
        <v>20</v>
      </c>
      <c r="E2433" t="s">
        <v>21</v>
      </c>
      <c r="F2433" t="s">
        <v>22</v>
      </c>
      <c r="G2433" t="s">
        <v>111</v>
      </c>
      <c r="H2433" t="s">
        <v>125</v>
      </c>
      <c r="I2433" t="s">
        <v>312</v>
      </c>
      <c r="J2433" t="s">
        <v>161</v>
      </c>
      <c r="K2433" t="s">
        <v>161</v>
      </c>
      <c r="L2433" t="s">
        <v>60</v>
      </c>
      <c r="M2433" t="s">
        <v>26</v>
      </c>
      <c r="N2433">
        <v>16075</v>
      </c>
      <c r="O2433">
        <v>15732</v>
      </c>
      <c r="P2433">
        <v>9248</v>
      </c>
      <c r="Q2433">
        <v>6406</v>
      </c>
      <c r="R2433">
        <v>0</v>
      </c>
      <c r="S2433">
        <v>0</v>
      </c>
      <c r="T2433">
        <v>0</v>
      </c>
      <c r="U2433">
        <v>0</v>
      </c>
      <c r="V2433">
        <v>97</v>
      </c>
      <c r="W2433">
        <v>57</v>
      </c>
      <c r="X2433">
        <v>39</v>
      </c>
      <c r="Y2433" t="s">
        <v>173</v>
      </c>
      <c r="Z2433" t="s">
        <v>173</v>
      </c>
      <c r="AA2433" t="s">
        <v>173</v>
      </c>
      <c r="AB2433" t="s">
        <v>173</v>
      </c>
      <c r="AC2433" s="25" t="s">
        <v>173</v>
      </c>
      <c r="AD2433" s="25" t="s">
        <v>173</v>
      </c>
      <c r="AE2433" s="25" t="s">
        <v>173</v>
      </c>
      <c r="AQ2433" s="5" t="e">
        <f>VLOOKUP(AR2433,'End KS4 denominations'!A:G,7,0)</f>
        <v>#N/A</v>
      </c>
      <c r="AR2433" s="5" t="str">
        <f t="shared" si="38"/>
        <v>Boys.S7.State-funded inc PRU &amp; AP.Total.Total</v>
      </c>
    </row>
    <row r="2434" spans="1:44" x14ac:dyDescent="0.25">
      <c r="A2434">
        <v>201819</v>
      </c>
      <c r="B2434" t="s">
        <v>19</v>
      </c>
      <c r="C2434" t="s">
        <v>110</v>
      </c>
      <c r="D2434" t="s">
        <v>20</v>
      </c>
      <c r="E2434" t="s">
        <v>21</v>
      </c>
      <c r="F2434" t="s">
        <v>22</v>
      </c>
      <c r="G2434" t="s">
        <v>113</v>
      </c>
      <c r="H2434" t="s">
        <v>125</v>
      </c>
      <c r="I2434" t="s">
        <v>312</v>
      </c>
      <c r="J2434" t="s">
        <v>161</v>
      </c>
      <c r="K2434" t="s">
        <v>161</v>
      </c>
      <c r="L2434" t="s">
        <v>60</v>
      </c>
      <c r="M2434" t="s">
        <v>26</v>
      </c>
      <c r="N2434">
        <v>13887</v>
      </c>
      <c r="O2434">
        <v>13766</v>
      </c>
      <c r="P2434">
        <v>10860</v>
      </c>
      <c r="Q2434">
        <v>8905</v>
      </c>
      <c r="R2434">
        <v>0</v>
      </c>
      <c r="S2434">
        <v>0</v>
      </c>
      <c r="T2434">
        <v>0</v>
      </c>
      <c r="U2434">
        <v>0</v>
      </c>
      <c r="V2434">
        <v>99</v>
      </c>
      <c r="W2434">
        <v>78</v>
      </c>
      <c r="X2434">
        <v>64</v>
      </c>
      <c r="Y2434" t="s">
        <v>173</v>
      </c>
      <c r="Z2434" t="s">
        <v>173</v>
      </c>
      <c r="AA2434" t="s">
        <v>173</v>
      </c>
      <c r="AB2434" t="s">
        <v>173</v>
      </c>
      <c r="AC2434" s="25" t="s">
        <v>173</v>
      </c>
      <c r="AD2434" s="25" t="s">
        <v>173</v>
      </c>
      <c r="AE2434" s="25" t="s">
        <v>173</v>
      </c>
      <c r="AQ2434" s="5" t="e">
        <f>VLOOKUP(AR2434,'End KS4 denominations'!A:G,7,0)</f>
        <v>#N/A</v>
      </c>
      <c r="AR2434" s="5" t="str">
        <f t="shared" si="38"/>
        <v>Girls.S7.State-funded inc PRU &amp; AP.Total.Total</v>
      </c>
    </row>
    <row r="2435" spans="1:44" x14ac:dyDescent="0.25">
      <c r="A2435">
        <v>201819</v>
      </c>
      <c r="B2435" t="s">
        <v>19</v>
      </c>
      <c r="C2435" t="s">
        <v>110</v>
      </c>
      <c r="D2435" t="s">
        <v>20</v>
      </c>
      <c r="E2435" t="s">
        <v>21</v>
      </c>
      <c r="F2435" t="s">
        <v>22</v>
      </c>
      <c r="G2435" t="s">
        <v>161</v>
      </c>
      <c r="H2435" t="s">
        <v>125</v>
      </c>
      <c r="I2435" t="s">
        <v>312</v>
      </c>
      <c r="J2435" t="s">
        <v>161</v>
      </c>
      <c r="K2435" t="s">
        <v>161</v>
      </c>
      <c r="L2435" t="s">
        <v>60</v>
      </c>
      <c r="M2435" t="s">
        <v>26</v>
      </c>
      <c r="N2435">
        <v>29962</v>
      </c>
      <c r="O2435">
        <v>29498</v>
      </c>
      <c r="P2435">
        <v>20108</v>
      </c>
      <c r="Q2435">
        <v>15311</v>
      </c>
      <c r="R2435">
        <v>0</v>
      </c>
      <c r="S2435">
        <v>0</v>
      </c>
      <c r="T2435">
        <v>0</v>
      </c>
      <c r="U2435">
        <v>0</v>
      </c>
      <c r="V2435">
        <v>98</v>
      </c>
      <c r="W2435">
        <v>67</v>
      </c>
      <c r="X2435">
        <v>51</v>
      </c>
      <c r="Y2435" t="s">
        <v>173</v>
      </c>
      <c r="Z2435" t="s">
        <v>173</v>
      </c>
      <c r="AA2435" t="s">
        <v>173</v>
      </c>
      <c r="AB2435" t="s">
        <v>173</v>
      </c>
      <c r="AC2435" s="25" t="s">
        <v>173</v>
      </c>
      <c r="AD2435" s="25" t="s">
        <v>173</v>
      </c>
      <c r="AE2435" s="25" t="s">
        <v>173</v>
      </c>
      <c r="AQ2435" s="5" t="e">
        <f>VLOOKUP(AR2435,'End KS4 denominations'!A:G,7,0)</f>
        <v>#N/A</v>
      </c>
      <c r="AR2435" s="5" t="str">
        <f t="shared" si="38"/>
        <v>Total.S7.State-funded inc PRU &amp; AP.Total.Total</v>
      </c>
    </row>
    <row r="2436" spans="1:44" x14ac:dyDescent="0.25">
      <c r="A2436">
        <v>201819</v>
      </c>
      <c r="B2436" t="s">
        <v>19</v>
      </c>
      <c r="C2436" t="s">
        <v>110</v>
      </c>
      <c r="D2436" t="s">
        <v>20</v>
      </c>
      <c r="E2436" t="s">
        <v>21</v>
      </c>
      <c r="F2436" t="s">
        <v>22</v>
      </c>
      <c r="G2436" t="s">
        <v>111</v>
      </c>
      <c r="H2436" t="s">
        <v>125</v>
      </c>
      <c r="I2436" t="s">
        <v>312</v>
      </c>
      <c r="J2436" t="s">
        <v>161</v>
      </c>
      <c r="K2436" t="s">
        <v>161</v>
      </c>
      <c r="L2436" t="s">
        <v>61</v>
      </c>
      <c r="M2436" t="s">
        <v>26</v>
      </c>
      <c r="N2436">
        <v>13927</v>
      </c>
      <c r="O2436">
        <v>13724</v>
      </c>
      <c r="P2436">
        <v>9685</v>
      </c>
      <c r="Q2436">
        <v>7892</v>
      </c>
      <c r="R2436">
        <v>0</v>
      </c>
      <c r="S2436">
        <v>0</v>
      </c>
      <c r="T2436">
        <v>0</v>
      </c>
      <c r="U2436">
        <v>0</v>
      </c>
      <c r="V2436">
        <v>98</v>
      </c>
      <c r="W2436">
        <v>69</v>
      </c>
      <c r="X2436">
        <v>56</v>
      </c>
      <c r="Y2436" t="s">
        <v>173</v>
      </c>
      <c r="Z2436" t="s">
        <v>173</v>
      </c>
      <c r="AA2436" t="s">
        <v>173</v>
      </c>
      <c r="AB2436" t="s">
        <v>173</v>
      </c>
      <c r="AC2436" s="25" t="s">
        <v>173</v>
      </c>
      <c r="AD2436" s="25" t="s">
        <v>173</v>
      </c>
      <c r="AE2436" s="25" t="s">
        <v>173</v>
      </c>
      <c r="AQ2436" s="5" t="e">
        <f>VLOOKUP(AR2436,'End KS4 denominations'!A:G,7,0)</f>
        <v>#N/A</v>
      </c>
      <c r="AR2436" s="5" t="str">
        <f t="shared" si="38"/>
        <v>Boys.S7.State-funded inc PRU &amp; AP.Total.Total</v>
      </c>
    </row>
    <row r="2437" spans="1:44" x14ac:dyDescent="0.25">
      <c r="A2437">
        <v>201819</v>
      </c>
      <c r="B2437" t="s">
        <v>19</v>
      </c>
      <c r="C2437" t="s">
        <v>110</v>
      </c>
      <c r="D2437" t="s">
        <v>20</v>
      </c>
      <c r="E2437" t="s">
        <v>21</v>
      </c>
      <c r="F2437" t="s">
        <v>22</v>
      </c>
      <c r="G2437" t="s">
        <v>113</v>
      </c>
      <c r="H2437" t="s">
        <v>125</v>
      </c>
      <c r="I2437" t="s">
        <v>312</v>
      </c>
      <c r="J2437" t="s">
        <v>161</v>
      </c>
      <c r="K2437" t="s">
        <v>161</v>
      </c>
      <c r="L2437" t="s">
        <v>61</v>
      </c>
      <c r="M2437" t="s">
        <v>26</v>
      </c>
      <c r="N2437">
        <v>16810</v>
      </c>
      <c r="O2437">
        <v>16668</v>
      </c>
      <c r="P2437">
        <v>12753</v>
      </c>
      <c r="Q2437">
        <v>10526</v>
      </c>
      <c r="R2437">
        <v>0</v>
      </c>
      <c r="S2437">
        <v>0</v>
      </c>
      <c r="T2437">
        <v>0</v>
      </c>
      <c r="U2437">
        <v>0</v>
      </c>
      <c r="V2437">
        <v>99</v>
      </c>
      <c r="W2437">
        <v>75</v>
      </c>
      <c r="X2437">
        <v>62</v>
      </c>
      <c r="Y2437" t="s">
        <v>173</v>
      </c>
      <c r="Z2437" t="s">
        <v>173</v>
      </c>
      <c r="AA2437" t="s">
        <v>173</v>
      </c>
      <c r="AB2437" t="s">
        <v>173</v>
      </c>
      <c r="AC2437" s="25" t="s">
        <v>173</v>
      </c>
      <c r="AD2437" s="25" t="s">
        <v>173</v>
      </c>
      <c r="AE2437" s="25" t="s">
        <v>173</v>
      </c>
      <c r="AQ2437" s="5" t="e">
        <f>VLOOKUP(AR2437,'End KS4 denominations'!A:G,7,0)</f>
        <v>#N/A</v>
      </c>
      <c r="AR2437" s="5" t="str">
        <f t="shared" si="38"/>
        <v>Girls.S7.State-funded inc PRU &amp; AP.Total.Total</v>
      </c>
    </row>
    <row r="2438" spans="1:44" x14ac:dyDescent="0.25">
      <c r="A2438">
        <v>201819</v>
      </c>
      <c r="B2438" t="s">
        <v>19</v>
      </c>
      <c r="C2438" t="s">
        <v>110</v>
      </c>
      <c r="D2438" t="s">
        <v>20</v>
      </c>
      <c r="E2438" t="s">
        <v>21</v>
      </c>
      <c r="F2438" t="s">
        <v>22</v>
      </c>
      <c r="G2438" t="s">
        <v>161</v>
      </c>
      <c r="H2438" t="s">
        <v>125</v>
      </c>
      <c r="I2438" t="s">
        <v>312</v>
      </c>
      <c r="J2438" t="s">
        <v>161</v>
      </c>
      <c r="K2438" t="s">
        <v>161</v>
      </c>
      <c r="L2438" t="s">
        <v>61</v>
      </c>
      <c r="M2438" t="s">
        <v>26</v>
      </c>
      <c r="N2438">
        <v>30737</v>
      </c>
      <c r="O2438">
        <v>30392</v>
      </c>
      <c r="P2438">
        <v>22438</v>
      </c>
      <c r="Q2438">
        <v>18418</v>
      </c>
      <c r="R2438">
        <v>0</v>
      </c>
      <c r="S2438">
        <v>0</v>
      </c>
      <c r="T2438">
        <v>0</v>
      </c>
      <c r="U2438">
        <v>0</v>
      </c>
      <c r="V2438">
        <v>98</v>
      </c>
      <c r="W2438">
        <v>72</v>
      </c>
      <c r="X2438">
        <v>59</v>
      </c>
      <c r="Y2438" t="s">
        <v>173</v>
      </c>
      <c r="Z2438" t="s">
        <v>173</v>
      </c>
      <c r="AA2438" t="s">
        <v>173</v>
      </c>
      <c r="AB2438" t="s">
        <v>173</v>
      </c>
      <c r="AC2438" s="25" t="s">
        <v>173</v>
      </c>
      <c r="AD2438" s="25" t="s">
        <v>173</v>
      </c>
      <c r="AE2438" s="25" t="s">
        <v>173</v>
      </c>
      <c r="AQ2438" s="5" t="e">
        <f>VLOOKUP(AR2438,'End KS4 denominations'!A:G,7,0)</f>
        <v>#N/A</v>
      </c>
      <c r="AR2438" s="5" t="str">
        <f t="shared" si="38"/>
        <v>Total.S7.State-funded inc PRU &amp; AP.Total.Total</v>
      </c>
    </row>
    <row r="2439" spans="1:44" x14ac:dyDescent="0.25">
      <c r="A2439">
        <v>201819</v>
      </c>
      <c r="B2439" t="s">
        <v>19</v>
      </c>
      <c r="C2439" t="s">
        <v>110</v>
      </c>
      <c r="D2439" t="s">
        <v>20</v>
      </c>
      <c r="E2439" t="s">
        <v>21</v>
      </c>
      <c r="F2439" t="s">
        <v>22</v>
      </c>
      <c r="G2439" t="s">
        <v>111</v>
      </c>
      <c r="H2439" t="s">
        <v>125</v>
      </c>
      <c r="I2439" t="s">
        <v>312</v>
      </c>
      <c r="J2439" t="s">
        <v>161</v>
      </c>
      <c r="K2439" t="s">
        <v>161</v>
      </c>
      <c r="L2439" t="s">
        <v>102</v>
      </c>
      <c r="M2439" t="s">
        <v>26</v>
      </c>
      <c r="N2439">
        <v>44</v>
      </c>
      <c r="O2439">
        <v>44</v>
      </c>
      <c r="P2439">
        <v>40</v>
      </c>
      <c r="Q2439">
        <v>0</v>
      </c>
      <c r="R2439">
        <v>0</v>
      </c>
      <c r="S2439">
        <v>0</v>
      </c>
      <c r="T2439">
        <v>0</v>
      </c>
      <c r="U2439">
        <v>0</v>
      </c>
      <c r="V2439">
        <v>100</v>
      </c>
      <c r="W2439">
        <v>90</v>
      </c>
      <c r="X2439">
        <v>0</v>
      </c>
      <c r="Y2439" t="s">
        <v>173</v>
      </c>
      <c r="Z2439" t="s">
        <v>173</v>
      </c>
      <c r="AA2439" t="s">
        <v>173</v>
      </c>
      <c r="AB2439" t="s">
        <v>173</v>
      </c>
      <c r="AC2439" s="25" t="s">
        <v>173</v>
      </c>
      <c r="AD2439" s="25" t="s">
        <v>173</v>
      </c>
      <c r="AE2439" s="25" t="s">
        <v>173</v>
      </c>
      <c r="AQ2439" s="5" t="e">
        <f>VLOOKUP(AR2439,'End KS4 denominations'!A:G,7,0)</f>
        <v>#N/A</v>
      </c>
      <c r="AR2439" s="5" t="str">
        <f t="shared" si="38"/>
        <v>Boys.S7.State-funded inc PRU &amp; AP.Total.Total</v>
      </c>
    </row>
    <row r="2440" spans="1:44" x14ac:dyDescent="0.25">
      <c r="A2440">
        <v>201819</v>
      </c>
      <c r="B2440" t="s">
        <v>19</v>
      </c>
      <c r="C2440" t="s">
        <v>110</v>
      </c>
      <c r="D2440" t="s">
        <v>20</v>
      </c>
      <c r="E2440" t="s">
        <v>21</v>
      </c>
      <c r="F2440" t="s">
        <v>22</v>
      </c>
      <c r="G2440" t="s">
        <v>113</v>
      </c>
      <c r="H2440" t="s">
        <v>125</v>
      </c>
      <c r="I2440" t="s">
        <v>312</v>
      </c>
      <c r="J2440" t="s">
        <v>161</v>
      </c>
      <c r="K2440" t="s">
        <v>161</v>
      </c>
      <c r="L2440" t="s">
        <v>102</v>
      </c>
      <c r="M2440" t="s">
        <v>26</v>
      </c>
      <c r="N2440">
        <v>191</v>
      </c>
      <c r="O2440">
        <v>185</v>
      </c>
      <c r="P2440">
        <v>158</v>
      </c>
      <c r="Q2440">
        <v>0</v>
      </c>
      <c r="R2440">
        <v>0</v>
      </c>
      <c r="S2440">
        <v>0</v>
      </c>
      <c r="T2440">
        <v>0</v>
      </c>
      <c r="U2440">
        <v>0</v>
      </c>
      <c r="V2440">
        <v>96</v>
      </c>
      <c r="W2440">
        <v>82</v>
      </c>
      <c r="X2440">
        <v>0</v>
      </c>
      <c r="Y2440" t="s">
        <v>173</v>
      </c>
      <c r="Z2440" t="s">
        <v>173</v>
      </c>
      <c r="AA2440" t="s">
        <v>173</v>
      </c>
      <c r="AB2440" t="s">
        <v>173</v>
      </c>
      <c r="AC2440" s="25" t="s">
        <v>173</v>
      </c>
      <c r="AD2440" s="25" t="s">
        <v>173</v>
      </c>
      <c r="AE2440" s="25" t="s">
        <v>173</v>
      </c>
      <c r="AQ2440" s="5" t="e">
        <f>VLOOKUP(AR2440,'End KS4 denominations'!A:G,7,0)</f>
        <v>#N/A</v>
      </c>
      <c r="AR2440" s="5" t="str">
        <f t="shared" si="38"/>
        <v>Girls.S7.State-funded inc PRU &amp; AP.Total.Total</v>
      </c>
    </row>
    <row r="2441" spans="1:44" x14ac:dyDescent="0.25">
      <c r="A2441">
        <v>201819</v>
      </c>
      <c r="B2441" t="s">
        <v>19</v>
      </c>
      <c r="C2441" t="s">
        <v>110</v>
      </c>
      <c r="D2441" t="s">
        <v>20</v>
      </c>
      <c r="E2441" t="s">
        <v>21</v>
      </c>
      <c r="F2441" t="s">
        <v>22</v>
      </c>
      <c r="G2441" t="s">
        <v>161</v>
      </c>
      <c r="H2441" t="s">
        <v>125</v>
      </c>
      <c r="I2441" t="s">
        <v>312</v>
      </c>
      <c r="J2441" t="s">
        <v>161</v>
      </c>
      <c r="K2441" t="s">
        <v>161</v>
      </c>
      <c r="L2441" t="s">
        <v>102</v>
      </c>
      <c r="M2441" t="s">
        <v>26</v>
      </c>
      <c r="N2441">
        <v>235</v>
      </c>
      <c r="O2441">
        <v>229</v>
      </c>
      <c r="P2441">
        <v>198</v>
      </c>
      <c r="Q2441">
        <v>0</v>
      </c>
      <c r="R2441">
        <v>0</v>
      </c>
      <c r="S2441">
        <v>0</v>
      </c>
      <c r="T2441">
        <v>0</v>
      </c>
      <c r="U2441">
        <v>0</v>
      </c>
      <c r="V2441">
        <v>97</v>
      </c>
      <c r="W2441">
        <v>84</v>
      </c>
      <c r="X2441">
        <v>0</v>
      </c>
      <c r="Y2441" t="s">
        <v>173</v>
      </c>
      <c r="Z2441" t="s">
        <v>173</v>
      </c>
      <c r="AA2441" t="s">
        <v>173</v>
      </c>
      <c r="AB2441" t="s">
        <v>173</v>
      </c>
      <c r="AC2441" s="25" t="s">
        <v>173</v>
      </c>
      <c r="AD2441" s="25" t="s">
        <v>173</v>
      </c>
      <c r="AE2441" s="25" t="s">
        <v>173</v>
      </c>
      <c r="AQ2441" s="5" t="e">
        <f>VLOOKUP(AR2441,'End KS4 denominations'!A:G,7,0)</f>
        <v>#N/A</v>
      </c>
      <c r="AR2441" s="5" t="str">
        <f t="shared" si="38"/>
        <v>Total.S7.State-funded inc PRU &amp; AP.Total.Total</v>
      </c>
    </row>
    <row r="2442" spans="1:44" x14ac:dyDescent="0.25">
      <c r="A2442">
        <v>201819</v>
      </c>
      <c r="B2442" t="s">
        <v>19</v>
      </c>
      <c r="C2442" t="s">
        <v>110</v>
      </c>
      <c r="D2442" t="s">
        <v>20</v>
      </c>
      <c r="E2442" t="s">
        <v>21</v>
      </c>
      <c r="F2442" t="s">
        <v>22</v>
      </c>
      <c r="G2442" t="s">
        <v>111</v>
      </c>
      <c r="H2442" t="s">
        <v>125</v>
      </c>
      <c r="I2442" t="s">
        <v>312</v>
      </c>
      <c r="J2442" t="s">
        <v>161</v>
      </c>
      <c r="K2442" t="s">
        <v>161</v>
      </c>
      <c r="L2442" t="s">
        <v>63</v>
      </c>
      <c r="M2442" t="s">
        <v>26</v>
      </c>
      <c r="N2442">
        <v>8845</v>
      </c>
      <c r="O2442">
        <v>8564</v>
      </c>
      <c r="P2442">
        <v>7527</v>
      </c>
      <c r="Q2442">
        <v>5173</v>
      </c>
      <c r="R2442">
        <v>0</v>
      </c>
      <c r="S2442">
        <v>0</v>
      </c>
      <c r="T2442">
        <v>0</v>
      </c>
      <c r="U2442">
        <v>0</v>
      </c>
      <c r="V2442">
        <v>96</v>
      </c>
      <c r="W2442">
        <v>85</v>
      </c>
      <c r="X2442">
        <v>58</v>
      </c>
      <c r="Y2442" t="s">
        <v>173</v>
      </c>
      <c r="Z2442" t="s">
        <v>173</v>
      </c>
      <c r="AA2442" t="s">
        <v>173</v>
      </c>
      <c r="AB2442" t="s">
        <v>173</v>
      </c>
      <c r="AC2442" s="25" t="s">
        <v>173</v>
      </c>
      <c r="AD2442" s="25" t="s">
        <v>173</v>
      </c>
      <c r="AE2442" s="25" t="s">
        <v>173</v>
      </c>
      <c r="AQ2442" s="5" t="e">
        <f>VLOOKUP(AR2442,'End KS4 denominations'!A:G,7,0)</f>
        <v>#N/A</v>
      </c>
      <c r="AR2442" s="5" t="str">
        <f t="shared" si="38"/>
        <v>Boys.S7.State-funded inc PRU &amp; AP.Total.Total</v>
      </c>
    </row>
    <row r="2443" spans="1:44" x14ac:dyDescent="0.25">
      <c r="A2443">
        <v>201819</v>
      </c>
      <c r="B2443" t="s">
        <v>19</v>
      </c>
      <c r="C2443" t="s">
        <v>110</v>
      </c>
      <c r="D2443" t="s">
        <v>20</v>
      </c>
      <c r="E2443" t="s">
        <v>21</v>
      </c>
      <c r="F2443" t="s">
        <v>22</v>
      </c>
      <c r="G2443" t="s">
        <v>113</v>
      </c>
      <c r="H2443" t="s">
        <v>125</v>
      </c>
      <c r="I2443" t="s">
        <v>312</v>
      </c>
      <c r="J2443" t="s">
        <v>161</v>
      </c>
      <c r="K2443" t="s">
        <v>161</v>
      </c>
      <c r="L2443" t="s">
        <v>63</v>
      </c>
      <c r="M2443" t="s">
        <v>26</v>
      </c>
      <c r="N2443">
        <v>10248</v>
      </c>
      <c r="O2443">
        <v>10079</v>
      </c>
      <c r="P2443">
        <v>9277</v>
      </c>
      <c r="Q2443">
        <v>6518</v>
      </c>
      <c r="R2443">
        <v>0</v>
      </c>
      <c r="S2443">
        <v>0</v>
      </c>
      <c r="T2443">
        <v>0</v>
      </c>
      <c r="U2443">
        <v>0</v>
      </c>
      <c r="V2443">
        <v>98</v>
      </c>
      <c r="W2443">
        <v>90</v>
      </c>
      <c r="X2443">
        <v>63</v>
      </c>
      <c r="Y2443" t="s">
        <v>173</v>
      </c>
      <c r="Z2443" t="s">
        <v>173</v>
      </c>
      <c r="AA2443" t="s">
        <v>173</v>
      </c>
      <c r="AB2443" t="s">
        <v>173</v>
      </c>
      <c r="AC2443" s="25" t="s">
        <v>173</v>
      </c>
      <c r="AD2443" s="25" t="s">
        <v>173</v>
      </c>
      <c r="AE2443" s="25" t="s">
        <v>173</v>
      </c>
      <c r="AQ2443" s="5" t="e">
        <f>VLOOKUP(AR2443,'End KS4 denominations'!A:G,7,0)</f>
        <v>#N/A</v>
      </c>
      <c r="AR2443" s="5" t="str">
        <f t="shared" si="38"/>
        <v>Girls.S7.State-funded inc PRU &amp; AP.Total.Total</v>
      </c>
    </row>
    <row r="2444" spans="1:44" x14ac:dyDescent="0.25">
      <c r="A2444">
        <v>201819</v>
      </c>
      <c r="B2444" t="s">
        <v>19</v>
      </c>
      <c r="C2444" t="s">
        <v>110</v>
      </c>
      <c r="D2444" t="s">
        <v>20</v>
      </c>
      <c r="E2444" t="s">
        <v>21</v>
      </c>
      <c r="F2444" t="s">
        <v>22</v>
      </c>
      <c r="G2444" t="s">
        <v>161</v>
      </c>
      <c r="H2444" t="s">
        <v>125</v>
      </c>
      <c r="I2444" t="s">
        <v>312</v>
      </c>
      <c r="J2444" t="s">
        <v>161</v>
      </c>
      <c r="K2444" t="s">
        <v>161</v>
      </c>
      <c r="L2444" t="s">
        <v>63</v>
      </c>
      <c r="M2444" t="s">
        <v>26</v>
      </c>
      <c r="N2444">
        <v>19093</v>
      </c>
      <c r="O2444">
        <v>18643</v>
      </c>
      <c r="P2444">
        <v>16804</v>
      </c>
      <c r="Q2444">
        <v>11691</v>
      </c>
      <c r="R2444">
        <v>0</v>
      </c>
      <c r="S2444">
        <v>0</v>
      </c>
      <c r="T2444">
        <v>0</v>
      </c>
      <c r="U2444">
        <v>0</v>
      </c>
      <c r="V2444">
        <v>97</v>
      </c>
      <c r="W2444">
        <v>88</v>
      </c>
      <c r="X2444">
        <v>61</v>
      </c>
      <c r="Y2444" t="s">
        <v>173</v>
      </c>
      <c r="Z2444" t="s">
        <v>173</v>
      </c>
      <c r="AA2444" t="s">
        <v>173</v>
      </c>
      <c r="AB2444" t="s">
        <v>173</v>
      </c>
      <c r="AC2444" s="25" t="s">
        <v>173</v>
      </c>
      <c r="AD2444" s="25" t="s">
        <v>173</v>
      </c>
      <c r="AE2444" s="25" t="s">
        <v>173</v>
      </c>
      <c r="AQ2444" s="5" t="e">
        <f>VLOOKUP(AR2444,'End KS4 denominations'!A:G,7,0)</f>
        <v>#N/A</v>
      </c>
      <c r="AR2444" s="5" t="str">
        <f t="shared" si="38"/>
        <v>Total.S7.State-funded inc PRU &amp; AP.Total.Total</v>
      </c>
    </row>
    <row r="2445" spans="1:44" x14ac:dyDescent="0.25">
      <c r="A2445">
        <v>201819</v>
      </c>
      <c r="B2445" t="s">
        <v>19</v>
      </c>
      <c r="C2445" t="s">
        <v>110</v>
      </c>
      <c r="D2445" t="s">
        <v>20</v>
      </c>
      <c r="E2445" t="s">
        <v>21</v>
      </c>
      <c r="F2445" t="s">
        <v>22</v>
      </c>
      <c r="G2445" t="s">
        <v>111</v>
      </c>
      <c r="H2445" t="s">
        <v>125</v>
      </c>
      <c r="I2445" t="s">
        <v>312</v>
      </c>
      <c r="J2445" t="s">
        <v>161</v>
      </c>
      <c r="K2445" t="s">
        <v>161</v>
      </c>
      <c r="L2445" t="s">
        <v>64</v>
      </c>
      <c r="M2445" t="s">
        <v>26</v>
      </c>
      <c r="N2445">
        <v>1145</v>
      </c>
      <c r="O2445">
        <v>1123</v>
      </c>
      <c r="P2445">
        <v>900</v>
      </c>
      <c r="Q2445">
        <v>756</v>
      </c>
      <c r="R2445">
        <v>0</v>
      </c>
      <c r="S2445">
        <v>0</v>
      </c>
      <c r="T2445">
        <v>0</v>
      </c>
      <c r="U2445">
        <v>0</v>
      </c>
      <c r="V2445">
        <v>98</v>
      </c>
      <c r="W2445">
        <v>78</v>
      </c>
      <c r="X2445">
        <v>66</v>
      </c>
      <c r="Y2445" t="s">
        <v>173</v>
      </c>
      <c r="Z2445" t="s">
        <v>173</v>
      </c>
      <c r="AA2445" t="s">
        <v>173</v>
      </c>
      <c r="AB2445" t="s">
        <v>173</v>
      </c>
      <c r="AC2445" s="25" t="s">
        <v>173</v>
      </c>
      <c r="AD2445" s="25" t="s">
        <v>173</v>
      </c>
      <c r="AE2445" s="25" t="s">
        <v>173</v>
      </c>
      <c r="AQ2445" s="5" t="e">
        <f>VLOOKUP(AR2445,'End KS4 denominations'!A:G,7,0)</f>
        <v>#N/A</v>
      </c>
      <c r="AR2445" s="5" t="str">
        <f t="shared" si="38"/>
        <v>Boys.S7.State-funded inc PRU &amp; AP.Total.Total</v>
      </c>
    </row>
    <row r="2446" spans="1:44" x14ac:dyDescent="0.25">
      <c r="A2446">
        <v>201819</v>
      </c>
      <c r="B2446" t="s">
        <v>19</v>
      </c>
      <c r="C2446" t="s">
        <v>110</v>
      </c>
      <c r="D2446" t="s">
        <v>20</v>
      </c>
      <c r="E2446" t="s">
        <v>21</v>
      </c>
      <c r="F2446" t="s">
        <v>22</v>
      </c>
      <c r="G2446" t="s">
        <v>113</v>
      </c>
      <c r="H2446" t="s">
        <v>125</v>
      </c>
      <c r="I2446" t="s">
        <v>312</v>
      </c>
      <c r="J2446" t="s">
        <v>161</v>
      </c>
      <c r="K2446" t="s">
        <v>161</v>
      </c>
      <c r="L2446" t="s">
        <v>64</v>
      </c>
      <c r="M2446" t="s">
        <v>26</v>
      </c>
      <c r="N2446">
        <v>263</v>
      </c>
      <c r="O2446">
        <v>254</v>
      </c>
      <c r="P2446">
        <v>194</v>
      </c>
      <c r="Q2446">
        <v>156</v>
      </c>
      <c r="R2446">
        <v>0</v>
      </c>
      <c r="S2446">
        <v>0</v>
      </c>
      <c r="T2446">
        <v>0</v>
      </c>
      <c r="U2446">
        <v>0</v>
      </c>
      <c r="V2446">
        <v>96</v>
      </c>
      <c r="W2446">
        <v>73</v>
      </c>
      <c r="X2446">
        <v>59</v>
      </c>
      <c r="Y2446" t="s">
        <v>173</v>
      </c>
      <c r="Z2446" t="s">
        <v>173</v>
      </c>
      <c r="AA2446" t="s">
        <v>173</v>
      </c>
      <c r="AB2446" t="s">
        <v>173</v>
      </c>
      <c r="AC2446" s="25" t="s">
        <v>173</v>
      </c>
      <c r="AD2446" s="25" t="s">
        <v>173</v>
      </c>
      <c r="AE2446" s="25" t="s">
        <v>173</v>
      </c>
      <c r="AQ2446" s="5" t="e">
        <f>VLOOKUP(AR2446,'End KS4 denominations'!A:G,7,0)</f>
        <v>#N/A</v>
      </c>
      <c r="AR2446" s="5" t="str">
        <f t="shared" si="38"/>
        <v>Girls.S7.State-funded inc PRU &amp; AP.Total.Total</v>
      </c>
    </row>
    <row r="2447" spans="1:44" x14ac:dyDescent="0.25">
      <c r="A2447">
        <v>201819</v>
      </c>
      <c r="B2447" t="s">
        <v>19</v>
      </c>
      <c r="C2447" t="s">
        <v>110</v>
      </c>
      <c r="D2447" t="s">
        <v>20</v>
      </c>
      <c r="E2447" t="s">
        <v>21</v>
      </c>
      <c r="F2447" t="s">
        <v>22</v>
      </c>
      <c r="G2447" t="s">
        <v>161</v>
      </c>
      <c r="H2447" t="s">
        <v>125</v>
      </c>
      <c r="I2447" t="s">
        <v>312</v>
      </c>
      <c r="J2447" t="s">
        <v>161</v>
      </c>
      <c r="K2447" t="s">
        <v>161</v>
      </c>
      <c r="L2447" t="s">
        <v>64</v>
      </c>
      <c r="M2447" t="s">
        <v>26</v>
      </c>
      <c r="N2447">
        <v>1408</v>
      </c>
      <c r="O2447">
        <v>1377</v>
      </c>
      <c r="P2447">
        <v>1094</v>
      </c>
      <c r="Q2447">
        <v>912</v>
      </c>
      <c r="R2447">
        <v>0</v>
      </c>
      <c r="S2447">
        <v>0</v>
      </c>
      <c r="T2447">
        <v>0</v>
      </c>
      <c r="U2447">
        <v>0</v>
      </c>
      <c r="V2447">
        <v>97</v>
      </c>
      <c r="W2447">
        <v>77</v>
      </c>
      <c r="X2447">
        <v>64</v>
      </c>
      <c r="Y2447" t="s">
        <v>173</v>
      </c>
      <c r="Z2447" t="s">
        <v>173</v>
      </c>
      <c r="AA2447" t="s">
        <v>173</v>
      </c>
      <c r="AB2447" t="s">
        <v>173</v>
      </c>
      <c r="AC2447" s="25" t="s">
        <v>173</v>
      </c>
      <c r="AD2447" s="25" t="s">
        <v>173</v>
      </c>
      <c r="AE2447" s="25" t="s">
        <v>173</v>
      </c>
      <c r="AQ2447" s="5" t="e">
        <f>VLOOKUP(AR2447,'End KS4 denominations'!A:G,7,0)</f>
        <v>#N/A</v>
      </c>
      <c r="AR2447" s="5" t="str">
        <f t="shared" si="38"/>
        <v>Total.S7.State-funded inc PRU &amp; AP.Total.Total</v>
      </c>
    </row>
    <row r="2448" spans="1:44" x14ac:dyDescent="0.25">
      <c r="A2448">
        <v>201819</v>
      </c>
      <c r="B2448" t="s">
        <v>19</v>
      </c>
      <c r="C2448" t="s">
        <v>110</v>
      </c>
      <c r="D2448" t="s">
        <v>20</v>
      </c>
      <c r="E2448" t="s">
        <v>21</v>
      </c>
      <c r="F2448" t="s">
        <v>22</v>
      </c>
      <c r="G2448" t="s">
        <v>111</v>
      </c>
      <c r="H2448" t="s">
        <v>125</v>
      </c>
      <c r="I2448" t="s">
        <v>312</v>
      </c>
      <c r="J2448" t="s">
        <v>161</v>
      </c>
      <c r="K2448" t="s">
        <v>161</v>
      </c>
      <c r="L2448" t="s">
        <v>65</v>
      </c>
      <c r="M2448" t="s">
        <v>26</v>
      </c>
      <c r="N2448">
        <v>47220</v>
      </c>
      <c r="O2448">
        <v>47014</v>
      </c>
      <c r="P2448">
        <v>31878</v>
      </c>
      <c r="Q2448">
        <v>24036</v>
      </c>
      <c r="R2448">
        <v>0</v>
      </c>
      <c r="S2448">
        <v>0</v>
      </c>
      <c r="T2448">
        <v>0</v>
      </c>
      <c r="U2448">
        <v>0</v>
      </c>
      <c r="V2448">
        <v>99</v>
      </c>
      <c r="W2448">
        <v>67</v>
      </c>
      <c r="X2448">
        <v>50</v>
      </c>
      <c r="Y2448" t="s">
        <v>173</v>
      </c>
      <c r="Z2448" t="s">
        <v>173</v>
      </c>
      <c r="AA2448" t="s">
        <v>173</v>
      </c>
      <c r="AB2448" t="s">
        <v>173</v>
      </c>
      <c r="AC2448" s="25" t="s">
        <v>173</v>
      </c>
      <c r="AD2448" s="25" t="s">
        <v>173</v>
      </c>
      <c r="AE2448" s="25" t="s">
        <v>173</v>
      </c>
      <c r="AQ2448" s="5" t="e">
        <f>VLOOKUP(AR2448,'End KS4 denominations'!A:G,7,0)</f>
        <v>#N/A</v>
      </c>
      <c r="AR2448" s="5" t="str">
        <f t="shared" si="38"/>
        <v>Boys.S7.State-funded inc PRU &amp; AP.Total.Total</v>
      </c>
    </row>
    <row r="2449" spans="1:44" x14ac:dyDescent="0.25">
      <c r="A2449">
        <v>201819</v>
      </c>
      <c r="B2449" t="s">
        <v>19</v>
      </c>
      <c r="C2449" t="s">
        <v>110</v>
      </c>
      <c r="D2449" t="s">
        <v>20</v>
      </c>
      <c r="E2449" t="s">
        <v>21</v>
      </c>
      <c r="F2449" t="s">
        <v>22</v>
      </c>
      <c r="G2449" t="s">
        <v>113</v>
      </c>
      <c r="H2449" t="s">
        <v>125</v>
      </c>
      <c r="I2449" t="s">
        <v>312</v>
      </c>
      <c r="J2449" t="s">
        <v>161</v>
      </c>
      <c r="K2449" t="s">
        <v>161</v>
      </c>
      <c r="L2449" t="s">
        <v>65</v>
      </c>
      <c r="M2449" t="s">
        <v>26</v>
      </c>
      <c r="N2449">
        <v>26508</v>
      </c>
      <c r="O2449">
        <v>26410</v>
      </c>
      <c r="P2449">
        <v>20091</v>
      </c>
      <c r="Q2449">
        <v>16558</v>
      </c>
      <c r="R2449">
        <v>0</v>
      </c>
      <c r="S2449">
        <v>0</v>
      </c>
      <c r="T2449">
        <v>0</v>
      </c>
      <c r="U2449">
        <v>0</v>
      </c>
      <c r="V2449">
        <v>99</v>
      </c>
      <c r="W2449">
        <v>75</v>
      </c>
      <c r="X2449">
        <v>62</v>
      </c>
      <c r="Y2449" t="s">
        <v>173</v>
      </c>
      <c r="Z2449" t="s">
        <v>173</v>
      </c>
      <c r="AA2449" t="s">
        <v>173</v>
      </c>
      <c r="AB2449" t="s">
        <v>173</v>
      </c>
      <c r="AC2449" s="25" t="s">
        <v>173</v>
      </c>
      <c r="AD2449" s="25" t="s">
        <v>173</v>
      </c>
      <c r="AE2449" s="25" t="s">
        <v>173</v>
      </c>
      <c r="AQ2449" s="5" t="e">
        <f>VLOOKUP(AR2449,'End KS4 denominations'!A:G,7,0)</f>
        <v>#N/A</v>
      </c>
      <c r="AR2449" s="5" t="str">
        <f t="shared" si="38"/>
        <v>Girls.S7.State-funded inc PRU &amp; AP.Total.Total</v>
      </c>
    </row>
    <row r="2450" spans="1:44" x14ac:dyDescent="0.25">
      <c r="A2450">
        <v>201819</v>
      </c>
      <c r="B2450" t="s">
        <v>19</v>
      </c>
      <c r="C2450" t="s">
        <v>110</v>
      </c>
      <c r="D2450" t="s">
        <v>20</v>
      </c>
      <c r="E2450" t="s">
        <v>21</v>
      </c>
      <c r="F2450" t="s">
        <v>22</v>
      </c>
      <c r="G2450" t="s">
        <v>161</v>
      </c>
      <c r="H2450" t="s">
        <v>125</v>
      </c>
      <c r="I2450" t="s">
        <v>312</v>
      </c>
      <c r="J2450" t="s">
        <v>161</v>
      </c>
      <c r="K2450" t="s">
        <v>161</v>
      </c>
      <c r="L2450" t="s">
        <v>65</v>
      </c>
      <c r="M2450" t="s">
        <v>26</v>
      </c>
      <c r="N2450">
        <v>73728</v>
      </c>
      <c r="O2450">
        <v>73424</v>
      </c>
      <c r="P2450">
        <v>51969</v>
      </c>
      <c r="Q2450">
        <v>40594</v>
      </c>
      <c r="R2450">
        <v>0</v>
      </c>
      <c r="S2450">
        <v>0</v>
      </c>
      <c r="T2450">
        <v>0</v>
      </c>
      <c r="U2450">
        <v>0</v>
      </c>
      <c r="V2450">
        <v>99</v>
      </c>
      <c r="W2450">
        <v>70</v>
      </c>
      <c r="X2450">
        <v>55</v>
      </c>
      <c r="Y2450" t="s">
        <v>173</v>
      </c>
      <c r="Z2450" t="s">
        <v>173</v>
      </c>
      <c r="AA2450" t="s">
        <v>173</v>
      </c>
      <c r="AB2450" t="s">
        <v>173</v>
      </c>
      <c r="AC2450" s="25" t="s">
        <v>173</v>
      </c>
      <c r="AD2450" s="25" t="s">
        <v>173</v>
      </c>
      <c r="AE2450" s="25" t="s">
        <v>173</v>
      </c>
      <c r="AQ2450" s="5" t="e">
        <f>VLOOKUP(AR2450,'End KS4 denominations'!A:G,7,0)</f>
        <v>#N/A</v>
      </c>
      <c r="AR2450" s="5" t="str">
        <f t="shared" si="38"/>
        <v>Total.S7.State-funded inc PRU &amp; AP.Total.Total</v>
      </c>
    </row>
    <row r="2451" spans="1:44" x14ac:dyDescent="0.25">
      <c r="A2451">
        <v>201819</v>
      </c>
      <c r="B2451" t="s">
        <v>19</v>
      </c>
      <c r="C2451" t="s">
        <v>110</v>
      </c>
      <c r="D2451" t="s">
        <v>20</v>
      </c>
      <c r="E2451" t="s">
        <v>21</v>
      </c>
      <c r="F2451" t="s">
        <v>22</v>
      </c>
      <c r="G2451" t="s">
        <v>111</v>
      </c>
      <c r="H2451" t="s">
        <v>125</v>
      </c>
      <c r="I2451" t="s">
        <v>312</v>
      </c>
      <c r="J2451" t="s">
        <v>161</v>
      </c>
      <c r="K2451" t="s">
        <v>161</v>
      </c>
      <c r="L2451" t="s">
        <v>66</v>
      </c>
      <c r="M2451" t="s">
        <v>26</v>
      </c>
      <c r="N2451">
        <v>74294</v>
      </c>
      <c r="O2451">
        <v>73767</v>
      </c>
      <c r="P2451">
        <v>67386</v>
      </c>
      <c r="Q2451">
        <v>58882</v>
      </c>
      <c r="R2451">
        <v>0</v>
      </c>
      <c r="S2451">
        <v>0</v>
      </c>
      <c r="T2451">
        <v>0</v>
      </c>
      <c r="U2451">
        <v>0</v>
      </c>
      <c r="V2451">
        <v>99</v>
      </c>
      <c r="W2451">
        <v>90</v>
      </c>
      <c r="X2451">
        <v>79</v>
      </c>
      <c r="Y2451" t="s">
        <v>173</v>
      </c>
      <c r="Z2451" t="s">
        <v>173</v>
      </c>
      <c r="AA2451" t="s">
        <v>173</v>
      </c>
      <c r="AB2451" t="s">
        <v>173</v>
      </c>
      <c r="AC2451" s="25" t="s">
        <v>173</v>
      </c>
      <c r="AD2451" s="25" t="s">
        <v>173</v>
      </c>
      <c r="AE2451" s="25" t="s">
        <v>173</v>
      </c>
      <c r="AQ2451" s="5" t="e">
        <f>VLOOKUP(AR2451,'End KS4 denominations'!A:G,7,0)</f>
        <v>#N/A</v>
      </c>
      <c r="AR2451" s="5" t="str">
        <f t="shared" si="38"/>
        <v>Boys.S7.State-funded inc PRU &amp; AP.Total.Total</v>
      </c>
    </row>
    <row r="2452" spans="1:44" x14ac:dyDescent="0.25">
      <c r="A2452">
        <v>201819</v>
      </c>
      <c r="B2452" t="s">
        <v>19</v>
      </c>
      <c r="C2452" t="s">
        <v>110</v>
      </c>
      <c r="D2452" t="s">
        <v>20</v>
      </c>
      <c r="E2452" t="s">
        <v>21</v>
      </c>
      <c r="F2452" t="s">
        <v>22</v>
      </c>
      <c r="G2452" t="s">
        <v>113</v>
      </c>
      <c r="H2452" t="s">
        <v>125</v>
      </c>
      <c r="I2452" t="s">
        <v>312</v>
      </c>
      <c r="J2452" t="s">
        <v>161</v>
      </c>
      <c r="K2452" t="s">
        <v>161</v>
      </c>
      <c r="L2452" t="s">
        <v>66</v>
      </c>
      <c r="M2452" t="s">
        <v>26</v>
      </c>
      <c r="N2452">
        <v>71810</v>
      </c>
      <c r="O2452">
        <v>71334</v>
      </c>
      <c r="P2452">
        <v>64801</v>
      </c>
      <c r="Q2452">
        <v>55865</v>
      </c>
      <c r="R2452">
        <v>0</v>
      </c>
      <c r="S2452">
        <v>0</v>
      </c>
      <c r="T2452">
        <v>0</v>
      </c>
      <c r="U2452">
        <v>0</v>
      </c>
      <c r="V2452">
        <v>99</v>
      </c>
      <c r="W2452">
        <v>90</v>
      </c>
      <c r="X2452">
        <v>77</v>
      </c>
      <c r="Y2452" t="s">
        <v>173</v>
      </c>
      <c r="Z2452" t="s">
        <v>173</v>
      </c>
      <c r="AA2452" t="s">
        <v>173</v>
      </c>
      <c r="AB2452" t="s">
        <v>173</v>
      </c>
      <c r="AC2452" s="25" t="s">
        <v>173</v>
      </c>
      <c r="AD2452" s="25" t="s">
        <v>173</v>
      </c>
      <c r="AE2452" s="25" t="s">
        <v>173</v>
      </c>
      <c r="AQ2452" s="5" t="e">
        <f>VLOOKUP(AR2452,'End KS4 denominations'!A:G,7,0)</f>
        <v>#N/A</v>
      </c>
      <c r="AR2452" s="5" t="str">
        <f t="shared" si="38"/>
        <v>Girls.S7.State-funded inc PRU &amp; AP.Total.Total</v>
      </c>
    </row>
    <row r="2453" spans="1:44" x14ac:dyDescent="0.25">
      <c r="A2453">
        <v>201819</v>
      </c>
      <c r="B2453" t="s">
        <v>19</v>
      </c>
      <c r="C2453" t="s">
        <v>110</v>
      </c>
      <c r="D2453" t="s">
        <v>20</v>
      </c>
      <c r="E2453" t="s">
        <v>21</v>
      </c>
      <c r="F2453" t="s">
        <v>22</v>
      </c>
      <c r="G2453" t="s">
        <v>161</v>
      </c>
      <c r="H2453" t="s">
        <v>125</v>
      </c>
      <c r="I2453" t="s">
        <v>312</v>
      </c>
      <c r="J2453" t="s">
        <v>161</v>
      </c>
      <c r="K2453" t="s">
        <v>161</v>
      </c>
      <c r="L2453" t="s">
        <v>66</v>
      </c>
      <c r="M2453" t="s">
        <v>26</v>
      </c>
      <c r="N2453">
        <v>146104</v>
      </c>
      <c r="O2453">
        <v>145101</v>
      </c>
      <c r="P2453">
        <v>132187</v>
      </c>
      <c r="Q2453">
        <v>114747</v>
      </c>
      <c r="R2453">
        <v>0</v>
      </c>
      <c r="S2453">
        <v>0</v>
      </c>
      <c r="T2453">
        <v>0</v>
      </c>
      <c r="U2453">
        <v>0</v>
      </c>
      <c r="V2453">
        <v>99</v>
      </c>
      <c r="W2453">
        <v>90</v>
      </c>
      <c r="X2453">
        <v>78</v>
      </c>
      <c r="Y2453" t="s">
        <v>173</v>
      </c>
      <c r="Z2453" t="s">
        <v>173</v>
      </c>
      <c r="AA2453" t="s">
        <v>173</v>
      </c>
      <c r="AB2453" t="s">
        <v>173</v>
      </c>
      <c r="AC2453" s="25" t="s">
        <v>173</v>
      </c>
      <c r="AD2453" s="25" t="s">
        <v>173</v>
      </c>
      <c r="AE2453" s="25" t="s">
        <v>173</v>
      </c>
      <c r="AQ2453" s="5" t="e">
        <f>VLOOKUP(AR2453,'End KS4 denominations'!A:G,7,0)</f>
        <v>#N/A</v>
      </c>
      <c r="AR2453" s="5" t="str">
        <f t="shared" si="38"/>
        <v>Total.S7.State-funded inc PRU &amp; AP.Total.Total</v>
      </c>
    </row>
    <row r="2454" spans="1:44" x14ac:dyDescent="0.25">
      <c r="A2454">
        <v>201819</v>
      </c>
      <c r="B2454" t="s">
        <v>19</v>
      </c>
      <c r="C2454" t="s">
        <v>110</v>
      </c>
      <c r="D2454" t="s">
        <v>20</v>
      </c>
      <c r="E2454" t="s">
        <v>21</v>
      </c>
      <c r="F2454" t="s">
        <v>22</v>
      </c>
      <c r="G2454" t="s">
        <v>111</v>
      </c>
      <c r="H2454" t="s">
        <v>125</v>
      </c>
      <c r="I2454" t="s">
        <v>312</v>
      </c>
      <c r="J2454" t="s">
        <v>161</v>
      </c>
      <c r="K2454" t="s">
        <v>161</v>
      </c>
      <c r="L2454" t="s">
        <v>67</v>
      </c>
      <c r="M2454" t="s">
        <v>26</v>
      </c>
      <c r="N2454">
        <v>96931</v>
      </c>
      <c r="O2454">
        <v>94072</v>
      </c>
      <c r="P2454">
        <v>60616</v>
      </c>
      <c r="Q2454">
        <v>48061</v>
      </c>
      <c r="R2454">
        <v>0</v>
      </c>
      <c r="S2454">
        <v>0</v>
      </c>
      <c r="T2454">
        <v>0</v>
      </c>
      <c r="U2454">
        <v>0</v>
      </c>
      <c r="V2454">
        <v>97</v>
      </c>
      <c r="W2454">
        <v>62</v>
      </c>
      <c r="X2454">
        <v>49</v>
      </c>
      <c r="Y2454" t="s">
        <v>173</v>
      </c>
      <c r="Z2454" t="s">
        <v>173</v>
      </c>
      <c r="AA2454" t="s">
        <v>173</v>
      </c>
      <c r="AB2454" t="s">
        <v>173</v>
      </c>
      <c r="AC2454" s="25" t="s">
        <v>173</v>
      </c>
      <c r="AD2454" s="25" t="s">
        <v>173</v>
      </c>
      <c r="AE2454" s="25" t="s">
        <v>173</v>
      </c>
      <c r="AQ2454" s="5" t="e">
        <f>VLOOKUP(AR2454,'End KS4 denominations'!A:G,7,0)</f>
        <v>#N/A</v>
      </c>
      <c r="AR2454" s="5" t="str">
        <f t="shared" si="38"/>
        <v>Boys.S7.State-funded inc PRU &amp; AP.Total.Total</v>
      </c>
    </row>
    <row r="2455" spans="1:44" x14ac:dyDescent="0.25">
      <c r="A2455">
        <v>201819</v>
      </c>
      <c r="B2455" t="s">
        <v>19</v>
      </c>
      <c r="C2455" t="s">
        <v>110</v>
      </c>
      <c r="D2455" t="s">
        <v>20</v>
      </c>
      <c r="E2455" t="s">
        <v>21</v>
      </c>
      <c r="F2455" t="s">
        <v>22</v>
      </c>
      <c r="G2455" t="s">
        <v>113</v>
      </c>
      <c r="H2455" t="s">
        <v>125</v>
      </c>
      <c r="I2455" t="s">
        <v>312</v>
      </c>
      <c r="J2455" t="s">
        <v>161</v>
      </c>
      <c r="K2455" t="s">
        <v>161</v>
      </c>
      <c r="L2455" t="s">
        <v>67</v>
      </c>
      <c r="M2455" t="s">
        <v>26</v>
      </c>
      <c r="N2455">
        <v>114214</v>
      </c>
      <c r="O2455">
        <v>113057</v>
      </c>
      <c r="P2455">
        <v>89057</v>
      </c>
      <c r="Q2455">
        <v>76751</v>
      </c>
      <c r="R2455">
        <v>0</v>
      </c>
      <c r="S2455">
        <v>0</v>
      </c>
      <c r="T2455">
        <v>0</v>
      </c>
      <c r="U2455">
        <v>0</v>
      </c>
      <c r="V2455">
        <v>98</v>
      </c>
      <c r="W2455">
        <v>77</v>
      </c>
      <c r="X2455">
        <v>67</v>
      </c>
      <c r="Y2455" t="s">
        <v>173</v>
      </c>
      <c r="Z2455" t="s">
        <v>173</v>
      </c>
      <c r="AA2455" t="s">
        <v>173</v>
      </c>
      <c r="AB2455" t="s">
        <v>173</v>
      </c>
      <c r="AC2455" s="25" t="s">
        <v>173</v>
      </c>
      <c r="AD2455" s="25" t="s">
        <v>173</v>
      </c>
      <c r="AE2455" s="25" t="s">
        <v>173</v>
      </c>
      <c r="AQ2455" s="5" t="e">
        <f>VLOOKUP(AR2455,'End KS4 denominations'!A:G,7,0)</f>
        <v>#N/A</v>
      </c>
      <c r="AR2455" s="5" t="str">
        <f t="shared" si="38"/>
        <v>Girls.S7.State-funded inc PRU &amp; AP.Total.Total</v>
      </c>
    </row>
    <row r="2456" spans="1:44" x14ac:dyDescent="0.25">
      <c r="A2456">
        <v>201819</v>
      </c>
      <c r="B2456" t="s">
        <v>19</v>
      </c>
      <c r="C2456" t="s">
        <v>110</v>
      </c>
      <c r="D2456" t="s">
        <v>20</v>
      </c>
      <c r="E2456" t="s">
        <v>21</v>
      </c>
      <c r="F2456" t="s">
        <v>22</v>
      </c>
      <c r="G2456" t="s">
        <v>161</v>
      </c>
      <c r="H2456" t="s">
        <v>125</v>
      </c>
      <c r="I2456" t="s">
        <v>312</v>
      </c>
      <c r="J2456" t="s">
        <v>161</v>
      </c>
      <c r="K2456" t="s">
        <v>161</v>
      </c>
      <c r="L2456" t="s">
        <v>67</v>
      </c>
      <c r="M2456" t="s">
        <v>26</v>
      </c>
      <c r="N2456">
        <v>211145</v>
      </c>
      <c r="O2456">
        <v>207129</v>
      </c>
      <c r="P2456">
        <v>149673</v>
      </c>
      <c r="Q2456">
        <v>124812</v>
      </c>
      <c r="R2456">
        <v>0</v>
      </c>
      <c r="S2456">
        <v>0</v>
      </c>
      <c r="T2456">
        <v>0</v>
      </c>
      <c r="U2456">
        <v>0</v>
      </c>
      <c r="V2456">
        <v>98</v>
      </c>
      <c r="W2456">
        <v>70</v>
      </c>
      <c r="X2456">
        <v>59</v>
      </c>
      <c r="Y2456" t="s">
        <v>173</v>
      </c>
      <c r="Z2456" t="s">
        <v>173</v>
      </c>
      <c r="AA2456" t="s">
        <v>173</v>
      </c>
      <c r="AB2456" t="s">
        <v>173</v>
      </c>
      <c r="AC2456" s="25" t="s">
        <v>173</v>
      </c>
      <c r="AD2456" s="25" t="s">
        <v>173</v>
      </c>
      <c r="AE2456" s="25" t="s">
        <v>173</v>
      </c>
      <c r="AQ2456" s="5" t="e">
        <f>VLOOKUP(AR2456,'End KS4 denominations'!A:G,7,0)</f>
        <v>#N/A</v>
      </c>
      <c r="AR2456" s="5" t="str">
        <f t="shared" si="38"/>
        <v>Total.S7.State-funded inc PRU &amp; AP.Total.Total</v>
      </c>
    </row>
    <row r="2457" spans="1:44" x14ac:dyDescent="0.25">
      <c r="A2457">
        <v>201819</v>
      </c>
      <c r="B2457" t="s">
        <v>19</v>
      </c>
      <c r="C2457" t="s">
        <v>110</v>
      </c>
      <c r="D2457" t="s">
        <v>20</v>
      </c>
      <c r="E2457" t="s">
        <v>21</v>
      </c>
      <c r="F2457" t="s">
        <v>22</v>
      </c>
      <c r="G2457" t="s">
        <v>111</v>
      </c>
      <c r="H2457" t="s">
        <v>125</v>
      </c>
      <c r="I2457" t="s">
        <v>312</v>
      </c>
      <c r="J2457" t="s">
        <v>161</v>
      </c>
      <c r="K2457" t="s">
        <v>161</v>
      </c>
      <c r="L2457" t="s">
        <v>68</v>
      </c>
      <c r="M2457" t="s">
        <v>26</v>
      </c>
      <c r="N2457">
        <v>9685</v>
      </c>
      <c r="O2457">
        <v>9288</v>
      </c>
      <c r="P2457">
        <v>5222</v>
      </c>
      <c r="Q2457">
        <v>3675</v>
      </c>
      <c r="R2457">
        <v>0</v>
      </c>
      <c r="S2457">
        <v>0</v>
      </c>
      <c r="T2457">
        <v>0</v>
      </c>
      <c r="U2457">
        <v>0</v>
      </c>
      <c r="V2457">
        <v>95</v>
      </c>
      <c r="W2457">
        <v>53</v>
      </c>
      <c r="X2457">
        <v>37</v>
      </c>
      <c r="Y2457" t="s">
        <v>173</v>
      </c>
      <c r="Z2457" t="s">
        <v>173</v>
      </c>
      <c r="AA2457" t="s">
        <v>173</v>
      </c>
      <c r="AB2457" t="s">
        <v>173</v>
      </c>
      <c r="AC2457" s="25" t="s">
        <v>173</v>
      </c>
      <c r="AD2457" s="25" t="s">
        <v>173</v>
      </c>
      <c r="AE2457" s="25" t="s">
        <v>173</v>
      </c>
      <c r="AQ2457" s="5" t="e">
        <f>VLOOKUP(AR2457,'End KS4 denominations'!A:G,7,0)</f>
        <v>#N/A</v>
      </c>
      <c r="AR2457" s="5" t="str">
        <f t="shared" si="38"/>
        <v>Boys.S7.State-funded inc PRU &amp; AP.Total.Total</v>
      </c>
    </row>
    <row r="2458" spans="1:44" x14ac:dyDescent="0.25">
      <c r="A2458">
        <v>201819</v>
      </c>
      <c r="B2458" t="s">
        <v>19</v>
      </c>
      <c r="C2458" t="s">
        <v>110</v>
      </c>
      <c r="D2458" t="s">
        <v>20</v>
      </c>
      <c r="E2458" t="s">
        <v>21</v>
      </c>
      <c r="F2458" t="s">
        <v>22</v>
      </c>
      <c r="G2458" t="s">
        <v>113</v>
      </c>
      <c r="H2458" t="s">
        <v>125</v>
      </c>
      <c r="I2458" t="s">
        <v>312</v>
      </c>
      <c r="J2458" t="s">
        <v>161</v>
      </c>
      <c r="K2458" t="s">
        <v>161</v>
      </c>
      <c r="L2458" t="s">
        <v>68</v>
      </c>
      <c r="M2458" t="s">
        <v>26</v>
      </c>
      <c r="N2458">
        <v>23384</v>
      </c>
      <c r="O2458">
        <v>23017</v>
      </c>
      <c r="P2458">
        <v>16026</v>
      </c>
      <c r="Q2458">
        <v>12714</v>
      </c>
      <c r="R2458">
        <v>0</v>
      </c>
      <c r="S2458">
        <v>0</v>
      </c>
      <c r="T2458">
        <v>0</v>
      </c>
      <c r="U2458">
        <v>0</v>
      </c>
      <c r="V2458">
        <v>98</v>
      </c>
      <c r="W2458">
        <v>68</v>
      </c>
      <c r="X2458">
        <v>54</v>
      </c>
      <c r="Y2458" t="s">
        <v>173</v>
      </c>
      <c r="Z2458" t="s">
        <v>173</v>
      </c>
      <c r="AA2458" t="s">
        <v>173</v>
      </c>
      <c r="AB2458" t="s">
        <v>173</v>
      </c>
      <c r="AC2458" s="25" t="s">
        <v>173</v>
      </c>
      <c r="AD2458" s="25" t="s">
        <v>173</v>
      </c>
      <c r="AE2458" s="25" t="s">
        <v>173</v>
      </c>
      <c r="AQ2458" s="5" t="e">
        <f>VLOOKUP(AR2458,'End KS4 denominations'!A:G,7,0)</f>
        <v>#N/A</v>
      </c>
      <c r="AR2458" s="5" t="str">
        <f t="shared" si="38"/>
        <v>Girls.S7.State-funded inc PRU &amp; AP.Total.Total</v>
      </c>
    </row>
    <row r="2459" spans="1:44" x14ac:dyDescent="0.25">
      <c r="A2459">
        <v>201819</v>
      </c>
      <c r="B2459" t="s">
        <v>19</v>
      </c>
      <c r="C2459" t="s">
        <v>110</v>
      </c>
      <c r="D2459" t="s">
        <v>20</v>
      </c>
      <c r="E2459" t="s">
        <v>21</v>
      </c>
      <c r="F2459" t="s">
        <v>22</v>
      </c>
      <c r="G2459" t="s">
        <v>161</v>
      </c>
      <c r="H2459" t="s">
        <v>125</v>
      </c>
      <c r="I2459" t="s">
        <v>312</v>
      </c>
      <c r="J2459" t="s">
        <v>161</v>
      </c>
      <c r="K2459" t="s">
        <v>161</v>
      </c>
      <c r="L2459" t="s">
        <v>68</v>
      </c>
      <c r="M2459" t="s">
        <v>26</v>
      </c>
      <c r="N2459">
        <v>33069</v>
      </c>
      <c r="O2459">
        <v>32305</v>
      </c>
      <c r="P2459">
        <v>21248</v>
      </c>
      <c r="Q2459">
        <v>16389</v>
      </c>
      <c r="R2459">
        <v>0</v>
      </c>
      <c r="S2459">
        <v>0</v>
      </c>
      <c r="T2459">
        <v>0</v>
      </c>
      <c r="U2459">
        <v>0</v>
      </c>
      <c r="V2459">
        <v>97</v>
      </c>
      <c r="W2459">
        <v>64</v>
      </c>
      <c r="X2459">
        <v>49</v>
      </c>
      <c r="Y2459" t="s">
        <v>173</v>
      </c>
      <c r="Z2459" t="s">
        <v>173</v>
      </c>
      <c r="AA2459" t="s">
        <v>173</v>
      </c>
      <c r="AB2459" t="s">
        <v>173</v>
      </c>
      <c r="AC2459" s="25" t="s">
        <v>173</v>
      </c>
      <c r="AD2459" s="25" t="s">
        <v>173</v>
      </c>
      <c r="AE2459" s="25" t="s">
        <v>173</v>
      </c>
      <c r="AQ2459" s="5" t="e">
        <f>VLOOKUP(AR2459,'End KS4 denominations'!A:G,7,0)</f>
        <v>#N/A</v>
      </c>
      <c r="AR2459" s="5" t="str">
        <f t="shared" si="38"/>
        <v>Total.S7.State-funded inc PRU &amp; AP.Total.Total</v>
      </c>
    </row>
    <row r="2460" spans="1:44" x14ac:dyDescent="0.25">
      <c r="A2460">
        <v>201819</v>
      </c>
      <c r="B2460" t="s">
        <v>19</v>
      </c>
      <c r="C2460" t="s">
        <v>110</v>
      </c>
      <c r="D2460" t="s">
        <v>20</v>
      </c>
      <c r="E2460" t="s">
        <v>21</v>
      </c>
      <c r="F2460" t="s">
        <v>22</v>
      </c>
      <c r="G2460" t="s">
        <v>111</v>
      </c>
      <c r="H2460" t="s">
        <v>125</v>
      </c>
      <c r="I2460" t="s">
        <v>312</v>
      </c>
      <c r="J2460" t="s">
        <v>161</v>
      </c>
      <c r="K2460" t="s">
        <v>161</v>
      </c>
      <c r="L2460" t="s">
        <v>69</v>
      </c>
      <c r="M2460" t="s">
        <v>26</v>
      </c>
      <c r="N2460">
        <v>38943</v>
      </c>
      <c r="O2460">
        <v>38035</v>
      </c>
      <c r="P2460">
        <v>24008</v>
      </c>
      <c r="Q2460">
        <v>17892</v>
      </c>
      <c r="R2460">
        <v>0</v>
      </c>
      <c r="S2460">
        <v>0</v>
      </c>
      <c r="T2460">
        <v>0</v>
      </c>
      <c r="U2460">
        <v>0</v>
      </c>
      <c r="V2460">
        <v>97</v>
      </c>
      <c r="W2460">
        <v>61</v>
      </c>
      <c r="X2460">
        <v>45</v>
      </c>
      <c r="Y2460" t="s">
        <v>173</v>
      </c>
      <c r="Z2460" t="s">
        <v>173</v>
      </c>
      <c r="AA2460" t="s">
        <v>173</v>
      </c>
      <c r="AB2460" t="s">
        <v>173</v>
      </c>
      <c r="AC2460" s="25" t="s">
        <v>173</v>
      </c>
      <c r="AD2460" s="25" t="s">
        <v>173</v>
      </c>
      <c r="AE2460" s="25" t="s">
        <v>173</v>
      </c>
      <c r="AQ2460" s="5" t="e">
        <f>VLOOKUP(AR2460,'End KS4 denominations'!A:G,7,0)</f>
        <v>#N/A</v>
      </c>
      <c r="AR2460" s="5" t="str">
        <f t="shared" si="38"/>
        <v>Boys.S7.State-funded inc PRU &amp; AP.Total.Total</v>
      </c>
    </row>
    <row r="2461" spans="1:44" x14ac:dyDescent="0.25">
      <c r="A2461">
        <v>201819</v>
      </c>
      <c r="B2461" t="s">
        <v>19</v>
      </c>
      <c r="C2461" t="s">
        <v>110</v>
      </c>
      <c r="D2461" t="s">
        <v>20</v>
      </c>
      <c r="E2461" t="s">
        <v>21</v>
      </c>
      <c r="F2461" t="s">
        <v>22</v>
      </c>
      <c r="G2461" t="s">
        <v>113</v>
      </c>
      <c r="H2461" t="s">
        <v>125</v>
      </c>
      <c r="I2461" t="s">
        <v>312</v>
      </c>
      <c r="J2461" t="s">
        <v>161</v>
      </c>
      <c r="K2461" t="s">
        <v>161</v>
      </c>
      <c r="L2461" t="s">
        <v>69</v>
      </c>
      <c r="M2461" t="s">
        <v>26</v>
      </c>
      <c r="N2461">
        <v>52765</v>
      </c>
      <c r="O2461">
        <v>51801</v>
      </c>
      <c r="P2461">
        <v>38383</v>
      </c>
      <c r="Q2461">
        <v>30401</v>
      </c>
      <c r="R2461">
        <v>0</v>
      </c>
      <c r="S2461">
        <v>0</v>
      </c>
      <c r="T2461">
        <v>0</v>
      </c>
      <c r="U2461">
        <v>0</v>
      </c>
      <c r="V2461">
        <v>98</v>
      </c>
      <c r="W2461">
        <v>72</v>
      </c>
      <c r="X2461">
        <v>57</v>
      </c>
      <c r="Y2461" t="s">
        <v>173</v>
      </c>
      <c r="Z2461" t="s">
        <v>173</v>
      </c>
      <c r="AA2461" t="s">
        <v>173</v>
      </c>
      <c r="AB2461" t="s">
        <v>173</v>
      </c>
      <c r="AC2461" s="25" t="s">
        <v>173</v>
      </c>
      <c r="AD2461" s="25" t="s">
        <v>173</v>
      </c>
      <c r="AE2461" s="25" t="s">
        <v>173</v>
      </c>
      <c r="AQ2461" s="5" t="e">
        <f>VLOOKUP(AR2461,'End KS4 denominations'!A:G,7,0)</f>
        <v>#N/A</v>
      </c>
      <c r="AR2461" s="5" t="str">
        <f t="shared" si="38"/>
        <v>Girls.S7.State-funded inc PRU &amp; AP.Total.Total</v>
      </c>
    </row>
    <row r="2462" spans="1:44" x14ac:dyDescent="0.25">
      <c r="A2462">
        <v>201819</v>
      </c>
      <c r="B2462" t="s">
        <v>19</v>
      </c>
      <c r="C2462" t="s">
        <v>110</v>
      </c>
      <c r="D2462" t="s">
        <v>20</v>
      </c>
      <c r="E2462" t="s">
        <v>21</v>
      </c>
      <c r="F2462" t="s">
        <v>22</v>
      </c>
      <c r="G2462" t="s">
        <v>161</v>
      </c>
      <c r="H2462" t="s">
        <v>125</v>
      </c>
      <c r="I2462" t="s">
        <v>312</v>
      </c>
      <c r="J2462" t="s">
        <v>161</v>
      </c>
      <c r="K2462" t="s">
        <v>161</v>
      </c>
      <c r="L2462" t="s">
        <v>69</v>
      </c>
      <c r="M2462" t="s">
        <v>26</v>
      </c>
      <c r="N2462">
        <v>91708</v>
      </c>
      <c r="O2462">
        <v>89836</v>
      </c>
      <c r="P2462">
        <v>62391</v>
      </c>
      <c r="Q2462">
        <v>48293</v>
      </c>
      <c r="R2462">
        <v>0</v>
      </c>
      <c r="S2462">
        <v>0</v>
      </c>
      <c r="T2462">
        <v>0</v>
      </c>
      <c r="U2462">
        <v>0</v>
      </c>
      <c r="V2462">
        <v>97</v>
      </c>
      <c r="W2462">
        <v>68</v>
      </c>
      <c r="X2462">
        <v>52</v>
      </c>
      <c r="Y2462" t="s">
        <v>173</v>
      </c>
      <c r="Z2462" t="s">
        <v>173</v>
      </c>
      <c r="AA2462" t="s">
        <v>173</v>
      </c>
      <c r="AB2462" t="s">
        <v>173</v>
      </c>
      <c r="AC2462" s="25" t="s">
        <v>173</v>
      </c>
      <c r="AD2462" s="25" t="s">
        <v>173</v>
      </c>
      <c r="AE2462" s="25" t="s">
        <v>173</v>
      </c>
      <c r="AQ2462" s="5" t="e">
        <f>VLOOKUP(AR2462,'End KS4 denominations'!A:G,7,0)</f>
        <v>#N/A</v>
      </c>
      <c r="AR2462" s="5" t="str">
        <f t="shared" si="38"/>
        <v>Total.S7.State-funded inc PRU &amp; AP.Total.Total</v>
      </c>
    </row>
    <row r="2463" spans="1:44" x14ac:dyDescent="0.25">
      <c r="A2463">
        <v>201819</v>
      </c>
      <c r="B2463" t="s">
        <v>19</v>
      </c>
      <c r="C2463" t="s">
        <v>110</v>
      </c>
      <c r="D2463" t="s">
        <v>20</v>
      </c>
      <c r="E2463" t="s">
        <v>21</v>
      </c>
      <c r="F2463" t="s">
        <v>22</v>
      </c>
      <c r="G2463" t="s">
        <v>111</v>
      </c>
      <c r="H2463" t="s">
        <v>125</v>
      </c>
      <c r="I2463" t="s">
        <v>312</v>
      </c>
      <c r="J2463" t="s">
        <v>161</v>
      </c>
      <c r="K2463" t="s">
        <v>161</v>
      </c>
      <c r="L2463" t="s">
        <v>146</v>
      </c>
      <c r="M2463" t="s">
        <v>26</v>
      </c>
      <c r="N2463">
        <v>7826</v>
      </c>
      <c r="O2463">
        <v>7532</v>
      </c>
      <c r="P2463">
        <v>5559</v>
      </c>
      <c r="Q2463">
        <v>4205</v>
      </c>
      <c r="R2463">
        <v>0</v>
      </c>
      <c r="S2463">
        <v>0</v>
      </c>
      <c r="T2463">
        <v>0</v>
      </c>
      <c r="U2463">
        <v>0</v>
      </c>
      <c r="V2463">
        <v>96</v>
      </c>
      <c r="W2463">
        <v>71</v>
      </c>
      <c r="X2463">
        <v>53</v>
      </c>
      <c r="Y2463" t="s">
        <v>173</v>
      </c>
      <c r="Z2463" t="s">
        <v>173</v>
      </c>
      <c r="AA2463" t="s">
        <v>173</v>
      </c>
      <c r="AB2463" t="s">
        <v>173</v>
      </c>
      <c r="AC2463" s="25" t="s">
        <v>173</v>
      </c>
      <c r="AD2463" s="25" t="s">
        <v>173</v>
      </c>
      <c r="AE2463" s="25" t="s">
        <v>173</v>
      </c>
      <c r="AQ2463" s="5" t="e">
        <f>VLOOKUP(AR2463,'End KS4 denominations'!A:G,7,0)</f>
        <v>#N/A</v>
      </c>
      <c r="AR2463" s="5" t="str">
        <f t="shared" si="38"/>
        <v>Boys.S7.State-funded inc PRU &amp; AP.Total.Total</v>
      </c>
    </row>
    <row r="2464" spans="1:44" x14ac:dyDescent="0.25">
      <c r="A2464">
        <v>201819</v>
      </c>
      <c r="B2464" t="s">
        <v>19</v>
      </c>
      <c r="C2464" t="s">
        <v>110</v>
      </c>
      <c r="D2464" t="s">
        <v>20</v>
      </c>
      <c r="E2464" t="s">
        <v>21</v>
      </c>
      <c r="F2464" t="s">
        <v>22</v>
      </c>
      <c r="G2464" t="s">
        <v>113</v>
      </c>
      <c r="H2464" t="s">
        <v>125</v>
      </c>
      <c r="I2464" t="s">
        <v>312</v>
      </c>
      <c r="J2464" t="s">
        <v>161</v>
      </c>
      <c r="K2464" t="s">
        <v>161</v>
      </c>
      <c r="L2464" t="s">
        <v>146</v>
      </c>
      <c r="M2464" t="s">
        <v>26</v>
      </c>
      <c r="N2464">
        <v>5064</v>
      </c>
      <c r="O2464">
        <v>4940</v>
      </c>
      <c r="P2464">
        <v>3623</v>
      </c>
      <c r="Q2464">
        <v>2623</v>
      </c>
      <c r="R2464">
        <v>0</v>
      </c>
      <c r="S2464">
        <v>0</v>
      </c>
      <c r="T2464">
        <v>0</v>
      </c>
      <c r="U2464">
        <v>0</v>
      </c>
      <c r="V2464">
        <v>97</v>
      </c>
      <c r="W2464">
        <v>71</v>
      </c>
      <c r="X2464">
        <v>51</v>
      </c>
      <c r="Y2464" t="s">
        <v>173</v>
      </c>
      <c r="Z2464" t="s">
        <v>173</v>
      </c>
      <c r="AA2464" t="s">
        <v>173</v>
      </c>
      <c r="AB2464" t="s">
        <v>173</v>
      </c>
      <c r="AC2464" s="25" t="s">
        <v>173</v>
      </c>
      <c r="AD2464" s="25" t="s">
        <v>173</v>
      </c>
      <c r="AE2464" s="25" t="s">
        <v>173</v>
      </c>
      <c r="AQ2464" s="5" t="e">
        <f>VLOOKUP(AR2464,'End KS4 denominations'!A:G,7,0)</f>
        <v>#N/A</v>
      </c>
      <c r="AR2464" s="5" t="str">
        <f t="shared" si="38"/>
        <v>Girls.S7.State-funded inc PRU &amp; AP.Total.Total</v>
      </c>
    </row>
    <row r="2465" spans="1:44" x14ac:dyDescent="0.25">
      <c r="A2465">
        <v>201819</v>
      </c>
      <c r="B2465" t="s">
        <v>19</v>
      </c>
      <c r="C2465" t="s">
        <v>110</v>
      </c>
      <c r="D2465" t="s">
        <v>20</v>
      </c>
      <c r="E2465" t="s">
        <v>21</v>
      </c>
      <c r="F2465" t="s">
        <v>22</v>
      </c>
      <c r="G2465" t="s">
        <v>161</v>
      </c>
      <c r="H2465" t="s">
        <v>125</v>
      </c>
      <c r="I2465" t="s">
        <v>312</v>
      </c>
      <c r="J2465" t="s">
        <v>161</v>
      </c>
      <c r="K2465" t="s">
        <v>161</v>
      </c>
      <c r="L2465" t="s">
        <v>146</v>
      </c>
      <c r="M2465" t="s">
        <v>26</v>
      </c>
      <c r="N2465">
        <v>12890</v>
      </c>
      <c r="O2465">
        <v>12472</v>
      </c>
      <c r="P2465">
        <v>9182</v>
      </c>
      <c r="Q2465">
        <v>6828</v>
      </c>
      <c r="R2465">
        <v>0</v>
      </c>
      <c r="S2465">
        <v>0</v>
      </c>
      <c r="T2465">
        <v>0</v>
      </c>
      <c r="U2465">
        <v>0</v>
      </c>
      <c r="V2465">
        <v>96</v>
      </c>
      <c r="W2465">
        <v>71</v>
      </c>
      <c r="X2465">
        <v>52</v>
      </c>
      <c r="Y2465" t="s">
        <v>173</v>
      </c>
      <c r="Z2465" t="s">
        <v>173</v>
      </c>
      <c r="AA2465" t="s">
        <v>173</v>
      </c>
      <c r="AB2465" t="s">
        <v>173</v>
      </c>
      <c r="AC2465" s="25" t="s">
        <v>173</v>
      </c>
      <c r="AD2465" s="25" t="s">
        <v>173</v>
      </c>
      <c r="AE2465" s="25" t="s">
        <v>173</v>
      </c>
      <c r="AQ2465" s="5" t="e">
        <f>VLOOKUP(AR2465,'End KS4 denominations'!A:G,7,0)</f>
        <v>#N/A</v>
      </c>
      <c r="AR2465" s="5" t="str">
        <f t="shared" si="38"/>
        <v>Total.S7.State-funded inc PRU &amp; AP.Total.Total</v>
      </c>
    </row>
    <row r="2466" spans="1:44" x14ac:dyDescent="0.25">
      <c r="A2466">
        <v>201819</v>
      </c>
      <c r="B2466" t="s">
        <v>19</v>
      </c>
      <c r="C2466" t="s">
        <v>110</v>
      </c>
      <c r="D2466" t="s">
        <v>20</v>
      </c>
      <c r="E2466" t="s">
        <v>21</v>
      </c>
      <c r="F2466" t="s">
        <v>22</v>
      </c>
      <c r="G2466" t="s">
        <v>111</v>
      </c>
      <c r="H2466" t="s">
        <v>125</v>
      </c>
      <c r="I2466" t="s">
        <v>170</v>
      </c>
      <c r="J2466" t="s">
        <v>161</v>
      </c>
      <c r="K2466" t="s">
        <v>161</v>
      </c>
      <c r="L2466" t="s">
        <v>70</v>
      </c>
      <c r="M2466" t="s">
        <v>26</v>
      </c>
      <c r="N2466">
        <v>342</v>
      </c>
      <c r="O2466">
        <v>292</v>
      </c>
      <c r="P2466">
        <v>202</v>
      </c>
      <c r="Q2466">
        <v>169</v>
      </c>
      <c r="R2466">
        <v>0</v>
      </c>
      <c r="S2466">
        <v>0</v>
      </c>
      <c r="T2466">
        <v>0</v>
      </c>
      <c r="U2466">
        <v>0</v>
      </c>
      <c r="V2466">
        <v>85</v>
      </c>
      <c r="W2466">
        <v>59</v>
      </c>
      <c r="X2466">
        <v>49</v>
      </c>
      <c r="Y2466" t="s">
        <v>173</v>
      </c>
      <c r="Z2466" t="s">
        <v>173</v>
      </c>
      <c r="AA2466" t="s">
        <v>173</v>
      </c>
      <c r="AB2466" t="s">
        <v>173</v>
      </c>
      <c r="AC2466" s="25" t="s">
        <v>173</v>
      </c>
      <c r="AD2466" s="25" t="s">
        <v>173</v>
      </c>
      <c r="AE2466" s="25" t="s">
        <v>173</v>
      </c>
      <c r="AQ2466" s="5" t="e">
        <f>VLOOKUP(AR2466,'End KS4 denominations'!A:G,7,0)</f>
        <v>#N/A</v>
      </c>
      <c r="AR2466" s="5" t="str">
        <f t="shared" si="38"/>
        <v>Boys.S7.All state-funded.Total.Total</v>
      </c>
    </row>
    <row r="2467" spans="1:44" x14ac:dyDescent="0.25">
      <c r="A2467">
        <v>201819</v>
      </c>
      <c r="B2467" t="s">
        <v>19</v>
      </c>
      <c r="C2467" t="s">
        <v>110</v>
      </c>
      <c r="D2467" t="s">
        <v>20</v>
      </c>
      <c r="E2467" t="s">
        <v>21</v>
      </c>
      <c r="F2467" t="s">
        <v>22</v>
      </c>
      <c r="G2467" t="s">
        <v>113</v>
      </c>
      <c r="H2467" t="s">
        <v>125</v>
      </c>
      <c r="I2467" t="s">
        <v>170</v>
      </c>
      <c r="J2467" t="s">
        <v>161</v>
      </c>
      <c r="K2467" t="s">
        <v>161</v>
      </c>
      <c r="L2467" t="s">
        <v>70</v>
      </c>
      <c r="M2467" t="s">
        <v>26</v>
      </c>
      <c r="N2467">
        <v>341</v>
      </c>
      <c r="O2467">
        <v>320</v>
      </c>
      <c r="P2467">
        <v>232</v>
      </c>
      <c r="Q2467">
        <v>202</v>
      </c>
      <c r="R2467">
        <v>0</v>
      </c>
      <c r="S2467">
        <v>0</v>
      </c>
      <c r="T2467">
        <v>0</v>
      </c>
      <c r="U2467">
        <v>0</v>
      </c>
      <c r="V2467">
        <v>93</v>
      </c>
      <c r="W2467">
        <v>68</v>
      </c>
      <c r="X2467">
        <v>59</v>
      </c>
      <c r="Y2467" t="s">
        <v>173</v>
      </c>
      <c r="Z2467" t="s">
        <v>173</v>
      </c>
      <c r="AA2467" t="s">
        <v>173</v>
      </c>
      <c r="AB2467" t="s">
        <v>173</v>
      </c>
      <c r="AC2467" s="25" t="s">
        <v>173</v>
      </c>
      <c r="AD2467" s="25" t="s">
        <v>173</v>
      </c>
      <c r="AE2467" s="25" t="s">
        <v>173</v>
      </c>
      <c r="AQ2467" s="5" t="e">
        <f>VLOOKUP(AR2467,'End KS4 denominations'!A:G,7,0)</f>
        <v>#N/A</v>
      </c>
      <c r="AR2467" s="5" t="str">
        <f t="shared" si="38"/>
        <v>Girls.S7.All state-funded.Total.Total</v>
      </c>
    </row>
    <row r="2468" spans="1:44" x14ac:dyDescent="0.25">
      <c r="A2468">
        <v>201819</v>
      </c>
      <c r="B2468" t="s">
        <v>19</v>
      </c>
      <c r="C2468" t="s">
        <v>110</v>
      </c>
      <c r="D2468" t="s">
        <v>20</v>
      </c>
      <c r="E2468" t="s">
        <v>21</v>
      </c>
      <c r="F2468" t="s">
        <v>22</v>
      </c>
      <c r="G2468" t="s">
        <v>161</v>
      </c>
      <c r="H2468" t="s">
        <v>125</v>
      </c>
      <c r="I2468" t="s">
        <v>170</v>
      </c>
      <c r="J2468" t="s">
        <v>161</v>
      </c>
      <c r="K2468" t="s">
        <v>161</v>
      </c>
      <c r="L2468" t="s">
        <v>70</v>
      </c>
      <c r="M2468" t="s">
        <v>26</v>
      </c>
      <c r="N2468">
        <v>683</v>
      </c>
      <c r="O2468">
        <v>612</v>
      </c>
      <c r="P2468">
        <v>434</v>
      </c>
      <c r="Q2468">
        <v>371</v>
      </c>
      <c r="R2468">
        <v>0</v>
      </c>
      <c r="S2468">
        <v>0</v>
      </c>
      <c r="T2468">
        <v>0</v>
      </c>
      <c r="U2468">
        <v>0</v>
      </c>
      <c r="V2468">
        <v>89</v>
      </c>
      <c r="W2468">
        <v>63</v>
      </c>
      <c r="X2468">
        <v>54</v>
      </c>
      <c r="Y2468" t="s">
        <v>173</v>
      </c>
      <c r="Z2468" t="s">
        <v>173</v>
      </c>
      <c r="AA2468" t="s">
        <v>173</v>
      </c>
      <c r="AB2468" t="s">
        <v>173</v>
      </c>
      <c r="AC2468" s="25" t="s">
        <v>173</v>
      </c>
      <c r="AD2468" s="25" t="s">
        <v>173</v>
      </c>
      <c r="AE2468" s="25" t="s">
        <v>173</v>
      </c>
      <c r="AQ2468" s="5" t="e">
        <f>VLOOKUP(AR2468,'End KS4 denominations'!A:G,7,0)</f>
        <v>#N/A</v>
      </c>
      <c r="AR2468" s="5" t="str">
        <f t="shared" si="38"/>
        <v>Total.S7.All state-funded.Total.Total</v>
      </c>
    </row>
    <row r="2469" spans="1:44" x14ac:dyDescent="0.25">
      <c r="A2469">
        <v>201819</v>
      </c>
      <c r="B2469" t="s">
        <v>19</v>
      </c>
      <c r="C2469" t="s">
        <v>110</v>
      </c>
      <c r="D2469" t="s">
        <v>20</v>
      </c>
      <c r="E2469" t="s">
        <v>21</v>
      </c>
      <c r="F2469" t="s">
        <v>22</v>
      </c>
      <c r="G2469" t="s">
        <v>111</v>
      </c>
      <c r="H2469" t="s">
        <v>125</v>
      </c>
      <c r="I2469" t="s">
        <v>170</v>
      </c>
      <c r="J2469" t="s">
        <v>161</v>
      </c>
      <c r="K2469" t="s">
        <v>161</v>
      </c>
      <c r="L2469" t="s">
        <v>25</v>
      </c>
      <c r="M2469" t="s">
        <v>26</v>
      </c>
      <c r="N2469">
        <v>2021</v>
      </c>
      <c r="O2469">
        <v>1986</v>
      </c>
      <c r="P2469">
        <v>1678</v>
      </c>
      <c r="Q2469">
        <v>1507</v>
      </c>
      <c r="R2469">
        <v>0</v>
      </c>
      <c r="S2469">
        <v>0</v>
      </c>
      <c r="T2469">
        <v>0</v>
      </c>
      <c r="U2469">
        <v>0</v>
      </c>
      <c r="V2469">
        <v>98</v>
      </c>
      <c r="W2469">
        <v>83</v>
      </c>
      <c r="X2469">
        <v>74</v>
      </c>
      <c r="Y2469" t="s">
        <v>173</v>
      </c>
      <c r="Z2469" t="s">
        <v>173</v>
      </c>
      <c r="AA2469" t="s">
        <v>173</v>
      </c>
      <c r="AB2469" t="s">
        <v>173</v>
      </c>
      <c r="AC2469" s="25" t="s">
        <v>173</v>
      </c>
      <c r="AD2469" s="25" t="s">
        <v>173</v>
      </c>
      <c r="AE2469" s="25" t="s">
        <v>173</v>
      </c>
      <c r="AQ2469" s="5" t="e">
        <f>VLOOKUP(AR2469,'End KS4 denominations'!A:G,7,0)</f>
        <v>#N/A</v>
      </c>
      <c r="AR2469" s="5" t="str">
        <f t="shared" si="38"/>
        <v>Boys.S7.All state-funded.Total.Total</v>
      </c>
    </row>
    <row r="2470" spans="1:44" x14ac:dyDescent="0.25">
      <c r="A2470">
        <v>201819</v>
      </c>
      <c r="B2470" t="s">
        <v>19</v>
      </c>
      <c r="C2470" t="s">
        <v>110</v>
      </c>
      <c r="D2470" t="s">
        <v>20</v>
      </c>
      <c r="E2470" t="s">
        <v>21</v>
      </c>
      <c r="F2470" t="s">
        <v>22</v>
      </c>
      <c r="G2470" t="s">
        <v>113</v>
      </c>
      <c r="H2470" t="s">
        <v>125</v>
      </c>
      <c r="I2470" t="s">
        <v>170</v>
      </c>
      <c r="J2470" t="s">
        <v>161</v>
      </c>
      <c r="K2470" t="s">
        <v>161</v>
      </c>
      <c r="L2470" t="s">
        <v>25</v>
      </c>
      <c r="M2470" t="s">
        <v>26</v>
      </c>
      <c r="N2470">
        <v>3017</v>
      </c>
      <c r="O2470">
        <v>2971</v>
      </c>
      <c r="P2470">
        <v>2635</v>
      </c>
      <c r="Q2470">
        <v>2273</v>
      </c>
      <c r="R2470">
        <v>0</v>
      </c>
      <c r="S2470">
        <v>0</v>
      </c>
      <c r="T2470">
        <v>0</v>
      </c>
      <c r="U2470">
        <v>0</v>
      </c>
      <c r="V2470">
        <v>98</v>
      </c>
      <c r="W2470">
        <v>87</v>
      </c>
      <c r="X2470">
        <v>75</v>
      </c>
      <c r="Y2470" t="s">
        <v>173</v>
      </c>
      <c r="Z2470" t="s">
        <v>173</v>
      </c>
      <c r="AA2470" t="s">
        <v>173</v>
      </c>
      <c r="AB2470" t="s">
        <v>173</v>
      </c>
      <c r="AC2470" s="25" t="s">
        <v>173</v>
      </c>
      <c r="AD2470" s="25" t="s">
        <v>173</v>
      </c>
      <c r="AE2470" s="25" t="s">
        <v>173</v>
      </c>
      <c r="AQ2470" s="5" t="e">
        <f>VLOOKUP(AR2470,'End KS4 denominations'!A:G,7,0)</f>
        <v>#N/A</v>
      </c>
      <c r="AR2470" s="5" t="str">
        <f t="shared" si="38"/>
        <v>Girls.S7.All state-funded.Total.Total</v>
      </c>
    </row>
    <row r="2471" spans="1:44" x14ac:dyDescent="0.25">
      <c r="A2471">
        <v>201819</v>
      </c>
      <c r="B2471" t="s">
        <v>19</v>
      </c>
      <c r="C2471" t="s">
        <v>110</v>
      </c>
      <c r="D2471" t="s">
        <v>20</v>
      </c>
      <c r="E2471" t="s">
        <v>21</v>
      </c>
      <c r="F2471" t="s">
        <v>22</v>
      </c>
      <c r="G2471" t="s">
        <v>161</v>
      </c>
      <c r="H2471" t="s">
        <v>125</v>
      </c>
      <c r="I2471" t="s">
        <v>170</v>
      </c>
      <c r="J2471" t="s">
        <v>161</v>
      </c>
      <c r="K2471" t="s">
        <v>161</v>
      </c>
      <c r="L2471" t="s">
        <v>25</v>
      </c>
      <c r="M2471" t="s">
        <v>26</v>
      </c>
      <c r="N2471">
        <v>5038</v>
      </c>
      <c r="O2471">
        <v>4957</v>
      </c>
      <c r="P2471">
        <v>4313</v>
      </c>
      <c r="Q2471">
        <v>3780</v>
      </c>
      <c r="R2471">
        <v>0</v>
      </c>
      <c r="S2471">
        <v>0</v>
      </c>
      <c r="T2471">
        <v>0</v>
      </c>
      <c r="U2471">
        <v>0</v>
      </c>
      <c r="V2471">
        <v>98</v>
      </c>
      <c r="W2471">
        <v>85</v>
      </c>
      <c r="X2471">
        <v>75</v>
      </c>
      <c r="Y2471" t="s">
        <v>173</v>
      </c>
      <c r="Z2471" t="s">
        <v>173</v>
      </c>
      <c r="AA2471" t="s">
        <v>173</v>
      </c>
      <c r="AB2471" t="s">
        <v>173</v>
      </c>
      <c r="AC2471" s="25" t="s">
        <v>173</v>
      </c>
      <c r="AD2471" s="25" t="s">
        <v>173</v>
      </c>
      <c r="AE2471" s="25" t="s">
        <v>173</v>
      </c>
      <c r="AQ2471" s="5" t="e">
        <f>VLOOKUP(AR2471,'End KS4 denominations'!A:G,7,0)</f>
        <v>#N/A</v>
      </c>
      <c r="AR2471" s="5" t="str">
        <f t="shared" si="38"/>
        <v>Total.S7.All state-funded.Total.Total</v>
      </c>
    </row>
    <row r="2472" spans="1:44" x14ac:dyDescent="0.25">
      <c r="A2472">
        <v>201819</v>
      </c>
      <c r="B2472" t="s">
        <v>19</v>
      </c>
      <c r="C2472" t="s">
        <v>110</v>
      </c>
      <c r="D2472" t="s">
        <v>20</v>
      </c>
      <c r="E2472" t="s">
        <v>21</v>
      </c>
      <c r="F2472" t="s">
        <v>22</v>
      </c>
      <c r="G2472" t="s">
        <v>111</v>
      </c>
      <c r="H2472" t="s">
        <v>125</v>
      </c>
      <c r="I2472" t="s">
        <v>170</v>
      </c>
      <c r="J2472" t="s">
        <v>161</v>
      </c>
      <c r="K2472" t="s">
        <v>161</v>
      </c>
      <c r="L2472" t="s">
        <v>28</v>
      </c>
      <c r="M2472" t="s">
        <v>26</v>
      </c>
      <c r="N2472">
        <v>57097</v>
      </c>
      <c r="O2472">
        <v>55883</v>
      </c>
      <c r="P2472">
        <v>31838</v>
      </c>
      <c r="Q2472">
        <v>22666</v>
      </c>
      <c r="R2472">
        <v>0</v>
      </c>
      <c r="S2472">
        <v>0</v>
      </c>
      <c r="T2472">
        <v>0</v>
      </c>
      <c r="U2472">
        <v>0</v>
      </c>
      <c r="V2472">
        <v>97</v>
      </c>
      <c r="W2472">
        <v>55</v>
      </c>
      <c r="X2472">
        <v>39</v>
      </c>
      <c r="Y2472" t="s">
        <v>173</v>
      </c>
      <c r="Z2472" t="s">
        <v>173</v>
      </c>
      <c r="AA2472" t="s">
        <v>173</v>
      </c>
      <c r="AB2472" t="s">
        <v>173</v>
      </c>
      <c r="AC2472" s="25" t="s">
        <v>173</v>
      </c>
      <c r="AD2472" s="25" t="s">
        <v>173</v>
      </c>
      <c r="AE2472" s="25" t="s">
        <v>173</v>
      </c>
      <c r="AQ2472" s="5" t="e">
        <f>VLOOKUP(AR2472,'End KS4 denominations'!A:G,7,0)</f>
        <v>#N/A</v>
      </c>
      <c r="AR2472" s="5" t="str">
        <f t="shared" si="38"/>
        <v>Boys.S7.All state-funded.Total.Total</v>
      </c>
    </row>
    <row r="2473" spans="1:44" x14ac:dyDescent="0.25">
      <c r="A2473">
        <v>201819</v>
      </c>
      <c r="B2473" t="s">
        <v>19</v>
      </c>
      <c r="C2473" t="s">
        <v>110</v>
      </c>
      <c r="D2473" t="s">
        <v>20</v>
      </c>
      <c r="E2473" t="s">
        <v>21</v>
      </c>
      <c r="F2473" t="s">
        <v>22</v>
      </c>
      <c r="G2473" t="s">
        <v>113</v>
      </c>
      <c r="H2473" t="s">
        <v>125</v>
      </c>
      <c r="I2473" t="s">
        <v>170</v>
      </c>
      <c r="J2473" t="s">
        <v>161</v>
      </c>
      <c r="K2473" t="s">
        <v>161</v>
      </c>
      <c r="L2473" t="s">
        <v>28</v>
      </c>
      <c r="M2473" t="s">
        <v>26</v>
      </c>
      <c r="N2473">
        <v>24492</v>
      </c>
      <c r="O2473">
        <v>24257</v>
      </c>
      <c r="P2473">
        <v>17855</v>
      </c>
      <c r="Q2473">
        <v>14538</v>
      </c>
      <c r="R2473">
        <v>0</v>
      </c>
      <c r="S2473">
        <v>0</v>
      </c>
      <c r="T2473">
        <v>0</v>
      </c>
      <c r="U2473">
        <v>0</v>
      </c>
      <c r="V2473">
        <v>99</v>
      </c>
      <c r="W2473">
        <v>72</v>
      </c>
      <c r="X2473">
        <v>59</v>
      </c>
      <c r="Y2473" t="s">
        <v>173</v>
      </c>
      <c r="Z2473" t="s">
        <v>173</v>
      </c>
      <c r="AA2473" t="s">
        <v>173</v>
      </c>
      <c r="AB2473" t="s">
        <v>173</v>
      </c>
      <c r="AC2473" s="25" t="s">
        <v>173</v>
      </c>
      <c r="AD2473" s="25" t="s">
        <v>173</v>
      </c>
      <c r="AE2473" s="25" t="s">
        <v>173</v>
      </c>
      <c r="AQ2473" s="5" t="e">
        <f>VLOOKUP(AR2473,'End KS4 denominations'!A:G,7,0)</f>
        <v>#N/A</v>
      </c>
      <c r="AR2473" s="5" t="str">
        <f t="shared" si="38"/>
        <v>Girls.S7.All state-funded.Total.Total</v>
      </c>
    </row>
    <row r="2474" spans="1:44" x14ac:dyDescent="0.25">
      <c r="A2474">
        <v>201819</v>
      </c>
      <c r="B2474" t="s">
        <v>19</v>
      </c>
      <c r="C2474" t="s">
        <v>110</v>
      </c>
      <c r="D2474" t="s">
        <v>20</v>
      </c>
      <c r="E2474" t="s">
        <v>21</v>
      </c>
      <c r="F2474" t="s">
        <v>22</v>
      </c>
      <c r="G2474" t="s">
        <v>161</v>
      </c>
      <c r="H2474" t="s">
        <v>125</v>
      </c>
      <c r="I2474" t="s">
        <v>170</v>
      </c>
      <c r="J2474" t="s">
        <v>161</v>
      </c>
      <c r="K2474" t="s">
        <v>161</v>
      </c>
      <c r="L2474" t="s">
        <v>28</v>
      </c>
      <c r="M2474" t="s">
        <v>26</v>
      </c>
      <c r="N2474">
        <v>81589</v>
      </c>
      <c r="O2474">
        <v>80140</v>
      </c>
      <c r="P2474">
        <v>49693</v>
      </c>
      <c r="Q2474">
        <v>37204</v>
      </c>
      <c r="R2474">
        <v>0</v>
      </c>
      <c r="S2474">
        <v>0</v>
      </c>
      <c r="T2474">
        <v>0</v>
      </c>
      <c r="U2474">
        <v>0</v>
      </c>
      <c r="V2474">
        <v>98</v>
      </c>
      <c r="W2474">
        <v>60</v>
      </c>
      <c r="X2474">
        <v>45</v>
      </c>
      <c r="Y2474" t="s">
        <v>173</v>
      </c>
      <c r="Z2474" t="s">
        <v>173</v>
      </c>
      <c r="AA2474" t="s">
        <v>173</v>
      </c>
      <c r="AB2474" t="s">
        <v>173</v>
      </c>
      <c r="AC2474" s="25" t="s">
        <v>173</v>
      </c>
      <c r="AD2474" s="25" t="s">
        <v>173</v>
      </c>
      <c r="AE2474" s="25" t="s">
        <v>173</v>
      </c>
      <c r="AQ2474" s="5" t="e">
        <f>VLOOKUP(AR2474,'End KS4 denominations'!A:G,7,0)</f>
        <v>#N/A</v>
      </c>
      <c r="AR2474" s="5" t="str">
        <f t="shared" si="38"/>
        <v>Total.S7.All state-funded.Total.Total</v>
      </c>
    </row>
    <row r="2475" spans="1:44" x14ac:dyDescent="0.25">
      <c r="A2475">
        <v>201819</v>
      </c>
      <c r="B2475" t="s">
        <v>19</v>
      </c>
      <c r="C2475" t="s">
        <v>110</v>
      </c>
      <c r="D2475" t="s">
        <v>20</v>
      </c>
      <c r="E2475" t="s">
        <v>21</v>
      </c>
      <c r="F2475" t="s">
        <v>22</v>
      </c>
      <c r="G2475" t="s">
        <v>111</v>
      </c>
      <c r="H2475" t="s">
        <v>125</v>
      </c>
      <c r="I2475" t="s">
        <v>170</v>
      </c>
      <c r="J2475" t="s">
        <v>161</v>
      </c>
      <c r="K2475" t="s">
        <v>161</v>
      </c>
      <c r="L2475" t="s">
        <v>29</v>
      </c>
      <c r="M2475" t="s">
        <v>26</v>
      </c>
      <c r="N2475">
        <v>267807</v>
      </c>
      <c r="O2475">
        <v>263742</v>
      </c>
      <c r="P2475">
        <v>190492</v>
      </c>
      <c r="Q2475">
        <v>143680</v>
      </c>
      <c r="R2475">
        <v>0</v>
      </c>
      <c r="S2475">
        <v>0</v>
      </c>
      <c r="T2475">
        <v>0</v>
      </c>
      <c r="U2475">
        <v>0</v>
      </c>
      <c r="V2475">
        <v>98</v>
      </c>
      <c r="W2475">
        <v>71</v>
      </c>
      <c r="X2475">
        <v>53</v>
      </c>
      <c r="Y2475" t="s">
        <v>173</v>
      </c>
      <c r="Z2475" t="s">
        <v>173</v>
      </c>
      <c r="AA2475" t="s">
        <v>173</v>
      </c>
      <c r="AB2475" t="s">
        <v>173</v>
      </c>
      <c r="AC2475" s="25" t="s">
        <v>173</v>
      </c>
      <c r="AD2475" s="25" t="s">
        <v>173</v>
      </c>
      <c r="AE2475" s="25" t="s">
        <v>173</v>
      </c>
      <c r="AQ2475" s="5" t="e">
        <f>VLOOKUP(AR2475,'End KS4 denominations'!A:G,7,0)</f>
        <v>#N/A</v>
      </c>
      <c r="AR2475" s="5" t="str">
        <f t="shared" si="38"/>
        <v>Boys.S7.All state-funded.Total.Total</v>
      </c>
    </row>
    <row r="2476" spans="1:44" x14ac:dyDescent="0.25">
      <c r="A2476">
        <v>201819</v>
      </c>
      <c r="B2476" t="s">
        <v>19</v>
      </c>
      <c r="C2476" t="s">
        <v>110</v>
      </c>
      <c r="D2476" t="s">
        <v>20</v>
      </c>
      <c r="E2476" t="s">
        <v>21</v>
      </c>
      <c r="F2476" t="s">
        <v>22</v>
      </c>
      <c r="G2476" t="s">
        <v>113</v>
      </c>
      <c r="H2476" t="s">
        <v>125</v>
      </c>
      <c r="I2476" t="s">
        <v>170</v>
      </c>
      <c r="J2476" t="s">
        <v>161</v>
      </c>
      <c r="K2476" t="s">
        <v>161</v>
      </c>
      <c r="L2476" t="s">
        <v>29</v>
      </c>
      <c r="M2476" t="s">
        <v>26</v>
      </c>
      <c r="N2476">
        <v>261620</v>
      </c>
      <c r="O2476">
        <v>260006</v>
      </c>
      <c r="P2476">
        <v>220845</v>
      </c>
      <c r="Q2476">
        <v>184505</v>
      </c>
      <c r="R2476">
        <v>0</v>
      </c>
      <c r="S2476">
        <v>0</v>
      </c>
      <c r="T2476">
        <v>0</v>
      </c>
      <c r="U2476">
        <v>0</v>
      </c>
      <c r="V2476">
        <v>99</v>
      </c>
      <c r="W2476">
        <v>84</v>
      </c>
      <c r="X2476">
        <v>70</v>
      </c>
      <c r="Y2476" t="s">
        <v>173</v>
      </c>
      <c r="Z2476" t="s">
        <v>173</v>
      </c>
      <c r="AA2476" t="s">
        <v>173</v>
      </c>
      <c r="AB2476" t="s">
        <v>173</v>
      </c>
      <c r="AC2476" s="25" t="s">
        <v>173</v>
      </c>
      <c r="AD2476" s="25" t="s">
        <v>173</v>
      </c>
      <c r="AE2476" s="25" t="s">
        <v>173</v>
      </c>
      <c r="AQ2476" s="5" t="e">
        <f>VLOOKUP(AR2476,'End KS4 denominations'!A:G,7,0)</f>
        <v>#N/A</v>
      </c>
      <c r="AR2476" s="5" t="str">
        <f t="shared" si="38"/>
        <v>Girls.S7.All state-funded.Total.Total</v>
      </c>
    </row>
    <row r="2477" spans="1:44" x14ac:dyDescent="0.25">
      <c r="A2477">
        <v>201819</v>
      </c>
      <c r="B2477" t="s">
        <v>19</v>
      </c>
      <c r="C2477" t="s">
        <v>110</v>
      </c>
      <c r="D2477" t="s">
        <v>20</v>
      </c>
      <c r="E2477" t="s">
        <v>21</v>
      </c>
      <c r="F2477" t="s">
        <v>22</v>
      </c>
      <c r="G2477" t="s">
        <v>161</v>
      </c>
      <c r="H2477" t="s">
        <v>125</v>
      </c>
      <c r="I2477" t="s">
        <v>170</v>
      </c>
      <c r="J2477" t="s">
        <v>161</v>
      </c>
      <c r="K2477" t="s">
        <v>161</v>
      </c>
      <c r="L2477" t="s">
        <v>29</v>
      </c>
      <c r="M2477" t="s">
        <v>26</v>
      </c>
      <c r="N2477">
        <v>529427</v>
      </c>
      <c r="O2477">
        <v>523748</v>
      </c>
      <c r="P2477">
        <v>411337</v>
      </c>
      <c r="Q2477">
        <v>328185</v>
      </c>
      <c r="R2477">
        <v>0</v>
      </c>
      <c r="S2477">
        <v>0</v>
      </c>
      <c r="T2477">
        <v>0</v>
      </c>
      <c r="U2477">
        <v>0</v>
      </c>
      <c r="V2477">
        <v>98</v>
      </c>
      <c r="W2477">
        <v>77</v>
      </c>
      <c r="X2477">
        <v>61</v>
      </c>
      <c r="Y2477" t="s">
        <v>173</v>
      </c>
      <c r="Z2477" t="s">
        <v>173</v>
      </c>
      <c r="AA2477" t="s">
        <v>173</v>
      </c>
      <c r="AB2477" t="s">
        <v>173</v>
      </c>
      <c r="AC2477" s="25" t="s">
        <v>173</v>
      </c>
      <c r="AD2477" s="25" t="s">
        <v>173</v>
      </c>
      <c r="AE2477" s="25" t="s">
        <v>173</v>
      </c>
      <c r="AQ2477" s="5" t="e">
        <f>VLOOKUP(AR2477,'End KS4 denominations'!A:G,7,0)</f>
        <v>#N/A</v>
      </c>
      <c r="AR2477" s="5" t="str">
        <f t="shared" si="38"/>
        <v>Total.S7.All state-funded.Total.Total</v>
      </c>
    </row>
    <row r="2478" spans="1:44" x14ac:dyDescent="0.25">
      <c r="A2478">
        <v>201819</v>
      </c>
      <c r="B2478" t="s">
        <v>19</v>
      </c>
      <c r="C2478" t="s">
        <v>110</v>
      </c>
      <c r="D2478" t="s">
        <v>20</v>
      </c>
      <c r="E2478" t="s">
        <v>21</v>
      </c>
      <c r="F2478" t="s">
        <v>22</v>
      </c>
      <c r="G2478" t="s">
        <v>111</v>
      </c>
      <c r="H2478" t="s">
        <v>125</v>
      </c>
      <c r="I2478" t="s">
        <v>170</v>
      </c>
      <c r="J2478" t="s">
        <v>161</v>
      </c>
      <c r="K2478" t="s">
        <v>161</v>
      </c>
      <c r="L2478" t="s">
        <v>30</v>
      </c>
      <c r="M2478" t="s">
        <v>26</v>
      </c>
      <c r="N2478">
        <v>268444</v>
      </c>
      <c r="O2478">
        <v>262413</v>
      </c>
      <c r="P2478">
        <v>191203</v>
      </c>
      <c r="Q2478">
        <v>134064</v>
      </c>
      <c r="R2478">
        <v>0</v>
      </c>
      <c r="S2478">
        <v>0</v>
      </c>
      <c r="T2478">
        <v>0</v>
      </c>
      <c r="U2478">
        <v>0</v>
      </c>
      <c r="V2478">
        <v>97</v>
      </c>
      <c r="W2478">
        <v>71</v>
      </c>
      <c r="X2478">
        <v>49</v>
      </c>
      <c r="Y2478" t="s">
        <v>173</v>
      </c>
      <c r="Z2478" t="s">
        <v>173</v>
      </c>
      <c r="AA2478" t="s">
        <v>173</v>
      </c>
      <c r="AB2478" t="s">
        <v>173</v>
      </c>
      <c r="AC2478" s="25" t="s">
        <v>173</v>
      </c>
      <c r="AD2478" s="25" t="s">
        <v>173</v>
      </c>
      <c r="AE2478" s="25" t="s">
        <v>173</v>
      </c>
      <c r="AQ2478" s="5" t="e">
        <f>VLOOKUP(AR2478,'End KS4 denominations'!A:G,7,0)</f>
        <v>#N/A</v>
      </c>
      <c r="AR2478" s="5" t="str">
        <f t="shared" si="38"/>
        <v>Boys.S7.All state-funded.Total.Total</v>
      </c>
    </row>
    <row r="2479" spans="1:44" x14ac:dyDescent="0.25">
      <c r="A2479">
        <v>201819</v>
      </c>
      <c r="B2479" t="s">
        <v>19</v>
      </c>
      <c r="C2479" t="s">
        <v>110</v>
      </c>
      <c r="D2479" t="s">
        <v>20</v>
      </c>
      <c r="E2479" t="s">
        <v>21</v>
      </c>
      <c r="F2479" t="s">
        <v>22</v>
      </c>
      <c r="G2479" t="s">
        <v>113</v>
      </c>
      <c r="H2479" t="s">
        <v>125</v>
      </c>
      <c r="I2479" t="s">
        <v>170</v>
      </c>
      <c r="J2479" t="s">
        <v>161</v>
      </c>
      <c r="K2479" t="s">
        <v>161</v>
      </c>
      <c r="L2479" t="s">
        <v>30</v>
      </c>
      <c r="M2479" t="s">
        <v>26</v>
      </c>
      <c r="N2479">
        <v>261597</v>
      </c>
      <c r="O2479">
        <v>256783</v>
      </c>
      <c r="P2479">
        <v>188085</v>
      </c>
      <c r="Q2479">
        <v>131378</v>
      </c>
      <c r="R2479">
        <v>0</v>
      </c>
      <c r="S2479">
        <v>0</v>
      </c>
      <c r="T2479">
        <v>0</v>
      </c>
      <c r="U2479">
        <v>0</v>
      </c>
      <c r="V2479">
        <v>98</v>
      </c>
      <c r="W2479">
        <v>71</v>
      </c>
      <c r="X2479">
        <v>50</v>
      </c>
      <c r="Y2479" t="s">
        <v>173</v>
      </c>
      <c r="Z2479" t="s">
        <v>173</v>
      </c>
      <c r="AA2479" t="s">
        <v>173</v>
      </c>
      <c r="AB2479" t="s">
        <v>173</v>
      </c>
      <c r="AC2479" s="25" t="s">
        <v>173</v>
      </c>
      <c r="AD2479" s="25" t="s">
        <v>173</v>
      </c>
      <c r="AE2479" s="25" t="s">
        <v>173</v>
      </c>
      <c r="AQ2479" s="5" t="e">
        <f>VLOOKUP(AR2479,'End KS4 denominations'!A:G,7,0)</f>
        <v>#N/A</v>
      </c>
      <c r="AR2479" s="5" t="str">
        <f t="shared" si="38"/>
        <v>Girls.S7.All state-funded.Total.Total</v>
      </c>
    </row>
    <row r="2480" spans="1:44" x14ac:dyDescent="0.25">
      <c r="A2480">
        <v>201819</v>
      </c>
      <c r="B2480" t="s">
        <v>19</v>
      </c>
      <c r="C2480" t="s">
        <v>110</v>
      </c>
      <c r="D2480" t="s">
        <v>20</v>
      </c>
      <c r="E2480" t="s">
        <v>21</v>
      </c>
      <c r="F2480" t="s">
        <v>22</v>
      </c>
      <c r="G2480" t="s">
        <v>161</v>
      </c>
      <c r="H2480" t="s">
        <v>125</v>
      </c>
      <c r="I2480" t="s">
        <v>170</v>
      </c>
      <c r="J2480" t="s">
        <v>161</v>
      </c>
      <c r="K2480" t="s">
        <v>161</v>
      </c>
      <c r="L2480" t="s">
        <v>30</v>
      </c>
      <c r="M2480" t="s">
        <v>26</v>
      </c>
      <c r="N2480">
        <v>530041</v>
      </c>
      <c r="O2480">
        <v>519196</v>
      </c>
      <c r="P2480">
        <v>379288</v>
      </c>
      <c r="Q2480">
        <v>265442</v>
      </c>
      <c r="R2480">
        <v>0</v>
      </c>
      <c r="S2480">
        <v>0</v>
      </c>
      <c r="T2480">
        <v>0</v>
      </c>
      <c r="U2480">
        <v>0</v>
      </c>
      <c r="V2480">
        <v>97</v>
      </c>
      <c r="W2480">
        <v>71</v>
      </c>
      <c r="X2480">
        <v>50</v>
      </c>
      <c r="Y2480" t="s">
        <v>173</v>
      </c>
      <c r="Z2480" t="s">
        <v>173</v>
      </c>
      <c r="AA2480" t="s">
        <v>173</v>
      </c>
      <c r="AB2480" t="s">
        <v>173</v>
      </c>
      <c r="AC2480" s="25" t="s">
        <v>173</v>
      </c>
      <c r="AD2480" s="25" t="s">
        <v>173</v>
      </c>
      <c r="AE2480" s="25" t="s">
        <v>173</v>
      </c>
      <c r="AQ2480" s="5" t="e">
        <f>VLOOKUP(AR2480,'End KS4 denominations'!A:G,7,0)</f>
        <v>#N/A</v>
      </c>
      <c r="AR2480" s="5" t="str">
        <f t="shared" si="38"/>
        <v>Total.S7.All state-funded.Total.Total</v>
      </c>
    </row>
    <row r="2481" spans="1:44" x14ac:dyDescent="0.25">
      <c r="A2481">
        <v>201819</v>
      </c>
      <c r="B2481" t="s">
        <v>19</v>
      </c>
      <c r="C2481" t="s">
        <v>110</v>
      </c>
      <c r="D2481" t="s">
        <v>20</v>
      </c>
      <c r="E2481" t="s">
        <v>21</v>
      </c>
      <c r="F2481" t="s">
        <v>22</v>
      </c>
      <c r="G2481" t="s">
        <v>111</v>
      </c>
      <c r="H2481" t="s">
        <v>125</v>
      </c>
      <c r="I2481" t="s">
        <v>170</v>
      </c>
      <c r="J2481" t="s">
        <v>161</v>
      </c>
      <c r="K2481" t="s">
        <v>161</v>
      </c>
      <c r="L2481" t="s">
        <v>31</v>
      </c>
      <c r="M2481" t="s">
        <v>26</v>
      </c>
      <c r="N2481">
        <v>109691</v>
      </c>
      <c r="O2481">
        <v>107387</v>
      </c>
      <c r="P2481">
        <v>70225</v>
      </c>
      <c r="Q2481">
        <v>51332</v>
      </c>
      <c r="R2481">
        <v>0</v>
      </c>
      <c r="S2481">
        <v>0</v>
      </c>
      <c r="T2481">
        <v>0</v>
      </c>
      <c r="U2481">
        <v>0</v>
      </c>
      <c r="V2481">
        <v>97</v>
      </c>
      <c r="W2481">
        <v>64</v>
      </c>
      <c r="X2481">
        <v>46</v>
      </c>
      <c r="Y2481" t="s">
        <v>173</v>
      </c>
      <c r="Z2481" t="s">
        <v>173</v>
      </c>
      <c r="AA2481" t="s">
        <v>173</v>
      </c>
      <c r="AB2481" t="s">
        <v>173</v>
      </c>
      <c r="AC2481" s="25" t="s">
        <v>173</v>
      </c>
      <c r="AD2481" s="25" t="s">
        <v>173</v>
      </c>
      <c r="AE2481" s="25" t="s">
        <v>173</v>
      </c>
      <c r="AQ2481" s="5" t="e">
        <f>VLOOKUP(AR2481,'End KS4 denominations'!A:G,7,0)</f>
        <v>#N/A</v>
      </c>
      <c r="AR2481" s="5" t="str">
        <f t="shared" si="38"/>
        <v>Boys.S7.All state-funded.Total.Total</v>
      </c>
    </row>
    <row r="2482" spans="1:44" x14ac:dyDescent="0.25">
      <c r="A2482">
        <v>201819</v>
      </c>
      <c r="B2482" t="s">
        <v>19</v>
      </c>
      <c r="C2482" t="s">
        <v>110</v>
      </c>
      <c r="D2482" t="s">
        <v>20</v>
      </c>
      <c r="E2482" t="s">
        <v>21</v>
      </c>
      <c r="F2482" t="s">
        <v>22</v>
      </c>
      <c r="G2482" t="s">
        <v>113</v>
      </c>
      <c r="H2482" t="s">
        <v>125</v>
      </c>
      <c r="I2482" t="s">
        <v>170</v>
      </c>
      <c r="J2482" t="s">
        <v>161</v>
      </c>
      <c r="K2482" t="s">
        <v>161</v>
      </c>
      <c r="L2482" t="s">
        <v>31</v>
      </c>
      <c r="M2482" t="s">
        <v>26</v>
      </c>
      <c r="N2482">
        <v>141950</v>
      </c>
      <c r="O2482">
        <v>139717</v>
      </c>
      <c r="P2482">
        <v>105172</v>
      </c>
      <c r="Q2482">
        <v>81701</v>
      </c>
      <c r="R2482">
        <v>0</v>
      </c>
      <c r="S2482">
        <v>0</v>
      </c>
      <c r="T2482">
        <v>0</v>
      </c>
      <c r="U2482">
        <v>0</v>
      </c>
      <c r="V2482">
        <v>98</v>
      </c>
      <c r="W2482">
        <v>74</v>
      </c>
      <c r="X2482">
        <v>57</v>
      </c>
      <c r="Y2482" t="s">
        <v>173</v>
      </c>
      <c r="Z2482" t="s">
        <v>173</v>
      </c>
      <c r="AA2482" t="s">
        <v>173</v>
      </c>
      <c r="AB2482" t="s">
        <v>173</v>
      </c>
      <c r="AC2482" s="25" t="s">
        <v>173</v>
      </c>
      <c r="AD2482" s="25" t="s">
        <v>173</v>
      </c>
      <c r="AE2482" s="25" t="s">
        <v>173</v>
      </c>
      <c r="AQ2482" s="5" t="e">
        <f>VLOOKUP(AR2482,'End KS4 denominations'!A:G,7,0)</f>
        <v>#N/A</v>
      </c>
      <c r="AR2482" s="5" t="str">
        <f t="shared" si="38"/>
        <v>Girls.S7.All state-funded.Total.Total</v>
      </c>
    </row>
    <row r="2483" spans="1:44" x14ac:dyDescent="0.25">
      <c r="A2483">
        <v>201819</v>
      </c>
      <c r="B2483" t="s">
        <v>19</v>
      </c>
      <c r="C2483" t="s">
        <v>110</v>
      </c>
      <c r="D2483" t="s">
        <v>20</v>
      </c>
      <c r="E2483" t="s">
        <v>21</v>
      </c>
      <c r="F2483" t="s">
        <v>22</v>
      </c>
      <c r="G2483" t="s">
        <v>161</v>
      </c>
      <c r="H2483" t="s">
        <v>125</v>
      </c>
      <c r="I2483" t="s">
        <v>170</v>
      </c>
      <c r="J2483" t="s">
        <v>161</v>
      </c>
      <c r="K2483" t="s">
        <v>161</v>
      </c>
      <c r="L2483" t="s">
        <v>31</v>
      </c>
      <c r="M2483" t="s">
        <v>26</v>
      </c>
      <c r="N2483">
        <v>251641</v>
      </c>
      <c r="O2483">
        <v>247104</v>
      </c>
      <c r="P2483">
        <v>175397</v>
      </c>
      <c r="Q2483">
        <v>133033</v>
      </c>
      <c r="R2483">
        <v>0</v>
      </c>
      <c r="S2483">
        <v>0</v>
      </c>
      <c r="T2483">
        <v>0</v>
      </c>
      <c r="U2483">
        <v>0</v>
      </c>
      <c r="V2483">
        <v>98</v>
      </c>
      <c r="W2483">
        <v>69</v>
      </c>
      <c r="X2483">
        <v>52</v>
      </c>
      <c r="Y2483" t="s">
        <v>173</v>
      </c>
      <c r="Z2483" t="s">
        <v>173</v>
      </c>
      <c r="AA2483" t="s">
        <v>173</v>
      </c>
      <c r="AB2483" t="s">
        <v>173</v>
      </c>
      <c r="AC2483" s="25" t="s">
        <v>173</v>
      </c>
      <c r="AD2483" s="25" t="s">
        <v>173</v>
      </c>
      <c r="AE2483" s="25" t="s">
        <v>173</v>
      </c>
      <c r="AQ2483" s="5" t="e">
        <f>VLOOKUP(AR2483,'End KS4 denominations'!A:G,7,0)</f>
        <v>#N/A</v>
      </c>
      <c r="AR2483" s="5" t="str">
        <f t="shared" si="38"/>
        <v>Total.S7.All state-funded.Total.Total</v>
      </c>
    </row>
    <row r="2484" spans="1:44" x14ac:dyDescent="0.25">
      <c r="A2484">
        <v>201819</v>
      </c>
      <c r="B2484" t="s">
        <v>19</v>
      </c>
      <c r="C2484" t="s">
        <v>110</v>
      </c>
      <c r="D2484" t="s">
        <v>20</v>
      </c>
      <c r="E2484" t="s">
        <v>21</v>
      </c>
      <c r="F2484" t="s">
        <v>22</v>
      </c>
      <c r="G2484" t="s">
        <v>111</v>
      </c>
      <c r="H2484" t="s">
        <v>125</v>
      </c>
      <c r="I2484" t="s">
        <v>170</v>
      </c>
      <c r="J2484" t="s">
        <v>161</v>
      </c>
      <c r="K2484" t="s">
        <v>161</v>
      </c>
      <c r="L2484" t="s">
        <v>32</v>
      </c>
      <c r="M2484" t="s">
        <v>26</v>
      </c>
      <c r="N2484">
        <v>7843</v>
      </c>
      <c r="O2484">
        <v>7434</v>
      </c>
      <c r="P2484">
        <v>4611</v>
      </c>
      <c r="Q2484">
        <v>3340</v>
      </c>
      <c r="R2484">
        <v>0</v>
      </c>
      <c r="S2484">
        <v>0</v>
      </c>
      <c r="T2484">
        <v>0</v>
      </c>
      <c r="U2484">
        <v>0</v>
      </c>
      <c r="V2484">
        <v>94</v>
      </c>
      <c r="W2484">
        <v>58</v>
      </c>
      <c r="X2484">
        <v>42</v>
      </c>
      <c r="Y2484" t="s">
        <v>173</v>
      </c>
      <c r="Z2484" t="s">
        <v>173</v>
      </c>
      <c r="AA2484" t="s">
        <v>173</v>
      </c>
      <c r="AB2484" t="s">
        <v>173</v>
      </c>
      <c r="AC2484" s="25" t="s">
        <v>173</v>
      </c>
      <c r="AD2484" s="25" t="s">
        <v>173</v>
      </c>
      <c r="AE2484" s="25" t="s">
        <v>173</v>
      </c>
      <c r="AQ2484" s="5" t="e">
        <f>VLOOKUP(AR2484,'End KS4 denominations'!A:G,7,0)</f>
        <v>#N/A</v>
      </c>
      <c r="AR2484" s="5" t="str">
        <f t="shared" si="38"/>
        <v>Boys.S7.All state-funded.Total.Total</v>
      </c>
    </row>
    <row r="2485" spans="1:44" x14ac:dyDescent="0.25">
      <c r="A2485">
        <v>201819</v>
      </c>
      <c r="B2485" t="s">
        <v>19</v>
      </c>
      <c r="C2485" t="s">
        <v>110</v>
      </c>
      <c r="D2485" t="s">
        <v>20</v>
      </c>
      <c r="E2485" t="s">
        <v>21</v>
      </c>
      <c r="F2485" t="s">
        <v>22</v>
      </c>
      <c r="G2485" t="s">
        <v>113</v>
      </c>
      <c r="H2485" t="s">
        <v>125</v>
      </c>
      <c r="I2485" t="s">
        <v>170</v>
      </c>
      <c r="J2485" t="s">
        <v>161</v>
      </c>
      <c r="K2485" t="s">
        <v>161</v>
      </c>
      <c r="L2485" t="s">
        <v>32</v>
      </c>
      <c r="M2485" t="s">
        <v>26</v>
      </c>
      <c r="N2485">
        <v>9134</v>
      </c>
      <c r="O2485">
        <v>8915</v>
      </c>
      <c r="P2485">
        <v>6394</v>
      </c>
      <c r="Q2485">
        <v>4991</v>
      </c>
      <c r="R2485">
        <v>0</v>
      </c>
      <c r="S2485">
        <v>0</v>
      </c>
      <c r="T2485">
        <v>0</v>
      </c>
      <c r="U2485">
        <v>0</v>
      </c>
      <c r="V2485">
        <v>97</v>
      </c>
      <c r="W2485">
        <v>70</v>
      </c>
      <c r="X2485">
        <v>54</v>
      </c>
      <c r="Y2485" t="s">
        <v>173</v>
      </c>
      <c r="Z2485" t="s">
        <v>173</v>
      </c>
      <c r="AA2485" t="s">
        <v>173</v>
      </c>
      <c r="AB2485" t="s">
        <v>173</v>
      </c>
      <c r="AC2485" s="25" t="s">
        <v>173</v>
      </c>
      <c r="AD2485" s="25" t="s">
        <v>173</v>
      </c>
      <c r="AE2485" s="25" t="s">
        <v>173</v>
      </c>
      <c r="AQ2485" s="5" t="e">
        <f>VLOOKUP(AR2485,'End KS4 denominations'!A:G,7,0)</f>
        <v>#N/A</v>
      </c>
      <c r="AR2485" s="5" t="str">
        <f t="shared" si="38"/>
        <v>Girls.S7.All state-funded.Total.Total</v>
      </c>
    </row>
    <row r="2486" spans="1:44" x14ac:dyDescent="0.25">
      <c r="A2486">
        <v>201819</v>
      </c>
      <c r="B2486" t="s">
        <v>19</v>
      </c>
      <c r="C2486" t="s">
        <v>110</v>
      </c>
      <c r="D2486" t="s">
        <v>20</v>
      </c>
      <c r="E2486" t="s">
        <v>21</v>
      </c>
      <c r="F2486" t="s">
        <v>22</v>
      </c>
      <c r="G2486" t="s">
        <v>161</v>
      </c>
      <c r="H2486" t="s">
        <v>125</v>
      </c>
      <c r="I2486" t="s">
        <v>170</v>
      </c>
      <c r="J2486" t="s">
        <v>161</v>
      </c>
      <c r="K2486" t="s">
        <v>161</v>
      </c>
      <c r="L2486" t="s">
        <v>32</v>
      </c>
      <c r="M2486" t="s">
        <v>26</v>
      </c>
      <c r="N2486">
        <v>16977</v>
      </c>
      <c r="O2486">
        <v>16349</v>
      </c>
      <c r="P2486">
        <v>11005</v>
      </c>
      <c r="Q2486">
        <v>8331</v>
      </c>
      <c r="R2486">
        <v>0</v>
      </c>
      <c r="S2486">
        <v>0</v>
      </c>
      <c r="T2486">
        <v>0</v>
      </c>
      <c r="U2486">
        <v>0</v>
      </c>
      <c r="V2486">
        <v>96</v>
      </c>
      <c r="W2486">
        <v>64</v>
      </c>
      <c r="X2486">
        <v>49</v>
      </c>
      <c r="Y2486" t="s">
        <v>173</v>
      </c>
      <c r="Z2486" t="s">
        <v>173</v>
      </c>
      <c r="AA2486" t="s">
        <v>173</v>
      </c>
      <c r="AB2486" t="s">
        <v>173</v>
      </c>
      <c r="AC2486" s="25" t="s">
        <v>173</v>
      </c>
      <c r="AD2486" s="25" t="s">
        <v>173</v>
      </c>
      <c r="AE2486" s="25" t="s">
        <v>173</v>
      </c>
      <c r="AQ2486" s="5" t="e">
        <f>VLOOKUP(AR2486,'End KS4 denominations'!A:G,7,0)</f>
        <v>#N/A</v>
      </c>
      <c r="AR2486" s="5" t="str">
        <f t="shared" si="38"/>
        <v>Total.S7.All state-funded.Total.Total</v>
      </c>
    </row>
    <row r="2487" spans="1:44" x14ac:dyDescent="0.25">
      <c r="A2487">
        <v>201819</v>
      </c>
      <c r="B2487" t="s">
        <v>19</v>
      </c>
      <c r="C2487" t="s">
        <v>110</v>
      </c>
      <c r="D2487" t="s">
        <v>20</v>
      </c>
      <c r="E2487" t="s">
        <v>21</v>
      </c>
      <c r="F2487" t="s">
        <v>22</v>
      </c>
      <c r="G2487" t="s">
        <v>111</v>
      </c>
      <c r="H2487" t="s">
        <v>125</v>
      </c>
      <c r="I2487" t="s">
        <v>170</v>
      </c>
      <c r="J2487" t="s">
        <v>161</v>
      </c>
      <c r="K2487" t="s">
        <v>161</v>
      </c>
      <c r="L2487" t="s">
        <v>33</v>
      </c>
      <c r="M2487" t="s">
        <v>26</v>
      </c>
      <c r="N2487">
        <v>264810</v>
      </c>
      <c r="O2487">
        <v>259828</v>
      </c>
      <c r="P2487">
        <v>168731</v>
      </c>
      <c r="Q2487">
        <v>123116</v>
      </c>
      <c r="R2487">
        <v>0</v>
      </c>
      <c r="S2487">
        <v>0</v>
      </c>
      <c r="T2487">
        <v>0</v>
      </c>
      <c r="U2487">
        <v>0</v>
      </c>
      <c r="V2487">
        <v>98</v>
      </c>
      <c r="W2487">
        <v>63</v>
      </c>
      <c r="X2487">
        <v>46</v>
      </c>
      <c r="Y2487" t="s">
        <v>173</v>
      </c>
      <c r="Z2487" t="s">
        <v>173</v>
      </c>
      <c r="AA2487" t="s">
        <v>173</v>
      </c>
      <c r="AB2487" t="s">
        <v>173</v>
      </c>
      <c r="AC2487" s="25" t="s">
        <v>173</v>
      </c>
      <c r="AD2487" s="25" t="s">
        <v>173</v>
      </c>
      <c r="AE2487" s="25" t="s">
        <v>173</v>
      </c>
      <c r="AQ2487" s="5" t="e">
        <f>VLOOKUP(AR2487,'End KS4 denominations'!A:G,7,0)</f>
        <v>#N/A</v>
      </c>
      <c r="AR2487" s="5" t="str">
        <f t="shared" si="38"/>
        <v>Boys.S7.All state-funded.Total.Total</v>
      </c>
    </row>
    <row r="2488" spans="1:44" x14ac:dyDescent="0.25">
      <c r="A2488">
        <v>201819</v>
      </c>
      <c r="B2488" t="s">
        <v>19</v>
      </c>
      <c r="C2488" t="s">
        <v>110</v>
      </c>
      <c r="D2488" t="s">
        <v>20</v>
      </c>
      <c r="E2488" t="s">
        <v>21</v>
      </c>
      <c r="F2488" t="s">
        <v>22</v>
      </c>
      <c r="G2488" t="s">
        <v>113</v>
      </c>
      <c r="H2488" t="s">
        <v>125</v>
      </c>
      <c r="I2488" t="s">
        <v>170</v>
      </c>
      <c r="J2488" t="s">
        <v>161</v>
      </c>
      <c r="K2488" t="s">
        <v>161</v>
      </c>
      <c r="L2488" t="s">
        <v>33</v>
      </c>
      <c r="M2488" t="s">
        <v>26</v>
      </c>
      <c r="N2488">
        <v>259551</v>
      </c>
      <c r="O2488">
        <v>255670</v>
      </c>
      <c r="P2488">
        <v>174683</v>
      </c>
      <c r="Q2488">
        <v>129234</v>
      </c>
      <c r="R2488">
        <v>0</v>
      </c>
      <c r="S2488">
        <v>0</v>
      </c>
      <c r="T2488">
        <v>0</v>
      </c>
      <c r="U2488">
        <v>0</v>
      </c>
      <c r="V2488">
        <v>98</v>
      </c>
      <c r="W2488">
        <v>67</v>
      </c>
      <c r="X2488">
        <v>49</v>
      </c>
      <c r="Y2488" t="s">
        <v>173</v>
      </c>
      <c r="Z2488" t="s">
        <v>173</v>
      </c>
      <c r="AA2488" t="s">
        <v>173</v>
      </c>
      <c r="AB2488" t="s">
        <v>173</v>
      </c>
      <c r="AC2488" s="25" t="s">
        <v>173</v>
      </c>
      <c r="AD2488" s="25" t="s">
        <v>173</v>
      </c>
      <c r="AE2488" s="25" t="s">
        <v>173</v>
      </c>
      <c r="AQ2488" s="5" t="e">
        <f>VLOOKUP(AR2488,'End KS4 denominations'!A:G,7,0)</f>
        <v>#N/A</v>
      </c>
      <c r="AR2488" s="5" t="str">
        <f t="shared" si="38"/>
        <v>Girls.S7.All state-funded.Total.Total</v>
      </c>
    </row>
    <row r="2489" spans="1:44" x14ac:dyDescent="0.25">
      <c r="A2489">
        <v>201819</v>
      </c>
      <c r="B2489" t="s">
        <v>19</v>
      </c>
      <c r="C2489" t="s">
        <v>110</v>
      </c>
      <c r="D2489" t="s">
        <v>20</v>
      </c>
      <c r="E2489" t="s">
        <v>21</v>
      </c>
      <c r="F2489" t="s">
        <v>22</v>
      </c>
      <c r="G2489" t="s">
        <v>161</v>
      </c>
      <c r="H2489" t="s">
        <v>125</v>
      </c>
      <c r="I2489" t="s">
        <v>170</v>
      </c>
      <c r="J2489" t="s">
        <v>161</v>
      </c>
      <c r="K2489" t="s">
        <v>161</v>
      </c>
      <c r="L2489" t="s">
        <v>33</v>
      </c>
      <c r="M2489" t="s">
        <v>26</v>
      </c>
      <c r="N2489">
        <v>524361</v>
      </c>
      <c r="O2489">
        <v>515498</v>
      </c>
      <c r="P2489">
        <v>343414</v>
      </c>
      <c r="Q2489">
        <v>252350</v>
      </c>
      <c r="R2489">
        <v>0</v>
      </c>
      <c r="S2489">
        <v>0</v>
      </c>
      <c r="T2489">
        <v>0</v>
      </c>
      <c r="U2489">
        <v>0</v>
      </c>
      <c r="V2489">
        <v>98</v>
      </c>
      <c r="W2489">
        <v>65</v>
      </c>
      <c r="X2489">
        <v>48</v>
      </c>
      <c r="Y2489" t="s">
        <v>173</v>
      </c>
      <c r="Z2489" t="s">
        <v>173</v>
      </c>
      <c r="AA2489" t="s">
        <v>173</v>
      </c>
      <c r="AB2489" t="s">
        <v>173</v>
      </c>
      <c r="AC2489" s="25" t="s">
        <v>173</v>
      </c>
      <c r="AD2489" s="25" t="s">
        <v>173</v>
      </c>
      <c r="AE2489" s="25" t="s">
        <v>173</v>
      </c>
      <c r="AQ2489" s="5" t="e">
        <f>VLOOKUP(AR2489,'End KS4 denominations'!A:G,7,0)</f>
        <v>#N/A</v>
      </c>
      <c r="AR2489" s="5" t="str">
        <f t="shared" si="38"/>
        <v>Total.S7.All state-funded.Total.Total</v>
      </c>
    </row>
    <row r="2490" spans="1:44" x14ac:dyDescent="0.25">
      <c r="A2490">
        <v>201819</v>
      </c>
      <c r="B2490" t="s">
        <v>19</v>
      </c>
      <c r="C2490" t="s">
        <v>110</v>
      </c>
      <c r="D2490" t="s">
        <v>20</v>
      </c>
      <c r="E2490" t="s">
        <v>21</v>
      </c>
      <c r="F2490" t="s">
        <v>22</v>
      </c>
      <c r="G2490" t="s">
        <v>111</v>
      </c>
      <c r="H2490" t="s">
        <v>125</v>
      </c>
      <c r="I2490" t="s">
        <v>170</v>
      </c>
      <c r="J2490" t="s">
        <v>161</v>
      </c>
      <c r="K2490" t="s">
        <v>161</v>
      </c>
      <c r="L2490" t="s">
        <v>34</v>
      </c>
      <c r="M2490" t="s">
        <v>26</v>
      </c>
      <c r="N2490">
        <v>269643</v>
      </c>
      <c r="O2490">
        <v>267822</v>
      </c>
      <c r="P2490">
        <v>224535</v>
      </c>
      <c r="Q2490">
        <v>185273</v>
      </c>
      <c r="R2490">
        <v>0</v>
      </c>
      <c r="S2490">
        <v>0</v>
      </c>
      <c r="T2490">
        <v>0</v>
      </c>
      <c r="U2490">
        <v>0</v>
      </c>
      <c r="V2490">
        <v>99</v>
      </c>
      <c r="W2490">
        <v>83</v>
      </c>
      <c r="X2490">
        <v>68</v>
      </c>
      <c r="Y2490" t="s">
        <v>173</v>
      </c>
      <c r="Z2490" t="s">
        <v>173</v>
      </c>
      <c r="AA2490" t="s">
        <v>173</v>
      </c>
      <c r="AB2490" t="s">
        <v>173</v>
      </c>
      <c r="AC2490" s="25" t="s">
        <v>173</v>
      </c>
      <c r="AD2490" s="25" t="s">
        <v>173</v>
      </c>
      <c r="AE2490" s="25" t="s">
        <v>173</v>
      </c>
      <c r="AQ2490" s="5" t="e">
        <f>VLOOKUP(AR2490,'End KS4 denominations'!A:G,7,0)</f>
        <v>#N/A</v>
      </c>
      <c r="AR2490" s="5" t="str">
        <f t="shared" si="38"/>
        <v>Boys.S7.All state-funded.Total.Total</v>
      </c>
    </row>
    <row r="2491" spans="1:44" x14ac:dyDescent="0.25">
      <c r="A2491">
        <v>201819</v>
      </c>
      <c r="B2491" t="s">
        <v>19</v>
      </c>
      <c r="C2491" t="s">
        <v>110</v>
      </c>
      <c r="D2491" t="s">
        <v>20</v>
      </c>
      <c r="E2491" t="s">
        <v>21</v>
      </c>
      <c r="F2491" t="s">
        <v>22</v>
      </c>
      <c r="G2491" t="s">
        <v>113</v>
      </c>
      <c r="H2491" t="s">
        <v>125</v>
      </c>
      <c r="I2491" t="s">
        <v>170</v>
      </c>
      <c r="J2491" t="s">
        <v>161</v>
      </c>
      <c r="K2491" t="s">
        <v>161</v>
      </c>
      <c r="L2491" t="s">
        <v>34</v>
      </c>
      <c r="M2491" t="s">
        <v>26</v>
      </c>
      <c r="N2491">
        <v>262485</v>
      </c>
      <c r="O2491">
        <v>261459</v>
      </c>
      <c r="P2491">
        <v>237410</v>
      </c>
      <c r="Q2491">
        <v>211159</v>
      </c>
      <c r="R2491">
        <v>0</v>
      </c>
      <c r="S2491">
        <v>0</v>
      </c>
      <c r="T2491">
        <v>0</v>
      </c>
      <c r="U2491">
        <v>0</v>
      </c>
      <c r="V2491">
        <v>99</v>
      </c>
      <c r="W2491">
        <v>90</v>
      </c>
      <c r="X2491">
        <v>80</v>
      </c>
      <c r="Y2491" t="s">
        <v>173</v>
      </c>
      <c r="Z2491" t="s">
        <v>173</v>
      </c>
      <c r="AA2491" t="s">
        <v>173</v>
      </c>
      <c r="AB2491" t="s">
        <v>173</v>
      </c>
      <c r="AC2491" s="25" t="s">
        <v>173</v>
      </c>
      <c r="AD2491" s="25" t="s">
        <v>173</v>
      </c>
      <c r="AE2491" s="25" t="s">
        <v>173</v>
      </c>
      <c r="AQ2491" s="5" t="e">
        <f>VLOOKUP(AR2491,'End KS4 denominations'!A:G,7,0)</f>
        <v>#N/A</v>
      </c>
      <c r="AR2491" s="5" t="str">
        <f t="shared" si="38"/>
        <v>Girls.S7.All state-funded.Total.Total</v>
      </c>
    </row>
    <row r="2492" spans="1:44" x14ac:dyDescent="0.25">
      <c r="A2492">
        <v>201819</v>
      </c>
      <c r="B2492" t="s">
        <v>19</v>
      </c>
      <c r="C2492" t="s">
        <v>110</v>
      </c>
      <c r="D2492" t="s">
        <v>20</v>
      </c>
      <c r="E2492" t="s">
        <v>21</v>
      </c>
      <c r="F2492" t="s">
        <v>22</v>
      </c>
      <c r="G2492" t="s">
        <v>161</v>
      </c>
      <c r="H2492" t="s">
        <v>125</v>
      </c>
      <c r="I2492" t="s">
        <v>170</v>
      </c>
      <c r="J2492" t="s">
        <v>161</v>
      </c>
      <c r="K2492" t="s">
        <v>161</v>
      </c>
      <c r="L2492" t="s">
        <v>34</v>
      </c>
      <c r="M2492" t="s">
        <v>26</v>
      </c>
      <c r="N2492">
        <v>532128</v>
      </c>
      <c r="O2492">
        <v>529281</v>
      </c>
      <c r="P2492">
        <v>461945</v>
      </c>
      <c r="Q2492">
        <v>396432</v>
      </c>
      <c r="R2492">
        <v>0</v>
      </c>
      <c r="S2492">
        <v>0</v>
      </c>
      <c r="T2492">
        <v>0</v>
      </c>
      <c r="U2492">
        <v>0</v>
      </c>
      <c r="V2492">
        <v>99</v>
      </c>
      <c r="W2492">
        <v>86</v>
      </c>
      <c r="X2492">
        <v>74</v>
      </c>
      <c r="Y2492" t="s">
        <v>173</v>
      </c>
      <c r="Z2492" t="s">
        <v>173</v>
      </c>
      <c r="AA2492" t="s">
        <v>173</v>
      </c>
      <c r="AB2492" t="s">
        <v>173</v>
      </c>
      <c r="AC2492" s="25" t="s">
        <v>173</v>
      </c>
      <c r="AD2492" s="25" t="s">
        <v>173</v>
      </c>
      <c r="AE2492" s="25" t="s">
        <v>173</v>
      </c>
      <c r="AQ2492" s="5" t="e">
        <f>VLOOKUP(AR2492,'End KS4 denominations'!A:G,7,0)</f>
        <v>#N/A</v>
      </c>
      <c r="AR2492" s="5" t="str">
        <f t="shared" si="38"/>
        <v>Total.S7.All state-funded.Total.Total</v>
      </c>
    </row>
    <row r="2493" spans="1:44" x14ac:dyDescent="0.25">
      <c r="A2493">
        <v>201819</v>
      </c>
      <c r="B2493" t="s">
        <v>19</v>
      </c>
      <c r="C2493" t="s">
        <v>110</v>
      </c>
      <c r="D2493" t="s">
        <v>20</v>
      </c>
      <c r="E2493" t="s">
        <v>21</v>
      </c>
      <c r="F2493" t="s">
        <v>22</v>
      </c>
      <c r="G2493" t="s">
        <v>111</v>
      </c>
      <c r="H2493" t="s">
        <v>125</v>
      </c>
      <c r="I2493" t="s">
        <v>170</v>
      </c>
      <c r="J2493" t="s">
        <v>161</v>
      </c>
      <c r="K2493" t="s">
        <v>161</v>
      </c>
      <c r="L2493" t="s">
        <v>35</v>
      </c>
      <c r="M2493" t="s">
        <v>26</v>
      </c>
      <c r="N2493">
        <v>52600</v>
      </c>
      <c r="O2493">
        <v>52056</v>
      </c>
      <c r="P2493">
        <v>31816</v>
      </c>
      <c r="Q2493">
        <v>20916</v>
      </c>
      <c r="R2493">
        <v>0</v>
      </c>
      <c r="S2493">
        <v>0</v>
      </c>
      <c r="T2493">
        <v>0</v>
      </c>
      <c r="U2493">
        <v>0</v>
      </c>
      <c r="V2493">
        <v>98</v>
      </c>
      <c r="W2493">
        <v>60</v>
      </c>
      <c r="X2493">
        <v>39</v>
      </c>
      <c r="Y2493" t="s">
        <v>173</v>
      </c>
      <c r="Z2493" t="s">
        <v>173</v>
      </c>
      <c r="AA2493" t="s">
        <v>173</v>
      </c>
      <c r="AB2493" t="s">
        <v>173</v>
      </c>
      <c r="AC2493" s="25" t="s">
        <v>173</v>
      </c>
      <c r="AD2493" s="25" t="s">
        <v>173</v>
      </c>
      <c r="AE2493" s="25" t="s">
        <v>173</v>
      </c>
      <c r="AQ2493" s="5" t="e">
        <f>VLOOKUP(AR2493,'End KS4 denominations'!A:G,7,0)</f>
        <v>#N/A</v>
      </c>
      <c r="AR2493" s="5" t="str">
        <f t="shared" si="38"/>
        <v>Boys.S7.All state-funded.Total.Total</v>
      </c>
    </row>
    <row r="2494" spans="1:44" x14ac:dyDescent="0.25">
      <c r="A2494">
        <v>201819</v>
      </c>
      <c r="B2494" t="s">
        <v>19</v>
      </c>
      <c r="C2494" t="s">
        <v>110</v>
      </c>
      <c r="D2494" t="s">
        <v>20</v>
      </c>
      <c r="E2494" t="s">
        <v>21</v>
      </c>
      <c r="F2494" t="s">
        <v>22</v>
      </c>
      <c r="G2494" t="s">
        <v>113</v>
      </c>
      <c r="H2494" t="s">
        <v>125</v>
      </c>
      <c r="I2494" t="s">
        <v>170</v>
      </c>
      <c r="J2494" t="s">
        <v>161</v>
      </c>
      <c r="K2494" t="s">
        <v>161</v>
      </c>
      <c r="L2494" t="s">
        <v>35</v>
      </c>
      <c r="M2494" t="s">
        <v>26</v>
      </c>
      <c r="N2494">
        <v>103905</v>
      </c>
      <c r="O2494">
        <v>103495</v>
      </c>
      <c r="P2494">
        <v>84517</v>
      </c>
      <c r="Q2494">
        <v>67907</v>
      </c>
      <c r="R2494">
        <v>0</v>
      </c>
      <c r="S2494">
        <v>0</v>
      </c>
      <c r="T2494">
        <v>0</v>
      </c>
      <c r="U2494">
        <v>0</v>
      </c>
      <c r="V2494">
        <v>99</v>
      </c>
      <c r="W2494">
        <v>81</v>
      </c>
      <c r="X2494">
        <v>65</v>
      </c>
      <c r="Y2494" t="s">
        <v>173</v>
      </c>
      <c r="Z2494" t="s">
        <v>173</v>
      </c>
      <c r="AA2494" t="s">
        <v>173</v>
      </c>
      <c r="AB2494" t="s">
        <v>173</v>
      </c>
      <c r="AC2494" s="25" t="s">
        <v>173</v>
      </c>
      <c r="AD2494" s="25" t="s">
        <v>173</v>
      </c>
      <c r="AE2494" s="25" t="s">
        <v>173</v>
      </c>
      <c r="AQ2494" s="5" t="e">
        <f>VLOOKUP(AR2494,'End KS4 denominations'!A:G,7,0)</f>
        <v>#N/A</v>
      </c>
      <c r="AR2494" s="5" t="str">
        <f t="shared" si="38"/>
        <v>Girls.S7.All state-funded.Total.Total</v>
      </c>
    </row>
    <row r="2495" spans="1:44" x14ac:dyDescent="0.25">
      <c r="A2495">
        <v>201819</v>
      </c>
      <c r="B2495" t="s">
        <v>19</v>
      </c>
      <c r="C2495" t="s">
        <v>110</v>
      </c>
      <c r="D2495" t="s">
        <v>20</v>
      </c>
      <c r="E2495" t="s">
        <v>21</v>
      </c>
      <c r="F2495" t="s">
        <v>22</v>
      </c>
      <c r="G2495" t="s">
        <v>161</v>
      </c>
      <c r="H2495" t="s">
        <v>125</v>
      </c>
      <c r="I2495" t="s">
        <v>170</v>
      </c>
      <c r="J2495" t="s">
        <v>161</v>
      </c>
      <c r="K2495" t="s">
        <v>161</v>
      </c>
      <c r="L2495" t="s">
        <v>35</v>
      </c>
      <c r="M2495" t="s">
        <v>26</v>
      </c>
      <c r="N2495">
        <v>156505</v>
      </c>
      <c r="O2495">
        <v>155551</v>
      </c>
      <c r="P2495">
        <v>116333</v>
      </c>
      <c r="Q2495">
        <v>88823</v>
      </c>
      <c r="R2495">
        <v>0</v>
      </c>
      <c r="S2495">
        <v>0</v>
      </c>
      <c r="T2495">
        <v>0</v>
      </c>
      <c r="U2495">
        <v>0</v>
      </c>
      <c r="V2495">
        <v>99</v>
      </c>
      <c r="W2495">
        <v>74</v>
      </c>
      <c r="X2495">
        <v>56</v>
      </c>
      <c r="Y2495" t="s">
        <v>173</v>
      </c>
      <c r="Z2495" t="s">
        <v>173</v>
      </c>
      <c r="AA2495" t="s">
        <v>173</v>
      </c>
      <c r="AB2495" t="s">
        <v>173</v>
      </c>
      <c r="AC2495" s="25" t="s">
        <v>173</v>
      </c>
      <c r="AD2495" s="25" t="s">
        <v>173</v>
      </c>
      <c r="AE2495" s="25" t="s">
        <v>173</v>
      </c>
      <c r="AQ2495" s="5" t="e">
        <f>VLOOKUP(AR2495,'End KS4 denominations'!A:G,7,0)</f>
        <v>#N/A</v>
      </c>
      <c r="AR2495" s="5" t="str">
        <f t="shared" si="38"/>
        <v>Total.S7.All state-funded.Total.Total</v>
      </c>
    </row>
    <row r="2496" spans="1:44" x14ac:dyDescent="0.25">
      <c r="A2496">
        <v>201819</v>
      </c>
      <c r="B2496" t="s">
        <v>19</v>
      </c>
      <c r="C2496" t="s">
        <v>110</v>
      </c>
      <c r="D2496" t="s">
        <v>20</v>
      </c>
      <c r="E2496" t="s">
        <v>21</v>
      </c>
      <c r="F2496" t="s">
        <v>22</v>
      </c>
      <c r="G2496" t="s">
        <v>111</v>
      </c>
      <c r="H2496" t="s">
        <v>125</v>
      </c>
      <c r="I2496" t="s">
        <v>170</v>
      </c>
      <c r="J2496" t="s">
        <v>161</v>
      </c>
      <c r="K2496" t="s">
        <v>161</v>
      </c>
      <c r="L2496" t="s">
        <v>36</v>
      </c>
      <c r="M2496" t="s">
        <v>26</v>
      </c>
      <c r="N2496">
        <v>75093</v>
      </c>
      <c r="O2496">
        <v>74528</v>
      </c>
      <c r="P2496">
        <v>67485</v>
      </c>
      <c r="Q2496">
        <v>59824</v>
      </c>
      <c r="R2496">
        <v>0</v>
      </c>
      <c r="S2496">
        <v>0</v>
      </c>
      <c r="T2496">
        <v>0</v>
      </c>
      <c r="U2496">
        <v>0</v>
      </c>
      <c r="V2496">
        <v>99</v>
      </c>
      <c r="W2496">
        <v>89</v>
      </c>
      <c r="X2496">
        <v>79</v>
      </c>
      <c r="Y2496" t="s">
        <v>173</v>
      </c>
      <c r="Z2496" t="s">
        <v>173</v>
      </c>
      <c r="AA2496" t="s">
        <v>173</v>
      </c>
      <c r="AB2496" t="s">
        <v>173</v>
      </c>
      <c r="AC2496" s="25" t="s">
        <v>173</v>
      </c>
      <c r="AD2496" s="25" t="s">
        <v>173</v>
      </c>
      <c r="AE2496" s="25" t="s">
        <v>173</v>
      </c>
      <c r="AQ2496" s="5" t="e">
        <f>VLOOKUP(AR2496,'End KS4 denominations'!A:G,7,0)</f>
        <v>#N/A</v>
      </c>
      <c r="AR2496" s="5" t="str">
        <f t="shared" ref="AR2496:AR2559" si="39">CONCATENATE(G2496,".",H2496,".",I2496,".",J2496,".",K2496)</f>
        <v>Boys.S7.All state-funded.Total.Total</v>
      </c>
    </row>
    <row r="2497" spans="1:44" x14ac:dyDescent="0.25">
      <c r="A2497">
        <v>201819</v>
      </c>
      <c r="B2497" t="s">
        <v>19</v>
      </c>
      <c r="C2497" t="s">
        <v>110</v>
      </c>
      <c r="D2497" t="s">
        <v>20</v>
      </c>
      <c r="E2497" t="s">
        <v>21</v>
      </c>
      <c r="F2497" t="s">
        <v>22</v>
      </c>
      <c r="G2497" t="s">
        <v>113</v>
      </c>
      <c r="H2497" t="s">
        <v>125</v>
      </c>
      <c r="I2497" t="s">
        <v>170</v>
      </c>
      <c r="J2497" t="s">
        <v>161</v>
      </c>
      <c r="K2497" t="s">
        <v>161</v>
      </c>
      <c r="L2497" t="s">
        <v>36</v>
      </c>
      <c r="M2497" t="s">
        <v>26</v>
      </c>
      <c r="N2497">
        <v>72940</v>
      </c>
      <c r="O2497">
        <v>72532</v>
      </c>
      <c r="P2497">
        <v>66928</v>
      </c>
      <c r="Q2497">
        <v>60087</v>
      </c>
      <c r="R2497">
        <v>0</v>
      </c>
      <c r="S2497">
        <v>0</v>
      </c>
      <c r="T2497">
        <v>0</v>
      </c>
      <c r="U2497">
        <v>0</v>
      </c>
      <c r="V2497">
        <v>99</v>
      </c>
      <c r="W2497">
        <v>91</v>
      </c>
      <c r="X2497">
        <v>82</v>
      </c>
      <c r="Y2497" t="s">
        <v>173</v>
      </c>
      <c r="Z2497" t="s">
        <v>173</v>
      </c>
      <c r="AA2497" t="s">
        <v>173</v>
      </c>
      <c r="AB2497" t="s">
        <v>173</v>
      </c>
      <c r="AC2497" s="25" t="s">
        <v>173</v>
      </c>
      <c r="AD2497" s="25" t="s">
        <v>173</v>
      </c>
      <c r="AE2497" s="25" t="s">
        <v>173</v>
      </c>
      <c r="AQ2497" s="5" t="e">
        <f>VLOOKUP(AR2497,'End KS4 denominations'!A:G,7,0)</f>
        <v>#N/A</v>
      </c>
      <c r="AR2497" s="5" t="str">
        <f t="shared" si="39"/>
        <v>Girls.S7.All state-funded.Total.Total</v>
      </c>
    </row>
    <row r="2498" spans="1:44" x14ac:dyDescent="0.25">
      <c r="A2498">
        <v>201819</v>
      </c>
      <c r="B2498" t="s">
        <v>19</v>
      </c>
      <c r="C2498" t="s">
        <v>110</v>
      </c>
      <c r="D2498" t="s">
        <v>20</v>
      </c>
      <c r="E2498" t="s">
        <v>21</v>
      </c>
      <c r="F2498" t="s">
        <v>22</v>
      </c>
      <c r="G2498" t="s">
        <v>161</v>
      </c>
      <c r="H2498" t="s">
        <v>125</v>
      </c>
      <c r="I2498" t="s">
        <v>170</v>
      </c>
      <c r="J2498" t="s">
        <v>161</v>
      </c>
      <c r="K2498" t="s">
        <v>161</v>
      </c>
      <c r="L2498" t="s">
        <v>36</v>
      </c>
      <c r="M2498" t="s">
        <v>26</v>
      </c>
      <c r="N2498">
        <v>148033</v>
      </c>
      <c r="O2498">
        <v>147060</v>
      </c>
      <c r="P2498">
        <v>134413</v>
      </c>
      <c r="Q2498">
        <v>119911</v>
      </c>
      <c r="R2498">
        <v>0</v>
      </c>
      <c r="S2498">
        <v>0</v>
      </c>
      <c r="T2498">
        <v>0</v>
      </c>
      <c r="U2498">
        <v>0</v>
      </c>
      <c r="V2498">
        <v>99</v>
      </c>
      <c r="W2498">
        <v>90</v>
      </c>
      <c r="X2498">
        <v>81</v>
      </c>
      <c r="Y2498" t="s">
        <v>173</v>
      </c>
      <c r="Z2498" t="s">
        <v>173</v>
      </c>
      <c r="AA2498" t="s">
        <v>173</v>
      </c>
      <c r="AB2498" t="s">
        <v>173</v>
      </c>
      <c r="AC2498" s="25" t="s">
        <v>173</v>
      </c>
      <c r="AD2498" s="25" t="s">
        <v>173</v>
      </c>
      <c r="AE2498" s="25" t="s">
        <v>173</v>
      </c>
      <c r="AQ2498" s="5" t="e">
        <f>VLOOKUP(AR2498,'End KS4 denominations'!A:G,7,0)</f>
        <v>#N/A</v>
      </c>
      <c r="AR2498" s="5" t="str">
        <f t="shared" si="39"/>
        <v>Total.S7.All state-funded.Total.Total</v>
      </c>
    </row>
    <row r="2499" spans="1:44" x14ac:dyDescent="0.25">
      <c r="A2499">
        <v>201819</v>
      </c>
      <c r="B2499" t="s">
        <v>19</v>
      </c>
      <c r="C2499" t="s">
        <v>110</v>
      </c>
      <c r="D2499" t="s">
        <v>20</v>
      </c>
      <c r="E2499" t="s">
        <v>21</v>
      </c>
      <c r="F2499" t="s">
        <v>22</v>
      </c>
      <c r="G2499" t="s">
        <v>111</v>
      </c>
      <c r="H2499" t="s">
        <v>125</v>
      </c>
      <c r="I2499" t="s">
        <v>170</v>
      </c>
      <c r="J2499" t="s">
        <v>161</v>
      </c>
      <c r="K2499" t="s">
        <v>161</v>
      </c>
      <c r="L2499" t="s">
        <v>37</v>
      </c>
      <c r="M2499" t="s">
        <v>26</v>
      </c>
      <c r="N2499">
        <v>49606</v>
      </c>
      <c r="O2499">
        <v>48591</v>
      </c>
      <c r="P2499">
        <v>31251</v>
      </c>
      <c r="Q2499">
        <v>23981</v>
      </c>
      <c r="R2499">
        <v>0</v>
      </c>
      <c r="S2499">
        <v>0</v>
      </c>
      <c r="T2499">
        <v>0</v>
      </c>
      <c r="U2499">
        <v>0</v>
      </c>
      <c r="V2499">
        <v>97</v>
      </c>
      <c r="W2499">
        <v>62</v>
      </c>
      <c r="X2499">
        <v>48</v>
      </c>
      <c r="Y2499" t="s">
        <v>173</v>
      </c>
      <c r="Z2499" t="s">
        <v>173</v>
      </c>
      <c r="AA2499" t="s">
        <v>173</v>
      </c>
      <c r="AB2499" t="s">
        <v>173</v>
      </c>
      <c r="AC2499" s="25" t="s">
        <v>173</v>
      </c>
      <c r="AD2499" s="25" t="s">
        <v>173</v>
      </c>
      <c r="AE2499" s="25" t="s">
        <v>173</v>
      </c>
      <c r="AQ2499" s="5" t="e">
        <f>VLOOKUP(AR2499,'End KS4 denominations'!A:G,7,0)</f>
        <v>#N/A</v>
      </c>
      <c r="AR2499" s="5" t="str">
        <f t="shared" si="39"/>
        <v>Boys.S7.All state-funded.Total.Total</v>
      </c>
    </row>
    <row r="2500" spans="1:44" x14ac:dyDescent="0.25">
      <c r="A2500">
        <v>201819</v>
      </c>
      <c r="B2500" t="s">
        <v>19</v>
      </c>
      <c r="C2500" t="s">
        <v>110</v>
      </c>
      <c r="D2500" t="s">
        <v>20</v>
      </c>
      <c r="E2500" t="s">
        <v>21</v>
      </c>
      <c r="F2500" t="s">
        <v>22</v>
      </c>
      <c r="G2500" t="s">
        <v>113</v>
      </c>
      <c r="H2500" t="s">
        <v>125</v>
      </c>
      <c r="I2500" t="s">
        <v>170</v>
      </c>
      <c r="J2500" t="s">
        <v>161</v>
      </c>
      <c r="K2500" t="s">
        <v>161</v>
      </c>
      <c r="L2500" t="s">
        <v>37</v>
      </c>
      <c r="M2500" t="s">
        <v>26</v>
      </c>
      <c r="N2500">
        <v>33818</v>
      </c>
      <c r="O2500">
        <v>33430</v>
      </c>
      <c r="P2500">
        <v>22801</v>
      </c>
      <c r="Q2500">
        <v>18051</v>
      </c>
      <c r="R2500">
        <v>0</v>
      </c>
      <c r="S2500">
        <v>0</v>
      </c>
      <c r="T2500">
        <v>0</v>
      </c>
      <c r="U2500">
        <v>0</v>
      </c>
      <c r="V2500">
        <v>98</v>
      </c>
      <c r="W2500">
        <v>67</v>
      </c>
      <c r="X2500">
        <v>53</v>
      </c>
      <c r="Y2500" t="s">
        <v>173</v>
      </c>
      <c r="Z2500" t="s">
        <v>173</v>
      </c>
      <c r="AA2500" t="s">
        <v>173</v>
      </c>
      <c r="AB2500" t="s">
        <v>173</v>
      </c>
      <c r="AC2500" s="25" t="s">
        <v>173</v>
      </c>
      <c r="AD2500" s="25" t="s">
        <v>173</v>
      </c>
      <c r="AE2500" s="25" t="s">
        <v>173</v>
      </c>
      <c r="AQ2500" s="5" t="e">
        <f>VLOOKUP(AR2500,'End KS4 denominations'!A:G,7,0)</f>
        <v>#N/A</v>
      </c>
      <c r="AR2500" s="5" t="str">
        <f t="shared" si="39"/>
        <v>Girls.S7.All state-funded.Total.Total</v>
      </c>
    </row>
    <row r="2501" spans="1:44" x14ac:dyDescent="0.25">
      <c r="A2501">
        <v>201819</v>
      </c>
      <c r="B2501" t="s">
        <v>19</v>
      </c>
      <c r="C2501" t="s">
        <v>110</v>
      </c>
      <c r="D2501" t="s">
        <v>20</v>
      </c>
      <c r="E2501" t="s">
        <v>21</v>
      </c>
      <c r="F2501" t="s">
        <v>22</v>
      </c>
      <c r="G2501" t="s">
        <v>161</v>
      </c>
      <c r="H2501" t="s">
        <v>125</v>
      </c>
      <c r="I2501" t="s">
        <v>170</v>
      </c>
      <c r="J2501" t="s">
        <v>161</v>
      </c>
      <c r="K2501" t="s">
        <v>161</v>
      </c>
      <c r="L2501" t="s">
        <v>37</v>
      </c>
      <c r="M2501" t="s">
        <v>26</v>
      </c>
      <c r="N2501">
        <v>83424</v>
      </c>
      <c r="O2501">
        <v>82021</v>
      </c>
      <c r="P2501">
        <v>54052</v>
      </c>
      <c r="Q2501">
        <v>42032</v>
      </c>
      <c r="R2501">
        <v>0</v>
      </c>
      <c r="S2501">
        <v>0</v>
      </c>
      <c r="T2501">
        <v>0</v>
      </c>
      <c r="U2501">
        <v>0</v>
      </c>
      <c r="V2501">
        <v>98</v>
      </c>
      <c r="W2501">
        <v>64</v>
      </c>
      <c r="X2501">
        <v>50</v>
      </c>
      <c r="Y2501" t="s">
        <v>173</v>
      </c>
      <c r="Z2501" t="s">
        <v>173</v>
      </c>
      <c r="AA2501" t="s">
        <v>173</v>
      </c>
      <c r="AB2501" t="s">
        <v>173</v>
      </c>
      <c r="AC2501" s="25" t="s">
        <v>173</v>
      </c>
      <c r="AD2501" s="25" t="s">
        <v>173</v>
      </c>
      <c r="AE2501" s="25" t="s">
        <v>173</v>
      </c>
      <c r="AQ2501" s="5" t="e">
        <f>VLOOKUP(AR2501,'End KS4 denominations'!A:G,7,0)</f>
        <v>#N/A</v>
      </c>
      <c r="AR2501" s="5" t="str">
        <f t="shared" si="39"/>
        <v>Total.S7.All state-funded.Total.Total</v>
      </c>
    </row>
    <row r="2502" spans="1:44" x14ac:dyDescent="0.25">
      <c r="A2502">
        <v>201819</v>
      </c>
      <c r="B2502" t="s">
        <v>19</v>
      </c>
      <c r="C2502" t="s">
        <v>110</v>
      </c>
      <c r="D2502" t="s">
        <v>20</v>
      </c>
      <c r="E2502" t="s">
        <v>21</v>
      </c>
      <c r="F2502" t="s">
        <v>22</v>
      </c>
      <c r="G2502" t="s">
        <v>111</v>
      </c>
      <c r="H2502" t="s">
        <v>125</v>
      </c>
      <c r="I2502" t="s">
        <v>170</v>
      </c>
      <c r="J2502" t="s">
        <v>161</v>
      </c>
      <c r="K2502" t="s">
        <v>161</v>
      </c>
      <c r="L2502" t="s">
        <v>38</v>
      </c>
      <c r="M2502" t="s">
        <v>26</v>
      </c>
      <c r="N2502">
        <v>74319</v>
      </c>
      <c r="O2502">
        <v>73791</v>
      </c>
      <c r="P2502">
        <v>66346</v>
      </c>
      <c r="Q2502">
        <v>57602</v>
      </c>
      <c r="R2502">
        <v>0</v>
      </c>
      <c r="S2502">
        <v>0</v>
      </c>
      <c r="T2502">
        <v>0</v>
      </c>
      <c r="U2502">
        <v>0</v>
      </c>
      <c r="V2502">
        <v>99</v>
      </c>
      <c r="W2502">
        <v>89</v>
      </c>
      <c r="X2502">
        <v>77</v>
      </c>
      <c r="Y2502" t="s">
        <v>173</v>
      </c>
      <c r="Z2502" t="s">
        <v>173</v>
      </c>
      <c r="AA2502" t="s">
        <v>173</v>
      </c>
      <c r="AB2502" t="s">
        <v>173</v>
      </c>
      <c r="AC2502" s="25" t="s">
        <v>173</v>
      </c>
      <c r="AD2502" s="25" t="s">
        <v>173</v>
      </c>
      <c r="AE2502" s="25" t="s">
        <v>173</v>
      </c>
      <c r="AQ2502" s="5" t="e">
        <f>VLOOKUP(AR2502,'End KS4 denominations'!A:G,7,0)</f>
        <v>#N/A</v>
      </c>
      <c r="AR2502" s="5" t="str">
        <f t="shared" si="39"/>
        <v>Boys.S7.All state-funded.Total.Total</v>
      </c>
    </row>
    <row r="2503" spans="1:44" x14ac:dyDescent="0.25">
      <c r="A2503">
        <v>201819</v>
      </c>
      <c r="B2503" t="s">
        <v>19</v>
      </c>
      <c r="C2503" t="s">
        <v>110</v>
      </c>
      <c r="D2503" t="s">
        <v>20</v>
      </c>
      <c r="E2503" t="s">
        <v>21</v>
      </c>
      <c r="F2503" t="s">
        <v>22</v>
      </c>
      <c r="G2503" t="s">
        <v>113</v>
      </c>
      <c r="H2503" t="s">
        <v>125</v>
      </c>
      <c r="I2503" t="s">
        <v>170</v>
      </c>
      <c r="J2503" t="s">
        <v>161</v>
      </c>
      <c r="K2503" t="s">
        <v>161</v>
      </c>
      <c r="L2503" t="s">
        <v>38</v>
      </c>
      <c r="M2503" t="s">
        <v>26</v>
      </c>
      <c r="N2503">
        <v>71999</v>
      </c>
      <c r="O2503">
        <v>71554</v>
      </c>
      <c r="P2503">
        <v>65074</v>
      </c>
      <c r="Q2503">
        <v>56862</v>
      </c>
      <c r="R2503">
        <v>0</v>
      </c>
      <c r="S2503">
        <v>0</v>
      </c>
      <c r="T2503">
        <v>0</v>
      </c>
      <c r="U2503">
        <v>0</v>
      </c>
      <c r="V2503">
        <v>99</v>
      </c>
      <c r="W2503">
        <v>90</v>
      </c>
      <c r="X2503">
        <v>78</v>
      </c>
      <c r="Y2503" t="s">
        <v>173</v>
      </c>
      <c r="Z2503" t="s">
        <v>173</v>
      </c>
      <c r="AA2503" t="s">
        <v>173</v>
      </c>
      <c r="AB2503" t="s">
        <v>173</v>
      </c>
      <c r="AC2503" s="25" t="s">
        <v>173</v>
      </c>
      <c r="AD2503" s="25" t="s">
        <v>173</v>
      </c>
      <c r="AE2503" s="25" t="s">
        <v>173</v>
      </c>
      <c r="AQ2503" s="5" t="e">
        <f>VLOOKUP(AR2503,'End KS4 denominations'!A:G,7,0)</f>
        <v>#N/A</v>
      </c>
      <c r="AR2503" s="5" t="str">
        <f t="shared" si="39"/>
        <v>Girls.S7.All state-funded.Total.Total</v>
      </c>
    </row>
    <row r="2504" spans="1:44" x14ac:dyDescent="0.25">
      <c r="A2504">
        <v>201819</v>
      </c>
      <c r="B2504" t="s">
        <v>19</v>
      </c>
      <c r="C2504" t="s">
        <v>110</v>
      </c>
      <c r="D2504" t="s">
        <v>20</v>
      </c>
      <c r="E2504" t="s">
        <v>21</v>
      </c>
      <c r="F2504" t="s">
        <v>22</v>
      </c>
      <c r="G2504" t="s">
        <v>161</v>
      </c>
      <c r="H2504" t="s">
        <v>125</v>
      </c>
      <c r="I2504" t="s">
        <v>170</v>
      </c>
      <c r="J2504" t="s">
        <v>161</v>
      </c>
      <c r="K2504" t="s">
        <v>161</v>
      </c>
      <c r="L2504" t="s">
        <v>38</v>
      </c>
      <c r="M2504" t="s">
        <v>26</v>
      </c>
      <c r="N2504">
        <v>146318</v>
      </c>
      <c r="O2504">
        <v>145345</v>
      </c>
      <c r="P2504">
        <v>131420</v>
      </c>
      <c r="Q2504">
        <v>114464</v>
      </c>
      <c r="R2504">
        <v>0</v>
      </c>
      <c r="S2504">
        <v>0</v>
      </c>
      <c r="T2504">
        <v>0</v>
      </c>
      <c r="U2504">
        <v>0</v>
      </c>
      <c r="V2504">
        <v>99</v>
      </c>
      <c r="W2504">
        <v>89</v>
      </c>
      <c r="X2504">
        <v>78</v>
      </c>
      <c r="Y2504" t="s">
        <v>173</v>
      </c>
      <c r="Z2504" t="s">
        <v>173</v>
      </c>
      <c r="AA2504" t="s">
        <v>173</v>
      </c>
      <c r="AB2504" t="s">
        <v>173</v>
      </c>
      <c r="AC2504" s="25" t="s">
        <v>173</v>
      </c>
      <c r="AD2504" s="25" t="s">
        <v>173</v>
      </c>
      <c r="AE2504" s="25" t="s">
        <v>173</v>
      </c>
      <c r="AQ2504" s="5" t="e">
        <f>VLOOKUP(AR2504,'End KS4 denominations'!A:G,7,0)</f>
        <v>#N/A</v>
      </c>
      <c r="AR2504" s="5" t="str">
        <f t="shared" si="39"/>
        <v>Total.S7.All state-funded.Total.Total</v>
      </c>
    </row>
    <row r="2505" spans="1:44" x14ac:dyDescent="0.25">
      <c r="A2505">
        <v>201819</v>
      </c>
      <c r="B2505" t="s">
        <v>19</v>
      </c>
      <c r="C2505" t="s">
        <v>110</v>
      </c>
      <c r="D2505" t="s">
        <v>20</v>
      </c>
      <c r="E2505" t="s">
        <v>21</v>
      </c>
      <c r="F2505" t="s">
        <v>22</v>
      </c>
      <c r="G2505" t="s">
        <v>111</v>
      </c>
      <c r="H2505" t="s">
        <v>125</v>
      </c>
      <c r="I2505" t="s">
        <v>170</v>
      </c>
      <c r="J2505" t="s">
        <v>161</v>
      </c>
      <c r="K2505" t="s">
        <v>161</v>
      </c>
      <c r="L2505" t="s">
        <v>39</v>
      </c>
      <c r="M2505" t="s">
        <v>26</v>
      </c>
      <c r="N2505">
        <v>493</v>
      </c>
      <c r="O2505">
        <v>476</v>
      </c>
      <c r="P2505">
        <v>315</v>
      </c>
      <c r="Q2505">
        <v>250</v>
      </c>
      <c r="R2505">
        <v>0</v>
      </c>
      <c r="S2505">
        <v>0</v>
      </c>
      <c r="T2505">
        <v>0</v>
      </c>
      <c r="U2505">
        <v>0</v>
      </c>
      <c r="V2505">
        <v>96</v>
      </c>
      <c r="W2505">
        <v>63</v>
      </c>
      <c r="X2505">
        <v>50</v>
      </c>
      <c r="Y2505" t="s">
        <v>173</v>
      </c>
      <c r="Z2505" t="s">
        <v>173</v>
      </c>
      <c r="AA2505" t="s">
        <v>173</v>
      </c>
      <c r="AB2505" t="s">
        <v>173</v>
      </c>
      <c r="AC2505" s="25" t="s">
        <v>173</v>
      </c>
      <c r="AD2505" s="25" t="s">
        <v>173</v>
      </c>
      <c r="AE2505" s="25" t="s">
        <v>173</v>
      </c>
      <c r="AQ2505" s="5" t="e">
        <f>VLOOKUP(AR2505,'End KS4 denominations'!A:G,7,0)</f>
        <v>#N/A</v>
      </c>
      <c r="AR2505" s="5" t="str">
        <f t="shared" si="39"/>
        <v>Boys.S7.All state-funded.Total.Total</v>
      </c>
    </row>
    <row r="2506" spans="1:44" x14ac:dyDescent="0.25">
      <c r="A2506">
        <v>201819</v>
      </c>
      <c r="B2506" t="s">
        <v>19</v>
      </c>
      <c r="C2506" t="s">
        <v>110</v>
      </c>
      <c r="D2506" t="s">
        <v>20</v>
      </c>
      <c r="E2506" t="s">
        <v>21</v>
      </c>
      <c r="F2506" t="s">
        <v>22</v>
      </c>
      <c r="G2506" t="s">
        <v>113</v>
      </c>
      <c r="H2506" t="s">
        <v>125</v>
      </c>
      <c r="I2506" t="s">
        <v>170</v>
      </c>
      <c r="J2506" t="s">
        <v>161</v>
      </c>
      <c r="K2506" t="s">
        <v>161</v>
      </c>
      <c r="L2506" t="s">
        <v>39</v>
      </c>
      <c r="M2506" t="s">
        <v>26</v>
      </c>
      <c r="N2506">
        <v>724</v>
      </c>
      <c r="O2506">
        <v>716</v>
      </c>
      <c r="P2506">
        <v>601</v>
      </c>
      <c r="Q2506">
        <v>517</v>
      </c>
      <c r="R2506">
        <v>0</v>
      </c>
      <c r="S2506">
        <v>0</v>
      </c>
      <c r="T2506">
        <v>0</v>
      </c>
      <c r="U2506">
        <v>0</v>
      </c>
      <c r="V2506">
        <v>98</v>
      </c>
      <c r="W2506">
        <v>83</v>
      </c>
      <c r="X2506">
        <v>71</v>
      </c>
      <c r="Y2506" t="s">
        <v>173</v>
      </c>
      <c r="Z2506" t="s">
        <v>173</v>
      </c>
      <c r="AA2506" t="s">
        <v>173</v>
      </c>
      <c r="AB2506" t="s">
        <v>173</v>
      </c>
      <c r="AC2506" s="25" t="s">
        <v>173</v>
      </c>
      <c r="AD2506" s="25" t="s">
        <v>173</v>
      </c>
      <c r="AE2506" s="25" t="s">
        <v>173</v>
      </c>
      <c r="AQ2506" s="5" t="e">
        <f>VLOOKUP(AR2506,'End KS4 denominations'!A:G,7,0)</f>
        <v>#N/A</v>
      </c>
      <c r="AR2506" s="5" t="str">
        <f t="shared" si="39"/>
        <v>Girls.S7.All state-funded.Total.Total</v>
      </c>
    </row>
    <row r="2507" spans="1:44" x14ac:dyDescent="0.25">
      <c r="A2507">
        <v>201819</v>
      </c>
      <c r="B2507" t="s">
        <v>19</v>
      </c>
      <c r="C2507" t="s">
        <v>110</v>
      </c>
      <c r="D2507" t="s">
        <v>20</v>
      </c>
      <c r="E2507" t="s">
        <v>21</v>
      </c>
      <c r="F2507" t="s">
        <v>22</v>
      </c>
      <c r="G2507" t="s">
        <v>161</v>
      </c>
      <c r="H2507" t="s">
        <v>125</v>
      </c>
      <c r="I2507" t="s">
        <v>170</v>
      </c>
      <c r="J2507" t="s">
        <v>161</v>
      </c>
      <c r="K2507" t="s">
        <v>161</v>
      </c>
      <c r="L2507" t="s">
        <v>39</v>
      </c>
      <c r="M2507" t="s">
        <v>26</v>
      </c>
      <c r="N2507">
        <v>1217</v>
      </c>
      <c r="O2507">
        <v>1192</v>
      </c>
      <c r="P2507">
        <v>916</v>
      </c>
      <c r="Q2507">
        <v>767</v>
      </c>
      <c r="R2507">
        <v>0</v>
      </c>
      <c r="S2507">
        <v>0</v>
      </c>
      <c r="T2507">
        <v>0</v>
      </c>
      <c r="U2507">
        <v>0</v>
      </c>
      <c r="V2507">
        <v>97</v>
      </c>
      <c r="W2507">
        <v>75</v>
      </c>
      <c r="X2507">
        <v>63</v>
      </c>
      <c r="Y2507" t="s">
        <v>173</v>
      </c>
      <c r="Z2507" t="s">
        <v>173</v>
      </c>
      <c r="AA2507" t="s">
        <v>173</v>
      </c>
      <c r="AB2507" t="s">
        <v>173</v>
      </c>
      <c r="AC2507" s="25" t="s">
        <v>173</v>
      </c>
      <c r="AD2507" s="25" t="s">
        <v>173</v>
      </c>
      <c r="AE2507" s="25" t="s">
        <v>173</v>
      </c>
      <c r="AQ2507" s="5" t="e">
        <f>VLOOKUP(AR2507,'End KS4 denominations'!A:G,7,0)</f>
        <v>#N/A</v>
      </c>
      <c r="AR2507" s="5" t="str">
        <f t="shared" si="39"/>
        <v>Total.S7.All state-funded.Total.Total</v>
      </c>
    </row>
    <row r="2508" spans="1:44" x14ac:dyDescent="0.25">
      <c r="A2508">
        <v>201819</v>
      </c>
      <c r="B2508" t="s">
        <v>19</v>
      </c>
      <c r="C2508" t="s">
        <v>110</v>
      </c>
      <c r="D2508" t="s">
        <v>20</v>
      </c>
      <c r="E2508" t="s">
        <v>21</v>
      </c>
      <c r="F2508" t="s">
        <v>22</v>
      </c>
      <c r="G2508" t="s">
        <v>111</v>
      </c>
      <c r="H2508" t="s">
        <v>125</v>
      </c>
      <c r="I2508" t="s">
        <v>170</v>
      </c>
      <c r="J2508" t="s">
        <v>161</v>
      </c>
      <c r="K2508" t="s">
        <v>161</v>
      </c>
      <c r="L2508" t="s">
        <v>40</v>
      </c>
      <c r="M2508" t="s">
        <v>26</v>
      </c>
      <c r="N2508">
        <v>68</v>
      </c>
      <c r="O2508">
        <v>68</v>
      </c>
      <c r="P2508">
        <v>59</v>
      </c>
      <c r="Q2508">
        <v>57</v>
      </c>
      <c r="R2508">
        <v>0</v>
      </c>
      <c r="S2508">
        <v>0</v>
      </c>
      <c r="T2508">
        <v>0</v>
      </c>
      <c r="U2508">
        <v>0</v>
      </c>
      <c r="V2508">
        <v>100</v>
      </c>
      <c r="W2508">
        <v>86</v>
      </c>
      <c r="X2508">
        <v>83</v>
      </c>
      <c r="Y2508" t="s">
        <v>173</v>
      </c>
      <c r="Z2508" t="s">
        <v>173</v>
      </c>
      <c r="AA2508" t="s">
        <v>173</v>
      </c>
      <c r="AB2508" t="s">
        <v>173</v>
      </c>
      <c r="AC2508" s="25" t="s">
        <v>173</v>
      </c>
      <c r="AD2508" s="25" t="s">
        <v>173</v>
      </c>
      <c r="AE2508" s="25" t="s">
        <v>173</v>
      </c>
      <c r="AQ2508" s="5" t="e">
        <f>VLOOKUP(AR2508,'End KS4 denominations'!A:G,7,0)</f>
        <v>#N/A</v>
      </c>
      <c r="AR2508" s="5" t="str">
        <f t="shared" si="39"/>
        <v>Boys.S7.All state-funded.Total.Total</v>
      </c>
    </row>
    <row r="2509" spans="1:44" x14ac:dyDescent="0.25">
      <c r="A2509">
        <v>201819</v>
      </c>
      <c r="B2509" t="s">
        <v>19</v>
      </c>
      <c r="C2509" t="s">
        <v>110</v>
      </c>
      <c r="D2509" t="s">
        <v>20</v>
      </c>
      <c r="E2509" t="s">
        <v>21</v>
      </c>
      <c r="F2509" t="s">
        <v>22</v>
      </c>
      <c r="G2509" t="s">
        <v>113</v>
      </c>
      <c r="H2509" t="s">
        <v>125</v>
      </c>
      <c r="I2509" t="s">
        <v>170</v>
      </c>
      <c r="J2509" t="s">
        <v>161</v>
      </c>
      <c r="K2509" t="s">
        <v>161</v>
      </c>
      <c r="L2509" t="s">
        <v>40</v>
      </c>
      <c r="M2509" t="s">
        <v>26</v>
      </c>
      <c r="N2509">
        <v>47</v>
      </c>
      <c r="O2509">
        <v>46</v>
      </c>
      <c r="P2509">
        <v>39</v>
      </c>
      <c r="Q2509">
        <v>39</v>
      </c>
      <c r="R2509">
        <v>0</v>
      </c>
      <c r="S2509">
        <v>0</v>
      </c>
      <c r="T2509">
        <v>0</v>
      </c>
      <c r="U2509">
        <v>0</v>
      </c>
      <c r="V2509">
        <v>97</v>
      </c>
      <c r="W2509">
        <v>82</v>
      </c>
      <c r="X2509">
        <v>82</v>
      </c>
      <c r="Y2509" t="s">
        <v>173</v>
      </c>
      <c r="Z2509" t="s">
        <v>173</v>
      </c>
      <c r="AA2509" t="s">
        <v>173</v>
      </c>
      <c r="AB2509" t="s">
        <v>173</v>
      </c>
      <c r="AC2509" s="25" t="s">
        <v>173</v>
      </c>
      <c r="AD2509" s="25" t="s">
        <v>173</v>
      </c>
      <c r="AE2509" s="25" t="s">
        <v>173</v>
      </c>
      <c r="AQ2509" s="5" t="e">
        <f>VLOOKUP(AR2509,'End KS4 denominations'!A:G,7,0)</f>
        <v>#N/A</v>
      </c>
      <c r="AR2509" s="5" t="str">
        <f t="shared" si="39"/>
        <v>Girls.S7.All state-funded.Total.Total</v>
      </c>
    </row>
    <row r="2510" spans="1:44" x14ac:dyDescent="0.25">
      <c r="A2510">
        <v>201819</v>
      </c>
      <c r="B2510" t="s">
        <v>19</v>
      </c>
      <c r="C2510" t="s">
        <v>110</v>
      </c>
      <c r="D2510" t="s">
        <v>20</v>
      </c>
      <c r="E2510" t="s">
        <v>21</v>
      </c>
      <c r="F2510" t="s">
        <v>22</v>
      </c>
      <c r="G2510" t="s">
        <v>161</v>
      </c>
      <c r="H2510" t="s">
        <v>125</v>
      </c>
      <c r="I2510" t="s">
        <v>170</v>
      </c>
      <c r="J2510" t="s">
        <v>161</v>
      </c>
      <c r="K2510" t="s">
        <v>161</v>
      </c>
      <c r="L2510" t="s">
        <v>40</v>
      </c>
      <c r="M2510" t="s">
        <v>26</v>
      </c>
      <c r="N2510">
        <v>115</v>
      </c>
      <c r="O2510">
        <v>114</v>
      </c>
      <c r="P2510">
        <v>98</v>
      </c>
      <c r="Q2510">
        <v>96</v>
      </c>
      <c r="R2510">
        <v>0</v>
      </c>
      <c r="S2510">
        <v>0</v>
      </c>
      <c r="T2510">
        <v>0</v>
      </c>
      <c r="U2510">
        <v>0</v>
      </c>
      <c r="V2510">
        <v>99</v>
      </c>
      <c r="W2510">
        <v>85</v>
      </c>
      <c r="X2510">
        <v>83</v>
      </c>
      <c r="Y2510" t="s">
        <v>173</v>
      </c>
      <c r="Z2510" t="s">
        <v>173</v>
      </c>
      <c r="AA2510" t="s">
        <v>173</v>
      </c>
      <c r="AB2510" t="s">
        <v>173</v>
      </c>
      <c r="AC2510" s="25" t="s">
        <v>173</v>
      </c>
      <c r="AD2510" s="25" t="s">
        <v>173</v>
      </c>
      <c r="AE2510" s="25" t="s">
        <v>173</v>
      </c>
      <c r="AQ2510" s="5" t="e">
        <f>VLOOKUP(AR2510,'End KS4 denominations'!A:G,7,0)</f>
        <v>#N/A</v>
      </c>
      <c r="AR2510" s="5" t="str">
        <f t="shared" si="39"/>
        <v>Total.S7.All state-funded.Total.Total</v>
      </c>
    </row>
    <row r="2511" spans="1:44" x14ac:dyDescent="0.25">
      <c r="A2511">
        <v>201819</v>
      </c>
      <c r="B2511" t="s">
        <v>19</v>
      </c>
      <c r="C2511" t="s">
        <v>110</v>
      </c>
      <c r="D2511" t="s">
        <v>20</v>
      </c>
      <c r="E2511" t="s">
        <v>21</v>
      </c>
      <c r="F2511" t="s">
        <v>22</v>
      </c>
      <c r="G2511" t="s">
        <v>111</v>
      </c>
      <c r="H2511" t="s">
        <v>125</v>
      </c>
      <c r="I2511" t="s">
        <v>170</v>
      </c>
      <c r="J2511" t="s">
        <v>161</v>
      </c>
      <c r="K2511" t="s">
        <v>161</v>
      </c>
      <c r="L2511" t="s">
        <v>41</v>
      </c>
      <c r="M2511" t="s">
        <v>26</v>
      </c>
      <c r="N2511">
        <v>188884</v>
      </c>
      <c r="O2511">
        <v>183758</v>
      </c>
      <c r="P2511">
        <v>98502</v>
      </c>
      <c r="Q2511">
        <v>58314</v>
      </c>
      <c r="R2511">
        <v>0</v>
      </c>
      <c r="S2511">
        <v>0</v>
      </c>
      <c r="T2511">
        <v>0</v>
      </c>
      <c r="U2511">
        <v>0</v>
      </c>
      <c r="V2511">
        <v>97</v>
      </c>
      <c r="W2511">
        <v>52</v>
      </c>
      <c r="X2511">
        <v>30</v>
      </c>
      <c r="Y2511" t="s">
        <v>173</v>
      </c>
      <c r="Z2511" t="s">
        <v>173</v>
      </c>
      <c r="AA2511" t="s">
        <v>173</v>
      </c>
      <c r="AB2511" t="s">
        <v>173</v>
      </c>
      <c r="AC2511" s="25" t="s">
        <v>173</v>
      </c>
      <c r="AD2511" s="25" t="s">
        <v>173</v>
      </c>
      <c r="AE2511" s="25" t="s">
        <v>173</v>
      </c>
      <c r="AQ2511" s="5" t="e">
        <f>VLOOKUP(AR2511,'End KS4 denominations'!A:G,7,0)</f>
        <v>#N/A</v>
      </c>
      <c r="AR2511" s="5" t="str">
        <f t="shared" si="39"/>
        <v>Boys.S7.All state-funded.Total.Total</v>
      </c>
    </row>
    <row r="2512" spans="1:44" x14ac:dyDescent="0.25">
      <c r="A2512">
        <v>201819</v>
      </c>
      <c r="B2512" t="s">
        <v>19</v>
      </c>
      <c r="C2512" t="s">
        <v>110</v>
      </c>
      <c r="D2512" t="s">
        <v>20</v>
      </c>
      <c r="E2512" t="s">
        <v>21</v>
      </c>
      <c r="F2512" t="s">
        <v>22</v>
      </c>
      <c r="G2512" t="s">
        <v>113</v>
      </c>
      <c r="H2512" t="s">
        <v>125</v>
      </c>
      <c r="I2512" t="s">
        <v>170</v>
      </c>
      <c r="J2512" t="s">
        <v>161</v>
      </c>
      <c r="K2512" t="s">
        <v>161</v>
      </c>
      <c r="L2512" t="s">
        <v>41</v>
      </c>
      <c r="M2512" t="s">
        <v>26</v>
      </c>
      <c r="N2512">
        <v>186295</v>
      </c>
      <c r="O2512">
        <v>182528</v>
      </c>
      <c r="P2512">
        <v>106454</v>
      </c>
      <c r="Q2512">
        <v>66501</v>
      </c>
      <c r="R2512">
        <v>0</v>
      </c>
      <c r="S2512">
        <v>0</v>
      </c>
      <c r="T2512">
        <v>0</v>
      </c>
      <c r="U2512">
        <v>0</v>
      </c>
      <c r="V2512">
        <v>97</v>
      </c>
      <c r="W2512">
        <v>57</v>
      </c>
      <c r="X2512">
        <v>35</v>
      </c>
      <c r="Y2512" t="s">
        <v>173</v>
      </c>
      <c r="Z2512" t="s">
        <v>173</v>
      </c>
      <c r="AA2512" t="s">
        <v>173</v>
      </c>
      <c r="AB2512" t="s">
        <v>173</v>
      </c>
      <c r="AC2512" s="25" t="s">
        <v>173</v>
      </c>
      <c r="AD2512" s="25" t="s">
        <v>173</v>
      </c>
      <c r="AE2512" s="25" t="s">
        <v>173</v>
      </c>
      <c r="AQ2512" s="5" t="e">
        <f>VLOOKUP(AR2512,'End KS4 denominations'!A:G,7,0)</f>
        <v>#N/A</v>
      </c>
      <c r="AR2512" s="5" t="str">
        <f t="shared" si="39"/>
        <v>Girls.S7.All state-funded.Total.Total</v>
      </c>
    </row>
    <row r="2513" spans="1:44" x14ac:dyDescent="0.25">
      <c r="A2513">
        <v>201819</v>
      </c>
      <c r="B2513" t="s">
        <v>19</v>
      </c>
      <c r="C2513" t="s">
        <v>110</v>
      </c>
      <c r="D2513" t="s">
        <v>20</v>
      </c>
      <c r="E2513" t="s">
        <v>21</v>
      </c>
      <c r="F2513" t="s">
        <v>22</v>
      </c>
      <c r="G2513" t="s">
        <v>161</v>
      </c>
      <c r="H2513" t="s">
        <v>125</v>
      </c>
      <c r="I2513" t="s">
        <v>170</v>
      </c>
      <c r="J2513" t="s">
        <v>161</v>
      </c>
      <c r="K2513" t="s">
        <v>161</v>
      </c>
      <c r="L2513" t="s">
        <v>41</v>
      </c>
      <c r="M2513" t="s">
        <v>26</v>
      </c>
      <c r="N2513">
        <v>375179</v>
      </c>
      <c r="O2513">
        <v>366286</v>
      </c>
      <c r="P2513">
        <v>204956</v>
      </c>
      <c r="Q2513">
        <v>124815</v>
      </c>
      <c r="R2513">
        <v>0</v>
      </c>
      <c r="S2513">
        <v>0</v>
      </c>
      <c r="T2513">
        <v>0</v>
      </c>
      <c r="U2513">
        <v>0</v>
      </c>
      <c r="V2513">
        <v>97</v>
      </c>
      <c r="W2513">
        <v>54</v>
      </c>
      <c r="X2513">
        <v>33</v>
      </c>
      <c r="Y2513" t="s">
        <v>173</v>
      </c>
      <c r="Z2513" t="s">
        <v>173</v>
      </c>
      <c r="AA2513" t="s">
        <v>173</v>
      </c>
      <c r="AB2513" t="s">
        <v>173</v>
      </c>
      <c r="AC2513" s="25" t="s">
        <v>173</v>
      </c>
      <c r="AD2513" s="25" t="s">
        <v>173</v>
      </c>
      <c r="AE2513" s="25" t="s">
        <v>173</v>
      </c>
      <c r="AQ2513" s="5" t="e">
        <f>VLOOKUP(AR2513,'End KS4 denominations'!A:G,7,0)</f>
        <v>#N/A</v>
      </c>
      <c r="AR2513" s="5" t="str">
        <f t="shared" si="39"/>
        <v>Total.S7.All state-funded.Total.Total</v>
      </c>
    </row>
    <row r="2514" spans="1:44" x14ac:dyDescent="0.25">
      <c r="A2514">
        <v>201819</v>
      </c>
      <c r="B2514" t="s">
        <v>19</v>
      </c>
      <c r="C2514" t="s">
        <v>110</v>
      </c>
      <c r="D2514" t="s">
        <v>20</v>
      </c>
      <c r="E2514" t="s">
        <v>21</v>
      </c>
      <c r="F2514" t="s">
        <v>22</v>
      </c>
      <c r="G2514" t="s">
        <v>111</v>
      </c>
      <c r="H2514" t="s">
        <v>125</v>
      </c>
      <c r="I2514" t="s">
        <v>170</v>
      </c>
      <c r="J2514" t="s">
        <v>161</v>
      </c>
      <c r="K2514" t="s">
        <v>161</v>
      </c>
      <c r="L2514" t="s">
        <v>42</v>
      </c>
      <c r="M2514" t="s">
        <v>26</v>
      </c>
      <c r="N2514">
        <v>2522</v>
      </c>
      <c r="O2514">
        <v>2430</v>
      </c>
      <c r="P2514">
        <v>1380</v>
      </c>
      <c r="Q2514">
        <v>985</v>
      </c>
      <c r="R2514">
        <v>0</v>
      </c>
      <c r="S2514">
        <v>0</v>
      </c>
      <c r="T2514">
        <v>0</v>
      </c>
      <c r="U2514">
        <v>0</v>
      </c>
      <c r="V2514">
        <v>96</v>
      </c>
      <c r="W2514">
        <v>54</v>
      </c>
      <c r="X2514">
        <v>39</v>
      </c>
      <c r="Y2514" t="s">
        <v>173</v>
      </c>
      <c r="Z2514" t="s">
        <v>173</v>
      </c>
      <c r="AA2514" t="s">
        <v>173</v>
      </c>
      <c r="AB2514" t="s">
        <v>173</v>
      </c>
      <c r="AC2514" s="25" t="s">
        <v>173</v>
      </c>
      <c r="AD2514" s="25" t="s">
        <v>173</v>
      </c>
      <c r="AE2514" s="25" t="s">
        <v>173</v>
      </c>
      <c r="AQ2514" s="5" t="e">
        <f>VLOOKUP(AR2514,'End KS4 denominations'!A:G,7,0)</f>
        <v>#N/A</v>
      </c>
      <c r="AR2514" s="5" t="str">
        <f t="shared" si="39"/>
        <v>Boys.S7.All state-funded.Total.Total</v>
      </c>
    </row>
    <row r="2515" spans="1:44" x14ac:dyDescent="0.25">
      <c r="A2515">
        <v>201819</v>
      </c>
      <c r="B2515" t="s">
        <v>19</v>
      </c>
      <c r="C2515" t="s">
        <v>110</v>
      </c>
      <c r="D2515" t="s">
        <v>20</v>
      </c>
      <c r="E2515" t="s">
        <v>21</v>
      </c>
      <c r="F2515" t="s">
        <v>22</v>
      </c>
      <c r="G2515" t="s">
        <v>113</v>
      </c>
      <c r="H2515" t="s">
        <v>125</v>
      </c>
      <c r="I2515" t="s">
        <v>170</v>
      </c>
      <c r="J2515" t="s">
        <v>161</v>
      </c>
      <c r="K2515" t="s">
        <v>161</v>
      </c>
      <c r="L2515" t="s">
        <v>42</v>
      </c>
      <c r="M2515" t="s">
        <v>26</v>
      </c>
      <c r="N2515">
        <v>1800</v>
      </c>
      <c r="O2515">
        <v>1768</v>
      </c>
      <c r="P2515">
        <v>1323</v>
      </c>
      <c r="Q2515">
        <v>1094</v>
      </c>
      <c r="R2515">
        <v>0</v>
      </c>
      <c r="S2515">
        <v>0</v>
      </c>
      <c r="T2515">
        <v>0</v>
      </c>
      <c r="U2515">
        <v>0</v>
      </c>
      <c r="V2515">
        <v>98</v>
      </c>
      <c r="W2515">
        <v>73</v>
      </c>
      <c r="X2515">
        <v>60</v>
      </c>
      <c r="Y2515" t="s">
        <v>173</v>
      </c>
      <c r="Z2515" t="s">
        <v>173</v>
      </c>
      <c r="AA2515" t="s">
        <v>173</v>
      </c>
      <c r="AB2515" t="s">
        <v>173</v>
      </c>
      <c r="AC2515" s="25" t="s">
        <v>173</v>
      </c>
      <c r="AD2515" s="25" t="s">
        <v>173</v>
      </c>
      <c r="AE2515" s="25" t="s">
        <v>173</v>
      </c>
      <c r="AQ2515" s="5" t="e">
        <f>VLOOKUP(AR2515,'End KS4 denominations'!A:G,7,0)</f>
        <v>#N/A</v>
      </c>
      <c r="AR2515" s="5" t="str">
        <f t="shared" si="39"/>
        <v>Girls.S7.All state-funded.Total.Total</v>
      </c>
    </row>
    <row r="2516" spans="1:44" x14ac:dyDescent="0.25">
      <c r="A2516">
        <v>201819</v>
      </c>
      <c r="B2516" t="s">
        <v>19</v>
      </c>
      <c r="C2516" t="s">
        <v>110</v>
      </c>
      <c r="D2516" t="s">
        <v>20</v>
      </c>
      <c r="E2516" t="s">
        <v>21</v>
      </c>
      <c r="F2516" t="s">
        <v>22</v>
      </c>
      <c r="G2516" t="s">
        <v>161</v>
      </c>
      <c r="H2516" t="s">
        <v>125</v>
      </c>
      <c r="I2516" t="s">
        <v>170</v>
      </c>
      <c r="J2516" t="s">
        <v>161</v>
      </c>
      <c r="K2516" t="s">
        <v>161</v>
      </c>
      <c r="L2516" t="s">
        <v>42</v>
      </c>
      <c r="M2516" t="s">
        <v>26</v>
      </c>
      <c r="N2516">
        <v>4322</v>
      </c>
      <c r="O2516">
        <v>4198</v>
      </c>
      <c r="P2516">
        <v>2703</v>
      </c>
      <c r="Q2516">
        <v>2079</v>
      </c>
      <c r="R2516">
        <v>0</v>
      </c>
      <c r="S2516">
        <v>0</v>
      </c>
      <c r="T2516">
        <v>0</v>
      </c>
      <c r="U2516">
        <v>0</v>
      </c>
      <c r="V2516">
        <v>97</v>
      </c>
      <c r="W2516">
        <v>62</v>
      </c>
      <c r="X2516">
        <v>48</v>
      </c>
      <c r="Y2516" t="s">
        <v>173</v>
      </c>
      <c r="Z2516" t="s">
        <v>173</v>
      </c>
      <c r="AA2516" t="s">
        <v>173</v>
      </c>
      <c r="AB2516" t="s">
        <v>173</v>
      </c>
      <c r="AC2516" s="25" t="s">
        <v>173</v>
      </c>
      <c r="AD2516" s="25" t="s">
        <v>173</v>
      </c>
      <c r="AE2516" s="25" t="s">
        <v>173</v>
      </c>
      <c r="AQ2516" s="5" t="e">
        <f>VLOOKUP(AR2516,'End KS4 denominations'!A:G,7,0)</f>
        <v>#N/A</v>
      </c>
      <c r="AR2516" s="5" t="str">
        <f t="shared" si="39"/>
        <v>Total.S7.All state-funded.Total.Total</v>
      </c>
    </row>
    <row r="2517" spans="1:44" x14ac:dyDescent="0.25">
      <c r="A2517">
        <v>201819</v>
      </c>
      <c r="B2517" t="s">
        <v>19</v>
      </c>
      <c r="C2517" t="s">
        <v>110</v>
      </c>
      <c r="D2517" t="s">
        <v>20</v>
      </c>
      <c r="E2517" t="s">
        <v>21</v>
      </c>
      <c r="F2517" t="s">
        <v>22</v>
      </c>
      <c r="G2517" t="s">
        <v>111</v>
      </c>
      <c r="H2517" t="s">
        <v>125</v>
      </c>
      <c r="I2517" t="s">
        <v>170</v>
      </c>
      <c r="J2517" t="s">
        <v>161</v>
      </c>
      <c r="K2517" t="s">
        <v>161</v>
      </c>
      <c r="L2517" t="s">
        <v>43</v>
      </c>
      <c r="M2517" t="s">
        <v>26</v>
      </c>
      <c r="N2517">
        <v>58186</v>
      </c>
      <c r="O2517">
        <v>56052</v>
      </c>
      <c r="P2517">
        <v>35246</v>
      </c>
      <c r="Q2517">
        <v>27153</v>
      </c>
      <c r="R2517">
        <v>0</v>
      </c>
      <c r="S2517">
        <v>0</v>
      </c>
      <c r="T2517">
        <v>0</v>
      </c>
      <c r="U2517">
        <v>0</v>
      </c>
      <c r="V2517">
        <v>96</v>
      </c>
      <c r="W2517">
        <v>60</v>
      </c>
      <c r="X2517">
        <v>46</v>
      </c>
      <c r="Y2517" t="s">
        <v>173</v>
      </c>
      <c r="Z2517" t="s">
        <v>173</v>
      </c>
      <c r="AA2517" t="s">
        <v>173</v>
      </c>
      <c r="AB2517" t="s">
        <v>173</v>
      </c>
      <c r="AC2517" s="25" t="s">
        <v>173</v>
      </c>
      <c r="AD2517" s="25" t="s">
        <v>173</v>
      </c>
      <c r="AE2517" s="25" t="s">
        <v>173</v>
      </c>
      <c r="AQ2517" s="5" t="e">
        <f>VLOOKUP(AR2517,'End KS4 denominations'!A:G,7,0)</f>
        <v>#N/A</v>
      </c>
      <c r="AR2517" s="5" t="str">
        <f t="shared" si="39"/>
        <v>Boys.S7.All state-funded.Total.Total</v>
      </c>
    </row>
    <row r="2518" spans="1:44" x14ac:dyDescent="0.25">
      <c r="A2518">
        <v>201819</v>
      </c>
      <c r="B2518" t="s">
        <v>19</v>
      </c>
      <c r="C2518" t="s">
        <v>110</v>
      </c>
      <c r="D2518" t="s">
        <v>20</v>
      </c>
      <c r="E2518" t="s">
        <v>21</v>
      </c>
      <c r="F2518" t="s">
        <v>22</v>
      </c>
      <c r="G2518" t="s">
        <v>113</v>
      </c>
      <c r="H2518" t="s">
        <v>125</v>
      </c>
      <c r="I2518" t="s">
        <v>170</v>
      </c>
      <c r="J2518" t="s">
        <v>161</v>
      </c>
      <c r="K2518" t="s">
        <v>161</v>
      </c>
      <c r="L2518" t="s">
        <v>43</v>
      </c>
      <c r="M2518" t="s">
        <v>26</v>
      </c>
      <c r="N2518">
        <v>15497</v>
      </c>
      <c r="O2518">
        <v>14963</v>
      </c>
      <c r="P2518">
        <v>9964</v>
      </c>
      <c r="Q2518">
        <v>7845</v>
      </c>
      <c r="R2518">
        <v>0</v>
      </c>
      <c r="S2518">
        <v>0</v>
      </c>
      <c r="T2518">
        <v>0</v>
      </c>
      <c r="U2518">
        <v>0</v>
      </c>
      <c r="V2518">
        <v>96</v>
      </c>
      <c r="W2518">
        <v>64</v>
      </c>
      <c r="X2518">
        <v>50</v>
      </c>
      <c r="Y2518" t="s">
        <v>173</v>
      </c>
      <c r="Z2518" t="s">
        <v>173</v>
      </c>
      <c r="AA2518" t="s">
        <v>173</v>
      </c>
      <c r="AB2518" t="s">
        <v>173</v>
      </c>
      <c r="AC2518" s="25" t="s">
        <v>173</v>
      </c>
      <c r="AD2518" s="25" t="s">
        <v>173</v>
      </c>
      <c r="AE2518" s="25" t="s">
        <v>173</v>
      </c>
      <c r="AQ2518" s="5" t="e">
        <f>VLOOKUP(AR2518,'End KS4 denominations'!A:G,7,0)</f>
        <v>#N/A</v>
      </c>
      <c r="AR2518" s="5" t="str">
        <f t="shared" si="39"/>
        <v>Girls.S7.All state-funded.Total.Total</v>
      </c>
    </row>
    <row r="2519" spans="1:44" x14ac:dyDescent="0.25">
      <c r="A2519">
        <v>201819</v>
      </c>
      <c r="B2519" t="s">
        <v>19</v>
      </c>
      <c r="C2519" t="s">
        <v>110</v>
      </c>
      <c r="D2519" t="s">
        <v>20</v>
      </c>
      <c r="E2519" t="s">
        <v>21</v>
      </c>
      <c r="F2519" t="s">
        <v>22</v>
      </c>
      <c r="G2519" t="s">
        <v>161</v>
      </c>
      <c r="H2519" t="s">
        <v>125</v>
      </c>
      <c r="I2519" t="s">
        <v>170</v>
      </c>
      <c r="J2519" t="s">
        <v>161</v>
      </c>
      <c r="K2519" t="s">
        <v>161</v>
      </c>
      <c r="L2519" t="s">
        <v>43</v>
      </c>
      <c r="M2519" t="s">
        <v>26</v>
      </c>
      <c r="N2519">
        <v>73683</v>
      </c>
      <c r="O2519">
        <v>71015</v>
      </c>
      <c r="P2519">
        <v>45210</v>
      </c>
      <c r="Q2519">
        <v>34998</v>
      </c>
      <c r="R2519">
        <v>0</v>
      </c>
      <c r="S2519">
        <v>0</v>
      </c>
      <c r="T2519">
        <v>0</v>
      </c>
      <c r="U2519">
        <v>0</v>
      </c>
      <c r="V2519">
        <v>96</v>
      </c>
      <c r="W2519">
        <v>61</v>
      </c>
      <c r="X2519">
        <v>47</v>
      </c>
      <c r="Y2519" t="s">
        <v>173</v>
      </c>
      <c r="Z2519" t="s">
        <v>173</v>
      </c>
      <c r="AA2519" t="s">
        <v>173</v>
      </c>
      <c r="AB2519" t="s">
        <v>173</v>
      </c>
      <c r="AC2519" s="25" t="s">
        <v>173</v>
      </c>
      <c r="AD2519" s="25" t="s">
        <v>173</v>
      </c>
      <c r="AE2519" s="25" t="s">
        <v>173</v>
      </c>
      <c r="AQ2519" s="5" t="e">
        <f>VLOOKUP(AR2519,'End KS4 denominations'!A:G,7,0)</f>
        <v>#N/A</v>
      </c>
      <c r="AR2519" s="5" t="str">
        <f t="shared" si="39"/>
        <v>Total.S7.All state-funded.Total.Total</v>
      </c>
    </row>
    <row r="2520" spans="1:44" x14ac:dyDescent="0.25">
      <c r="A2520">
        <v>201819</v>
      </c>
      <c r="B2520" t="s">
        <v>19</v>
      </c>
      <c r="C2520" t="s">
        <v>110</v>
      </c>
      <c r="D2520" t="s">
        <v>20</v>
      </c>
      <c r="E2520" t="s">
        <v>21</v>
      </c>
      <c r="F2520" t="s">
        <v>22</v>
      </c>
      <c r="G2520" t="s">
        <v>111</v>
      </c>
      <c r="H2520" t="s">
        <v>125</v>
      </c>
      <c r="I2520" t="s">
        <v>170</v>
      </c>
      <c r="J2520" t="s">
        <v>161</v>
      </c>
      <c r="K2520" t="s">
        <v>161</v>
      </c>
      <c r="L2520" t="s">
        <v>44</v>
      </c>
      <c r="M2520" t="s">
        <v>26</v>
      </c>
      <c r="N2520">
        <v>528</v>
      </c>
      <c r="O2520">
        <v>523</v>
      </c>
      <c r="P2520">
        <v>326</v>
      </c>
      <c r="Q2520">
        <v>246</v>
      </c>
      <c r="R2520">
        <v>0</v>
      </c>
      <c r="S2520">
        <v>0</v>
      </c>
      <c r="T2520">
        <v>0</v>
      </c>
      <c r="U2520">
        <v>0</v>
      </c>
      <c r="V2520">
        <v>99</v>
      </c>
      <c r="W2520">
        <v>61</v>
      </c>
      <c r="X2520">
        <v>46</v>
      </c>
      <c r="Y2520" t="s">
        <v>173</v>
      </c>
      <c r="Z2520" t="s">
        <v>173</v>
      </c>
      <c r="AA2520" t="s">
        <v>173</v>
      </c>
      <c r="AB2520" t="s">
        <v>173</v>
      </c>
      <c r="AC2520" s="25" t="s">
        <v>173</v>
      </c>
      <c r="AD2520" s="25" t="s">
        <v>173</v>
      </c>
      <c r="AE2520" s="25" t="s">
        <v>173</v>
      </c>
      <c r="AQ2520" s="5" t="e">
        <f>VLOOKUP(AR2520,'End KS4 denominations'!A:G,7,0)</f>
        <v>#N/A</v>
      </c>
      <c r="AR2520" s="5" t="str">
        <f t="shared" si="39"/>
        <v>Boys.S7.All state-funded.Total.Total</v>
      </c>
    </row>
    <row r="2521" spans="1:44" x14ac:dyDescent="0.25">
      <c r="A2521">
        <v>201819</v>
      </c>
      <c r="B2521" t="s">
        <v>19</v>
      </c>
      <c r="C2521" t="s">
        <v>110</v>
      </c>
      <c r="D2521" t="s">
        <v>20</v>
      </c>
      <c r="E2521" t="s">
        <v>21</v>
      </c>
      <c r="F2521" t="s">
        <v>22</v>
      </c>
      <c r="G2521" t="s">
        <v>113</v>
      </c>
      <c r="H2521" t="s">
        <v>125</v>
      </c>
      <c r="I2521" t="s">
        <v>170</v>
      </c>
      <c r="J2521" t="s">
        <v>161</v>
      </c>
      <c r="K2521" t="s">
        <v>161</v>
      </c>
      <c r="L2521" t="s">
        <v>44</v>
      </c>
      <c r="M2521" t="s">
        <v>26</v>
      </c>
      <c r="N2521">
        <v>8243</v>
      </c>
      <c r="O2521">
        <v>8167</v>
      </c>
      <c r="P2521">
        <v>5860</v>
      </c>
      <c r="Q2521">
        <v>4560</v>
      </c>
      <c r="R2521">
        <v>0</v>
      </c>
      <c r="S2521">
        <v>0</v>
      </c>
      <c r="T2521">
        <v>0</v>
      </c>
      <c r="U2521">
        <v>0</v>
      </c>
      <c r="V2521">
        <v>99</v>
      </c>
      <c r="W2521">
        <v>71</v>
      </c>
      <c r="X2521">
        <v>55</v>
      </c>
      <c r="Y2521" t="s">
        <v>173</v>
      </c>
      <c r="Z2521" t="s">
        <v>173</v>
      </c>
      <c r="AA2521" t="s">
        <v>173</v>
      </c>
      <c r="AB2521" t="s">
        <v>173</v>
      </c>
      <c r="AC2521" s="25" t="s">
        <v>173</v>
      </c>
      <c r="AD2521" s="25" t="s">
        <v>173</v>
      </c>
      <c r="AE2521" s="25" t="s">
        <v>173</v>
      </c>
      <c r="AQ2521" s="5" t="e">
        <f>VLOOKUP(AR2521,'End KS4 denominations'!A:G,7,0)</f>
        <v>#N/A</v>
      </c>
      <c r="AR2521" s="5" t="str">
        <f t="shared" si="39"/>
        <v>Girls.S7.All state-funded.Total.Total</v>
      </c>
    </row>
    <row r="2522" spans="1:44" x14ac:dyDescent="0.25">
      <c r="A2522">
        <v>201819</v>
      </c>
      <c r="B2522" t="s">
        <v>19</v>
      </c>
      <c r="C2522" t="s">
        <v>110</v>
      </c>
      <c r="D2522" t="s">
        <v>20</v>
      </c>
      <c r="E2522" t="s">
        <v>21</v>
      </c>
      <c r="F2522" t="s">
        <v>22</v>
      </c>
      <c r="G2522" t="s">
        <v>161</v>
      </c>
      <c r="H2522" t="s">
        <v>125</v>
      </c>
      <c r="I2522" t="s">
        <v>170</v>
      </c>
      <c r="J2522" t="s">
        <v>161</v>
      </c>
      <c r="K2522" t="s">
        <v>161</v>
      </c>
      <c r="L2522" t="s">
        <v>44</v>
      </c>
      <c r="M2522" t="s">
        <v>26</v>
      </c>
      <c r="N2522">
        <v>8771</v>
      </c>
      <c r="O2522">
        <v>8690</v>
      </c>
      <c r="P2522">
        <v>6186</v>
      </c>
      <c r="Q2522">
        <v>4806</v>
      </c>
      <c r="R2522">
        <v>0</v>
      </c>
      <c r="S2522">
        <v>0</v>
      </c>
      <c r="T2522">
        <v>0</v>
      </c>
      <c r="U2522">
        <v>0</v>
      </c>
      <c r="V2522">
        <v>99</v>
      </c>
      <c r="W2522">
        <v>70</v>
      </c>
      <c r="X2522">
        <v>54</v>
      </c>
      <c r="Y2522" t="s">
        <v>173</v>
      </c>
      <c r="Z2522" t="s">
        <v>173</v>
      </c>
      <c r="AA2522" t="s">
        <v>173</v>
      </c>
      <c r="AB2522" t="s">
        <v>173</v>
      </c>
      <c r="AC2522" s="25" t="s">
        <v>173</v>
      </c>
      <c r="AD2522" s="25" t="s">
        <v>173</v>
      </c>
      <c r="AE2522" s="25" t="s">
        <v>173</v>
      </c>
      <c r="AQ2522" s="5" t="e">
        <f>VLOOKUP(AR2522,'End KS4 denominations'!A:G,7,0)</f>
        <v>#N/A</v>
      </c>
      <c r="AR2522" s="5" t="str">
        <f t="shared" si="39"/>
        <v>Total.S7.All state-funded.Total.Total</v>
      </c>
    </row>
    <row r="2523" spans="1:44" x14ac:dyDescent="0.25">
      <c r="A2523">
        <v>201819</v>
      </c>
      <c r="B2523" t="s">
        <v>19</v>
      </c>
      <c r="C2523" t="s">
        <v>110</v>
      </c>
      <c r="D2523" t="s">
        <v>20</v>
      </c>
      <c r="E2523" t="s">
        <v>21</v>
      </c>
      <c r="F2523" t="s">
        <v>22</v>
      </c>
      <c r="G2523" t="s">
        <v>111</v>
      </c>
      <c r="H2523" t="s">
        <v>125</v>
      </c>
      <c r="I2523" t="s">
        <v>170</v>
      </c>
      <c r="J2523" t="s">
        <v>161</v>
      </c>
      <c r="K2523" t="s">
        <v>161</v>
      </c>
      <c r="L2523" t="s">
        <v>165</v>
      </c>
      <c r="M2523" t="s">
        <v>26</v>
      </c>
      <c r="N2523">
        <v>57097</v>
      </c>
      <c r="O2523">
        <v>55883</v>
      </c>
      <c r="P2523">
        <v>31838</v>
      </c>
      <c r="Q2523">
        <v>22666</v>
      </c>
      <c r="R2523">
        <v>0</v>
      </c>
      <c r="S2523">
        <v>0</v>
      </c>
      <c r="T2523">
        <v>0</v>
      </c>
      <c r="U2523">
        <v>0</v>
      </c>
      <c r="V2523">
        <v>97</v>
      </c>
      <c r="W2523">
        <v>55</v>
      </c>
      <c r="X2523">
        <v>39</v>
      </c>
      <c r="Y2523" t="s">
        <v>173</v>
      </c>
      <c r="Z2523" t="s">
        <v>173</v>
      </c>
      <c r="AA2523" t="s">
        <v>173</v>
      </c>
      <c r="AB2523" t="s">
        <v>173</v>
      </c>
      <c r="AC2523" s="25" t="s">
        <v>173</v>
      </c>
      <c r="AD2523" s="25" t="s">
        <v>173</v>
      </c>
      <c r="AE2523" s="25" t="s">
        <v>173</v>
      </c>
      <c r="AQ2523" s="5" t="e">
        <f>VLOOKUP(AR2523,'End KS4 denominations'!A:G,7,0)</f>
        <v>#N/A</v>
      </c>
      <c r="AR2523" s="5" t="str">
        <f t="shared" si="39"/>
        <v>Boys.S7.All state-funded.Total.Total</v>
      </c>
    </row>
    <row r="2524" spans="1:44" x14ac:dyDescent="0.25">
      <c r="A2524">
        <v>201819</v>
      </c>
      <c r="B2524" t="s">
        <v>19</v>
      </c>
      <c r="C2524" t="s">
        <v>110</v>
      </c>
      <c r="D2524" t="s">
        <v>20</v>
      </c>
      <c r="E2524" t="s">
        <v>21</v>
      </c>
      <c r="F2524" t="s">
        <v>22</v>
      </c>
      <c r="G2524" t="s">
        <v>113</v>
      </c>
      <c r="H2524" t="s">
        <v>125</v>
      </c>
      <c r="I2524" t="s">
        <v>170</v>
      </c>
      <c r="J2524" t="s">
        <v>161</v>
      </c>
      <c r="K2524" t="s">
        <v>161</v>
      </c>
      <c r="L2524" t="s">
        <v>165</v>
      </c>
      <c r="M2524" t="s">
        <v>26</v>
      </c>
      <c r="N2524">
        <v>24492</v>
      </c>
      <c r="O2524">
        <v>24257</v>
      </c>
      <c r="P2524">
        <v>17855</v>
      </c>
      <c r="Q2524">
        <v>14538</v>
      </c>
      <c r="R2524">
        <v>0</v>
      </c>
      <c r="S2524">
        <v>0</v>
      </c>
      <c r="T2524">
        <v>0</v>
      </c>
      <c r="U2524">
        <v>0</v>
      </c>
      <c r="V2524">
        <v>99</v>
      </c>
      <c r="W2524">
        <v>72</v>
      </c>
      <c r="X2524">
        <v>59</v>
      </c>
      <c r="Y2524" t="s">
        <v>173</v>
      </c>
      <c r="Z2524" t="s">
        <v>173</v>
      </c>
      <c r="AA2524" t="s">
        <v>173</v>
      </c>
      <c r="AB2524" t="s">
        <v>173</v>
      </c>
      <c r="AC2524" s="25" t="s">
        <v>173</v>
      </c>
      <c r="AD2524" s="25" t="s">
        <v>173</v>
      </c>
      <c r="AE2524" s="25" t="s">
        <v>173</v>
      </c>
      <c r="AQ2524" s="5" t="e">
        <f>VLOOKUP(AR2524,'End KS4 denominations'!A:G,7,0)</f>
        <v>#N/A</v>
      </c>
      <c r="AR2524" s="5" t="str">
        <f t="shared" si="39"/>
        <v>Girls.S7.All state-funded.Total.Total</v>
      </c>
    </row>
    <row r="2525" spans="1:44" x14ac:dyDescent="0.25">
      <c r="A2525">
        <v>201819</v>
      </c>
      <c r="B2525" t="s">
        <v>19</v>
      </c>
      <c r="C2525" t="s">
        <v>110</v>
      </c>
      <c r="D2525" t="s">
        <v>20</v>
      </c>
      <c r="E2525" t="s">
        <v>21</v>
      </c>
      <c r="F2525" t="s">
        <v>22</v>
      </c>
      <c r="G2525" t="s">
        <v>161</v>
      </c>
      <c r="H2525" t="s">
        <v>125</v>
      </c>
      <c r="I2525" t="s">
        <v>170</v>
      </c>
      <c r="J2525" t="s">
        <v>161</v>
      </c>
      <c r="K2525" t="s">
        <v>161</v>
      </c>
      <c r="L2525" t="s">
        <v>165</v>
      </c>
      <c r="M2525" t="s">
        <v>26</v>
      </c>
      <c r="N2525">
        <v>81589</v>
      </c>
      <c r="O2525">
        <v>80140</v>
      </c>
      <c r="P2525">
        <v>49693</v>
      </c>
      <c r="Q2525">
        <v>37204</v>
      </c>
      <c r="R2525">
        <v>0</v>
      </c>
      <c r="S2525">
        <v>0</v>
      </c>
      <c r="T2525">
        <v>0</v>
      </c>
      <c r="U2525">
        <v>0</v>
      </c>
      <c r="V2525">
        <v>98</v>
      </c>
      <c r="W2525">
        <v>60</v>
      </c>
      <c r="X2525">
        <v>45</v>
      </c>
      <c r="Y2525" t="s">
        <v>173</v>
      </c>
      <c r="Z2525" t="s">
        <v>173</v>
      </c>
      <c r="AA2525" t="s">
        <v>173</v>
      </c>
      <c r="AB2525" t="s">
        <v>173</v>
      </c>
      <c r="AC2525" s="25" t="s">
        <v>173</v>
      </c>
      <c r="AD2525" s="25" t="s">
        <v>173</v>
      </c>
      <c r="AE2525" s="25" t="s">
        <v>173</v>
      </c>
      <c r="AQ2525" s="5" t="e">
        <f>VLOOKUP(AR2525,'End KS4 denominations'!A:G,7,0)</f>
        <v>#N/A</v>
      </c>
      <c r="AR2525" s="5" t="str">
        <f t="shared" si="39"/>
        <v>Total.S7.All state-funded.Total.Total</v>
      </c>
    </row>
    <row r="2526" spans="1:44" x14ac:dyDescent="0.25">
      <c r="A2526">
        <v>201819</v>
      </c>
      <c r="B2526" t="s">
        <v>19</v>
      </c>
      <c r="C2526" t="s">
        <v>110</v>
      </c>
      <c r="D2526" t="s">
        <v>20</v>
      </c>
      <c r="E2526" t="s">
        <v>21</v>
      </c>
      <c r="F2526" t="s">
        <v>22</v>
      </c>
      <c r="G2526" t="s">
        <v>111</v>
      </c>
      <c r="H2526" t="s">
        <v>125</v>
      </c>
      <c r="I2526" t="s">
        <v>170</v>
      </c>
      <c r="J2526" t="s">
        <v>161</v>
      </c>
      <c r="K2526" t="s">
        <v>161</v>
      </c>
      <c r="L2526" t="s">
        <v>45</v>
      </c>
      <c r="M2526" t="s">
        <v>26</v>
      </c>
      <c r="N2526">
        <v>18187</v>
      </c>
      <c r="O2526">
        <v>17984</v>
      </c>
      <c r="P2526">
        <v>10876</v>
      </c>
      <c r="Q2526">
        <v>7715</v>
      </c>
      <c r="R2526">
        <v>0</v>
      </c>
      <c r="S2526">
        <v>0</v>
      </c>
      <c r="T2526">
        <v>0</v>
      </c>
      <c r="U2526">
        <v>0</v>
      </c>
      <c r="V2526">
        <v>98</v>
      </c>
      <c r="W2526">
        <v>59</v>
      </c>
      <c r="X2526">
        <v>42</v>
      </c>
      <c r="Y2526" t="s">
        <v>173</v>
      </c>
      <c r="Z2526" t="s">
        <v>173</v>
      </c>
      <c r="AA2526" t="s">
        <v>173</v>
      </c>
      <c r="AB2526" t="s">
        <v>173</v>
      </c>
      <c r="AC2526" s="25" t="s">
        <v>173</v>
      </c>
      <c r="AD2526" s="25" t="s">
        <v>173</v>
      </c>
      <c r="AE2526" s="25" t="s">
        <v>173</v>
      </c>
      <c r="AQ2526" s="5" t="e">
        <f>VLOOKUP(AR2526,'End KS4 denominations'!A:G,7,0)</f>
        <v>#N/A</v>
      </c>
      <c r="AR2526" s="5" t="str">
        <f t="shared" si="39"/>
        <v>Boys.S7.All state-funded.Total.Total</v>
      </c>
    </row>
    <row r="2527" spans="1:44" x14ac:dyDescent="0.25">
      <c r="A2527">
        <v>201819</v>
      </c>
      <c r="B2527" t="s">
        <v>19</v>
      </c>
      <c r="C2527" t="s">
        <v>110</v>
      </c>
      <c r="D2527" t="s">
        <v>20</v>
      </c>
      <c r="E2527" t="s">
        <v>21</v>
      </c>
      <c r="F2527" t="s">
        <v>22</v>
      </c>
      <c r="G2527" t="s">
        <v>113</v>
      </c>
      <c r="H2527" t="s">
        <v>125</v>
      </c>
      <c r="I2527" t="s">
        <v>170</v>
      </c>
      <c r="J2527" t="s">
        <v>161</v>
      </c>
      <c r="K2527" t="s">
        <v>161</v>
      </c>
      <c r="L2527" t="s">
        <v>45</v>
      </c>
      <c r="M2527" t="s">
        <v>26</v>
      </c>
      <c r="N2527">
        <v>33300</v>
      </c>
      <c r="O2527">
        <v>33176</v>
      </c>
      <c r="P2527">
        <v>26170</v>
      </c>
      <c r="Q2527">
        <v>21320</v>
      </c>
      <c r="R2527">
        <v>0</v>
      </c>
      <c r="S2527">
        <v>0</v>
      </c>
      <c r="T2527">
        <v>0</v>
      </c>
      <c r="U2527">
        <v>0</v>
      </c>
      <c r="V2527">
        <v>99</v>
      </c>
      <c r="W2527">
        <v>78</v>
      </c>
      <c r="X2527">
        <v>64</v>
      </c>
      <c r="Y2527" t="s">
        <v>173</v>
      </c>
      <c r="Z2527" t="s">
        <v>173</v>
      </c>
      <c r="AA2527" t="s">
        <v>173</v>
      </c>
      <c r="AB2527" t="s">
        <v>173</v>
      </c>
      <c r="AC2527" s="25" t="s">
        <v>173</v>
      </c>
      <c r="AD2527" s="25" t="s">
        <v>173</v>
      </c>
      <c r="AE2527" s="25" t="s">
        <v>173</v>
      </c>
      <c r="AQ2527" s="5" t="e">
        <f>VLOOKUP(AR2527,'End KS4 denominations'!A:G,7,0)</f>
        <v>#N/A</v>
      </c>
      <c r="AR2527" s="5" t="str">
        <f t="shared" si="39"/>
        <v>Girls.S7.All state-funded.Total.Total</v>
      </c>
    </row>
    <row r="2528" spans="1:44" x14ac:dyDescent="0.25">
      <c r="A2528">
        <v>201819</v>
      </c>
      <c r="B2528" t="s">
        <v>19</v>
      </c>
      <c r="C2528" t="s">
        <v>110</v>
      </c>
      <c r="D2528" t="s">
        <v>20</v>
      </c>
      <c r="E2528" t="s">
        <v>21</v>
      </c>
      <c r="F2528" t="s">
        <v>22</v>
      </c>
      <c r="G2528" t="s">
        <v>161</v>
      </c>
      <c r="H2528" t="s">
        <v>125</v>
      </c>
      <c r="I2528" t="s">
        <v>170</v>
      </c>
      <c r="J2528" t="s">
        <v>161</v>
      </c>
      <c r="K2528" t="s">
        <v>161</v>
      </c>
      <c r="L2528" t="s">
        <v>45</v>
      </c>
      <c r="M2528" t="s">
        <v>26</v>
      </c>
      <c r="N2528">
        <v>51487</v>
      </c>
      <c r="O2528">
        <v>51160</v>
      </c>
      <c r="P2528">
        <v>37046</v>
      </c>
      <c r="Q2528">
        <v>29035</v>
      </c>
      <c r="R2528">
        <v>0</v>
      </c>
      <c r="S2528">
        <v>0</v>
      </c>
      <c r="T2528">
        <v>0</v>
      </c>
      <c r="U2528">
        <v>0</v>
      </c>
      <c r="V2528">
        <v>99</v>
      </c>
      <c r="W2528">
        <v>71</v>
      </c>
      <c r="X2528">
        <v>56</v>
      </c>
      <c r="Y2528" t="s">
        <v>173</v>
      </c>
      <c r="Z2528" t="s">
        <v>173</v>
      </c>
      <c r="AA2528" t="s">
        <v>173</v>
      </c>
      <c r="AB2528" t="s">
        <v>173</v>
      </c>
      <c r="AC2528" s="25" t="s">
        <v>173</v>
      </c>
      <c r="AD2528" s="25" t="s">
        <v>173</v>
      </c>
      <c r="AE2528" s="25" t="s">
        <v>173</v>
      </c>
      <c r="AQ2528" s="5" t="e">
        <f>VLOOKUP(AR2528,'End KS4 denominations'!A:G,7,0)</f>
        <v>#N/A</v>
      </c>
      <c r="AR2528" s="5" t="str">
        <f t="shared" si="39"/>
        <v>Total.S7.All state-funded.Total.Total</v>
      </c>
    </row>
    <row r="2529" spans="1:44" x14ac:dyDescent="0.25">
      <c r="A2529">
        <v>201819</v>
      </c>
      <c r="B2529" t="s">
        <v>19</v>
      </c>
      <c r="C2529" t="s">
        <v>110</v>
      </c>
      <c r="D2529" t="s">
        <v>20</v>
      </c>
      <c r="E2529" t="s">
        <v>21</v>
      </c>
      <c r="F2529" t="s">
        <v>22</v>
      </c>
      <c r="G2529" t="s">
        <v>111</v>
      </c>
      <c r="H2529" t="s">
        <v>125</v>
      </c>
      <c r="I2529" t="s">
        <v>170</v>
      </c>
      <c r="J2529" t="s">
        <v>161</v>
      </c>
      <c r="K2529" t="s">
        <v>161</v>
      </c>
      <c r="L2529" t="s">
        <v>46</v>
      </c>
      <c r="M2529" t="s">
        <v>26</v>
      </c>
      <c r="N2529">
        <v>3786</v>
      </c>
      <c r="O2529">
        <v>3752</v>
      </c>
      <c r="P2529">
        <v>3124</v>
      </c>
      <c r="Q2529">
        <v>2703</v>
      </c>
      <c r="R2529">
        <v>0</v>
      </c>
      <c r="S2529">
        <v>0</v>
      </c>
      <c r="T2529">
        <v>0</v>
      </c>
      <c r="U2529">
        <v>0</v>
      </c>
      <c r="V2529">
        <v>99</v>
      </c>
      <c r="W2529">
        <v>82</v>
      </c>
      <c r="X2529">
        <v>71</v>
      </c>
      <c r="Y2529" t="s">
        <v>173</v>
      </c>
      <c r="Z2529" t="s">
        <v>173</v>
      </c>
      <c r="AA2529" t="s">
        <v>173</v>
      </c>
      <c r="AB2529" t="s">
        <v>173</v>
      </c>
      <c r="AC2529" s="25" t="s">
        <v>173</v>
      </c>
      <c r="AD2529" s="25" t="s">
        <v>173</v>
      </c>
      <c r="AE2529" s="25" t="s">
        <v>173</v>
      </c>
      <c r="AQ2529" s="5" t="e">
        <f>VLOOKUP(AR2529,'End KS4 denominations'!A:G,7,0)</f>
        <v>#N/A</v>
      </c>
      <c r="AR2529" s="5" t="str">
        <f t="shared" si="39"/>
        <v>Boys.S7.All state-funded.Total.Total</v>
      </c>
    </row>
    <row r="2530" spans="1:44" x14ac:dyDescent="0.25">
      <c r="A2530">
        <v>201819</v>
      </c>
      <c r="B2530" t="s">
        <v>19</v>
      </c>
      <c r="C2530" t="s">
        <v>110</v>
      </c>
      <c r="D2530" t="s">
        <v>20</v>
      </c>
      <c r="E2530" t="s">
        <v>21</v>
      </c>
      <c r="F2530" t="s">
        <v>22</v>
      </c>
      <c r="G2530" t="s">
        <v>113</v>
      </c>
      <c r="H2530" t="s">
        <v>125</v>
      </c>
      <c r="I2530" t="s">
        <v>170</v>
      </c>
      <c r="J2530" t="s">
        <v>161</v>
      </c>
      <c r="K2530" t="s">
        <v>161</v>
      </c>
      <c r="L2530" t="s">
        <v>46</v>
      </c>
      <c r="M2530" t="s">
        <v>26</v>
      </c>
      <c r="N2530">
        <v>1787</v>
      </c>
      <c r="O2530">
        <v>1777</v>
      </c>
      <c r="P2530">
        <v>1430</v>
      </c>
      <c r="Q2530">
        <v>1197</v>
      </c>
      <c r="R2530">
        <v>0</v>
      </c>
      <c r="S2530">
        <v>0</v>
      </c>
      <c r="T2530">
        <v>0</v>
      </c>
      <c r="U2530">
        <v>0</v>
      </c>
      <c r="V2530">
        <v>99</v>
      </c>
      <c r="W2530">
        <v>80</v>
      </c>
      <c r="X2530">
        <v>66</v>
      </c>
      <c r="Y2530" t="s">
        <v>173</v>
      </c>
      <c r="Z2530" t="s">
        <v>173</v>
      </c>
      <c r="AA2530" t="s">
        <v>173</v>
      </c>
      <c r="AB2530" t="s">
        <v>173</v>
      </c>
      <c r="AC2530" s="25" t="s">
        <v>173</v>
      </c>
      <c r="AD2530" s="25" t="s">
        <v>173</v>
      </c>
      <c r="AE2530" s="25" t="s">
        <v>173</v>
      </c>
      <c r="AQ2530" s="5" t="e">
        <f>VLOOKUP(AR2530,'End KS4 denominations'!A:G,7,0)</f>
        <v>#N/A</v>
      </c>
      <c r="AR2530" s="5" t="str">
        <f t="shared" si="39"/>
        <v>Girls.S7.All state-funded.Total.Total</v>
      </c>
    </row>
    <row r="2531" spans="1:44" x14ac:dyDescent="0.25">
      <c r="A2531">
        <v>201819</v>
      </c>
      <c r="B2531" t="s">
        <v>19</v>
      </c>
      <c r="C2531" t="s">
        <v>110</v>
      </c>
      <c r="D2531" t="s">
        <v>20</v>
      </c>
      <c r="E2531" t="s">
        <v>21</v>
      </c>
      <c r="F2531" t="s">
        <v>22</v>
      </c>
      <c r="G2531" t="s">
        <v>161</v>
      </c>
      <c r="H2531" t="s">
        <v>125</v>
      </c>
      <c r="I2531" t="s">
        <v>170</v>
      </c>
      <c r="J2531" t="s">
        <v>161</v>
      </c>
      <c r="K2531" t="s">
        <v>161</v>
      </c>
      <c r="L2531" t="s">
        <v>46</v>
      </c>
      <c r="M2531" t="s">
        <v>26</v>
      </c>
      <c r="N2531">
        <v>5573</v>
      </c>
      <c r="O2531">
        <v>5529</v>
      </c>
      <c r="P2531">
        <v>4554</v>
      </c>
      <c r="Q2531">
        <v>3900</v>
      </c>
      <c r="R2531">
        <v>0</v>
      </c>
      <c r="S2531">
        <v>0</v>
      </c>
      <c r="T2531">
        <v>0</v>
      </c>
      <c r="U2531">
        <v>0</v>
      </c>
      <c r="V2531">
        <v>99</v>
      </c>
      <c r="W2531">
        <v>81</v>
      </c>
      <c r="X2531">
        <v>69</v>
      </c>
      <c r="Y2531" t="s">
        <v>173</v>
      </c>
      <c r="Z2531" t="s">
        <v>173</v>
      </c>
      <c r="AA2531" t="s">
        <v>173</v>
      </c>
      <c r="AB2531" t="s">
        <v>173</v>
      </c>
      <c r="AC2531" s="25" t="s">
        <v>173</v>
      </c>
      <c r="AD2531" s="25" t="s">
        <v>173</v>
      </c>
      <c r="AE2531" s="25" t="s">
        <v>173</v>
      </c>
      <c r="AQ2531" s="5" t="e">
        <f>VLOOKUP(AR2531,'End KS4 denominations'!A:G,7,0)</f>
        <v>#N/A</v>
      </c>
      <c r="AR2531" s="5" t="str">
        <f t="shared" si="39"/>
        <v>Total.S7.All state-funded.Total.Total</v>
      </c>
    </row>
    <row r="2532" spans="1:44" x14ac:dyDescent="0.25">
      <c r="A2532">
        <v>201819</v>
      </c>
      <c r="B2532" t="s">
        <v>19</v>
      </c>
      <c r="C2532" t="s">
        <v>110</v>
      </c>
      <c r="D2532" t="s">
        <v>20</v>
      </c>
      <c r="E2532" t="s">
        <v>21</v>
      </c>
      <c r="F2532" t="s">
        <v>22</v>
      </c>
      <c r="G2532" t="s">
        <v>111</v>
      </c>
      <c r="H2532" t="s">
        <v>125</v>
      </c>
      <c r="I2532" t="s">
        <v>170</v>
      </c>
      <c r="J2532" t="s">
        <v>161</v>
      </c>
      <c r="K2532" t="s">
        <v>161</v>
      </c>
      <c r="L2532" t="s">
        <v>47</v>
      </c>
      <c r="M2532" t="s">
        <v>26</v>
      </c>
      <c r="N2532">
        <v>2514</v>
      </c>
      <c r="O2532">
        <v>2446</v>
      </c>
      <c r="P2532">
        <v>1208</v>
      </c>
      <c r="Q2532">
        <v>846</v>
      </c>
      <c r="R2532">
        <v>0</v>
      </c>
      <c r="S2532">
        <v>0</v>
      </c>
      <c r="T2532">
        <v>0</v>
      </c>
      <c r="U2532">
        <v>0</v>
      </c>
      <c r="V2532">
        <v>97</v>
      </c>
      <c r="W2532">
        <v>48</v>
      </c>
      <c r="X2532">
        <v>33</v>
      </c>
      <c r="Y2532" t="s">
        <v>173</v>
      </c>
      <c r="Z2532" t="s">
        <v>173</v>
      </c>
      <c r="AA2532" t="s">
        <v>173</v>
      </c>
      <c r="AB2532" t="s">
        <v>173</v>
      </c>
      <c r="AC2532" s="25" t="s">
        <v>173</v>
      </c>
      <c r="AD2532" s="25" t="s">
        <v>173</v>
      </c>
      <c r="AE2532" s="25" t="s">
        <v>173</v>
      </c>
      <c r="AQ2532" s="5" t="e">
        <f>VLOOKUP(AR2532,'End KS4 denominations'!A:G,7,0)</f>
        <v>#N/A</v>
      </c>
      <c r="AR2532" s="5" t="str">
        <f t="shared" si="39"/>
        <v>Boys.S7.All state-funded.Total.Total</v>
      </c>
    </row>
    <row r="2533" spans="1:44" x14ac:dyDescent="0.25">
      <c r="A2533">
        <v>201819</v>
      </c>
      <c r="B2533" t="s">
        <v>19</v>
      </c>
      <c r="C2533" t="s">
        <v>110</v>
      </c>
      <c r="D2533" t="s">
        <v>20</v>
      </c>
      <c r="E2533" t="s">
        <v>21</v>
      </c>
      <c r="F2533" t="s">
        <v>22</v>
      </c>
      <c r="G2533" t="s">
        <v>113</v>
      </c>
      <c r="H2533" t="s">
        <v>125</v>
      </c>
      <c r="I2533" t="s">
        <v>170</v>
      </c>
      <c r="J2533" t="s">
        <v>161</v>
      </c>
      <c r="K2533" t="s">
        <v>161</v>
      </c>
      <c r="L2533" t="s">
        <v>47</v>
      </c>
      <c r="M2533" t="s">
        <v>26</v>
      </c>
      <c r="N2533">
        <v>302</v>
      </c>
      <c r="O2533">
        <v>297</v>
      </c>
      <c r="P2533">
        <v>213</v>
      </c>
      <c r="Q2533">
        <v>184</v>
      </c>
      <c r="R2533">
        <v>0</v>
      </c>
      <c r="S2533">
        <v>0</v>
      </c>
      <c r="T2533">
        <v>0</v>
      </c>
      <c r="U2533">
        <v>0</v>
      </c>
      <c r="V2533">
        <v>98</v>
      </c>
      <c r="W2533">
        <v>70</v>
      </c>
      <c r="X2533">
        <v>60</v>
      </c>
      <c r="Y2533" t="s">
        <v>173</v>
      </c>
      <c r="Z2533" t="s">
        <v>173</v>
      </c>
      <c r="AA2533" t="s">
        <v>173</v>
      </c>
      <c r="AB2533" t="s">
        <v>173</v>
      </c>
      <c r="AC2533" s="25" t="s">
        <v>173</v>
      </c>
      <c r="AD2533" s="25" t="s">
        <v>173</v>
      </c>
      <c r="AE2533" s="25" t="s">
        <v>173</v>
      </c>
      <c r="AQ2533" s="5" t="e">
        <f>VLOOKUP(AR2533,'End KS4 denominations'!A:G,7,0)</f>
        <v>#N/A</v>
      </c>
      <c r="AR2533" s="5" t="str">
        <f t="shared" si="39"/>
        <v>Girls.S7.All state-funded.Total.Total</v>
      </c>
    </row>
    <row r="2534" spans="1:44" x14ac:dyDescent="0.25">
      <c r="A2534">
        <v>201819</v>
      </c>
      <c r="B2534" t="s">
        <v>19</v>
      </c>
      <c r="C2534" t="s">
        <v>110</v>
      </c>
      <c r="D2534" t="s">
        <v>20</v>
      </c>
      <c r="E2534" t="s">
        <v>21</v>
      </c>
      <c r="F2534" t="s">
        <v>22</v>
      </c>
      <c r="G2534" t="s">
        <v>161</v>
      </c>
      <c r="H2534" t="s">
        <v>125</v>
      </c>
      <c r="I2534" t="s">
        <v>170</v>
      </c>
      <c r="J2534" t="s">
        <v>161</v>
      </c>
      <c r="K2534" t="s">
        <v>161</v>
      </c>
      <c r="L2534" t="s">
        <v>47</v>
      </c>
      <c r="M2534" t="s">
        <v>26</v>
      </c>
      <c r="N2534">
        <v>2816</v>
      </c>
      <c r="O2534">
        <v>2743</v>
      </c>
      <c r="P2534">
        <v>1421</v>
      </c>
      <c r="Q2534">
        <v>1030</v>
      </c>
      <c r="R2534">
        <v>0</v>
      </c>
      <c r="S2534">
        <v>0</v>
      </c>
      <c r="T2534">
        <v>0</v>
      </c>
      <c r="U2534">
        <v>0</v>
      </c>
      <c r="V2534">
        <v>97</v>
      </c>
      <c r="W2534">
        <v>50</v>
      </c>
      <c r="X2534">
        <v>36</v>
      </c>
      <c r="Y2534" t="s">
        <v>173</v>
      </c>
      <c r="Z2534" t="s">
        <v>173</v>
      </c>
      <c r="AA2534" t="s">
        <v>173</v>
      </c>
      <c r="AB2534" t="s">
        <v>173</v>
      </c>
      <c r="AC2534" s="25" t="s">
        <v>173</v>
      </c>
      <c r="AD2534" s="25" t="s">
        <v>173</v>
      </c>
      <c r="AE2534" s="25" t="s">
        <v>173</v>
      </c>
      <c r="AQ2534" s="5" t="e">
        <f>VLOOKUP(AR2534,'End KS4 denominations'!A:G,7,0)</f>
        <v>#N/A</v>
      </c>
      <c r="AR2534" s="5" t="str">
        <f t="shared" si="39"/>
        <v>Total.S7.All state-funded.Total.Total</v>
      </c>
    </row>
    <row r="2535" spans="1:44" x14ac:dyDescent="0.25">
      <c r="A2535">
        <v>201819</v>
      </c>
      <c r="B2535" t="s">
        <v>19</v>
      </c>
      <c r="C2535" t="s">
        <v>110</v>
      </c>
      <c r="D2535" t="s">
        <v>20</v>
      </c>
      <c r="E2535" t="s">
        <v>21</v>
      </c>
      <c r="F2535" t="s">
        <v>22</v>
      </c>
      <c r="G2535" t="s">
        <v>111</v>
      </c>
      <c r="H2535" t="s">
        <v>125</v>
      </c>
      <c r="I2535" t="s">
        <v>170</v>
      </c>
      <c r="J2535" t="s">
        <v>161</v>
      </c>
      <c r="K2535" t="s">
        <v>161</v>
      </c>
      <c r="L2535" t="s">
        <v>48</v>
      </c>
      <c r="M2535" t="s">
        <v>26</v>
      </c>
      <c r="N2535">
        <v>267238</v>
      </c>
      <c r="O2535">
        <v>259788</v>
      </c>
      <c r="P2535">
        <v>168078</v>
      </c>
      <c r="Q2535">
        <v>109953</v>
      </c>
      <c r="R2535">
        <v>0</v>
      </c>
      <c r="S2535">
        <v>0</v>
      </c>
      <c r="T2535">
        <v>0</v>
      </c>
      <c r="U2535">
        <v>0</v>
      </c>
      <c r="V2535">
        <v>97</v>
      </c>
      <c r="W2535">
        <v>62</v>
      </c>
      <c r="X2535">
        <v>41</v>
      </c>
      <c r="Y2535" t="s">
        <v>173</v>
      </c>
      <c r="Z2535" t="s">
        <v>173</v>
      </c>
      <c r="AA2535" t="s">
        <v>173</v>
      </c>
      <c r="AB2535" t="s">
        <v>173</v>
      </c>
      <c r="AC2535" s="25" t="s">
        <v>173</v>
      </c>
      <c r="AD2535" s="25" t="s">
        <v>173</v>
      </c>
      <c r="AE2535" s="25" t="s">
        <v>173</v>
      </c>
      <c r="AQ2535" s="5" t="e">
        <f>VLOOKUP(AR2535,'End KS4 denominations'!A:G,7,0)</f>
        <v>#N/A</v>
      </c>
      <c r="AR2535" s="5" t="str">
        <f t="shared" si="39"/>
        <v>Boys.S7.All state-funded.Total.Total</v>
      </c>
    </row>
    <row r="2536" spans="1:44" x14ac:dyDescent="0.25">
      <c r="A2536">
        <v>201819</v>
      </c>
      <c r="B2536" t="s">
        <v>19</v>
      </c>
      <c r="C2536" t="s">
        <v>110</v>
      </c>
      <c r="D2536" t="s">
        <v>20</v>
      </c>
      <c r="E2536" t="s">
        <v>21</v>
      </c>
      <c r="F2536" t="s">
        <v>22</v>
      </c>
      <c r="G2536" t="s">
        <v>113</v>
      </c>
      <c r="H2536" t="s">
        <v>125</v>
      </c>
      <c r="I2536" t="s">
        <v>170</v>
      </c>
      <c r="J2536" t="s">
        <v>161</v>
      </c>
      <c r="K2536" t="s">
        <v>161</v>
      </c>
      <c r="L2536" t="s">
        <v>48</v>
      </c>
      <c r="M2536" t="s">
        <v>26</v>
      </c>
      <c r="N2536">
        <v>261165</v>
      </c>
      <c r="O2536">
        <v>256165</v>
      </c>
      <c r="P2536">
        <v>181540</v>
      </c>
      <c r="Q2536">
        <v>123410</v>
      </c>
      <c r="R2536">
        <v>0</v>
      </c>
      <c r="S2536">
        <v>0</v>
      </c>
      <c r="T2536">
        <v>0</v>
      </c>
      <c r="U2536">
        <v>0</v>
      </c>
      <c r="V2536">
        <v>98</v>
      </c>
      <c r="W2536">
        <v>69</v>
      </c>
      <c r="X2536">
        <v>47</v>
      </c>
      <c r="Y2536" t="s">
        <v>173</v>
      </c>
      <c r="Z2536" t="s">
        <v>173</v>
      </c>
      <c r="AA2536" t="s">
        <v>173</v>
      </c>
      <c r="AB2536" t="s">
        <v>173</v>
      </c>
      <c r="AC2536" s="25" t="s">
        <v>173</v>
      </c>
      <c r="AD2536" s="25" t="s">
        <v>173</v>
      </c>
      <c r="AE2536" s="25" t="s">
        <v>173</v>
      </c>
      <c r="AQ2536" s="5" t="e">
        <f>VLOOKUP(AR2536,'End KS4 denominations'!A:G,7,0)</f>
        <v>#N/A</v>
      </c>
      <c r="AR2536" s="5" t="str">
        <f t="shared" si="39"/>
        <v>Girls.S7.All state-funded.Total.Total</v>
      </c>
    </row>
    <row r="2537" spans="1:44" x14ac:dyDescent="0.25">
      <c r="A2537">
        <v>201819</v>
      </c>
      <c r="B2537" t="s">
        <v>19</v>
      </c>
      <c r="C2537" t="s">
        <v>110</v>
      </c>
      <c r="D2537" t="s">
        <v>20</v>
      </c>
      <c r="E2537" t="s">
        <v>21</v>
      </c>
      <c r="F2537" t="s">
        <v>22</v>
      </c>
      <c r="G2537" t="s">
        <v>161</v>
      </c>
      <c r="H2537" t="s">
        <v>125</v>
      </c>
      <c r="I2537" t="s">
        <v>170</v>
      </c>
      <c r="J2537" t="s">
        <v>161</v>
      </c>
      <c r="K2537" t="s">
        <v>161</v>
      </c>
      <c r="L2537" t="s">
        <v>48</v>
      </c>
      <c r="M2537" t="s">
        <v>26</v>
      </c>
      <c r="N2537">
        <v>528403</v>
      </c>
      <c r="O2537">
        <v>515953</v>
      </c>
      <c r="P2537">
        <v>349618</v>
      </c>
      <c r="Q2537">
        <v>233363</v>
      </c>
      <c r="R2537">
        <v>0</v>
      </c>
      <c r="S2537">
        <v>0</v>
      </c>
      <c r="T2537">
        <v>0</v>
      </c>
      <c r="U2537">
        <v>0</v>
      </c>
      <c r="V2537">
        <v>97</v>
      </c>
      <c r="W2537">
        <v>66</v>
      </c>
      <c r="X2537">
        <v>44</v>
      </c>
      <c r="Y2537" t="s">
        <v>173</v>
      </c>
      <c r="Z2537" t="s">
        <v>173</v>
      </c>
      <c r="AA2537" t="s">
        <v>173</v>
      </c>
      <c r="AB2537" t="s">
        <v>173</v>
      </c>
      <c r="AC2537" s="25" t="s">
        <v>173</v>
      </c>
      <c r="AD2537" s="25" t="s">
        <v>173</v>
      </c>
      <c r="AE2537" s="25" t="s">
        <v>173</v>
      </c>
      <c r="AQ2537" s="5" t="e">
        <f>VLOOKUP(AR2537,'End KS4 denominations'!A:G,7,0)</f>
        <v>#N/A</v>
      </c>
      <c r="AR2537" s="5" t="str">
        <f t="shared" si="39"/>
        <v>Total.S7.All state-funded.Total.Total</v>
      </c>
    </row>
    <row r="2538" spans="1:44" x14ac:dyDescent="0.25">
      <c r="A2538">
        <v>201819</v>
      </c>
      <c r="B2538" t="s">
        <v>19</v>
      </c>
      <c r="C2538" t="s">
        <v>110</v>
      </c>
      <c r="D2538" t="s">
        <v>20</v>
      </c>
      <c r="E2538" t="s">
        <v>21</v>
      </c>
      <c r="F2538" t="s">
        <v>22</v>
      </c>
      <c r="G2538" t="s">
        <v>111</v>
      </c>
      <c r="H2538" t="s">
        <v>125</v>
      </c>
      <c r="I2538" t="s">
        <v>170</v>
      </c>
      <c r="J2538" t="s">
        <v>161</v>
      </c>
      <c r="K2538" t="s">
        <v>161</v>
      </c>
      <c r="L2538" t="s">
        <v>49</v>
      </c>
      <c r="M2538" t="s">
        <v>26</v>
      </c>
      <c r="N2538">
        <v>267628</v>
      </c>
      <c r="O2538">
        <v>262207</v>
      </c>
      <c r="P2538">
        <v>167067</v>
      </c>
      <c r="Q2538">
        <v>118142</v>
      </c>
      <c r="R2538">
        <v>0</v>
      </c>
      <c r="S2538">
        <v>0</v>
      </c>
      <c r="T2538">
        <v>0</v>
      </c>
      <c r="U2538">
        <v>0</v>
      </c>
      <c r="V2538">
        <v>97</v>
      </c>
      <c r="W2538">
        <v>62</v>
      </c>
      <c r="X2538">
        <v>44</v>
      </c>
      <c r="Y2538" t="s">
        <v>173</v>
      </c>
      <c r="Z2538" t="s">
        <v>173</v>
      </c>
      <c r="AA2538" t="s">
        <v>173</v>
      </c>
      <c r="AB2538" t="s">
        <v>173</v>
      </c>
      <c r="AC2538" s="25" t="s">
        <v>173</v>
      </c>
      <c r="AD2538" s="25" t="s">
        <v>173</v>
      </c>
      <c r="AE2538" s="25" t="s">
        <v>173</v>
      </c>
      <c r="AQ2538" s="5" t="e">
        <f>VLOOKUP(AR2538,'End KS4 denominations'!A:G,7,0)</f>
        <v>#N/A</v>
      </c>
      <c r="AR2538" s="5" t="str">
        <f t="shared" si="39"/>
        <v>Boys.S7.All state-funded.Total.Total</v>
      </c>
    </row>
    <row r="2539" spans="1:44" x14ac:dyDescent="0.25">
      <c r="A2539">
        <v>201819</v>
      </c>
      <c r="B2539" t="s">
        <v>19</v>
      </c>
      <c r="C2539" t="s">
        <v>110</v>
      </c>
      <c r="D2539" t="s">
        <v>20</v>
      </c>
      <c r="E2539" t="s">
        <v>21</v>
      </c>
      <c r="F2539" t="s">
        <v>22</v>
      </c>
      <c r="G2539" t="s">
        <v>113</v>
      </c>
      <c r="H2539" t="s">
        <v>125</v>
      </c>
      <c r="I2539" t="s">
        <v>170</v>
      </c>
      <c r="J2539" t="s">
        <v>161</v>
      </c>
      <c r="K2539" t="s">
        <v>161</v>
      </c>
      <c r="L2539" t="s">
        <v>49</v>
      </c>
      <c r="M2539" t="s">
        <v>26</v>
      </c>
      <c r="N2539">
        <v>261508</v>
      </c>
      <c r="O2539">
        <v>259372</v>
      </c>
      <c r="P2539">
        <v>203117</v>
      </c>
      <c r="Q2539">
        <v>160229</v>
      </c>
      <c r="R2539">
        <v>0</v>
      </c>
      <c r="S2539">
        <v>0</v>
      </c>
      <c r="T2539">
        <v>0</v>
      </c>
      <c r="U2539">
        <v>0</v>
      </c>
      <c r="V2539">
        <v>99</v>
      </c>
      <c r="W2539">
        <v>77</v>
      </c>
      <c r="X2539">
        <v>61</v>
      </c>
      <c r="Y2539" t="s">
        <v>173</v>
      </c>
      <c r="Z2539" t="s">
        <v>173</v>
      </c>
      <c r="AA2539" t="s">
        <v>173</v>
      </c>
      <c r="AB2539" t="s">
        <v>173</v>
      </c>
      <c r="AC2539" s="25" t="s">
        <v>173</v>
      </c>
      <c r="AD2539" s="25" t="s">
        <v>173</v>
      </c>
      <c r="AE2539" s="25" t="s">
        <v>173</v>
      </c>
      <c r="AQ2539" s="5" t="e">
        <f>VLOOKUP(AR2539,'End KS4 denominations'!A:G,7,0)</f>
        <v>#N/A</v>
      </c>
      <c r="AR2539" s="5" t="str">
        <f t="shared" si="39"/>
        <v>Girls.S7.All state-funded.Total.Total</v>
      </c>
    </row>
    <row r="2540" spans="1:44" x14ac:dyDescent="0.25">
      <c r="A2540">
        <v>201819</v>
      </c>
      <c r="B2540" t="s">
        <v>19</v>
      </c>
      <c r="C2540" t="s">
        <v>110</v>
      </c>
      <c r="D2540" t="s">
        <v>20</v>
      </c>
      <c r="E2540" t="s">
        <v>21</v>
      </c>
      <c r="F2540" t="s">
        <v>22</v>
      </c>
      <c r="G2540" t="s">
        <v>161</v>
      </c>
      <c r="H2540" t="s">
        <v>125</v>
      </c>
      <c r="I2540" t="s">
        <v>170</v>
      </c>
      <c r="J2540" t="s">
        <v>161</v>
      </c>
      <c r="K2540" t="s">
        <v>161</v>
      </c>
      <c r="L2540" t="s">
        <v>49</v>
      </c>
      <c r="M2540" t="s">
        <v>26</v>
      </c>
      <c r="N2540">
        <v>529136</v>
      </c>
      <c r="O2540">
        <v>521579</v>
      </c>
      <c r="P2540">
        <v>370184</v>
      </c>
      <c r="Q2540">
        <v>278371</v>
      </c>
      <c r="R2540">
        <v>0</v>
      </c>
      <c r="S2540">
        <v>0</v>
      </c>
      <c r="T2540">
        <v>0</v>
      </c>
      <c r="U2540">
        <v>0</v>
      </c>
      <c r="V2540">
        <v>98</v>
      </c>
      <c r="W2540">
        <v>69</v>
      </c>
      <c r="X2540">
        <v>52</v>
      </c>
      <c r="Y2540" t="s">
        <v>173</v>
      </c>
      <c r="Z2540" t="s">
        <v>173</v>
      </c>
      <c r="AA2540" t="s">
        <v>173</v>
      </c>
      <c r="AB2540" t="s">
        <v>173</v>
      </c>
      <c r="AC2540" s="25" t="s">
        <v>173</v>
      </c>
      <c r="AD2540" s="25" t="s">
        <v>173</v>
      </c>
      <c r="AE2540" s="25" t="s">
        <v>173</v>
      </c>
      <c r="AQ2540" s="5" t="e">
        <f>VLOOKUP(AR2540,'End KS4 denominations'!A:G,7,0)</f>
        <v>#N/A</v>
      </c>
      <c r="AR2540" s="5" t="str">
        <f t="shared" si="39"/>
        <v>Total.S7.All state-funded.Total.Total</v>
      </c>
    </row>
    <row r="2541" spans="1:44" x14ac:dyDescent="0.25">
      <c r="A2541">
        <v>201819</v>
      </c>
      <c r="B2541" t="s">
        <v>19</v>
      </c>
      <c r="C2541" t="s">
        <v>110</v>
      </c>
      <c r="D2541" t="s">
        <v>20</v>
      </c>
      <c r="E2541" t="s">
        <v>21</v>
      </c>
      <c r="F2541" t="s">
        <v>22</v>
      </c>
      <c r="G2541" t="s">
        <v>111</v>
      </c>
      <c r="H2541" t="s">
        <v>125</v>
      </c>
      <c r="I2541" t="s">
        <v>170</v>
      </c>
      <c r="J2541" t="s">
        <v>161</v>
      </c>
      <c r="K2541" t="s">
        <v>161</v>
      </c>
      <c r="L2541" t="s">
        <v>50</v>
      </c>
      <c r="M2541" t="s">
        <v>26</v>
      </c>
      <c r="N2541">
        <v>263699</v>
      </c>
      <c r="O2541">
        <v>255965</v>
      </c>
      <c r="P2541">
        <v>172887</v>
      </c>
      <c r="Q2541">
        <v>123498</v>
      </c>
      <c r="R2541">
        <v>0</v>
      </c>
      <c r="S2541">
        <v>0</v>
      </c>
      <c r="T2541">
        <v>0</v>
      </c>
      <c r="U2541">
        <v>0</v>
      </c>
      <c r="V2541">
        <v>97</v>
      </c>
      <c r="W2541">
        <v>65</v>
      </c>
      <c r="X2541">
        <v>46</v>
      </c>
      <c r="Y2541" t="s">
        <v>173</v>
      </c>
      <c r="Z2541" t="s">
        <v>173</v>
      </c>
      <c r="AA2541" t="s">
        <v>173</v>
      </c>
      <c r="AB2541" t="s">
        <v>173</v>
      </c>
      <c r="AC2541" s="25" t="s">
        <v>173</v>
      </c>
      <c r="AD2541" s="25" t="s">
        <v>173</v>
      </c>
      <c r="AE2541" s="25" t="s">
        <v>173</v>
      </c>
      <c r="AQ2541" s="5" t="e">
        <f>VLOOKUP(AR2541,'End KS4 denominations'!A:G,7,0)</f>
        <v>#N/A</v>
      </c>
      <c r="AR2541" s="5" t="str">
        <f t="shared" si="39"/>
        <v>Boys.S7.All state-funded.Total.Total</v>
      </c>
    </row>
    <row r="2542" spans="1:44" x14ac:dyDescent="0.25">
      <c r="A2542">
        <v>201819</v>
      </c>
      <c r="B2542" t="s">
        <v>19</v>
      </c>
      <c r="C2542" t="s">
        <v>110</v>
      </c>
      <c r="D2542" t="s">
        <v>20</v>
      </c>
      <c r="E2542" t="s">
        <v>21</v>
      </c>
      <c r="F2542" t="s">
        <v>22</v>
      </c>
      <c r="G2542" t="s">
        <v>113</v>
      </c>
      <c r="H2542" t="s">
        <v>125</v>
      </c>
      <c r="I2542" t="s">
        <v>170</v>
      </c>
      <c r="J2542" t="s">
        <v>161</v>
      </c>
      <c r="K2542" t="s">
        <v>161</v>
      </c>
      <c r="L2542" t="s">
        <v>50</v>
      </c>
      <c r="M2542" t="s">
        <v>26</v>
      </c>
      <c r="N2542">
        <v>259391</v>
      </c>
      <c r="O2542">
        <v>256439</v>
      </c>
      <c r="P2542">
        <v>208231</v>
      </c>
      <c r="Q2542">
        <v>166650</v>
      </c>
      <c r="R2542">
        <v>0</v>
      </c>
      <c r="S2542">
        <v>0</v>
      </c>
      <c r="T2542">
        <v>0</v>
      </c>
      <c r="U2542">
        <v>0</v>
      </c>
      <c r="V2542">
        <v>98</v>
      </c>
      <c r="W2542">
        <v>80</v>
      </c>
      <c r="X2542">
        <v>64</v>
      </c>
      <c r="Y2542" t="s">
        <v>173</v>
      </c>
      <c r="Z2542" t="s">
        <v>173</v>
      </c>
      <c r="AA2542" t="s">
        <v>173</v>
      </c>
      <c r="AB2542" t="s">
        <v>173</v>
      </c>
      <c r="AC2542" s="25" t="s">
        <v>173</v>
      </c>
      <c r="AD2542" s="25" t="s">
        <v>173</v>
      </c>
      <c r="AE2542" s="25" t="s">
        <v>173</v>
      </c>
      <c r="AQ2542" s="5" t="e">
        <f>VLOOKUP(AR2542,'End KS4 denominations'!A:G,7,0)</f>
        <v>#N/A</v>
      </c>
      <c r="AR2542" s="5" t="str">
        <f t="shared" si="39"/>
        <v>Girls.S7.All state-funded.Total.Total</v>
      </c>
    </row>
    <row r="2543" spans="1:44" x14ac:dyDescent="0.25">
      <c r="A2543">
        <v>201819</v>
      </c>
      <c r="B2543" t="s">
        <v>19</v>
      </c>
      <c r="C2543" t="s">
        <v>110</v>
      </c>
      <c r="D2543" t="s">
        <v>20</v>
      </c>
      <c r="E2543" t="s">
        <v>21</v>
      </c>
      <c r="F2543" t="s">
        <v>22</v>
      </c>
      <c r="G2543" t="s">
        <v>161</v>
      </c>
      <c r="H2543" t="s">
        <v>125</v>
      </c>
      <c r="I2543" t="s">
        <v>170</v>
      </c>
      <c r="J2543" t="s">
        <v>161</v>
      </c>
      <c r="K2543" t="s">
        <v>161</v>
      </c>
      <c r="L2543" t="s">
        <v>50</v>
      </c>
      <c r="M2543" t="s">
        <v>26</v>
      </c>
      <c r="N2543">
        <v>523090</v>
      </c>
      <c r="O2543">
        <v>512404</v>
      </c>
      <c r="P2543">
        <v>381118</v>
      </c>
      <c r="Q2543">
        <v>290148</v>
      </c>
      <c r="R2543">
        <v>0</v>
      </c>
      <c r="S2543">
        <v>0</v>
      </c>
      <c r="T2543">
        <v>0</v>
      </c>
      <c r="U2543">
        <v>0</v>
      </c>
      <c r="V2543">
        <v>97</v>
      </c>
      <c r="W2543">
        <v>72</v>
      </c>
      <c r="X2543">
        <v>55</v>
      </c>
      <c r="Y2543" t="s">
        <v>173</v>
      </c>
      <c r="Z2543" t="s">
        <v>173</v>
      </c>
      <c r="AA2543" t="s">
        <v>173</v>
      </c>
      <c r="AB2543" t="s">
        <v>173</v>
      </c>
      <c r="AC2543" s="25" t="s">
        <v>173</v>
      </c>
      <c r="AD2543" s="25" t="s">
        <v>173</v>
      </c>
      <c r="AE2543" s="25" t="s">
        <v>173</v>
      </c>
      <c r="AQ2543" s="5" t="e">
        <f>VLOOKUP(AR2543,'End KS4 denominations'!A:G,7,0)</f>
        <v>#N/A</v>
      </c>
      <c r="AR2543" s="5" t="str">
        <f t="shared" si="39"/>
        <v>Total.S7.All state-funded.Total.Total</v>
      </c>
    </row>
    <row r="2544" spans="1:44" x14ac:dyDescent="0.25">
      <c r="A2544">
        <v>201819</v>
      </c>
      <c r="B2544" t="s">
        <v>19</v>
      </c>
      <c r="C2544" t="s">
        <v>110</v>
      </c>
      <c r="D2544" t="s">
        <v>20</v>
      </c>
      <c r="E2544" t="s">
        <v>21</v>
      </c>
      <c r="F2544" t="s">
        <v>22</v>
      </c>
      <c r="G2544" t="s">
        <v>111</v>
      </c>
      <c r="H2544" t="s">
        <v>125</v>
      </c>
      <c r="I2544" t="s">
        <v>170</v>
      </c>
      <c r="J2544" t="s">
        <v>161</v>
      </c>
      <c r="K2544" t="s">
        <v>161</v>
      </c>
      <c r="L2544" t="s">
        <v>51</v>
      </c>
      <c r="M2544" t="s">
        <v>26</v>
      </c>
      <c r="N2544">
        <v>263969</v>
      </c>
      <c r="O2544">
        <v>255133</v>
      </c>
      <c r="P2544">
        <v>151039</v>
      </c>
      <c r="Q2544">
        <v>98217</v>
      </c>
      <c r="R2544">
        <v>0</v>
      </c>
      <c r="S2544">
        <v>0</v>
      </c>
      <c r="T2544">
        <v>0</v>
      </c>
      <c r="U2544">
        <v>0</v>
      </c>
      <c r="V2544">
        <v>96</v>
      </c>
      <c r="W2544">
        <v>57</v>
      </c>
      <c r="X2544">
        <v>37</v>
      </c>
      <c r="Y2544" t="s">
        <v>173</v>
      </c>
      <c r="Z2544" t="s">
        <v>173</v>
      </c>
      <c r="AA2544" t="s">
        <v>173</v>
      </c>
      <c r="AB2544" t="s">
        <v>173</v>
      </c>
      <c r="AC2544" s="25" t="s">
        <v>173</v>
      </c>
      <c r="AD2544" s="25" t="s">
        <v>173</v>
      </c>
      <c r="AE2544" s="25" t="s">
        <v>173</v>
      </c>
      <c r="AQ2544" s="5" t="e">
        <f>VLOOKUP(AR2544,'End KS4 denominations'!A:G,7,0)</f>
        <v>#N/A</v>
      </c>
      <c r="AR2544" s="5" t="str">
        <f t="shared" si="39"/>
        <v>Boys.S7.All state-funded.Total.Total</v>
      </c>
    </row>
    <row r="2545" spans="1:44" x14ac:dyDescent="0.25">
      <c r="A2545">
        <v>201819</v>
      </c>
      <c r="B2545" t="s">
        <v>19</v>
      </c>
      <c r="C2545" t="s">
        <v>110</v>
      </c>
      <c r="D2545" t="s">
        <v>20</v>
      </c>
      <c r="E2545" t="s">
        <v>21</v>
      </c>
      <c r="F2545" t="s">
        <v>22</v>
      </c>
      <c r="G2545" t="s">
        <v>113</v>
      </c>
      <c r="H2545" t="s">
        <v>125</v>
      </c>
      <c r="I2545" t="s">
        <v>170</v>
      </c>
      <c r="J2545" t="s">
        <v>161</v>
      </c>
      <c r="K2545" t="s">
        <v>161</v>
      </c>
      <c r="L2545" t="s">
        <v>51</v>
      </c>
      <c r="M2545" t="s">
        <v>26</v>
      </c>
      <c r="N2545">
        <v>259128</v>
      </c>
      <c r="O2545">
        <v>252386</v>
      </c>
      <c r="P2545">
        <v>164082</v>
      </c>
      <c r="Q2545">
        <v>110390</v>
      </c>
      <c r="R2545">
        <v>0</v>
      </c>
      <c r="S2545">
        <v>0</v>
      </c>
      <c r="T2545">
        <v>0</v>
      </c>
      <c r="U2545">
        <v>0</v>
      </c>
      <c r="V2545">
        <v>97</v>
      </c>
      <c r="W2545">
        <v>63</v>
      </c>
      <c r="X2545">
        <v>42</v>
      </c>
      <c r="Y2545" t="s">
        <v>173</v>
      </c>
      <c r="Z2545" t="s">
        <v>173</v>
      </c>
      <c r="AA2545" t="s">
        <v>173</v>
      </c>
      <c r="AB2545" t="s">
        <v>173</v>
      </c>
      <c r="AC2545" s="25" t="s">
        <v>173</v>
      </c>
      <c r="AD2545" s="25" t="s">
        <v>173</v>
      </c>
      <c r="AE2545" s="25" t="s">
        <v>173</v>
      </c>
      <c r="AQ2545" s="5" t="e">
        <f>VLOOKUP(AR2545,'End KS4 denominations'!A:G,7,0)</f>
        <v>#N/A</v>
      </c>
      <c r="AR2545" s="5" t="str">
        <f t="shared" si="39"/>
        <v>Girls.S7.All state-funded.Total.Total</v>
      </c>
    </row>
    <row r="2546" spans="1:44" x14ac:dyDescent="0.25">
      <c r="A2546">
        <v>201819</v>
      </c>
      <c r="B2546" t="s">
        <v>19</v>
      </c>
      <c r="C2546" t="s">
        <v>110</v>
      </c>
      <c r="D2546" t="s">
        <v>20</v>
      </c>
      <c r="E2546" t="s">
        <v>21</v>
      </c>
      <c r="F2546" t="s">
        <v>22</v>
      </c>
      <c r="G2546" t="s">
        <v>161</v>
      </c>
      <c r="H2546" t="s">
        <v>125</v>
      </c>
      <c r="I2546" t="s">
        <v>170</v>
      </c>
      <c r="J2546" t="s">
        <v>161</v>
      </c>
      <c r="K2546" t="s">
        <v>161</v>
      </c>
      <c r="L2546" t="s">
        <v>51</v>
      </c>
      <c r="M2546" t="s">
        <v>26</v>
      </c>
      <c r="N2546">
        <v>523097</v>
      </c>
      <c r="O2546">
        <v>507519</v>
      </c>
      <c r="P2546">
        <v>315121</v>
      </c>
      <c r="Q2546">
        <v>208607</v>
      </c>
      <c r="R2546">
        <v>0</v>
      </c>
      <c r="S2546">
        <v>0</v>
      </c>
      <c r="T2546">
        <v>0</v>
      </c>
      <c r="U2546">
        <v>0</v>
      </c>
      <c r="V2546">
        <v>97</v>
      </c>
      <c r="W2546">
        <v>60</v>
      </c>
      <c r="X2546">
        <v>39</v>
      </c>
      <c r="Y2546" t="s">
        <v>173</v>
      </c>
      <c r="Z2546" t="s">
        <v>173</v>
      </c>
      <c r="AA2546" t="s">
        <v>173</v>
      </c>
      <c r="AB2546" t="s">
        <v>173</v>
      </c>
      <c r="AC2546" s="25" t="s">
        <v>173</v>
      </c>
      <c r="AD2546" s="25" t="s">
        <v>173</v>
      </c>
      <c r="AE2546" s="25" t="s">
        <v>173</v>
      </c>
      <c r="AQ2546" s="5" t="e">
        <f>VLOOKUP(AR2546,'End KS4 denominations'!A:G,7,0)</f>
        <v>#N/A</v>
      </c>
      <c r="AR2546" s="5" t="str">
        <f t="shared" si="39"/>
        <v>Total.S7.All state-funded.Total.Total</v>
      </c>
    </row>
    <row r="2547" spans="1:44" x14ac:dyDescent="0.25">
      <c r="A2547">
        <v>201819</v>
      </c>
      <c r="B2547" t="s">
        <v>19</v>
      </c>
      <c r="C2547" t="s">
        <v>110</v>
      </c>
      <c r="D2547" t="s">
        <v>20</v>
      </c>
      <c r="E2547" t="s">
        <v>21</v>
      </c>
      <c r="F2547" t="s">
        <v>22</v>
      </c>
      <c r="G2547" t="s">
        <v>111</v>
      </c>
      <c r="H2547" t="s">
        <v>125</v>
      </c>
      <c r="I2547" t="s">
        <v>170</v>
      </c>
      <c r="J2547" t="s">
        <v>161</v>
      </c>
      <c r="K2547" t="s">
        <v>161</v>
      </c>
      <c r="L2547" t="s">
        <v>52</v>
      </c>
      <c r="M2547" t="s">
        <v>26</v>
      </c>
      <c r="N2547">
        <v>16422</v>
      </c>
      <c r="O2547">
        <v>16214</v>
      </c>
      <c r="P2547">
        <v>7944</v>
      </c>
      <c r="Q2547">
        <v>5115</v>
      </c>
      <c r="R2547">
        <v>0</v>
      </c>
      <c r="S2547">
        <v>0</v>
      </c>
      <c r="T2547">
        <v>0</v>
      </c>
      <c r="U2547">
        <v>0</v>
      </c>
      <c r="V2547">
        <v>98</v>
      </c>
      <c r="W2547">
        <v>48</v>
      </c>
      <c r="X2547">
        <v>31</v>
      </c>
      <c r="Y2547" t="s">
        <v>173</v>
      </c>
      <c r="Z2547" t="s">
        <v>173</v>
      </c>
      <c r="AA2547" t="s">
        <v>173</v>
      </c>
      <c r="AB2547" t="s">
        <v>173</v>
      </c>
      <c r="AC2547" s="25" t="s">
        <v>173</v>
      </c>
      <c r="AD2547" s="25" t="s">
        <v>173</v>
      </c>
      <c r="AE2547" s="25" t="s">
        <v>173</v>
      </c>
      <c r="AQ2547" s="5" t="e">
        <f>VLOOKUP(AR2547,'End KS4 denominations'!A:G,7,0)</f>
        <v>#N/A</v>
      </c>
      <c r="AR2547" s="5" t="str">
        <f t="shared" si="39"/>
        <v>Boys.S7.All state-funded.Total.Total</v>
      </c>
    </row>
    <row r="2548" spans="1:44" x14ac:dyDescent="0.25">
      <c r="A2548">
        <v>201819</v>
      </c>
      <c r="B2548" t="s">
        <v>19</v>
      </c>
      <c r="C2548" t="s">
        <v>110</v>
      </c>
      <c r="D2548" t="s">
        <v>20</v>
      </c>
      <c r="E2548" t="s">
        <v>21</v>
      </c>
      <c r="F2548" t="s">
        <v>22</v>
      </c>
      <c r="G2548" t="s">
        <v>113</v>
      </c>
      <c r="H2548" t="s">
        <v>125</v>
      </c>
      <c r="I2548" t="s">
        <v>170</v>
      </c>
      <c r="J2548" t="s">
        <v>161</v>
      </c>
      <c r="K2548" t="s">
        <v>161</v>
      </c>
      <c r="L2548" t="s">
        <v>52</v>
      </c>
      <c r="M2548" t="s">
        <v>26</v>
      </c>
      <c r="N2548">
        <v>26532</v>
      </c>
      <c r="O2548">
        <v>26410</v>
      </c>
      <c r="P2548">
        <v>19198</v>
      </c>
      <c r="Q2548">
        <v>15169</v>
      </c>
      <c r="R2548">
        <v>0</v>
      </c>
      <c r="S2548">
        <v>0</v>
      </c>
      <c r="T2548">
        <v>0</v>
      </c>
      <c r="U2548">
        <v>0</v>
      </c>
      <c r="V2548">
        <v>99</v>
      </c>
      <c r="W2548">
        <v>72</v>
      </c>
      <c r="X2548">
        <v>57</v>
      </c>
      <c r="Y2548" t="s">
        <v>173</v>
      </c>
      <c r="Z2548" t="s">
        <v>173</v>
      </c>
      <c r="AA2548" t="s">
        <v>173</v>
      </c>
      <c r="AB2548" t="s">
        <v>173</v>
      </c>
      <c r="AC2548" s="25" t="s">
        <v>173</v>
      </c>
      <c r="AD2548" s="25" t="s">
        <v>173</v>
      </c>
      <c r="AE2548" s="25" t="s">
        <v>173</v>
      </c>
      <c r="AQ2548" s="5" t="e">
        <f>VLOOKUP(AR2548,'End KS4 denominations'!A:G,7,0)</f>
        <v>#N/A</v>
      </c>
      <c r="AR2548" s="5" t="str">
        <f t="shared" si="39"/>
        <v>Girls.S7.All state-funded.Total.Total</v>
      </c>
    </row>
    <row r="2549" spans="1:44" x14ac:dyDescent="0.25">
      <c r="A2549">
        <v>201819</v>
      </c>
      <c r="B2549" t="s">
        <v>19</v>
      </c>
      <c r="C2549" t="s">
        <v>110</v>
      </c>
      <c r="D2549" t="s">
        <v>20</v>
      </c>
      <c r="E2549" t="s">
        <v>21</v>
      </c>
      <c r="F2549" t="s">
        <v>22</v>
      </c>
      <c r="G2549" t="s">
        <v>161</v>
      </c>
      <c r="H2549" t="s">
        <v>125</v>
      </c>
      <c r="I2549" t="s">
        <v>170</v>
      </c>
      <c r="J2549" t="s">
        <v>161</v>
      </c>
      <c r="K2549" t="s">
        <v>161</v>
      </c>
      <c r="L2549" t="s">
        <v>52</v>
      </c>
      <c r="M2549" t="s">
        <v>26</v>
      </c>
      <c r="N2549">
        <v>42954</v>
      </c>
      <c r="O2549">
        <v>42624</v>
      </c>
      <c r="P2549">
        <v>27142</v>
      </c>
      <c r="Q2549">
        <v>20284</v>
      </c>
      <c r="R2549">
        <v>0</v>
      </c>
      <c r="S2549">
        <v>0</v>
      </c>
      <c r="T2549">
        <v>0</v>
      </c>
      <c r="U2549">
        <v>0</v>
      </c>
      <c r="V2549">
        <v>99</v>
      </c>
      <c r="W2549">
        <v>63</v>
      </c>
      <c r="X2549">
        <v>47</v>
      </c>
      <c r="Y2549" t="s">
        <v>173</v>
      </c>
      <c r="Z2549" t="s">
        <v>173</v>
      </c>
      <c r="AA2549" t="s">
        <v>173</v>
      </c>
      <c r="AB2549" t="s">
        <v>173</v>
      </c>
      <c r="AC2549" s="25" t="s">
        <v>173</v>
      </c>
      <c r="AD2549" s="25" t="s">
        <v>173</v>
      </c>
      <c r="AE2549" s="25" t="s">
        <v>173</v>
      </c>
      <c r="AQ2549" s="5" t="e">
        <f>VLOOKUP(AR2549,'End KS4 denominations'!A:G,7,0)</f>
        <v>#N/A</v>
      </c>
      <c r="AR2549" s="5" t="str">
        <f t="shared" si="39"/>
        <v>Total.S7.All state-funded.Total.Total</v>
      </c>
    </row>
    <row r="2550" spans="1:44" x14ac:dyDescent="0.25">
      <c r="A2550">
        <v>201819</v>
      </c>
      <c r="B2550" t="s">
        <v>19</v>
      </c>
      <c r="C2550" t="s">
        <v>110</v>
      </c>
      <c r="D2550" t="s">
        <v>20</v>
      </c>
      <c r="E2550" t="s">
        <v>21</v>
      </c>
      <c r="F2550" t="s">
        <v>22</v>
      </c>
      <c r="G2550" t="s">
        <v>111</v>
      </c>
      <c r="H2550" t="s">
        <v>125</v>
      </c>
      <c r="I2550" t="s">
        <v>170</v>
      </c>
      <c r="J2550" t="s">
        <v>161</v>
      </c>
      <c r="K2550" t="s">
        <v>161</v>
      </c>
      <c r="L2550" t="s">
        <v>53</v>
      </c>
      <c r="M2550" t="s">
        <v>26</v>
      </c>
      <c r="N2550">
        <v>48714</v>
      </c>
      <c r="O2550">
        <v>47764</v>
      </c>
      <c r="P2550">
        <v>30071</v>
      </c>
      <c r="Q2550">
        <v>22011</v>
      </c>
      <c r="R2550">
        <v>0</v>
      </c>
      <c r="S2550">
        <v>0</v>
      </c>
      <c r="T2550">
        <v>0</v>
      </c>
      <c r="U2550">
        <v>0</v>
      </c>
      <c r="V2550">
        <v>98</v>
      </c>
      <c r="W2550">
        <v>61</v>
      </c>
      <c r="X2550">
        <v>45</v>
      </c>
      <c r="Y2550" t="s">
        <v>173</v>
      </c>
      <c r="Z2550" t="s">
        <v>173</v>
      </c>
      <c r="AA2550" t="s">
        <v>173</v>
      </c>
      <c r="AB2550" t="s">
        <v>173</v>
      </c>
      <c r="AC2550" s="25" t="s">
        <v>173</v>
      </c>
      <c r="AD2550" s="25" t="s">
        <v>173</v>
      </c>
      <c r="AE2550" s="25" t="s">
        <v>173</v>
      </c>
      <c r="AQ2550" s="5" t="e">
        <f>VLOOKUP(AR2550,'End KS4 denominations'!A:G,7,0)</f>
        <v>#N/A</v>
      </c>
      <c r="AR2550" s="5" t="str">
        <f t="shared" si="39"/>
        <v>Boys.S7.All state-funded.Total.Total</v>
      </c>
    </row>
    <row r="2551" spans="1:44" x14ac:dyDescent="0.25">
      <c r="A2551">
        <v>201819</v>
      </c>
      <c r="B2551" t="s">
        <v>19</v>
      </c>
      <c r="C2551" t="s">
        <v>110</v>
      </c>
      <c r="D2551" t="s">
        <v>20</v>
      </c>
      <c r="E2551" t="s">
        <v>21</v>
      </c>
      <c r="F2551" t="s">
        <v>22</v>
      </c>
      <c r="G2551" t="s">
        <v>113</v>
      </c>
      <c r="H2551" t="s">
        <v>125</v>
      </c>
      <c r="I2551" t="s">
        <v>170</v>
      </c>
      <c r="J2551" t="s">
        <v>161</v>
      </c>
      <c r="K2551" t="s">
        <v>161</v>
      </c>
      <c r="L2551" t="s">
        <v>53</v>
      </c>
      <c r="M2551" t="s">
        <v>26</v>
      </c>
      <c r="N2551">
        <v>67383</v>
      </c>
      <c r="O2551">
        <v>66394</v>
      </c>
      <c r="P2551">
        <v>49146</v>
      </c>
      <c r="Q2551">
        <v>38146</v>
      </c>
      <c r="R2551">
        <v>0</v>
      </c>
      <c r="S2551">
        <v>0</v>
      </c>
      <c r="T2551">
        <v>0</v>
      </c>
      <c r="U2551">
        <v>0</v>
      </c>
      <c r="V2551">
        <v>98</v>
      </c>
      <c r="W2551">
        <v>72</v>
      </c>
      <c r="X2551">
        <v>56</v>
      </c>
      <c r="Y2551" t="s">
        <v>173</v>
      </c>
      <c r="Z2551" t="s">
        <v>173</v>
      </c>
      <c r="AA2551" t="s">
        <v>173</v>
      </c>
      <c r="AB2551" t="s">
        <v>173</v>
      </c>
      <c r="AC2551" s="25" t="s">
        <v>173</v>
      </c>
      <c r="AD2551" s="25" t="s">
        <v>173</v>
      </c>
      <c r="AE2551" s="25" t="s">
        <v>173</v>
      </c>
      <c r="AQ2551" s="5" t="e">
        <f>VLOOKUP(AR2551,'End KS4 denominations'!A:G,7,0)</f>
        <v>#N/A</v>
      </c>
      <c r="AR2551" s="5" t="str">
        <f t="shared" si="39"/>
        <v>Girls.S7.All state-funded.Total.Total</v>
      </c>
    </row>
    <row r="2552" spans="1:44" x14ac:dyDescent="0.25">
      <c r="A2552">
        <v>201819</v>
      </c>
      <c r="B2552" t="s">
        <v>19</v>
      </c>
      <c r="C2552" t="s">
        <v>110</v>
      </c>
      <c r="D2552" t="s">
        <v>20</v>
      </c>
      <c r="E2552" t="s">
        <v>21</v>
      </c>
      <c r="F2552" t="s">
        <v>22</v>
      </c>
      <c r="G2552" t="s">
        <v>161</v>
      </c>
      <c r="H2552" t="s">
        <v>125</v>
      </c>
      <c r="I2552" t="s">
        <v>170</v>
      </c>
      <c r="J2552" t="s">
        <v>161</v>
      </c>
      <c r="K2552" t="s">
        <v>161</v>
      </c>
      <c r="L2552" t="s">
        <v>53</v>
      </c>
      <c r="M2552" t="s">
        <v>26</v>
      </c>
      <c r="N2552">
        <v>116097</v>
      </c>
      <c r="O2552">
        <v>114158</v>
      </c>
      <c r="P2552">
        <v>79217</v>
      </c>
      <c r="Q2552">
        <v>60157</v>
      </c>
      <c r="R2552">
        <v>0</v>
      </c>
      <c r="S2552">
        <v>0</v>
      </c>
      <c r="T2552">
        <v>0</v>
      </c>
      <c r="U2552">
        <v>0</v>
      </c>
      <c r="V2552">
        <v>98</v>
      </c>
      <c r="W2552">
        <v>68</v>
      </c>
      <c r="X2552">
        <v>51</v>
      </c>
      <c r="Y2552" t="s">
        <v>173</v>
      </c>
      <c r="Z2552" t="s">
        <v>173</v>
      </c>
      <c r="AA2552" t="s">
        <v>173</v>
      </c>
      <c r="AB2552" t="s">
        <v>173</v>
      </c>
      <c r="AC2552" s="25" t="s">
        <v>173</v>
      </c>
      <c r="AD2552" s="25" t="s">
        <v>173</v>
      </c>
      <c r="AE2552" s="25" t="s">
        <v>173</v>
      </c>
      <c r="AQ2552" s="5" t="e">
        <f>VLOOKUP(AR2552,'End KS4 denominations'!A:G,7,0)</f>
        <v>#N/A</v>
      </c>
      <c r="AR2552" s="5" t="str">
        <f t="shared" si="39"/>
        <v>Total.S7.All state-funded.Total.Total</v>
      </c>
    </row>
    <row r="2553" spans="1:44" x14ac:dyDescent="0.25">
      <c r="A2553">
        <v>201819</v>
      </c>
      <c r="B2553" t="s">
        <v>19</v>
      </c>
      <c r="C2553" t="s">
        <v>110</v>
      </c>
      <c r="D2553" t="s">
        <v>20</v>
      </c>
      <c r="E2553" t="s">
        <v>21</v>
      </c>
      <c r="F2553" t="s">
        <v>22</v>
      </c>
      <c r="G2553" t="s">
        <v>111</v>
      </c>
      <c r="H2553" t="s">
        <v>125</v>
      </c>
      <c r="I2553" t="s">
        <v>170</v>
      </c>
      <c r="J2553" t="s">
        <v>161</v>
      </c>
      <c r="K2553" t="s">
        <v>161</v>
      </c>
      <c r="L2553" t="s">
        <v>54</v>
      </c>
      <c r="M2553" t="s">
        <v>26</v>
      </c>
      <c r="N2553">
        <v>126706</v>
      </c>
      <c r="O2553">
        <v>123244</v>
      </c>
      <c r="P2553">
        <v>75849</v>
      </c>
      <c r="Q2553">
        <v>59030</v>
      </c>
      <c r="R2553">
        <v>0</v>
      </c>
      <c r="S2553">
        <v>0</v>
      </c>
      <c r="T2553">
        <v>0</v>
      </c>
      <c r="U2553">
        <v>0</v>
      </c>
      <c r="V2553">
        <v>97</v>
      </c>
      <c r="W2553">
        <v>59</v>
      </c>
      <c r="X2553">
        <v>46</v>
      </c>
      <c r="Y2553" t="s">
        <v>173</v>
      </c>
      <c r="Z2553" t="s">
        <v>173</v>
      </c>
      <c r="AA2553" t="s">
        <v>173</v>
      </c>
      <c r="AB2553" t="s">
        <v>173</v>
      </c>
      <c r="AC2553" s="25" t="s">
        <v>173</v>
      </c>
      <c r="AD2553" s="25" t="s">
        <v>173</v>
      </c>
      <c r="AE2553" s="25" t="s">
        <v>173</v>
      </c>
      <c r="AQ2553" s="5" t="e">
        <f>VLOOKUP(AR2553,'End KS4 denominations'!A:G,7,0)</f>
        <v>#N/A</v>
      </c>
      <c r="AR2553" s="5" t="str">
        <f t="shared" si="39"/>
        <v>Boys.S7.All state-funded.Total.Total</v>
      </c>
    </row>
    <row r="2554" spans="1:44" x14ac:dyDescent="0.25">
      <c r="A2554">
        <v>201819</v>
      </c>
      <c r="B2554" t="s">
        <v>19</v>
      </c>
      <c r="C2554" t="s">
        <v>110</v>
      </c>
      <c r="D2554" t="s">
        <v>20</v>
      </c>
      <c r="E2554" t="s">
        <v>21</v>
      </c>
      <c r="F2554" t="s">
        <v>22</v>
      </c>
      <c r="G2554" t="s">
        <v>113</v>
      </c>
      <c r="H2554" t="s">
        <v>125</v>
      </c>
      <c r="I2554" t="s">
        <v>170</v>
      </c>
      <c r="J2554" t="s">
        <v>161</v>
      </c>
      <c r="K2554" t="s">
        <v>161</v>
      </c>
      <c r="L2554" t="s">
        <v>54</v>
      </c>
      <c r="M2554" t="s">
        <v>26</v>
      </c>
      <c r="N2554">
        <v>108584</v>
      </c>
      <c r="O2554">
        <v>107094</v>
      </c>
      <c r="P2554">
        <v>72916</v>
      </c>
      <c r="Q2554">
        <v>59194</v>
      </c>
      <c r="R2554">
        <v>0</v>
      </c>
      <c r="S2554">
        <v>0</v>
      </c>
      <c r="T2554">
        <v>0</v>
      </c>
      <c r="U2554">
        <v>0</v>
      </c>
      <c r="V2554">
        <v>98</v>
      </c>
      <c r="W2554">
        <v>67</v>
      </c>
      <c r="X2554">
        <v>54</v>
      </c>
      <c r="Y2554" t="s">
        <v>173</v>
      </c>
      <c r="Z2554" t="s">
        <v>173</v>
      </c>
      <c r="AA2554" t="s">
        <v>173</v>
      </c>
      <c r="AB2554" t="s">
        <v>173</v>
      </c>
      <c r="AC2554" s="25" t="s">
        <v>173</v>
      </c>
      <c r="AD2554" s="25" t="s">
        <v>173</v>
      </c>
      <c r="AE2554" s="25" t="s">
        <v>173</v>
      </c>
      <c r="AQ2554" s="5" t="e">
        <f>VLOOKUP(AR2554,'End KS4 denominations'!A:G,7,0)</f>
        <v>#N/A</v>
      </c>
      <c r="AR2554" s="5" t="str">
        <f t="shared" si="39"/>
        <v>Girls.S7.All state-funded.Total.Total</v>
      </c>
    </row>
    <row r="2555" spans="1:44" x14ac:dyDescent="0.25">
      <c r="A2555">
        <v>201819</v>
      </c>
      <c r="B2555" t="s">
        <v>19</v>
      </c>
      <c r="C2555" t="s">
        <v>110</v>
      </c>
      <c r="D2555" t="s">
        <v>20</v>
      </c>
      <c r="E2555" t="s">
        <v>21</v>
      </c>
      <c r="F2555" t="s">
        <v>22</v>
      </c>
      <c r="G2555" t="s">
        <v>161</v>
      </c>
      <c r="H2555" t="s">
        <v>125</v>
      </c>
      <c r="I2555" t="s">
        <v>170</v>
      </c>
      <c r="J2555" t="s">
        <v>161</v>
      </c>
      <c r="K2555" t="s">
        <v>161</v>
      </c>
      <c r="L2555" t="s">
        <v>54</v>
      </c>
      <c r="M2555" t="s">
        <v>26</v>
      </c>
      <c r="N2555">
        <v>235290</v>
      </c>
      <c r="O2555">
        <v>230338</v>
      </c>
      <c r="P2555">
        <v>148765</v>
      </c>
      <c r="Q2555">
        <v>118224</v>
      </c>
      <c r="R2555">
        <v>0</v>
      </c>
      <c r="S2555">
        <v>0</v>
      </c>
      <c r="T2555">
        <v>0</v>
      </c>
      <c r="U2555">
        <v>0</v>
      </c>
      <c r="V2555">
        <v>97</v>
      </c>
      <c r="W2555">
        <v>63</v>
      </c>
      <c r="X2555">
        <v>50</v>
      </c>
      <c r="Y2555" t="s">
        <v>173</v>
      </c>
      <c r="Z2555" t="s">
        <v>173</v>
      </c>
      <c r="AA2555" t="s">
        <v>173</v>
      </c>
      <c r="AB2555" t="s">
        <v>173</v>
      </c>
      <c r="AC2555" s="25" t="s">
        <v>173</v>
      </c>
      <c r="AD2555" s="25" t="s">
        <v>173</v>
      </c>
      <c r="AE2555" s="25" t="s">
        <v>173</v>
      </c>
      <c r="AQ2555" s="5" t="e">
        <f>VLOOKUP(AR2555,'End KS4 denominations'!A:G,7,0)</f>
        <v>#N/A</v>
      </c>
      <c r="AR2555" s="5" t="str">
        <f t="shared" si="39"/>
        <v>Total.S7.All state-funded.Total.Total</v>
      </c>
    </row>
    <row r="2556" spans="1:44" x14ac:dyDescent="0.25">
      <c r="A2556">
        <v>201819</v>
      </c>
      <c r="B2556" t="s">
        <v>19</v>
      </c>
      <c r="C2556" t="s">
        <v>110</v>
      </c>
      <c r="D2556" t="s">
        <v>20</v>
      </c>
      <c r="E2556" t="s">
        <v>21</v>
      </c>
      <c r="F2556" t="s">
        <v>22</v>
      </c>
      <c r="G2556" t="s">
        <v>111</v>
      </c>
      <c r="H2556" t="s">
        <v>125</v>
      </c>
      <c r="I2556" t="s">
        <v>170</v>
      </c>
      <c r="J2556" t="s">
        <v>161</v>
      </c>
      <c r="K2556" t="s">
        <v>161</v>
      </c>
      <c r="L2556" t="s">
        <v>55</v>
      </c>
      <c r="M2556" t="s">
        <v>26</v>
      </c>
      <c r="N2556">
        <v>18994</v>
      </c>
      <c r="O2556">
        <v>18677</v>
      </c>
      <c r="P2556">
        <v>13344</v>
      </c>
      <c r="Q2556">
        <v>9727</v>
      </c>
      <c r="R2556">
        <v>0</v>
      </c>
      <c r="S2556">
        <v>0</v>
      </c>
      <c r="T2556">
        <v>0</v>
      </c>
      <c r="U2556">
        <v>0</v>
      </c>
      <c r="V2556">
        <v>98</v>
      </c>
      <c r="W2556">
        <v>70</v>
      </c>
      <c r="X2556">
        <v>51</v>
      </c>
      <c r="Y2556" t="s">
        <v>173</v>
      </c>
      <c r="Z2556" t="s">
        <v>173</v>
      </c>
      <c r="AA2556" t="s">
        <v>173</v>
      </c>
      <c r="AB2556" t="s">
        <v>173</v>
      </c>
      <c r="AC2556" s="25" t="s">
        <v>173</v>
      </c>
      <c r="AD2556" s="25" t="s">
        <v>173</v>
      </c>
      <c r="AE2556" s="25" t="s">
        <v>173</v>
      </c>
      <c r="AQ2556" s="5" t="e">
        <f>VLOOKUP(AR2556,'End KS4 denominations'!A:G,7,0)</f>
        <v>#N/A</v>
      </c>
      <c r="AR2556" s="5" t="str">
        <f t="shared" si="39"/>
        <v>Boys.S7.All state-funded.Total.Total</v>
      </c>
    </row>
    <row r="2557" spans="1:44" x14ac:dyDescent="0.25">
      <c r="A2557">
        <v>201819</v>
      </c>
      <c r="B2557" t="s">
        <v>19</v>
      </c>
      <c r="C2557" t="s">
        <v>110</v>
      </c>
      <c r="D2557" t="s">
        <v>20</v>
      </c>
      <c r="E2557" t="s">
        <v>21</v>
      </c>
      <c r="F2557" t="s">
        <v>22</v>
      </c>
      <c r="G2557" t="s">
        <v>113</v>
      </c>
      <c r="H2557" t="s">
        <v>125</v>
      </c>
      <c r="I2557" t="s">
        <v>170</v>
      </c>
      <c r="J2557" t="s">
        <v>161</v>
      </c>
      <c r="K2557" t="s">
        <v>161</v>
      </c>
      <c r="L2557" t="s">
        <v>55</v>
      </c>
      <c r="M2557" t="s">
        <v>26</v>
      </c>
      <c r="N2557">
        <v>19958</v>
      </c>
      <c r="O2557">
        <v>19703</v>
      </c>
      <c r="P2557">
        <v>15680</v>
      </c>
      <c r="Q2557">
        <v>12102</v>
      </c>
      <c r="R2557">
        <v>0</v>
      </c>
      <c r="S2557">
        <v>0</v>
      </c>
      <c r="T2557">
        <v>0</v>
      </c>
      <c r="U2557">
        <v>0</v>
      </c>
      <c r="V2557">
        <v>98</v>
      </c>
      <c r="W2557">
        <v>78</v>
      </c>
      <c r="X2557">
        <v>60</v>
      </c>
      <c r="Y2557" t="s">
        <v>173</v>
      </c>
      <c r="Z2557" t="s">
        <v>173</v>
      </c>
      <c r="AA2557" t="s">
        <v>173</v>
      </c>
      <c r="AB2557" t="s">
        <v>173</v>
      </c>
      <c r="AC2557" s="25" t="s">
        <v>173</v>
      </c>
      <c r="AD2557" s="25" t="s">
        <v>173</v>
      </c>
      <c r="AE2557" s="25" t="s">
        <v>173</v>
      </c>
      <c r="AQ2557" s="5" t="e">
        <f>VLOOKUP(AR2557,'End KS4 denominations'!A:G,7,0)</f>
        <v>#N/A</v>
      </c>
      <c r="AR2557" s="5" t="str">
        <f t="shared" si="39"/>
        <v>Girls.S7.All state-funded.Total.Total</v>
      </c>
    </row>
    <row r="2558" spans="1:44" x14ac:dyDescent="0.25">
      <c r="A2558">
        <v>201819</v>
      </c>
      <c r="B2558" t="s">
        <v>19</v>
      </c>
      <c r="C2558" t="s">
        <v>110</v>
      </c>
      <c r="D2558" t="s">
        <v>20</v>
      </c>
      <c r="E2558" t="s">
        <v>21</v>
      </c>
      <c r="F2558" t="s">
        <v>22</v>
      </c>
      <c r="G2558" t="s">
        <v>161</v>
      </c>
      <c r="H2558" t="s">
        <v>125</v>
      </c>
      <c r="I2558" t="s">
        <v>170</v>
      </c>
      <c r="J2558" t="s">
        <v>161</v>
      </c>
      <c r="K2558" t="s">
        <v>161</v>
      </c>
      <c r="L2558" t="s">
        <v>55</v>
      </c>
      <c r="M2558" t="s">
        <v>26</v>
      </c>
      <c r="N2558">
        <v>38952</v>
      </c>
      <c r="O2558">
        <v>38380</v>
      </c>
      <c r="P2558">
        <v>29024</v>
      </c>
      <c r="Q2558">
        <v>21829</v>
      </c>
      <c r="R2558">
        <v>0</v>
      </c>
      <c r="S2558">
        <v>0</v>
      </c>
      <c r="T2558">
        <v>0</v>
      </c>
      <c r="U2558">
        <v>0</v>
      </c>
      <c r="V2558">
        <v>98</v>
      </c>
      <c r="W2558">
        <v>74</v>
      </c>
      <c r="X2558">
        <v>56</v>
      </c>
      <c r="Y2558" t="s">
        <v>173</v>
      </c>
      <c r="Z2558" t="s">
        <v>173</v>
      </c>
      <c r="AA2558" t="s">
        <v>173</v>
      </c>
      <c r="AB2558" t="s">
        <v>173</v>
      </c>
      <c r="AC2558" s="25" t="s">
        <v>173</v>
      </c>
      <c r="AD2558" s="25" t="s">
        <v>173</v>
      </c>
      <c r="AE2558" s="25" t="s">
        <v>173</v>
      </c>
      <c r="AQ2558" s="5" t="e">
        <f>VLOOKUP(AR2558,'End KS4 denominations'!A:G,7,0)</f>
        <v>#N/A</v>
      </c>
      <c r="AR2558" s="5" t="str">
        <f t="shared" si="39"/>
        <v>Total.S7.All state-funded.Total.Total</v>
      </c>
    </row>
    <row r="2559" spans="1:44" x14ac:dyDescent="0.25">
      <c r="A2559">
        <v>201819</v>
      </c>
      <c r="B2559" t="s">
        <v>19</v>
      </c>
      <c r="C2559" t="s">
        <v>110</v>
      </c>
      <c r="D2559" t="s">
        <v>20</v>
      </c>
      <c r="E2559" t="s">
        <v>21</v>
      </c>
      <c r="F2559" t="s">
        <v>22</v>
      </c>
      <c r="G2559" t="s">
        <v>111</v>
      </c>
      <c r="H2559" t="s">
        <v>125</v>
      </c>
      <c r="I2559" t="s">
        <v>170</v>
      </c>
      <c r="J2559" t="s">
        <v>161</v>
      </c>
      <c r="K2559" t="s">
        <v>161</v>
      </c>
      <c r="L2559" t="s">
        <v>56</v>
      </c>
      <c r="M2559" t="s">
        <v>26</v>
      </c>
      <c r="N2559">
        <v>119353</v>
      </c>
      <c r="O2559">
        <v>113568</v>
      </c>
      <c r="P2559">
        <v>70043</v>
      </c>
      <c r="Q2559">
        <v>55129</v>
      </c>
      <c r="R2559">
        <v>0</v>
      </c>
      <c r="S2559">
        <v>0</v>
      </c>
      <c r="T2559">
        <v>0</v>
      </c>
      <c r="U2559">
        <v>0</v>
      </c>
      <c r="V2559">
        <v>95</v>
      </c>
      <c r="W2559">
        <v>58</v>
      </c>
      <c r="X2559">
        <v>46</v>
      </c>
      <c r="Y2559" t="s">
        <v>173</v>
      </c>
      <c r="Z2559" t="s">
        <v>173</v>
      </c>
      <c r="AA2559" t="s">
        <v>173</v>
      </c>
      <c r="AB2559" t="s">
        <v>173</v>
      </c>
      <c r="AC2559" s="25" t="s">
        <v>173</v>
      </c>
      <c r="AD2559" s="25" t="s">
        <v>173</v>
      </c>
      <c r="AE2559" s="25" t="s">
        <v>173</v>
      </c>
      <c r="AQ2559" s="5" t="e">
        <f>VLOOKUP(AR2559,'End KS4 denominations'!A:G,7,0)</f>
        <v>#N/A</v>
      </c>
      <c r="AR2559" s="5" t="str">
        <f t="shared" si="39"/>
        <v>Boys.S7.All state-funded.Total.Total</v>
      </c>
    </row>
    <row r="2560" spans="1:44" x14ac:dyDescent="0.25">
      <c r="A2560">
        <v>201819</v>
      </c>
      <c r="B2560" t="s">
        <v>19</v>
      </c>
      <c r="C2560" t="s">
        <v>110</v>
      </c>
      <c r="D2560" t="s">
        <v>20</v>
      </c>
      <c r="E2560" t="s">
        <v>21</v>
      </c>
      <c r="F2560" t="s">
        <v>22</v>
      </c>
      <c r="G2560" t="s">
        <v>113</v>
      </c>
      <c r="H2560" t="s">
        <v>125</v>
      </c>
      <c r="I2560" t="s">
        <v>170</v>
      </c>
      <c r="J2560" t="s">
        <v>161</v>
      </c>
      <c r="K2560" t="s">
        <v>161</v>
      </c>
      <c r="L2560" t="s">
        <v>56</v>
      </c>
      <c r="M2560" t="s">
        <v>26</v>
      </c>
      <c r="N2560">
        <v>133487</v>
      </c>
      <c r="O2560">
        <v>130224</v>
      </c>
      <c r="P2560">
        <v>88015</v>
      </c>
      <c r="Q2560">
        <v>72231</v>
      </c>
      <c r="R2560">
        <v>0</v>
      </c>
      <c r="S2560">
        <v>0</v>
      </c>
      <c r="T2560">
        <v>0</v>
      </c>
      <c r="U2560">
        <v>0</v>
      </c>
      <c r="V2560">
        <v>97</v>
      </c>
      <c r="W2560">
        <v>65</v>
      </c>
      <c r="X2560">
        <v>54</v>
      </c>
      <c r="Y2560" t="s">
        <v>173</v>
      </c>
      <c r="Z2560" t="s">
        <v>173</v>
      </c>
      <c r="AA2560" t="s">
        <v>173</v>
      </c>
      <c r="AB2560" t="s">
        <v>173</v>
      </c>
      <c r="AC2560" s="25" t="s">
        <v>173</v>
      </c>
      <c r="AD2560" s="25" t="s">
        <v>173</v>
      </c>
      <c r="AE2560" s="25" t="s">
        <v>173</v>
      </c>
      <c r="AQ2560" s="5" t="e">
        <f>VLOOKUP(AR2560,'End KS4 denominations'!A:G,7,0)</f>
        <v>#N/A</v>
      </c>
      <c r="AR2560" s="5" t="str">
        <f t="shared" ref="AR2560:AR2623" si="40">CONCATENATE(G2560,".",H2560,".",I2560,".",J2560,".",K2560)</f>
        <v>Girls.S7.All state-funded.Total.Total</v>
      </c>
    </row>
    <row r="2561" spans="1:44" x14ac:dyDescent="0.25">
      <c r="A2561">
        <v>201819</v>
      </c>
      <c r="B2561" t="s">
        <v>19</v>
      </c>
      <c r="C2561" t="s">
        <v>110</v>
      </c>
      <c r="D2561" t="s">
        <v>20</v>
      </c>
      <c r="E2561" t="s">
        <v>21</v>
      </c>
      <c r="F2561" t="s">
        <v>22</v>
      </c>
      <c r="G2561" t="s">
        <v>161</v>
      </c>
      <c r="H2561" t="s">
        <v>125</v>
      </c>
      <c r="I2561" t="s">
        <v>170</v>
      </c>
      <c r="J2561" t="s">
        <v>161</v>
      </c>
      <c r="K2561" t="s">
        <v>161</v>
      </c>
      <c r="L2561" t="s">
        <v>56</v>
      </c>
      <c r="M2561" t="s">
        <v>26</v>
      </c>
      <c r="N2561">
        <v>252840</v>
      </c>
      <c r="O2561">
        <v>243792</v>
      </c>
      <c r="P2561">
        <v>158058</v>
      </c>
      <c r="Q2561">
        <v>127360</v>
      </c>
      <c r="R2561">
        <v>0</v>
      </c>
      <c r="S2561">
        <v>0</v>
      </c>
      <c r="T2561">
        <v>0</v>
      </c>
      <c r="U2561">
        <v>0</v>
      </c>
      <c r="V2561">
        <v>96</v>
      </c>
      <c r="W2561">
        <v>62</v>
      </c>
      <c r="X2561">
        <v>50</v>
      </c>
      <c r="Y2561" t="s">
        <v>173</v>
      </c>
      <c r="Z2561" t="s">
        <v>173</v>
      </c>
      <c r="AA2561" t="s">
        <v>173</v>
      </c>
      <c r="AB2561" t="s">
        <v>173</v>
      </c>
      <c r="AC2561" s="25" t="s">
        <v>173</v>
      </c>
      <c r="AD2561" s="25" t="s">
        <v>173</v>
      </c>
      <c r="AE2561" s="25" t="s">
        <v>173</v>
      </c>
      <c r="AQ2561" s="5" t="e">
        <f>VLOOKUP(AR2561,'End KS4 denominations'!A:G,7,0)</f>
        <v>#N/A</v>
      </c>
      <c r="AR2561" s="5" t="str">
        <f t="shared" si="40"/>
        <v>Total.S7.All state-funded.Total.Total</v>
      </c>
    </row>
    <row r="2562" spans="1:44" x14ac:dyDescent="0.25">
      <c r="A2562">
        <v>201819</v>
      </c>
      <c r="B2562" t="s">
        <v>19</v>
      </c>
      <c r="C2562" t="s">
        <v>110</v>
      </c>
      <c r="D2562" t="s">
        <v>20</v>
      </c>
      <c r="E2562" t="s">
        <v>21</v>
      </c>
      <c r="F2562" t="s">
        <v>22</v>
      </c>
      <c r="G2562" t="s">
        <v>111</v>
      </c>
      <c r="H2562" t="s">
        <v>125</v>
      </c>
      <c r="I2562" t="s">
        <v>170</v>
      </c>
      <c r="J2562" t="s">
        <v>161</v>
      </c>
      <c r="K2562" t="s">
        <v>161</v>
      </c>
      <c r="L2562" t="s">
        <v>57</v>
      </c>
      <c r="M2562" t="s">
        <v>26</v>
      </c>
      <c r="N2562">
        <v>1492</v>
      </c>
      <c r="O2562">
        <v>1474</v>
      </c>
      <c r="P2562">
        <v>1331</v>
      </c>
      <c r="Q2562">
        <v>1263</v>
      </c>
      <c r="R2562">
        <v>0</v>
      </c>
      <c r="S2562">
        <v>0</v>
      </c>
      <c r="T2562">
        <v>0</v>
      </c>
      <c r="U2562">
        <v>0</v>
      </c>
      <c r="V2562">
        <v>98</v>
      </c>
      <c r="W2562">
        <v>89</v>
      </c>
      <c r="X2562">
        <v>84</v>
      </c>
      <c r="Y2562" t="s">
        <v>173</v>
      </c>
      <c r="Z2562" t="s">
        <v>173</v>
      </c>
      <c r="AA2562" t="s">
        <v>173</v>
      </c>
      <c r="AB2562" t="s">
        <v>173</v>
      </c>
      <c r="AC2562" s="25" t="s">
        <v>173</v>
      </c>
      <c r="AD2562" s="25" t="s">
        <v>173</v>
      </c>
      <c r="AE2562" s="25" t="s">
        <v>173</v>
      </c>
      <c r="AQ2562" s="5" t="e">
        <f>VLOOKUP(AR2562,'End KS4 denominations'!A:G,7,0)</f>
        <v>#N/A</v>
      </c>
      <c r="AR2562" s="5" t="str">
        <f t="shared" si="40"/>
        <v>Boys.S7.All state-funded.Total.Total</v>
      </c>
    </row>
    <row r="2563" spans="1:44" x14ac:dyDescent="0.25">
      <c r="A2563">
        <v>201819</v>
      </c>
      <c r="B2563" t="s">
        <v>19</v>
      </c>
      <c r="C2563" t="s">
        <v>110</v>
      </c>
      <c r="D2563" t="s">
        <v>20</v>
      </c>
      <c r="E2563" t="s">
        <v>21</v>
      </c>
      <c r="F2563" t="s">
        <v>22</v>
      </c>
      <c r="G2563" t="s">
        <v>113</v>
      </c>
      <c r="H2563" t="s">
        <v>125</v>
      </c>
      <c r="I2563" t="s">
        <v>170</v>
      </c>
      <c r="J2563" t="s">
        <v>161</v>
      </c>
      <c r="K2563" t="s">
        <v>161</v>
      </c>
      <c r="L2563" t="s">
        <v>57</v>
      </c>
      <c r="M2563" t="s">
        <v>26</v>
      </c>
      <c r="N2563">
        <v>2130</v>
      </c>
      <c r="O2563">
        <v>2099</v>
      </c>
      <c r="P2563">
        <v>1902</v>
      </c>
      <c r="Q2563">
        <v>1778</v>
      </c>
      <c r="R2563">
        <v>0</v>
      </c>
      <c r="S2563">
        <v>0</v>
      </c>
      <c r="T2563">
        <v>0</v>
      </c>
      <c r="U2563">
        <v>0</v>
      </c>
      <c r="V2563">
        <v>98</v>
      </c>
      <c r="W2563">
        <v>89</v>
      </c>
      <c r="X2563">
        <v>83</v>
      </c>
      <c r="Y2563" t="s">
        <v>173</v>
      </c>
      <c r="Z2563" t="s">
        <v>173</v>
      </c>
      <c r="AA2563" t="s">
        <v>173</v>
      </c>
      <c r="AB2563" t="s">
        <v>173</v>
      </c>
      <c r="AC2563" s="25" t="s">
        <v>173</v>
      </c>
      <c r="AD2563" s="25" t="s">
        <v>173</v>
      </c>
      <c r="AE2563" s="25" t="s">
        <v>173</v>
      </c>
      <c r="AQ2563" s="5" t="e">
        <f>VLOOKUP(AR2563,'End KS4 denominations'!A:G,7,0)</f>
        <v>#N/A</v>
      </c>
      <c r="AR2563" s="5" t="str">
        <f t="shared" si="40"/>
        <v>Girls.S7.All state-funded.Total.Total</v>
      </c>
    </row>
    <row r="2564" spans="1:44" x14ac:dyDescent="0.25">
      <c r="A2564">
        <v>201819</v>
      </c>
      <c r="B2564" t="s">
        <v>19</v>
      </c>
      <c r="C2564" t="s">
        <v>110</v>
      </c>
      <c r="D2564" t="s">
        <v>20</v>
      </c>
      <c r="E2564" t="s">
        <v>21</v>
      </c>
      <c r="F2564" t="s">
        <v>22</v>
      </c>
      <c r="G2564" t="s">
        <v>161</v>
      </c>
      <c r="H2564" t="s">
        <v>125</v>
      </c>
      <c r="I2564" t="s">
        <v>170</v>
      </c>
      <c r="J2564" t="s">
        <v>161</v>
      </c>
      <c r="K2564" t="s">
        <v>161</v>
      </c>
      <c r="L2564" t="s">
        <v>57</v>
      </c>
      <c r="M2564" t="s">
        <v>26</v>
      </c>
      <c r="N2564">
        <v>3622</v>
      </c>
      <c r="O2564">
        <v>3573</v>
      </c>
      <c r="P2564">
        <v>3233</v>
      </c>
      <c r="Q2564">
        <v>3041</v>
      </c>
      <c r="R2564">
        <v>0</v>
      </c>
      <c r="S2564">
        <v>0</v>
      </c>
      <c r="T2564">
        <v>0</v>
      </c>
      <c r="U2564">
        <v>0</v>
      </c>
      <c r="V2564">
        <v>98</v>
      </c>
      <c r="W2564">
        <v>89</v>
      </c>
      <c r="X2564">
        <v>83</v>
      </c>
      <c r="Y2564" t="s">
        <v>173</v>
      </c>
      <c r="Z2564" t="s">
        <v>173</v>
      </c>
      <c r="AA2564" t="s">
        <v>173</v>
      </c>
      <c r="AB2564" t="s">
        <v>173</v>
      </c>
      <c r="AC2564" s="25" t="s">
        <v>173</v>
      </c>
      <c r="AD2564" s="25" t="s">
        <v>173</v>
      </c>
      <c r="AE2564" s="25" t="s">
        <v>173</v>
      </c>
      <c r="AQ2564" s="5" t="e">
        <f>VLOOKUP(AR2564,'End KS4 denominations'!A:G,7,0)</f>
        <v>#N/A</v>
      </c>
      <c r="AR2564" s="5" t="str">
        <f t="shared" si="40"/>
        <v>Total.S7.All state-funded.Total.Total</v>
      </c>
    </row>
    <row r="2565" spans="1:44" x14ac:dyDescent="0.25">
      <c r="A2565">
        <v>201819</v>
      </c>
      <c r="B2565" t="s">
        <v>19</v>
      </c>
      <c r="C2565" t="s">
        <v>110</v>
      </c>
      <c r="D2565" t="s">
        <v>20</v>
      </c>
      <c r="E2565" t="s">
        <v>21</v>
      </c>
      <c r="F2565" t="s">
        <v>22</v>
      </c>
      <c r="G2565" t="s">
        <v>111</v>
      </c>
      <c r="H2565" t="s">
        <v>125</v>
      </c>
      <c r="I2565" t="s">
        <v>170</v>
      </c>
      <c r="J2565" t="s">
        <v>161</v>
      </c>
      <c r="K2565" t="s">
        <v>161</v>
      </c>
      <c r="L2565" t="s">
        <v>58</v>
      </c>
      <c r="M2565" t="s">
        <v>26</v>
      </c>
      <c r="N2565">
        <v>268440</v>
      </c>
      <c r="O2565">
        <v>262383</v>
      </c>
      <c r="P2565">
        <v>191156</v>
      </c>
      <c r="Q2565">
        <v>133962</v>
      </c>
      <c r="R2565">
        <v>0</v>
      </c>
      <c r="S2565">
        <v>0</v>
      </c>
      <c r="T2565">
        <v>0</v>
      </c>
      <c r="U2565">
        <v>0</v>
      </c>
      <c r="V2565">
        <v>97</v>
      </c>
      <c r="W2565">
        <v>71</v>
      </c>
      <c r="X2565">
        <v>49</v>
      </c>
      <c r="Y2565" t="s">
        <v>173</v>
      </c>
      <c r="Z2565" t="s">
        <v>173</v>
      </c>
      <c r="AA2565" t="s">
        <v>173</v>
      </c>
      <c r="AB2565" t="s">
        <v>173</v>
      </c>
      <c r="AC2565" s="25" t="s">
        <v>173</v>
      </c>
      <c r="AD2565" s="25" t="s">
        <v>173</v>
      </c>
      <c r="AE2565" s="25" t="s">
        <v>173</v>
      </c>
      <c r="AQ2565" s="5" t="e">
        <f>VLOOKUP(AR2565,'End KS4 denominations'!A:G,7,0)</f>
        <v>#N/A</v>
      </c>
      <c r="AR2565" s="5" t="str">
        <f t="shared" si="40"/>
        <v>Boys.S7.All state-funded.Total.Total</v>
      </c>
    </row>
    <row r="2566" spans="1:44" x14ac:dyDescent="0.25">
      <c r="A2566">
        <v>201819</v>
      </c>
      <c r="B2566" t="s">
        <v>19</v>
      </c>
      <c r="C2566" t="s">
        <v>110</v>
      </c>
      <c r="D2566" t="s">
        <v>20</v>
      </c>
      <c r="E2566" t="s">
        <v>21</v>
      </c>
      <c r="F2566" t="s">
        <v>22</v>
      </c>
      <c r="G2566" t="s">
        <v>113</v>
      </c>
      <c r="H2566" t="s">
        <v>125</v>
      </c>
      <c r="I2566" t="s">
        <v>170</v>
      </c>
      <c r="J2566" t="s">
        <v>161</v>
      </c>
      <c r="K2566" t="s">
        <v>161</v>
      </c>
      <c r="L2566" t="s">
        <v>58</v>
      </c>
      <c r="M2566" t="s">
        <v>26</v>
      </c>
      <c r="N2566">
        <v>261596</v>
      </c>
      <c r="O2566">
        <v>256762</v>
      </c>
      <c r="P2566">
        <v>188026</v>
      </c>
      <c r="Q2566">
        <v>131292</v>
      </c>
      <c r="R2566">
        <v>0</v>
      </c>
      <c r="S2566">
        <v>0</v>
      </c>
      <c r="T2566">
        <v>0</v>
      </c>
      <c r="U2566">
        <v>0</v>
      </c>
      <c r="V2566">
        <v>98</v>
      </c>
      <c r="W2566">
        <v>71</v>
      </c>
      <c r="X2566">
        <v>50</v>
      </c>
      <c r="Y2566" t="s">
        <v>173</v>
      </c>
      <c r="Z2566" t="s">
        <v>173</v>
      </c>
      <c r="AA2566" t="s">
        <v>173</v>
      </c>
      <c r="AB2566" t="s">
        <v>173</v>
      </c>
      <c r="AC2566" s="25" t="s">
        <v>173</v>
      </c>
      <c r="AD2566" s="25" t="s">
        <v>173</v>
      </c>
      <c r="AE2566" s="25" t="s">
        <v>173</v>
      </c>
      <c r="AQ2566" s="5" t="e">
        <f>VLOOKUP(AR2566,'End KS4 denominations'!A:G,7,0)</f>
        <v>#N/A</v>
      </c>
      <c r="AR2566" s="5" t="str">
        <f t="shared" si="40"/>
        <v>Girls.S7.All state-funded.Total.Total</v>
      </c>
    </row>
    <row r="2567" spans="1:44" x14ac:dyDescent="0.25">
      <c r="A2567">
        <v>201819</v>
      </c>
      <c r="B2567" t="s">
        <v>19</v>
      </c>
      <c r="C2567" t="s">
        <v>110</v>
      </c>
      <c r="D2567" t="s">
        <v>20</v>
      </c>
      <c r="E2567" t="s">
        <v>21</v>
      </c>
      <c r="F2567" t="s">
        <v>22</v>
      </c>
      <c r="G2567" t="s">
        <v>161</v>
      </c>
      <c r="H2567" t="s">
        <v>125</v>
      </c>
      <c r="I2567" t="s">
        <v>170</v>
      </c>
      <c r="J2567" t="s">
        <v>161</v>
      </c>
      <c r="K2567" t="s">
        <v>161</v>
      </c>
      <c r="L2567" t="s">
        <v>58</v>
      </c>
      <c r="M2567" t="s">
        <v>26</v>
      </c>
      <c r="N2567">
        <v>530036</v>
      </c>
      <c r="O2567">
        <v>519145</v>
      </c>
      <c r="P2567">
        <v>379182</v>
      </c>
      <c r="Q2567">
        <v>265254</v>
      </c>
      <c r="R2567">
        <v>0</v>
      </c>
      <c r="S2567">
        <v>0</v>
      </c>
      <c r="T2567">
        <v>0</v>
      </c>
      <c r="U2567">
        <v>0</v>
      </c>
      <c r="V2567">
        <v>97</v>
      </c>
      <c r="W2567">
        <v>71</v>
      </c>
      <c r="X2567">
        <v>50</v>
      </c>
      <c r="Y2567" t="s">
        <v>173</v>
      </c>
      <c r="Z2567" t="s">
        <v>173</v>
      </c>
      <c r="AA2567" t="s">
        <v>173</v>
      </c>
      <c r="AB2567" t="s">
        <v>173</v>
      </c>
      <c r="AC2567" s="25" t="s">
        <v>173</v>
      </c>
      <c r="AD2567" s="25" t="s">
        <v>173</v>
      </c>
      <c r="AE2567" s="25" t="s">
        <v>173</v>
      </c>
      <c r="AQ2567" s="5" t="e">
        <f>VLOOKUP(AR2567,'End KS4 denominations'!A:G,7,0)</f>
        <v>#N/A</v>
      </c>
      <c r="AR2567" s="5" t="str">
        <f t="shared" si="40"/>
        <v>Total.S7.All state-funded.Total.Total</v>
      </c>
    </row>
    <row r="2568" spans="1:44" x14ac:dyDescent="0.25">
      <c r="A2568">
        <v>201819</v>
      </c>
      <c r="B2568" t="s">
        <v>19</v>
      </c>
      <c r="C2568" t="s">
        <v>110</v>
      </c>
      <c r="D2568" t="s">
        <v>20</v>
      </c>
      <c r="E2568" t="s">
        <v>21</v>
      </c>
      <c r="F2568" t="s">
        <v>22</v>
      </c>
      <c r="G2568" t="s">
        <v>111</v>
      </c>
      <c r="H2568" t="s">
        <v>125</v>
      </c>
      <c r="I2568" t="s">
        <v>170</v>
      </c>
      <c r="J2568" t="s">
        <v>161</v>
      </c>
      <c r="K2568" t="s">
        <v>161</v>
      </c>
      <c r="L2568" t="s">
        <v>59</v>
      </c>
      <c r="M2568" t="s">
        <v>26</v>
      </c>
      <c r="N2568">
        <v>264453</v>
      </c>
      <c r="O2568">
        <v>256613</v>
      </c>
      <c r="P2568">
        <v>162782</v>
      </c>
      <c r="Q2568">
        <v>111717</v>
      </c>
      <c r="R2568">
        <v>0</v>
      </c>
      <c r="S2568">
        <v>0</v>
      </c>
      <c r="T2568">
        <v>0</v>
      </c>
      <c r="U2568">
        <v>0</v>
      </c>
      <c r="V2568">
        <v>97</v>
      </c>
      <c r="W2568">
        <v>61</v>
      </c>
      <c r="X2568">
        <v>42</v>
      </c>
      <c r="Y2568" t="s">
        <v>173</v>
      </c>
      <c r="Z2568" t="s">
        <v>173</v>
      </c>
      <c r="AA2568" t="s">
        <v>173</v>
      </c>
      <c r="AB2568" t="s">
        <v>173</v>
      </c>
      <c r="AC2568" s="25" t="s">
        <v>173</v>
      </c>
      <c r="AD2568" s="25" t="s">
        <v>173</v>
      </c>
      <c r="AE2568" s="25" t="s">
        <v>173</v>
      </c>
      <c r="AQ2568" s="5" t="e">
        <f>VLOOKUP(AR2568,'End KS4 denominations'!A:G,7,0)</f>
        <v>#N/A</v>
      </c>
      <c r="AR2568" s="5" t="str">
        <f t="shared" si="40"/>
        <v>Boys.S7.All state-funded.Total.Total</v>
      </c>
    </row>
    <row r="2569" spans="1:44" x14ac:dyDescent="0.25">
      <c r="A2569">
        <v>201819</v>
      </c>
      <c r="B2569" t="s">
        <v>19</v>
      </c>
      <c r="C2569" t="s">
        <v>110</v>
      </c>
      <c r="D2569" t="s">
        <v>20</v>
      </c>
      <c r="E2569" t="s">
        <v>21</v>
      </c>
      <c r="F2569" t="s">
        <v>22</v>
      </c>
      <c r="G2569" t="s">
        <v>113</v>
      </c>
      <c r="H2569" t="s">
        <v>125</v>
      </c>
      <c r="I2569" t="s">
        <v>170</v>
      </c>
      <c r="J2569" t="s">
        <v>161</v>
      </c>
      <c r="K2569" t="s">
        <v>161</v>
      </c>
      <c r="L2569" t="s">
        <v>59</v>
      </c>
      <c r="M2569" t="s">
        <v>26</v>
      </c>
      <c r="N2569">
        <v>259315</v>
      </c>
      <c r="O2569">
        <v>252725</v>
      </c>
      <c r="P2569">
        <v>166742</v>
      </c>
      <c r="Q2569">
        <v>114117</v>
      </c>
      <c r="R2569">
        <v>0</v>
      </c>
      <c r="S2569">
        <v>0</v>
      </c>
      <c r="T2569">
        <v>0</v>
      </c>
      <c r="U2569">
        <v>0</v>
      </c>
      <c r="V2569">
        <v>97</v>
      </c>
      <c r="W2569">
        <v>64</v>
      </c>
      <c r="X2569">
        <v>44</v>
      </c>
      <c r="Y2569" t="s">
        <v>173</v>
      </c>
      <c r="Z2569" t="s">
        <v>173</v>
      </c>
      <c r="AA2569" t="s">
        <v>173</v>
      </c>
      <c r="AB2569" t="s">
        <v>173</v>
      </c>
      <c r="AC2569" s="25" t="s">
        <v>173</v>
      </c>
      <c r="AD2569" s="25" t="s">
        <v>173</v>
      </c>
      <c r="AE2569" s="25" t="s">
        <v>173</v>
      </c>
      <c r="AQ2569" s="5" t="e">
        <f>VLOOKUP(AR2569,'End KS4 denominations'!A:G,7,0)</f>
        <v>#N/A</v>
      </c>
      <c r="AR2569" s="5" t="str">
        <f t="shared" si="40"/>
        <v>Girls.S7.All state-funded.Total.Total</v>
      </c>
    </row>
    <row r="2570" spans="1:44" x14ac:dyDescent="0.25">
      <c r="A2570">
        <v>201819</v>
      </c>
      <c r="B2570" t="s">
        <v>19</v>
      </c>
      <c r="C2570" t="s">
        <v>110</v>
      </c>
      <c r="D2570" t="s">
        <v>20</v>
      </c>
      <c r="E2570" t="s">
        <v>21</v>
      </c>
      <c r="F2570" t="s">
        <v>22</v>
      </c>
      <c r="G2570" t="s">
        <v>161</v>
      </c>
      <c r="H2570" t="s">
        <v>125</v>
      </c>
      <c r="I2570" t="s">
        <v>170</v>
      </c>
      <c r="J2570" t="s">
        <v>161</v>
      </c>
      <c r="K2570" t="s">
        <v>161</v>
      </c>
      <c r="L2570" t="s">
        <v>59</v>
      </c>
      <c r="M2570" t="s">
        <v>26</v>
      </c>
      <c r="N2570">
        <v>523768</v>
      </c>
      <c r="O2570">
        <v>509338</v>
      </c>
      <c r="P2570">
        <v>329524</v>
      </c>
      <c r="Q2570">
        <v>225834</v>
      </c>
      <c r="R2570">
        <v>0</v>
      </c>
      <c r="S2570">
        <v>0</v>
      </c>
      <c r="T2570">
        <v>0</v>
      </c>
      <c r="U2570">
        <v>0</v>
      </c>
      <c r="V2570">
        <v>97</v>
      </c>
      <c r="W2570">
        <v>62</v>
      </c>
      <c r="X2570">
        <v>43</v>
      </c>
      <c r="Y2570" t="s">
        <v>173</v>
      </c>
      <c r="Z2570" t="s">
        <v>173</v>
      </c>
      <c r="AA2570" t="s">
        <v>173</v>
      </c>
      <c r="AB2570" t="s">
        <v>173</v>
      </c>
      <c r="AC2570" s="25" t="s">
        <v>173</v>
      </c>
      <c r="AD2570" s="25" t="s">
        <v>173</v>
      </c>
      <c r="AE2570" s="25" t="s">
        <v>173</v>
      </c>
      <c r="AQ2570" s="5" t="e">
        <f>VLOOKUP(AR2570,'End KS4 denominations'!A:G,7,0)</f>
        <v>#N/A</v>
      </c>
      <c r="AR2570" s="5" t="str">
        <f t="shared" si="40"/>
        <v>Total.S7.All state-funded.Total.Total</v>
      </c>
    </row>
    <row r="2571" spans="1:44" x14ac:dyDescent="0.25">
      <c r="A2571">
        <v>201819</v>
      </c>
      <c r="B2571" t="s">
        <v>19</v>
      </c>
      <c r="C2571" t="s">
        <v>110</v>
      </c>
      <c r="D2571" t="s">
        <v>20</v>
      </c>
      <c r="E2571" t="s">
        <v>21</v>
      </c>
      <c r="F2571" t="s">
        <v>22</v>
      </c>
      <c r="G2571" t="s">
        <v>111</v>
      </c>
      <c r="H2571" t="s">
        <v>125</v>
      </c>
      <c r="I2571" t="s">
        <v>170</v>
      </c>
      <c r="J2571" t="s">
        <v>161</v>
      </c>
      <c r="K2571" t="s">
        <v>161</v>
      </c>
      <c r="L2571" t="s">
        <v>60</v>
      </c>
      <c r="M2571" t="s">
        <v>26</v>
      </c>
      <c r="N2571">
        <v>16043</v>
      </c>
      <c r="O2571">
        <v>15705</v>
      </c>
      <c r="P2571">
        <v>9246</v>
      </c>
      <c r="Q2571">
        <v>6405</v>
      </c>
      <c r="R2571">
        <v>0</v>
      </c>
      <c r="S2571">
        <v>0</v>
      </c>
      <c r="T2571">
        <v>0</v>
      </c>
      <c r="U2571">
        <v>0</v>
      </c>
      <c r="V2571">
        <v>97</v>
      </c>
      <c r="W2571">
        <v>57</v>
      </c>
      <c r="X2571">
        <v>39</v>
      </c>
      <c r="Y2571" t="s">
        <v>173</v>
      </c>
      <c r="Z2571" t="s">
        <v>173</v>
      </c>
      <c r="AA2571" t="s">
        <v>173</v>
      </c>
      <c r="AB2571" t="s">
        <v>173</v>
      </c>
      <c r="AC2571" s="25" t="s">
        <v>173</v>
      </c>
      <c r="AD2571" s="25" t="s">
        <v>173</v>
      </c>
      <c r="AE2571" s="25" t="s">
        <v>173</v>
      </c>
      <c r="AQ2571" s="5" t="e">
        <f>VLOOKUP(AR2571,'End KS4 denominations'!A:G,7,0)</f>
        <v>#N/A</v>
      </c>
      <c r="AR2571" s="5" t="str">
        <f t="shared" si="40"/>
        <v>Boys.S7.All state-funded.Total.Total</v>
      </c>
    </row>
    <row r="2572" spans="1:44" x14ac:dyDescent="0.25">
      <c r="A2572">
        <v>201819</v>
      </c>
      <c r="B2572" t="s">
        <v>19</v>
      </c>
      <c r="C2572" t="s">
        <v>110</v>
      </c>
      <c r="D2572" t="s">
        <v>20</v>
      </c>
      <c r="E2572" t="s">
        <v>21</v>
      </c>
      <c r="F2572" t="s">
        <v>22</v>
      </c>
      <c r="G2572" t="s">
        <v>113</v>
      </c>
      <c r="H2572" t="s">
        <v>125</v>
      </c>
      <c r="I2572" t="s">
        <v>170</v>
      </c>
      <c r="J2572" t="s">
        <v>161</v>
      </c>
      <c r="K2572" t="s">
        <v>161</v>
      </c>
      <c r="L2572" t="s">
        <v>60</v>
      </c>
      <c r="M2572" t="s">
        <v>26</v>
      </c>
      <c r="N2572">
        <v>13864</v>
      </c>
      <c r="O2572">
        <v>13747</v>
      </c>
      <c r="P2572">
        <v>10853</v>
      </c>
      <c r="Q2572">
        <v>8901</v>
      </c>
      <c r="R2572">
        <v>0</v>
      </c>
      <c r="S2572">
        <v>0</v>
      </c>
      <c r="T2572">
        <v>0</v>
      </c>
      <c r="U2572">
        <v>0</v>
      </c>
      <c r="V2572">
        <v>99</v>
      </c>
      <c r="W2572">
        <v>78</v>
      </c>
      <c r="X2572">
        <v>64</v>
      </c>
      <c r="Y2572" t="s">
        <v>173</v>
      </c>
      <c r="Z2572" t="s">
        <v>173</v>
      </c>
      <c r="AA2572" t="s">
        <v>173</v>
      </c>
      <c r="AB2572" t="s">
        <v>173</v>
      </c>
      <c r="AC2572" s="25" t="s">
        <v>173</v>
      </c>
      <c r="AD2572" s="25" t="s">
        <v>173</v>
      </c>
      <c r="AE2572" s="25" t="s">
        <v>173</v>
      </c>
      <c r="AQ2572" s="5" t="e">
        <f>VLOOKUP(AR2572,'End KS4 denominations'!A:G,7,0)</f>
        <v>#N/A</v>
      </c>
      <c r="AR2572" s="5" t="str">
        <f t="shared" si="40"/>
        <v>Girls.S7.All state-funded.Total.Total</v>
      </c>
    </row>
    <row r="2573" spans="1:44" x14ac:dyDescent="0.25">
      <c r="A2573">
        <v>201819</v>
      </c>
      <c r="B2573" t="s">
        <v>19</v>
      </c>
      <c r="C2573" t="s">
        <v>110</v>
      </c>
      <c r="D2573" t="s">
        <v>20</v>
      </c>
      <c r="E2573" t="s">
        <v>21</v>
      </c>
      <c r="F2573" t="s">
        <v>22</v>
      </c>
      <c r="G2573" t="s">
        <v>161</v>
      </c>
      <c r="H2573" t="s">
        <v>125</v>
      </c>
      <c r="I2573" t="s">
        <v>170</v>
      </c>
      <c r="J2573" t="s">
        <v>161</v>
      </c>
      <c r="K2573" t="s">
        <v>161</v>
      </c>
      <c r="L2573" t="s">
        <v>60</v>
      </c>
      <c r="M2573" t="s">
        <v>26</v>
      </c>
      <c r="N2573">
        <v>29907</v>
      </c>
      <c r="O2573">
        <v>29452</v>
      </c>
      <c r="P2573">
        <v>20099</v>
      </c>
      <c r="Q2573">
        <v>15306</v>
      </c>
      <c r="R2573">
        <v>0</v>
      </c>
      <c r="S2573">
        <v>0</v>
      </c>
      <c r="T2573">
        <v>0</v>
      </c>
      <c r="U2573">
        <v>0</v>
      </c>
      <c r="V2573">
        <v>98</v>
      </c>
      <c r="W2573">
        <v>67</v>
      </c>
      <c r="X2573">
        <v>51</v>
      </c>
      <c r="Y2573" t="s">
        <v>173</v>
      </c>
      <c r="Z2573" t="s">
        <v>173</v>
      </c>
      <c r="AA2573" t="s">
        <v>173</v>
      </c>
      <c r="AB2573" t="s">
        <v>173</v>
      </c>
      <c r="AC2573" s="25" t="s">
        <v>173</v>
      </c>
      <c r="AD2573" s="25" t="s">
        <v>173</v>
      </c>
      <c r="AE2573" s="25" t="s">
        <v>173</v>
      </c>
      <c r="AQ2573" s="5" t="e">
        <f>VLOOKUP(AR2573,'End KS4 denominations'!A:G,7,0)</f>
        <v>#N/A</v>
      </c>
      <c r="AR2573" s="5" t="str">
        <f t="shared" si="40"/>
        <v>Total.S7.All state-funded.Total.Total</v>
      </c>
    </row>
    <row r="2574" spans="1:44" x14ac:dyDescent="0.25">
      <c r="A2574">
        <v>201819</v>
      </c>
      <c r="B2574" t="s">
        <v>19</v>
      </c>
      <c r="C2574" t="s">
        <v>110</v>
      </c>
      <c r="D2574" t="s">
        <v>20</v>
      </c>
      <c r="E2574" t="s">
        <v>21</v>
      </c>
      <c r="F2574" t="s">
        <v>22</v>
      </c>
      <c r="G2574" t="s">
        <v>111</v>
      </c>
      <c r="H2574" t="s">
        <v>125</v>
      </c>
      <c r="I2574" t="s">
        <v>170</v>
      </c>
      <c r="J2574" t="s">
        <v>161</v>
      </c>
      <c r="K2574" t="s">
        <v>161</v>
      </c>
      <c r="L2574" t="s">
        <v>61</v>
      </c>
      <c r="M2574" t="s">
        <v>26</v>
      </c>
      <c r="N2574">
        <v>13923</v>
      </c>
      <c r="O2574">
        <v>13720</v>
      </c>
      <c r="P2574">
        <v>9683</v>
      </c>
      <c r="Q2574">
        <v>7891</v>
      </c>
      <c r="R2574">
        <v>0</v>
      </c>
      <c r="S2574">
        <v>0</v>
      </c>
      <c r="T2574">
        <v>0</v>
      </c>
      <c r="U2574">
        <v>0</v>
      </c>
      <c r="V2574">
        <v>98</v>
      </c>
      <c r="W2574">
        <v>69</v>
      </c>
      <c r="X2574">
        <v>56</v>
      </c>
      <c r="Y2574" t="s">
        <v>173</v>
      </c>
      <c r="Z2574" t="s">
        <v>173</v>
      </c>
      <c r="AA2574" t="s">
        <v>173</v>
      </c>
      <c r="AB2574" t="s">
        <v>173</v>
      </c>
      <c r="AC2574" s="25" t="s">
        <v>173</v>
      </c>
      <c r="AD2574" s="25" t="s">
        <v>173</v>
      </c>
      <c r="AE2574" s="25" t="s">
        <v>173</v>
      </c>
      <c r="AQ2574" s="5" t="e">
        <f>VLOOKUP(AR2574,'End KS4 denominations'!A:G,7,0)</f>
        <v>#N/A</v>
      </c>
      <c r="AR2574" s="5" t="str">
        <f t="shared" si="40"/>
        <v>Boys.S7.All state-funded.Total.Total</v>
      </c>
    </row>
    <row r="2575" spans="1:44" x14ac:dyDescent="0.25">
      <c r="A2575">
        <v>201819</v>
      </c>
      <c r="B2575" t="s">
        <v>19</v>
      </c>
      <c r="C2575" t="s">
        <v>110</v>
      </c>
      <c r="D2575" t="s">
        <v>20</v>
      </c>
      <c r="E2575" t="s">
        <v>21</v>
      </c>
      <c r="F2575" t="s">
        <v>22</v>
      </c>
      <c r="G2575" t="s">
        <v>113</v>
      </c>
      <c r="H2575" t="s">
        <v>125</v>
      </c>
      <c r="I2575" t="s">
        <v>170</v>
      </c>
      <c r="J2575" t="s">
        <v>161</v>
      </c>
      <c r="K2575" t="s">
        <v>161</v>
      </c>
      <c r="L2575" t="s">
        <v>61</v>
      </c>
      <c r="M2575" t="s">
        <v>26</v>
      </c>
      <c r="N2575">
        <v>16802</v>
      </c>
      <c r="O2575">
        <v>16662</v>
      </c>
      <c r="P2575">
        <v>12751</v>
      </c>
      <c r="Q2575">
        <v>10524</v>
      </c>
      <c r="R2575">
        <v>0</v>
      </c>
      <c r="S2575">
        <v>0</v>
      </c>
      <c r="T2575">
        <v>0</v>
      </c>
      <c r="U2575">
        <v>0</v>
      </c>
      <c r="V2575">
        <v>99</v>
      </c>
      <c r="W2575">
        <v>75</v>
      </c>
      <c r="X2575">
        <v>62</v>
      </c>
      <c r="Y2575" t="s">
        <v>173</v>
      </c>
      <c r="Z2575" t="s">
        <v>173</v>
      </c>
      <c r="AA2575" t="s">
        <v>173</v>
      </c>
      <c r="AB2575" t="s">
        <v>173</v>
      </c>
      <c r="AC2575" s="25" t="s">
        <v>173</v>
      </c>
      <c r="AD2575" s="25" t="s">
        <v>173</v>
      </c>
      <c r="AE2575" s="25" t="s">
        <v>173</v>
      </c>
      <c r="AQ2575" s="5" t="e">
        <f>VLOOKUP(AR2575,'End KS4 denominations'!A:G,7,0)</f>
        <v>#N/A</v>
      </c>
      <c r="AR2575" s="5" t="str">
        <f t="shared" si="40"/>
        <v>Girls.S7.All state-funded.Total.Total</v>
      </c>
    </row>
    <row r="2576" spans="1:44" x14ac:dyDescent="0.25">
      <c r="A2576">
        <v>201819</v>
      </c>
      <c r="B2576" t="s">
        <v>19</v>
      </c>
      <c r="C2576" t="s">
        <v>110</v>
      </c>
      <c r="D2576" t="s">
        <v>20</v>
      </c>
      <c r="E2576" t="s">
        <v>21</v>
      </c>
      <c r="F2576" t="s">
        <v>22</v>
      </c>
      <c r="G2576" t="s">
        <v>161</v>
      </c>
      <c r="H2576" t="s">
        <v>125</v>
      </c>
      <c r="I2576" t="s">
        <v>170</v>
      </c>
      <c r="J2576" t="s">
        <v>161</v>
      </c>
      <c r="K2576" t="s">
        <v>161</v>
      </c>
      <c r="L2576" t="s">
        <v>61</v>
      </c>
      <c r="M2576" t="s">
        <v>26</v>
      </c>
      <c r="N2576">
        <v>30725</v>
      </c>
      <c r="O2576">
        <v>30382</v>
      </c>
      <c r="P2576">
        <v>22434</v>
      </c>
      <c r="Q2576">
        <v>18415</v>
      </c>
      <c r="R2576">
        <v>0</v>
      </c>
      <c r="S2576">
        <v>0</v>
      </c>
      <c r="T2576">
        <v>0</v>
      </c>
      <c r="U2576">
        <v>0</v>
      </c>
      <c r="V2576">
        <v>98</v>
      </c>
      <c r="W2576">
        <v>73</v>
      </c>
      <c r="X2576">
        <v>59</v>
      </c>
      <c r="Y2576" t="s">
        <v>173</v>
      </c>
      <c r="Z2576" t="s">
        <v>173</v>
      </c>
      <c r="AA2576" t="s">
        <v>173</v>
      </c>
      <c r="AB2576" t="s">
        <v>173</v>
      </c>
      <c r="AC2576" s="25" t="s">
        <v>173</v>
      </c>
      <c r="AD2576" s="25" t="s">
        <v>173</v>
      </c>
      <c r="AE2576" s="25" t="s">
        <v>173</v>
      </c>
      <c r="AQ2576" s="5" t="e">
        <f>VLOOKUP(AR2576,'End KS4 denominations'!A:G,7,0)</f>
        <v>#N/A</v>
      </c>
      <c r="AR2576" s="5" t="str">
        <f t="shared" si="40"/>
        <v>Total.S7.All state-funded.Total.Total</v>
      </c>
    </row>
    <row r="2577" spans="1:44" x14ac:dyDescent="0.25">
      <c r="A2577">
        <v>201819</v>
      </c>
      <c r="B2577" t="s">
        <v>19</v>
      </c>
      <c r="C2577" t="s">
        <v>110</v>
      </c>
      <c r="D2577" t="s">
        <v>20</v>
      </c>
      <c r="E2577" t="s">
        <v>21</v>
      </c>
      <c r="F2577" t="s">
        <v>22</v>
      </c>
      <c r="G2577" t="s">
        <v>111</v>
      </c>
      <c r="H2577" t="s">
        <v>125</v>
      </c>
      <c r="I2577" t="s">
        <v>170</v>
      </c>
      <c r="J2577" t="s">
        <v>161</v>
      </c>
      <c r="K2577" t="s">
        <v>161</v>
      </c>
      <c r="L2577" t="s">
        <v>102</v>
      </c>
      <c r="M2577" t="s">
        <v>26</v>
      </c>
      <c r="N2577">
        <v>44</v>
      </c>
      <c r="O2577">
        <v>44</v>
      </c>
      <c r="P2577">
        <v>40</v>
      </c>
      <c r="Q2577">
        <v>0</v>
      </c>
      <c r="R2577">
        <v>0</v>
      </c>
      <c r="S2577">
        <v>0</v>
      </c>
      <c r="T2577">
        <v>0</v>
      </c>
      <c r="U2577">
        <v>0</v>
      </c>
      <c r="V2577">
        <v>100</v>
      </c>
      <c r="W2577">
        <v>90</v>
      </c>
      <c r="X2577">
        <v>0</v>
      </c>
      <c r="Y2577" t="s">
        <v>173</v>
      </c>
      <c r="Z2577" t="s">
        <v>173</v>
      </c>
      <c r="AA2577" t="s">
        <v>173</v>
      </c>
      <c r="AB2577" t="s">
        <v>173</v>
      </c>
      <c r="AC2577" s="25" t="s">
        <v>173</v>
      </c>
      <c r="AD2577" s="25" t="s">
        <v>173</v>
      </c>
      <c r="AE2577" s="25" t="s">
        <v>173</v>
      </c>
      <c r="AQ2577" s="5" t="e">
        <f>VLOOKUP(AR2577,'End KS4 denominations'!A:G,7,0)</f>
        <v>#N/A</v>
      </c>
      <c r="AR2577" s="5" t="str">
        <f t="shared" si="40"/>
        <v>Boys.S7.All state-funded.Total.Total</v>
      </c>
    </row>
    <row r="2578" spans="1:44" x14ac:dyDescent="0.25">
      <c r="A2578">
        <v>201819</v>
      </c>
      <c r="B2578" t="s">
        <v>19</v>
      </c>
      <c r="C2578" t="s">
        <v>110</v>
      </c>
      <c r="D2578" t="s">
        <v>20</v>
      </c>
      <c r="E2578" t="s">
        <v>21</v>
      </c>
      <c r="F2578" t="s">
        <v>22</v>
      </c>
      <c r="G2578" t="s">
        <v>113</v>
      </c>
      <c r="H2578" t="s">
        <v>125</v>
      </c>
      <c r="I2578" t="s">
        <v>170</v>
      </c>
      <c r="J2578" t="s">
        <v>161</v>
      </c>
      <c r="K2578" t="s">
        <v>161</v>
      </c>
      <c r="L2578" t="s">
        <v>102</v>
      </c>
      <c r="M2578" t="s">
        <v>26</v>
      </c>
      <c r="N2578">
        <v>191</v>
      </c>
      <c r="O2578">
        <v>185</v>
      </c>
      <c r="P2578">
        <v>158</v>
      </c>
      <c r="Q2578">
        <v>0</v>
      </c>
      <c r="R2578">
        <v>0</v>
      </c>
      <c r="S2578">
        <v>0</v>
      </c>
      <c r="T2578">
        <v>0</v>
      </c>
      <c r="U2578">
        <v>0</v>
      </c>
      <c r="V2578">
        <v>96</v>
      </c>
      <c r="W2578">
        <v>82</v>
      </c>
      <c r="X2578">
        <v>0</v>
      </c>
      <c r="Y2578" t="s">
        <v>173</v>
      </c>
      <c r="Z2578" t="s">
        <v>173</v>
      </c>
      <c r="AA2578" t="s">
        <v>173</v>
      </c>
      <c r="AB2578" t="s">
        <v>173</v>
      </c>
      <c r="AC2578" s="25" t="s">
        <v>173</v>
      </c>
      <c r="AD2578" s="25" t="s">
        <v>173</v>
      </c>
      <c r="AE2578" s="25" t="s">
        <v>173</v>
      </c>
      <c r="AQ2578" s="5" t="e">
        <f>VLOOKUP(AR2578,'End KS4 denominations'!A:G,7,0)</f>
        <v>#N/A</v>
      </c>
      <c r="AR2578" s="5" t="str">
        <f t="shared" si="40"/>
        <v>Girls.S7.All state-funded.Total.Total</v>
      </c>
    </row>
    <row r="2579" spans="1:44" x14ac:dyDescent="0.25">
      <c r="A2579">
        <v>201819</v>
      </c>
      <c r="B2579" t="s">
        <v>19</v>
      </c>
      <c r="C2579" t="s">
        <v>110</v>
      </c>
      <c r="D2579" t="s">
        <v>20</v>
      </c>
      <c r="E2579" t="s">
        <v>21</v>
      </c>
      <c r="F2579" t="s">
        <v>22</v>
      </c>
      <c r="G2579" t="s">
        <v>161</v>
      </c>
      <c r="H2579" t="s">
        <v>125</v>
      </c>
      <c r="I2579" t="s">
        <v>170</v>
      </c>
      <c r="J2579" t="s">
        <v>161</v>
      </c>
      <c r="K2579" t="s">
        <v>161</v>
      </c>
      <c r="L2579" t="s">
        <v>102</v>
      </c>
      <c r="M2579" t="s">
        <v>26</v>
      </c>
      <c r="N2579">
        <v>235</v>
      </c>
      <c r="O2579">
        <v>229</v>
      </c>
      <c r="P2579">
        <v>198</v>
      </c>
      <c r="Q2579">
        <v>0</v>
      </c>
      <c r="R2579">
        <v>0</v>
      </c>
      <c r="S2579">
        <v>0</v>
      </c>
      <c r="T2579">
        <v>0</v>
      </c>
      <c r="U2579">
        <v>0</v>
      </c>
      <c r="V2579">
        <v>97</v>
      </c>
      <c r="W2579">
        <v>84</v>
      </c>
      <c r="X2579">
        <v>0</v>
      </c>
      <c r="Y2579" t="s">
        <v>173</v>
      </c>
      <c r="Z2579" t="s">
        <v>173</v>
      </c>
      <c r="AA2579" t="s">
        <v>173</v>
      </c>
      <c r="AB2579" t="s">
        <v>173</v>
      </c>
      <c r="AC2579" s="25" t="s">
        <v>173</v>
      </c>
      <c r="AD2579" s="25" t="s">
        <v>173</v>
      </c>
      <c r="AE2579" s="25" t="s">
        <v>173</v>
      </c>
      <c r="AQ2579" s="5" t="e">
        <f>VLOOKUP(AR2579,'End KS4 denominations'!A:G,7,0)</f>
        <v>#N/A</v>
      </c>
      <c r="AR2579" s="5" t="str">
        <f t="shared" si="40"/>
        <v>Total.S7.All state-funded.Total.Total</v>
      </c>
    </row>
    <row r="2580" spans="1:44" x14ac:dyDescent="0.25">
      <c r="A2580">
        <v>201819</v>
      </c>
      <c r="B2580" t="s">
        <v>19</v>
      </c>
      <c r="C2580" t="s">
        <v>110</v>
      </c>
      <c r="D2580" t="s">
        <v>20</v>
      </c>
      <c r="E2580" t="s">
        <v>21</v>
      </c>
      <c r="F2580" t="s">
        <v>22</v>
      </c>
      <c r="G2580" t="s">
        <v>111</v>
      </c>
      <c r="H2580" t="s">
        <v>125</v>
      </c>
      <c r="I2580" t="s">
        <v>170</v>
      </c>
      <c r="J2580" t="s">
        <v>161</v>
      </c>
      <c r="K2580" t="s">
        <v>161</v>
      </c>
      <c r="L2580" t="s">
        <v>63</v>
      </c>
      <c r="M2580" t="s">
        <v>26</v>
      </c>
      <c r="N2580">
        <v>8791</v>
      </c>
      <c r="O2580">
        <v>8516</v>
      </c>
      <c r="P2580">
        <v>7486</v>
      </c>
      <c r="Q2580">
        <v>5144</v>
      </c>
      <c r="R2580">
        <v>0</v>
      </c>
      <c r="S2580">
        <v>0</v>
      </c>
      <c r="T2580">
        <v>0</v>
      </c>
      <c r="U2580">
        <v>0</v>
      </c>
      <c r="V2580">
        <v>96</v>
      </c>
      <c r="W2580">
        <v>85</v>
      </c>
      <c r="X2580">
        <v>58</v>
      </c>
      <c r="Y2580" t="s">
        <v>173</v>
      </c>
      <c r="Z2580" t="s">
        <v>173</v>
      </c>
      <c r="AA2580" t="s">
        <v>173</v>
      </c>
      <c r="AB2580" t="s">
        <v>173</v>
      </c>
      <c r="AC2580" s="25" t="s">
        <v>173</v>
      </c>
      <c r="AD2580" s="25" t="s">
        <v>173</v>
      </c>
      <c r="AE2580" s="25" t="s">
        <v>173</v>
      </c>
      <c r="AQ2580" s="5" t="e">
        <f>VLOOKUP(AR2580,'End KS4 denominations'!A:G,7,0)</f>
        <v>#N/A</v>
      </c>
      <c r="AR2580" s="5" t="str">
        <f t="shared" si="40"/>
        <v>Boys.S7.All state-funded.Total.Total</v>
      </c>
    </row>
    <row r="2581" spans="1:44" x14ac:dyDescent="0.25">
      <c r="A2581">
        <v>201819</v>
      </c>
      <c r="B2581" t="s">
        <v>19</v>
      </c>
      <c r="C2581" t="s">
        <v>110</v>
      </c>
      <c r="D2581" t="s">
        <v>20</v>
      </c>
      <c r="E2581" t="s">
        <v>21</v>
      </c>
      <c r="F2581" t="s">
        <v>22</v>
      </c>
      <c r="G2581" t="s">
        <v>113</v>
      </c>
      <c r="H2581" t="s">
        <v>125</v>
      </c>
      <c r="I2581" t="s">
        <v>170</v>
      </c>
      <c r="J2581" t="s">
        <v>161</v>
      </c>
      <c r="K2581" t="s">
        <v>161</v>
      </c>
      <c r="L2581" t="s">
        <v>63</v>
      </c>
      <c r="M2581" t="s">
        <v>26</v>
      </c>
      <c r="N2581">
        <v>10209</v>
      </c>
      <c r="O2581">
        <v>10040</v>
      </c>
      <c r="P2581">
        <v>9241</v>
      </c>
      <c r="Q2581">
        <v>6492</v>
      </c>
      <c r="R2581">
        <v>0</v>
      </c>
      <c r="S2581">
        <v>0</v>
      </c>
      <c r="T2581">
        <v>0</v>
      </c>
      <c r="U2581">
        <v>0</v>
      </c>
      <c r="V2581">
        <v>98</v>
      </c>
      <c r="W2581">
        <v>90</v>
      </c>
      <c r="X2581">
        <v>63</v>
      </c>
      <c r="Y2581" t="s">
        <v>173</v>
      </c>
      <c r="Z2581" t="s">
        <v>173</v>
      </c>
      <c r="AA2581" t="s">
        <v>173</v>
      </c>
      <c r="AB2581" t="s">
        <v>173</v>
      </c>
      <c r="AC2581" s="25" t="s">
        <v>173</v>
      </c>
      <c r="AD2581" s="25" t="s">
        <v>173</v>
      </c>
      <c r="AE2581" s="25" t="s">
        <v>173</v>
      </c>
      <c r="AQ2581" s="5" t="e">
        <f>VLOOKUP(AR2581,'End KS4 denominations'!A:G,7,0)</f>
        <v>#N/A</v>
      </c>
      <c r="AR2581" s="5" t="str">
        <f t="shared" si="40"/>
        <v>Girls.S7.All state-funded.Total.Total</v>
      </c>
    </row>
    <row r="2582" spans="1:44" x14ac:dyDescent="0.25">
      <c r="A2582">
        <v>201819</v>
      </c>
      <c r="B2582" t="s">
        <v>19</v>
      </c>
      <c r="C2582" t="s">
        <v>110</v>
      </c>
      <c r="D2582" t="s">
        <v>20</v>
      </c>
      <c r="E2582" t="s">
        <v>21</v>
      </c>
      <c r="F2582" t="s">
        <v>22</v>
      </c>
      <c r="G2582" t="s">
        <v>161</v>
      </c>
      <c r="H2582" t="s">
        <v>125</v>
      </c>
      <c r="I2582" t="s">
        <v>170</v>
      </c>
      <c r="J2582" t="s">
        <v>161</v>
      </c>
      <c r="K2582" t="s">
        <v>161</v>
      </c>
      <c r="L2582" t="s">
        <v>63</v>
      </c>
      <c r="M2582" t="s">
        <v>26</v>
      </c>
      <c r="N2582">
        <v>19000</v>
      </c>
      <c r="O2582">
        <v>18556</v>
      </c>
      <c r="P2582">
        <v>16727</v>
      </c>
      <c r="Q2582">
        <v>11636</v>
      </c>
      <c r="R2582">
        <v>0</v>
      </c>
      <c r="S2582">
        <v>0</v>
      </c>
      <c r="T2582">
        <v>0</v>
      </c>
      <c r="U2582">
        <v>0</v>
      </c>
      <c r="V2582">
        <v>97</v>
      </c>
      <c r="W2582">
        <v>88</v>
      </c>
      <c r="X2582">
        <v>61</v>
      </c>
      <c r="Y2582" t="s">
        <v>173</v>
      </c>
      <c r="Z2582" t="s">
        <v>173</v>
      </c>
      <c r="AA2582" t="s">
        <v>173</v>
      </c>
      <c r="AB2582" t="s">
        <v>173</v>
      </c>
      <c r="AC2582" s="25" t="s">
        <v>173</v>
      </c>
      <c r="AD2582" s="25" t="s">
        <v>173</v>
      </c>
      <c r="AE2582" s="25" t="s">
        <v>173</v>
      </c>
      <c r="AQ2582" s="5" t="e">
        <f>VLOOKUP(AR2582,'End KS4 denominations'!A:G,7,0)</f>
        <v>#N/A</v>
      </c>
      <c r="AR2582" s="5" t="str">
        <f t="shared" si="40"/>
        <v>Total.S7.All state-funded.Total.Total</v>
      </c>
    </row>
    <row r="2583" spans="1:44" x14ac:dyDescent="0.25">
      <c r="A2583">
        <v>201819</v>
      </c>
      <c r="B2583" t="s">
        <v>19</v>
      </c>
      <c r="C2583" t="s">
        <v>110</v>
      </c>
      <c r="D2583" t="s">
        <v>20</v>
      </c>
      <c r="E2583" t="s">
        <v>21</v>
      </c>
      <c r="F2583" t="s">
        <v>22</v>
      </c>
      <c r="G2583" t="s">
        <v>111</v>
      </c>
      <c r="H2583" t="s">
        <v>125</v>
      </c>
      <c r="I2583" t="s">
        <v>170</v>
      </c>
      <c r="J2583" t="s">
        <v>161</v>
      </c>
      <c r="K2583" t="s">
        <v>161</v>
      </c>
      <c r="L2583" t="s">
        <v>64</v>
      </c>
      <c r="M2583" t="s">
        <v>26</v>
      </c>
      <c r="N2583">
        <v>1145</v>
      </c>
      <c r="O2583">
        <v>1123</v>
      </c>
      <c r="P2583">
        <v>900</v>
      </c>
      <c r="Q2583">
        <v>756</v>
      </c>
      <c r="R2583">
        <v>0</v>
      </c>
      <c r="S2583">
        <v>0</v>
      </c>
      <c r="T2583">
        <v>0</v>
      </c>
      <c r="U2583">
        <v>0</v>
      </c>
      <c r="V2583">
        <v>98</v>
      </c>
      <c r="W2583">
        <v>78</v>
      </c>
      <c r="X2583">
        <v>66</v>
      </c>
      <c r="Y2583" t="s">
        <v>173</v>
      </c>
      <c r="Z2583" t="s">
        <v>173</v>
      </c>
      <c r="AA2583" t="s">
        <v>173</v>
      </c>
      <c r="AB2583" t="s">
        <v>173</v>
      </c>
      <c r="AC2583" s="25" t="s">
        <v>173</v>
      </c>
      <c r="AD2583" s="25" t="s">
        <v>173</v>
      </c>
      <c r="AE2583" s="25" t="s">
        <v>173</v>
      </c>
      <c r="AQ2583" s="5" t="e">
        <f>VLOOKUP(AR2583,'End KS4 denominations'!A:G,7,0)</f>
        <v>#N/A</v>
      </c>
      <c r="AR2583" s="5" t="str">
        <f t="shared" si="40"/>
        <v>Boys.S7.All state-funded.Total.Total</v>
      </c>
    </row>
    <row r="2584" spans="1:44" x14ac:dyDescent="0.25">
      <c r="A2584">
        <v>201819</v>
      </c>
      <c r="B2584" t="s">
        <v>19</v>
      </c>
      <c r="C2584" t="s">
        <v>110</v>
      </c>
      <c r="D2584" t="s">
        <v>20</v>
      </c>
      <c r="E2584" t="s">
        <v>21</v>
      </c>
      <c r="F2584" t="s">
        <v>22</v>
      </c>
      <c r="G2584" t="s">
        <v>113</v>
      </c>
      <c r="H2584" t="s">
        <v>125</v>
      </c>
      <c r="I2584" t="s">
        <v>170</v>
      </c>
      <c r="J2584" t="s">
        <v>161</v>
      </c>
      <c r="K2584" t="s">
        <v>161</v>
      </c>
      <c r="L2584" t="s">
        <v>64</v>
      </c>
      <c r="M2584" t="s">
        <v>26</v>
      </c>
      <c r="N2584">
        <v>263</v>
      </c>
      <c r="O2584">
        <v>254</v>
      </c>
      <c r="P2584">
        <v>194</v>
      </c>
      <c r="Q2584">
        <v>156</v>
      </c>
      <c r="R2584">
        <v>0</v>
      </c>
      <c r="S2584">
        <v>0</v>
      </c>
      <c r="T2584">
        <v>0</v>
      </c>
      <c r="U2584">
        <v>0</v>
      </c>
      <c r="V2584">
        <v>96</v>
      </c>
      <c r="W2584">
        <v>73</v>
      </c>
      <c r="X2584">
        <v>59</v>
      </c>
      <c r="Y2584" t="s">
        <v>173</v>
      </c>
      <c r="Z2584" t="s">
        <v>173</v>
      </c>
      <c r="AA2584" t="s">
        <v>173</v>
      </c>
      <c r="AB2584" t="s">
        <v>173</v>
      </c>
      <c r="AC2584" s="25" t="s">
        <v>173</v>
      </c>
      <c r="AD2584" s="25" t="s">
        <v>173</v>
      </c>
      <c r="AE2584" s="25" t="s">
        <v>173</v>
      </c>
      <c r="AQ2584" s="5" t="e">
        <f>VLOOKUP(AR2584,'End KS4 denominations'!A:G,7,0)</f>
        <v>#N/A</v>
      </c>
      <c r="AR2584" s="5" t="str">
        <f t="shared" si="40"/>
        <v>Girls.S7.All state-funded.Total.Total</v>
      </c>
    </row>
    <row r="2585" spans="1:44" x14ac:dyDescent="0.25">
      <c r="A2585">
        <v>201819</v>
      </c>
      <c r="B2585" t="s">
        <v>19</v>
      </c>
      <c r="C2585" t="s">
        <v>110</v>
      </c>
      <c r="D2585" t="s">
        <v>20</v>
      </c>
      <c r="E2585" t="s">
        <v>21</v>
      </c>
      <c r="F2585" t="s">
        <v>22</v>
      </c>
      <c r="G2585" t="s">
        <v>161</v>
      </c>
      <c r="H2585" t="s">
        <v>125</v>
      </c>
      <c r="I2585" t="s">
        <v>170</v>
      </c>
      <c r="J2585" t="s">
        <v>161</v>
      </c>
      <c r="K2585" t="s">
        <v>161</v>
      </c>
      <c r="L2585" t="s">
        <v>64</v>
      </c>
      <c r="M2585" t="s">
        <v>26</v>
      </c>
      <c r="N2585">
        <v>1408</v>
      </c>
      <c r="O2585">
        <v>1377</v>
      </c>
      <c r="P2585">
        <v>1094</v>
      </c>
      <c r="Q2585">
        <v>912</v>
      </c>
      <c r="R2585">
        <v>0</v>
      </c>
      <c r="S2585">
        <v>0</v>
      </c>
      <c r="T2585">
        <v>0</v>
      </c>
      <c r="U2585">
        <v>0</v>
      </c>
      <c r="V2585">
        <v>97</v>
      </c>
      <c r="W2585">
        <v>77</v>
      </c>
      <c r="X2585">
        <v>64</v>
      </c>
      <c r="Y2585" t="s">
        <v>173</v>
      </c>
      <c r="Z2585" t="s">
        <v>173</v>
      </c>
      <c r="AA2585" t="s">
        <v>173</v>
      </c>
      <c r="AB2585" t="s">
        <v>173</v>
      </c>
      <c r="AC2585" s="25" t="s">
        <v>173</v>
      </c>
      <c r="AD2585" s="25" t="s">
        <v>173</v>
      </c>
      <c r="AE2585" s="25" t="s">
        <v>173</v>
      </c>
      <c r="AQ2585" s="5" t="e">
        <f>VLOOKUP(AR2585,'End KS4 denominations'!A:G,7,0)</f>
        <v>#N/A</v>
      </c>
      <c r="AR2585" s="5" t="str">
        <f t="shared" si="40"/>
        <v>Total.S7.All state-funded.Total.Total</v>
      </c>
    </row>
    <row r="2586" spans="1:44" x14ac:dyDescent="0.25">
      <c r="A2586">
        <v>201819</v>
      </c>
      <c r="B2586" t="s">
        <v>19</v>
      </c>
      <c r="C2586" t="s">
        <v>110</v>
      </c>
      <c r="D2586" t="s">
        <v>20</v>
      </c>
      <c r="E2586" t="s">
        <v>21</v>
      </c>
      <c r="F2586" t="s">
        <v>22</v>
      </c>
      <c r="G2586" t="s">
        <v>111</v>
      </c>
      <c r="H2586" t="s">
        <v>125</v>
      </c>
      <c r="I2586" t="s">
        <v>170</v>
      </c>
      <c r="J2586" t="s">
        <v>161</v>
      </c>
      <c r="K2586" t="s">
        <v>161</v>
      </c>
      <c r="L2586" t="s">
        <v>65</v>
      </c>
      <c r="M2586" t="s">
        <v>26</v>
      </c>
      <c r="N2586">
        <v>47147</v>
      </c>
      <c r="O2586">
        <v>46955</v>
      </c>
      <c r="P2586">
        <v>31874</v>
      </c>
      <c r="Q2586">
        <v>24036</v>
      </c>
      <c r="R2586">
        <v>0</v>
      </c>
      <c r="S2586">
        <v>0</v>
      </c>
      <c r="T2586">
        <v>0</v>
      </c>
      <c r="U2586">
        <v>0</v>
      </c>
      <c r="V2586">
        <v>99</v>
      </c>
      <c r="W2586">
        <v>67</v>
      </c>
      <c r="X2586">
        <v>50</v>
      </c>
      <c r="Y2586" t="s">
        <v>173</v>
      </c>
      <c r="Z2586" t="s">
        <v>173</v>
      </c>
      <c r="AA2586" t="s">
        <v>173</v>
      </c>
      <c r="AB2586" t="s">
        <v>173</v>
      </c>
      <c r="AC2586" s="25" t="s">
        <v>173</v>
      </c>
      <c r="AD2586" s="25" t="s">
        <v>173</v>
      </c>
      <c r="AE2586" s="25" t="s">
        <v>173</v>
      </c>
      <c r="AQ2586" s="5" t="e">
        <f>VLOOKUP(AR2586,'End KS4 denominations'!A:G,7,0)</f>
        <v>#N/A</v>
      </c>
      <c r="AR2586" s="5" t="str">
        <f t="shared" si="40"/>
        <v>Boys.S7.All state-funded.Total.Total</v>
      </c>
    </row>
    <row r="2587" spans="1:44" x14ac:dyDescent="0.25">
      <c r="A2587">
        <v>201819</v>
      </c>
      <c r="B2587" t="s">
        <v>19</v>
      </c>
      <c r="C2587" t="s">
        <v>110</v>
      </c>
      <c r="D2587" t="s">
        <v>20</v>
      </c>
      <c r="E2587" t="s">
        <v>21</v>
      </c>
      <c r="F2587" t="s">
        <v>22</v>
      </c>
      <c r="G2587" t="s">
        <v>113</v>
      </c>
      <c r="H2587" t="s">
        <v>125</v>
      </c>
      <c r="I2587" t="s">
        <v>170</v>
      </c>
      <c r="J2587" t="s">
        <v>161</v>
      </c>
      <c r="K2587" t="s">
        <v>161</v>
      </c>
      <c r="L2587" t="s">
        <v>65</v>
      </c>
      <c r="M2587" t="s">
        <v>26</v>
      </c>
      <c r="N2587">
        <v>26501</v>
      </c>
      <c r="O2587">
        <v>26407</v>
      </c>
      <c r="P2587">
        <v>20090</v>
      </c>
      <c r="Q2587">
        <v>16557</v>
      </c>
      <c r="R2587">
        <v>0</v>
      </c>
      <c r="S2587">
        <v>0</v>
      </c>
      <c r="T2587">
        <v>0</v>
      </c>
      <c r="U2587">
        <v>0</v>
      </c>
      <c r="V2587">
        <v>99</v>
      </c>
      <c r="W2587">
        <v>75</v>
      </c>
      <c r="X2587">
        <v>62</v>
      </c>
      <c r="Y2587" t="s">
        <v>173</v>
      </c>
      <c r="Z2587" t="s">
        <v>173</v>
      </c>
      <c r="AA2587" t="s">
        <v>173</v>
      </c>
      <c r="AB2587" t="s">
        <v>173</v>
      </c>
      <c r="AC2587" s="25" t="s">
        <v>173</v>
      </c>
      <c r="AD2587" s="25" t="s">
        <v>173</v>
      </c>
      <c r="AE2587" s="25" t="s">
        <v>173</v>
      </c>
      <c r="AQ2587" s="5" t="e">
        <f>VLOOKUP(AR2587,'End KS4 denominations'!A:G,7,0)</f>
        <v>#N/A</v>
      </c>
      <c r="AR2587" s="5" t="str">
        <f t="shared" si="40"/>
        <v>Girls.S7.All state-funded.Total.Total</v>
      </c>
    </row>
    <row r="2588" spans="1:44" x14ac:dyDescent="0.25">
      <c r="A2588">
        <v>201819</v>
      </c>
      <c r="B2588" t="s">
        <v>19</v>
      </c>
      <c r="C2588" t="s">
        <v>110</v>
      </c>
      <c r="D2588" t="s">
        <v>20</v>
      </c>
      <c r="E2588" t="s">
        <v>21</v>
      </c>
      <c r="F2588" t="s">
        <v>22</v>
      </c>
      <c r="G2588" t="s">
        <v>161</v>
      </c>
      <c r="H2588" t="s">
        <v>125</v>
      </c>
      <c r="I2588" t="s">
        <v>170</v>
      </c>
      <c r="J2588" t="s">
        <v>161</v>
      </c>
      <c r="K2588" t="s">
        <v>161</v>
      </c>
      <c r="L2588" t="s">
        <v>65</v>
      </c>
      <c r="M2588" t="s">
        <v>26</v>
      </c>
      <c r="N2588">
        <v>73648</v>
      </c>
      <c r="O2588">
        <v>73362</v>
      </c>
      <c r="P2588">
        <v>51964</v>
      </c>
      <c r="Q2588">
        <v>40593</v>
      </c>
      <c r="R2588">
        <v>0</v>
      </c>
      <c r="S2588">
        <v>0</v>
      </c>
      <c r="T2588">
        <v>0</v>
      </c>
      <c r="U2588">
        <v>0</v>
      </c>
      <c r="V2588">
        <v>99</v>
      </c>
      <c r="W2588">
        <v>70</v>
      </c>
      <c r="X2588">
        <v>55</v>
      </c>
      <c r="Y2588" t="s">
        <v>173</v>
      </c>
      <c r="Z2588" t="s">
        <v>173</v>
      </c>
      <c r="AA2588" t="s">
        <v>173</v>
      </c>
      <c r="AB2588" t="s">
        <v>173</v>
      </c>
      <c r="AC2588" s="25" t="s">
        <v>173</v>
      </c>
      <c r="AD2588" s="25" t="s">
        <v>173</v>
      </c>
      <c r="AE2588" s="25" t="s">
        <v>173</v>
      </c>
      <c r="AQ2588" s="5" t="e">
        <f>VLOOKUP(AR2588,'End KS4 denominations'!A:G,7,0)</f>
        <v>#N/A</v>
      </c>
      <c r="AR2588" s="5" t="str">
        <f t="shared" si="40"/>
        <v>Total.S7.All state-funded.Total.Total</v>
      </c>
    </row>
    <row r="2589" spans="1:44" x14ac:dyDescent="0.25">
      <c r="A2589">
        <v>201819</v>
      </c>
      <c r="B2589" t="s">
        <v>19</v>
      </c>
      <c r="C2589" t="s">
        <v>110</v>
      </c>
      <c r="D2589" t="s">
        <v>20</v>
      </c>
      <c r="E2589" t="s">
        <v>21</v>
      </c>
      <c r="F2589" t="s">
        <v>22</v>
      </c>
      <c r="G2589" t="s">
        <v>111</v>
      </c>
      <c r="H2589" t="s">
        <v>125</v>
      </c>
      <c r="I2589" t="s">
        <v>170</v>
      </c>
      <c r="J2589" t="s">
        <v>161</v>
      </c>
      <c r="K2589" t="s">
        <v>161</v>
      </c>
      <c r="L2589" t="s">
        <v>66</v>
      </c>
      <c r="M2589" t="s">
        <v>26</v>
      </c>
      <c r="N2589">
        <v>74227</v>
      </c>
      <c r="O2589">
        <v>73705</v>
      </c>
      <c r="P2589">
        <v>67352</v>
      </c>
      <c r="Q2589">
        <v>58860</v>
      </c>
      <c r="R2589">
        <v>0</v>
      </c>
      <c r="S2589">
        <v>0</v>
      </c>
      <c r="T2589">
        <v>0</v>
      </c>
      <c r="U2589">
        <v>0</v>
      </c>
      <c r="V2589">
        <v>99</v>
      </c>
      <c r="W2589">
        <v>90</v>
      </c>
      <c r="X2589">
        <v>79</v>
      </c>
      <c r="Y2589" t="s">
        <v>173</v>
      </c>
      <c r="Z2589" t="s">
        <v>173</v>
      </c>
      <c r="AA2589" t="s">
        <v>173</v>
      </c>
      <c r="AB2589" t="s">
        <v>173</v>
      </c>
      <c r="AC2589" s="25" t="s">
        <v>173</v>
      </c>
      <c r="AD2589" s="25" t="s">
        <v>173</v>
      </c>
      <c r="AE2589" s="25" t="s">
        <v>173</v>
      </c>
      <c r="AQ2589" s="5" t="e">
        <f>VLOOKUP(AR2589,'End KS4 denominations'!A:G,7,0)</f>
        <v>#N/A</v>
      </c>
      <c r="AR2589" s="5" t="str">
        <f t="shared" si="40"/>
        <v>Boys.S7.All state-funded.Total.Total</v>
      </c>
    </row>
    <row r="2590" spans="1:44" x14ac:dyDescent="0.25">
      <c r="A2590">
        <v>201819</v>
      </c>
      <c r="B2590" t="s">
        <v>19</v>
      </c>
      <c r="C2590" t="s">
        <v>110</v>
      </c>
      <c r="D2590" t="s">
        <v>20</v>
      </c>
      <c r="E2590" t="s">
        <v>21</v>
      </c>
      <c r="F2590" t="s">
        <v>22</v>
      </c>
      <c r="G2590" t="s">
        <v>113</v>
      </c>
      <c r="H2590" t="s">
        <v>125</v>
      </c>
      <c r="I2590" t="s">
        <v>170</v>
      </c>
      <c r="J2590" t="s">
        <v>161</v>
      </c>
      <c r="K2590" t="s">
        <v>161</v>
      </c>
      <c r="L2590" t="s">
        <v>66</v>
      </c>
      <c r="M2590" t="s">
        <v>26</v>
      </c>
      <c r="N2590">
        <v>71793</v>
      </c>
      <c r="O2590">
        <v>71322</v>
      </c>
      <c r="P2590">
        <v>64793</v>
      </c>
      <c r="Q2590">
        <v>55857</v>
      </c>
      <c r="R2590">
        <v>0</v>
      </c>
      <c r="S2590">
        <v>0</v>
      </c>
      <c r="T2590">
        <v>0</v>
      </c>
      <c r="U2590">
        <v>0</v>
      </c>
      <c r="V2590">
        <v>99</v>
      </c>
      <c r="W2590">
        <v>90</v>
      </c>
      <c r="X2590">
        <v>77</v>
      </c>
      <c r="Y2590" t="s">
        <v>173</v>
      </c>
      <c r="Z2590" t="s">
        <v>173</v>
      </c>
      <c r="AA2590" t="s">
        <v>173</v>
      </c>
      <c r="AB2590" t="s">
        <v>173</v>
      </c>
      <c r="AC2590" s="25" t="s">
        <v>173</v>
      </c>
      <c r="AD2590" s="25" t="s">
        <v>173</v>
      </c>
      <c r="AE2590" s="25" t="s">
        <v>173</v>
      </c>
      <c r="AQ2590" s="5" t="e">
        <f>VLOOKUP(AR2590,'End KS4 denominations'!A:G,7,0)</f>
        <v>#N/A</v>
      </c>
      <c r="AR2590" s="5" t="str">
        <f t="shared" si="40"/>
        <v>Girls.S7.All state-funded.Total.Total</v>
      </c>
    </row>
    <row r="2591" spans="1:44" x14ac:dyDescent="0.25">
      <c r="A2591">
        <v>201819</v>
      </c>
      <c r="B2591" t="s">
        <v>19</v>
      </c>
      <c r="C2591" t="s">
        <v>110</v>
      </c>
      <c r="D2591" t="s">
        <v>20</v>
      </c>
      <c r="E2591" t="s">
        <v>21</v>
      </c>
      <c r="F2591" t="s">
        <v>22</v>
      </c>
      <c r="G2591" t="s">
        <v>161</v>
      </c>
      <c r="H2591" t="s">
        <v>125</v>
      </c>
      <c r="I2591" t="s">
        <v>170</v>
      </c>
      <c r="J2591" t="s">
        <v>161</v>
      </c>
      <c r="K2591" t="s">
        <v>161</v>
      </c>
      <c r="L2591" t="s">
        <v>66</v>
      </c>
      <c r="M2591" t="s">
        <v>26</v>
      </c>
      <c r="N2591">
        <v>146020</v>
      </c>
      <c r="O2591">
        <v>145027</v>
      </c>
      <c r="P2591">
        <v>132145</v>
      </c>
      <c r="Q2591">
        <v>114717</v>
      </c>
      <c r="R2591">
        <v>0</v>
      </c>
      <c r="S2591">
        <v>0</v>
      </c>
      <c r="T2591">
        <v>0</v>
      </c>
      <c r="U2591">
        <v>0</v>
      </c>
      <c r="V2591">
        <v>99</v>
      </c>
      <c r="W2591">
        <v>90</v>
      </c>
      <c r="X2591">
        <v>78</v>
      </c>
      <c r="Y2591" t="s">
        <v>173</v>
      </c>
      <c r="Z2591" t="s">
        <v>173</v>
      </c>
      <c r="AA2591" t="s">
        <v>173</v>
      </c>
      <c r="AB2591" t="s">
        <v>173</v>
      </c>
      <c r="AC2591" s="25" t="s">
        <v>173</v>
      </c>
      <c r="AD2591" s="25" t="s">
        <v>173</v>
      </c>
      <c r="AE2591" s="25" t="s">
        <v>173</v>
      </c>
      <c r="AQ2591" s="5" t="e">
        <f>VLOOKUP(AR2591,'End KS4 denominations'!A:G,7,0)</f>
        <v>#N/A</v>
      </c>
      <c r="AR2591" s="5" t="str">
        <f t="shared" si="40"/>
        <v>Total.S7.All state-funded.Total.Total</v>
      </c>
    </row>
    <row r="2592" spans="1:44" x14ac:dyDescent="0.25">
      <c r="A2592">
        <v>201819</v>
      </c>
      <c r="B2592" t="s">
        <v>19</v>
      </c>
      <c r="C2592" t="s">
        <v>110</v>
      </c>
      <c r="D2592" t="s">
        <v>20</v>
      </c>
      <c r="E2592" t="s">
        <v>21</v>
      </c>
      <c r="F2592" t="s">
        <v>22</v>
      </c>
      <c r="G2592" t="s">
        <v>111</v>
      </c>
      <c r="H2592" t="s">
        <v>125</v>
      </c>
      <c r="I2592" t="s">
        <v>170</v>
      </c>
      <c r="J2592" t="s">
        <v>161</v>
      </c>
      <c r="K2592" t="s">
        <v>161</v>
      </c>
      <c r="L2592" t="s">
        <v>67</v>
      </c>
      <c r="M2592" t="s">
        <v>26</v>
      </c>
      <c r="N2592">
        <v>96715</v>
      </c>
      <c r="O2592">
        <v>93924</v>
      </c>
      <c r="P2592">
        <v>60590</v>
      </c>
      <c r="Q2592">
        <v>48046</v>
      </c>
      <c r="R2592">
        <v>0</v>
      </c>
      <c r="S2592">
        <v>0</v>
      </c>
      <c r="T2592">
        <v>0</v>
      </c>
      <c r="U2592">
        <v>0</v>
      </c>
      <c r="V2592">
        <v>97</v>
      </c>
      <c r="W2592">
        <v>62</v>
      </c>
      <c r="X2592">
        <v>49</v>
      </c>
      <c r="Y2592" t="s">
        <v>173</v>
      </c>
      <c r="Z2592" t="s">
        <v>173</v>
      </c>
      <c r="AA2592" t="s">
        <v>173</v>
      </c>
      <c r="AB2592" t="s">
        <v>173</v>
      </c>
      <c r="AC2592" s="25" t="s">
        <v>173</v>
      </c>
      <c r="AD2592" s="25" t="s">
        <v>173</v>
      </c>
      <c r="AE2592" s="25" t="s">
        <v>173</v>
      </c>
      <c r="AQ2592" s="5" t="e">
        <f>VLOOKUP(AR2592,'End KS4 denominations'!A:G,7,0)</f>
        <v>#N/A</v>
      </c>
      <c r="AR2592" s="5" t="str">
        <f t="shared" si="40"/>
        <v>Boys.S7.All state-funded.Total.Total</v>
      </c>
    </row>
    <row r="2593" spans="1:44" x14ac:dyDescent="0.25">
      <c r="A2593">
        <v>201819</v>
      </c>
      <c r="B2593" t="s">
        <v>19</v>
      </c>
      <c r="C2593" t="s">
        <v>110</v>
      </c>
      <c r="D2593" t="s">
        <v>20</v>
      </c>
      <c r="E2593" t="s">
        <v>21</v>
      </c>
      <c r="F2593" t="s">
        <v>22</v>
      </c>
      <c r="G2593" t="s">
        <v>113</v>
      </c>
      <c r="H2593" t="s">
        <v>125</v>
      </c>
      <c r="I2593" t="s">
        <v>170</v>
      </c>
      <c r="J2593" t="s">
        <v>161</v>
      </c>
      <c r="K2593" t="s">
        <v>161</v>
      </c>
      <c r="L2593" t="s">
        <v>67</v>
      </c>
      <c r="M2593" t="s">
        <v>26</v>
      </c>
      <c r="N2593">
        <v>114078</v>
      </c>
      <c r="O2593">
        <v>112948</v>
      </c>
      <c r="P2593">
        <v>89015</v>
      </c>
      <c r="Q2593">
        <v>76724</v>
      </c>
      <c r="R2593">
        <v>0</v>
      </c>
      <c r="S2593">
        <v>0</v>
      </c>
      <c r="T2593">
        <v>0</v>
      </c>
      <c r="U2593">
        <v>0</v>
      </c>
      <c r="V2593">
        <v>99</v>
      </c>
      <c r="W2593">
        <v>78</v>
      </c>
      <c r="X2593">
        <v>67</v>
      </c>
      <c r="Y2593" t="s">
        <v>173</v>
      </c>
      <c r="Z2593" t="s">
        <v>173</v>
      </c>
      <c r="AA2593" t="s">
        <v>173</v>
      </c>
      <c r="AB2593" t="s">
        <v>173</v>
      </c>
      <c r="AC2593" s="25" t="s">
        <v>173</v>
      </c>
      <c r="AD2593" s="25" t="s">
        <v>173</v>
      </c>
      <c r="AE2593" s="25" t="s">
        <v>173</v>
      </c>
      <c r="AQ2593" s="5" t="e">
        <f>VLOOKUP(AR2593,'End KS4 denominations'!A:G,7,0)</f>
        <v>#N/A</v>
      </c>
      <c r="AR2593" s="5" t="str">
        <f t="shared" si="40"/>
        <v>Girls.S7.All state-funded.Total.Total</v>
      </c>
    </row>
    <row r="2594" spans="1:44" x14ac:dyDescent="0.25">
      <c r="A2594">
        <v>201819</v>
      </c>
      <c r="B2594" t="s">
        <v>19</v>
      </c>
      <c r="C2594" t="s">
        <v>110</v>
      </c>
      <c r="D2594" t="s">
        <v>20</v>
      </c>
      <c r="E2594" t="s">
        <v>21</v>
      </c>
      <c r="F2594" t="s">
        <v>22</v>
      </c>
      <c r="G2594" t="s">
        <v>161</v>
      </c>
      <c r="H2594" t="s">
        <v>125</v>
      </c>
      <c r="I2594" t="s">
        <v>170</v>
      </c>
      <c r="J2594" t="s">
        <v>161</v>
      </c>
      <c r="K2594" t="s">
        <v>161</v>
      </c>
      <c r="L2594" t="s">
        <v>67</v>
      </c>
      <c r="M2594" t="s">
        <v>26</v>
      </c>
      <c r="N2594">
        <v>210793</v>
      </c>
      <c r="O2594">
        <v>206872</v>
      </c>
      <c r="P2594">
        <v>149605</v>
      </c>
      <c r="Q2594">
        <v>124770</v>
      </c>
      <c r="R2594">
        <v>0</v>
      </c>
      <c r="S2594">
        <v>0</v>
      </c>
      <c r="T2594">
        <v>0</v>
      </c>
      <c r="U2594">
        <v>0</v>
      </c>
      <c r="V2594">
        <v>98</v>
      </c>
      <c r="W2594">
        <v>70</v>
      </c>
      <c r="X2594">
        <v>59</v>
      </c>
      <c r="Y2594" t="s">
        <v>173</v>
      </c>
      <c r="Z2594" t="s">
        <v>173</v>
      </c>
      <c r="AA2594" t="s">
        <v>173</v>
      </c>
      <c r="AB2594" t="s">
        <v>173</v>
      </c>
      <c r="AC2594" s="25" t="s">
        <v>173</v>
      </c>
      <c r="AD2594" s="25" t="s">
        <v>173</v>
      </c>
      <c r="AE2594" s="25" t="s">
        <v>173</v>
      </c>
      <c r="AQ2594" s="5" t="e">
        <f>VLOOKUP(AR2594,'End KS4 denominations'!A:G,7,0)</f>
        <v>#N/A</v>
      </c>
      <c r="AR2594" s="5" t="str">
        <f t="shared" si="40"/>
        <v>Total.S7.All state-funded.Total.Total</v>
      </c>
    </row>
    <row r="2595" spans="1:44" x14ac:dyDescent="0.25">
      <c r="A2595">
        <v>201819</v>
      </c>
      <c r="B2595" t="s">
        <v>19</v>
      </c>
      <c r="C2595" t="s">
        <v>110</v>
      </c>
      <c r="D2595" t="s">
        <v>20</v>
      </c>
      <c r="E2595" t="s">
        <v>21</v>
      </c>
      <c r="F2595" t="s">
        <v>22</v>
      </c>
      <c r="G2595" t="s">
        <v>111</v>
      </c>
      <c r="H2595" t="s">
        <v>125</v>
      </c>
      <c r="I2595" t="s">
        <v>170</v>
      </c>
      <c r="J2595" t="s">
        <v>161</v>
      </c>
      <c r="K2595" t="s">
        <v>161</v>
      </c>
      <c r="L2595" t="s">
        <v>68</v>
      </c>
      <c r="M2595" t="s">
        <v>26</v>
      </c>
      <c r="N2595">
        <v>9615</v>
      </c>
      <c r="O2595">
        <v>9241</v>
      </c>
      <c r="P2595">
        <v>5214</v>
      </c>
      <c r="Q2595">
        <v>3672</v>
      </c>
      <c r="R2595">
        <v>0</v>
      </c>
      <c r="S2595">
        <v>0</v>
      </c>
      <c r="T2595">
        <v>0</v>
      </c>
      <c r="U2595">
        <v>0</v>
      </c>
      <c r="V2595">
        <v>96</v>
      </c>
      <c r="W2595">
        <v>54</v>
      </c>
      <c r="X2595">
        <v>38</v>
      </c>
      <c r="Y2595" t="s">
        <v>173</v>
      </c>
      <c r="Z2595" t="s">
        <v>173</v>
      </c>
      <c r="AA2595" t="s">
        <v>173</v>
      </c>
      <c r="AB2595" t="s">
        <v>173</v>
      </c>
      <c r="AC2595" s="25" t="s">
        <v>173</v>
      </c>
      <c r="AD2595" s="25" t="s">
        <v>173</v>
      </c>
      <c r="AE2595" s="25" t="s">
        <v>173</v>
      </c>
      <c r="AQ2595" s="5" t="e">
        <f>VLOOKUP(AR2595,'End KS4 denominations'!A:G,7,0)</f>
        <v>#N/A</v>
      </c>
      <c r="AR2595" s="5" t="str">
        <f t="shared" si="40"/>
        <v>Boys.S7.All state-funded.Total.Total</v>
      </c>
    </row>
    <row r="2596" spans="1:44" x14ac:dyDescent="0.25">
      <c r="A2596">
        <v>201819</v>
      </c>
      <c r="B2596" t="s">
        <v>19</v>
      </c>
      <c r="C2596" t="s">
        <v>110</v>
      </c>
      <c r="D2596" t="s">
        <v>20</v>
      </c>
      <c r="E2596" t="s">
        <v>21</v>
      </c>
      <c r="F2596" t="s">
        <v>22</v>
      </c>
      <c r="G2596" t="s">
        <v>113</v>
      </c>
      <c r="H2596" t="s">
        <v>125</v>
      </c>
      <c r="I2596" t="s">
        <v>170</v>
      </c>
      <c r="J2596" t="s">
        <v>161</v>
      </c>
      <c r="K2596" t="s">
        <v>161</v>
      </c>
      <c r="L2596" t="s">
        <v>68</v>
      </c>
      <c r="M2596" t="s">
        <v>26</v>
      </c>
      <c r="N2596">
        <v>23311</v>
      </c>
      <c r="O2596">
        <v>22965</v>
      </c>
      <c r="P2596">
        <v>16007</v>
      </c>
      <c r="Q2596">
        <v>12698</v>
      </c>
      <c r="R2596">
        <v>0</v>
      </c>
      <c r="S2596">
        <v>0</v>
      </c>
      <c r="T2596">
        <v>0</v>
      </c>
      <c r="U2596">
        <v>0</v>
      </c>
      <c r="V2596">
        <v>98</v>
      </c>
      <c r="W2596">
        <v>68</v>
      </c>
      <c r="X2596">
        <v>54</v>
      </c>
      <c r="Y2596" t="s">
        <v>173</v>
      </c>
      <c r="Z2596" t="s">
        <v>173</v>
      </c>
      <c r="AA2596" t="s">
        <v>173</v>
      </c>
      <c r="AB2596" t="s">
        <v>173</v>
      </c>
      <c r="AC2596" s="25" t="s">
        <v>173</v>
      </c>
      <c r="AD2596" s="25" t="s">
        <v>173</v>
      </c>
      <c r="AE2596" s="25" t="s">
        <v>173</v>
      </c>
      <c r="AQ2596" s="5" t="e">
        <f>VLOOKUP(AR2596,'End KS4 denominations'!A:G,7,0)</f>
        <v>#N/A</v>
      </c>
      <c r="AR2596" s="5" t="str">
        <f t="shared" si="40"/>
        <v>Girls.S7.All state-funded.Total.Total</v>
      </c>
    </row>
    <row r="2597" spans="1:44" x14ac:dyDescent="0.25">
      <c r="A2597">
        <v>201819</v>
      </c>
      <c r="B2597" t="s">
        <v>19</v>
      </c>
      <c r="C2597" t="s">
        <v>110</v>
      </c>
      <c r="D2597" t="s">
        <v>20</v>
      </c>
      <c r="E2597" t="s">
        <v>21</v>
      </c>
      <c r="F2597" t="s">
        <v>22</v>
      </c>
      <c r="G2597" t="s">
        <v>161</v>
      </c>
      <c r="H2597" t="s">
        <v>125</v>
      </c>
      <c r="I2597" t="s">
        <v>170</v>
      </c>
      <c r="J2597" t="s">
        <v>161</v>
      </c>
      <c r="K2597" t="s">
        <v>161</v>
      </c>
      <c r="L2597" t="s">
        <v>68</v>
      </c>
      <c r="M2597" t="s">
        <v>26</v>
      </c>
      <c r="N2597">
        <v>32926</v>
      </c>
      <c r="O2597">
        <v>32206</v>
      </c>
      <c r="P2597">
        <v>21221</v>
      </c>
      <c r="Q2597">
        <v>16370</v>
      </c>
      <c r="R2597">
        <v>0</v>
      </c>
      <c r="S2597">
        <v>0</v>
      </c>
      <c r="T2597">
        <v>0</v>
      </c>
      <c r="U2597">
        <v>0</v>
      </c>
      <c r="V2597">
        <v>97</v>
      </c>
      <c r="W2597">
        <v>64</v>
      </c>
      <c r="X2597">
        <v>49</v>
      </c>
      <c r="Y2597" t="s">
        <v>173</v>
      </c>
      <c r="Z2597" t="s">
        <v>173</v>
      </c>
      <c r="AA2597" t="s">
        <v>173</v>
      </c>
      <c r="AB2597" t="s">
        <v>173</v>
      </c>
      <c r="AC2597" s="25" t="s">
        <v>173</v>
      </c>
      <c r="AD2597" s="25" t="s">
        <v>173</v>
      </c>
      <c r="AE2597" s="25" t="s">
        <v>173</v>
      </c>
      <c r="AQ2597" s="5" t="e">
        <f>VLOOKUP(AR2597,'End KS4 denominations'!A:G,7,0)</f>
        <v>#N/A</v>
      </c>
      <c r="AR2597" s="5" t="str">
        <f t="shared" si="40"/>
        <v>Total.S7.All state-funded.Total.Total</v>
      </c>
    </row>
    <row r="2598" spans="1:44" x14ac:dyDescent="0.25">
      <c r="A2598">
        <v>201819</v>
      </c>
      <c r="B2598" t="s">
        <v>19</v>
      </c>
      <c r="C2598" t="s">
        <v>110</v>
      </c>
      <c r="D2598" t="s">
        <v>20</v>
      </c>
      <c r="E2598" t="s">
        <v>21</v>
      </c>
      <c r="F2598" t="s">
        <v>22</v>
      </c>
      <c r="G2598" t="s">
        <v>111</v>
      </c>
      <c r="H2598" t="s">
        <v>125</v>
      </c>
      <c r="I2598" t="s">
        <v>170</v>
      </c>
      <c r="J2598" t="s">
        <v>161</v>
      </c>
      <c r="K2598" t="s">
        <v>161</v>
      </c>
      <c r="L2598" t="s">
        <v>69</v>
      </c>
      <c r="M2598" t="s">
        <v>26</v>
      </c>
      <c r="N2598">
        <v>38920</v>
      </c>
      <c r="O2598">
        <v>38013</v>
      </c>
      <c r="P2598">
        <v>23991</v>
      </c>
      <c r="Q2598">
        <v>17875</v>
      </c>
      <c r="R2598">
        <v>0</v>
      </c>
      <c r="S2598">
        <v>0</v>
      </c>
      <c r="T2598">
        <v>0</v>
      </c>
      <c r="U2598">
        <v>0</v>
      </c>
      <c r="V2598">
        <v>97</v>
      </c>
      <c r="W2598">
        <v>61</v>
      </c>
      <c r="X2598">
        <v>45</v>
      </c>
      <c r="Y2598" t="s">
        <v>173</v>
      </c>
      <c r="Z2598" t="s">
        <v>173</v>
      </c>
      <c r="AA2598" t="s">
        <v>173</v>
      </c>
      <c r="AB2598" t="s">
        <v>173</v>
      </c>
      <c r="AC2598" s="25" t="s">
        <v>173</v>
      </c>
      <c r="AD2598" s="25" t="s">
        <v>173</v>
      </c>
      <c r="AE2598" s="25" t="s">
        <v>173</v>
      </c>
      <c r="AQ2598" s="5" t="e">
        <f>VLOOKUP(AR2598,'End KS4 denominations'!A:G,7,0)</f>
        <v>#N/A</v>
      </c>
      <c r="AR2598" s="5" t="str">
        <f t="shared" si="40"/>
        <v>Boys.S7.All state-funded.Total.Total</v>
      </c>
    </row>
    <row r="2599" spans="1:44" x14ac:dyDescent="0.25">
      <c r="A2599">
        <v>201819</v>
      </c>
      <c r="B2599" t="s">
        <v>19</v>
      </c>
      <c r="C2599" t="s">
        <v>110</v>
      </c>
      <c r="D2599" t="s">
        <v>20</v>
      </c>
      <c r="E2599" t="s">
        <v>21</v>
      </c>
      <c r="F2599" t="s">
        <v>22</v>
      </c>
      <c r="G2599" t="s">
        <v>113</v>
      </c>
      <c r="H2599" t="s">
        <v>125</v>
      </c>
      <c r="I2599" t="s">
        <v>170</v>
      </c>
      <c r="J2599" t="s">
        <v>161</v>
      </c>
      <c r="K2599" t="s">
        <v>161</v>
      </c>
      <c r="L2599" t="s">
        <v>69</v>
      </c>
      <c r="M2599" t="s">
        <v>26</v>
      </c>
      <c r="N2599">
        <v>52748</v>
      </c>
      <c r="O2599">
        <v>51784</v>
      </c>
      <c r="P2599">
        <v>38368</v>
      </c>
      <c r="Q2599">
        <v>30386</v>
      </c>
      <c r="R2599">
        <v>0</v>
      </c>
      <c r="S2599">
        <v>0</v>
      </c>
      <c r="T2599">
        <v>0</v>
      </c>
      <c r="U2599">
        <v>0</v>
      </c>
      <c r="V2599">
        <v>98</v>
      </c>
      <c r="W2599">
        <v>72</v>
      </c>
      <c r="X2599">
        <v>57</v>
      </c>
      <c r="Y2599" t="s">
        <v>173</v>
      </c>
      <c r="Z2599" t="s">
        <v>173</v>
      </c>
      <c r="AA2599" t="s">
        <v>173</v>
      </c>
      <c r="AB2599" t="s">
        <v>173</v>
      </c>
      <c r="AC2599" s="25" t="s">
        <v>173</v>
      </c>
      <c r="AD2599" s="25" t="s">
        <v>173</v>
      </c>
      <c r="AE2599" s="25" t="s">
        <v>173</v>
      </c>
      <c r="AQ2599" s="5" t="e">
        <f>VLOOKUP(AR2599,'End KS4 denominations'!A:G,7,0)</f>
        <v>#N/A</v>
      </c>
      <c r="AR2599" s="5" t="str">
        <f t="shared" si="40"/>
        <v>Girls.S7.All state-funded.Total.Total</v>
      </c>
    </row>
    <row r="2600" spans="1:44" x14ac:dyDescent="0.25">
      <c r="A2600">
        <v>201819</v>
      </c>
      <c r="B2600" t="s">
        <v>19</v>
      </c>
      <c r="C2600" t="s">
        <v>110</v>
      </c>
      <c r="D2600" t="s">
        <v>20</v>
      </c>
      <c r="E2600" t="s">
        <v>21</v>
      </c>
      <c r="F2600" t="s">
        <v>22</v>
      </c>
      <c r="G2600" t="s">
        <v>161</v>
      </c>
      <c r="H2600" t="s">
        <v>125</v>
      </c>
      <c r="I2600" t="s">
        <v>170</v>
      </c>
      <c r="J2600" t="s">
        <v>161</v>
      </c>
      <c r="K2600" t="s">
        <v>161</v>
      </c>
      <c r="L2600" t="s">
        <v>69</v>
      </c>
      <c r="M2600" t="s">
        <v>26</v>
      </c>
      <c r="N2600">
        <v>91668</v>
      </c>
      <c r="O2600">
        <v>89797</v>
      </c>
      <c r="P2600">
        <v>62359</v>
      </c>
      <c r="Q2600">
        <v>48261</v>
      </c>
      <c r="R2600">
        <v>0</v>
      </c>
      <c r="S2600">
        <v>0</v>
      </c>
      <c r="T2600">
        <v>0</v>
      </c>
      <c r="U2600">
        <v>0</v>
      </c>
      <c r="V2600">
        <v>97</v>
      </c>
      <c r="W2600">
        <v>68</v>
      </c>
      <c r="X2600">
        <v>52</v>
      </c>
      <c r="Y2600" t="s">
        <v>173</v>
      </c>
      <c r="Z2600" t="s">
        <v>173</v>
      </c>
      <c r="AA2600" t="s">
        <v>173</v>
      </c>
      <c r="AB2600" t="s">
        <v>173</v>
      </c>
      <c r="AC2600" s="25" t="s">
        <v>173</v>
      </c>
      <c r="AD2600" s="25" t="s">
        <v>173</v>
      </c>
      <c r="AE2600" s="25" t="s">
        <v>173</v>
      </c>
      <c r="AQ2600" s="5" t="e">
        <f>VLOOKUP(AR2600,'End KS4 denominations'!A:G,7,0)</f>
        <v>#N/A</v>
      </c>
      <c r="AR2600" s="5" t="str">
        <f t="shared" si="40"/>
        <v>Total.S7.All state-funded.Total.Total</v>
      </c>
    </row>
    <row r="2601" spans="1:44" x14ac:dyDescent="0.25">
      <c r="A2601">
        <v>201819</v>
      </c>
      <c r="B2601" t="s">
        <v>19</v>
      </c>
      <c r="C2601" t="s">
        <v>110</v>
      </c>
      <c r="D2601" t="s">
        <v>20</v>
      </c>
      <c r="E2601" t="s">
        <v>21</v>
      </c>
      <c r="F2601" t="s">
        <v>22</v>
      </c>
      <c r="G2601" t="s">
        <v>111</v>
      </c>
      <c r="H2601" t="s">
        <v>125</v>
      </c>
      <c r="I2601" t="s">
        <v>170</v>
      </c>
      <c r="J2601" t="s">
        <v>161</v>
      </c>
      <c r="K2601" t="s">
        <v>161</v>
      </c>
      <c r="L2601" t="s">
        <v>146</v>
      </c>
      <c r="M2601" t="s">
        <v>26</v>
      </c>
      <c r="N2601">
        <v>7689</v>
      </c>
      <c r="O2601">
        <v>7428</v>
      </c>
      <c r="P2601">
        <v>5544</v>
      </c>
      <c r="Q2601">
        <v>4196</v>
      </c>
      <c r="R2601">
        <v>0</v>
      </c>
      <c r="S2601">
        <v>0</v>
      </c>
      <c r="T2601">
        <v>0</v>
      </c>
      <c r="U2601">
        <v>0</v>
      </c>
      <c r="V2601">
        <v>96</v>
      </c>
      <c r="W2601">
        <v>72</v>
      </c>
      <c r="X2601">
        <v>54</v>
      </c>
      <c r="Y2601" t="s">
        <v>173</v>
      </c>
      <c r="Z2601" t="s">
        <v>173</v>
      </c>
      <c r="AA2601" t="s">
        <v>173</v>
      </c>
      <c r="AB2601" t="s">
        <v>173</v>
      </c>
      <c r="AC2601" s="25" t="s">
        <v>173</v>
      </c>
      <c r="AD2601" s="25" t="s">
        <v>173</v>
      </c>
      <c r="AE2601" s="25" t="s">
        <v>173</v>
      </c>
      <c r="AQ2601" s="5" t="e">
        <f>VLOOKUP(AR2601,'End KS4 denominations'!A:G,7,0)</f>
        <v>#N/A</v>
      </c>
      <c r="AR2601" s="5" t="str">
        <f t="shared" si="40"/>
        <v>Boys.S7.All state-funded.Total.Total</v>
      </c>
    </row>
    <row r="2602" spans="1:44" x14ac:dyDescent="0.25">
      <c r="A2602">
        <v>201819</v>
      </c>
      <c r="B2602" t="s">
        <v>19</v>
      </c>
      <c r="C2602" t="s">
        <v>110</v>
      </c>
      <c r="D2602" t="s">
        <v>20</v>
      </c>
      <c r="E2602" t="s">
        <v>21</v>
      </c>
      <c r="F2602" t="s">
        <v>22</v>
      </c>
      <c r="G2602" t="s">
        <v>113</v>
      </c>
      <c r="H2602" t="s">
        <v>125</v>
      </c>
      <c r="I2602" t="s">
        <v>170</v>
      </c>
      <c r="J2602" t="s">
        <v>161</v>
      </c>
      <c r="K2602" t="s">
        <v>161</v>
      </c>
      <c r="L2602" t="s">
        <v>146</v>
      </c>
      <c r="M2602" t="s">
        <v>26</v>
      </c>
      <c r="N2602">
        <v>4991</v>
      </c>
      <c r="O2602">
        <v>4876</v>
      </c>
      <c r="P2602">
        <v>3604</v>
      </c>
      <c r="Q2602">
        <v>2612</v>
      </c>
      <c r="R2602">
        <v>0</v>
      </c>
      <c r="S2602">
        <v>0</v>
      </c>
      <c r="T2602">
        <v>0</v>
      </c>
      <c r="U2602">
        <v>0</v>
      </c>
      <c r="V2602">
        <v>97</v>
      </c>
      <c r="W2602">
        <v>72</v>
      </c>
      <c r="X2602">
        <v>52</v>
      </c>
      <c r="Y2602" t="s">
        <v>173</v>
      </c>
      <c r="Z2602" t="s">
        <v>173</v>
      </c>
      <c r="AA2602" t="s">
        <v>173</v>
      </c>
      <c r="AB2602" t="s">
        <v>173</v>
      </c>
      <c r="AC2602" s="25" t="s">
        <v>173</v>
      </c>
      <c r="AD2602" s="25" t="s">
        <v>173</v>
      </c>
      <c r="AE2602" s="25" t="s">
        <v>173</v>
      </c>
      <c r="AQ2602" s="5" t="e">
        <f>VLOOKUP(AR2602,'End KS4 denominations'!A:G,7,0)</f>
        <v>#N/A</v>
      </c>
      <c r="AR2602" s="5" t="str">
        <f t="shared" si="40"/>
        <v>Girls.S7.All state-funded.Total.Total</v>
      </c>
    </row>
    <row r="2603" spans="1:44" x14ac:dyDescent="0.25">
      <c r="A2603">
        <v>201819</v>
      </c>
      <c r="B2603" t="s">
        <v>19</v>
      </c>
      <c r="C2603" t="s">
        <v>110</v>
      </c>
      <c r="D2603" t="s">
        <v>20</v>
      </c>
      <c r="E2603" t="s">
        <v>21</v>
      </c>
      <c r="F2603" t="s">
        <v>22</v>
      </c>
      <c r="G2603" t="s">
        <v>161</v>
      </c>
      <c r="H2603" t="s">
        <v>125</v>
      </c>
      <c r="I2603" t="s">
        <v>170</v>
      </c>
      <c r="J2603" t="s">
        <v>161</v>
      </c>
      <c r="K2603" t="s">
        <v>161</v>
      </c>
      <c r="L2603" t="s">
        <v>146</v>
      </c>
      <c r="M2603" t="s">
        <v>26</v>
      </c>
      <c r="N2603">
        <v>12680</v>
      </c>
      <c r="O2603">
        <v>12304</v>
      </c>
      <c r="P2603">
        <v>9148</v>
      </c>
      <c r="Q2603">
        <v>6808</v>
      </c>
      <c r="R2603">
        <v>0</v>
      </c>
      <c r="S2603">
        <v>0</v>
      </c>
      <c r="T2603">
        <v>0</v>
      </c>
      <c r="U2603">
        <v>0</v>
      </c>
      <c r="V2603">
        <v>97</v>
      </c>
      <c r="W2603">
        <v>72</v>
      </c>
      <c r="X2603">
        <v>53</v>
      </c>
      <c r="Y2603" t="s">
        <v>173</v>
      </c>
      <c r="Z2603" t="s">
        <v>173</v>
      </c>
      <c r="AA2603" t="s">
        <v>173</v>
      </c>
      <c r="AB2603" t="s">
        <v>173</v>
      </c>
      <c r="AC2603" s="25" t="s">
        <v>173</v>
      </c>
      <c r="AD2603" s="25" t="s">
        <v>173</v>
      </c>
      <c r="AE2603" s="25" t="s">
        <v>173</v>
      </c>
      <c r="AQ2603" s="5" t="e">
        <f>VLOOKUP(AR2603,'End KS4 denominations'!A:G,7,0)</f>
        <v>#N/A</v>
      </c>
      <c r="AR2603" s="5" t="str">
        <f t="shared" si="40"/>
        <v>Total.S7.All state-funded.Total.Total</v>
      </c>
    </row>
    <row r="2604" spans="1:44" x14ac:dyDescent="0.25">
      <c r="A2604">
        <v>201819</v>
      </c>
      <c r="B2604" t="s">
        <v>19</v>
      </c>
      <c r="C2604" t="s">
        <v>110</v>
      </c>
      <c r="D2604" t="s">
        <v>20</v>
      </c>
      <c r="E2604" t="s">
        <v>21</v>
      </c>
      <c r="F2604" t="s">
        <v>22</v>
      </c>
      <c r="G2604" t="s">
        <v>111</v>
      </c>
      <c r="H2604" t="s">
        <v>125</v>
      </c>
      <c r="I2604" t="s">
        <v>175</v>
      </c>
      <c r="J2604" t="s">
        <v>161</v>
      </c>
      <c r="K2604" t="s">
        <v>161</v>
      </c>
      <c r="L2604" t="s">
        <v>70</v>
      </c>
      <c r="M2604" t="s">
        <v>26</v>
      </c>
      <c r="N2604">
        <v>274</v>
      </c>
      <c r="O2604">
        <v>231</v>
      </c>
      <c r="P2604">
        <v>164</v>
      </c>
      <c r="Q2604">
        <v>136</v>
      </c>
      <c r="R2604">
        <v>0</v>
      </c>
      <c r="S2604">
        <v>0</v>
      </c>
      <c r="T2604">
        <v>0</v>
      </c>
      <c r="U2604">
        <v>0</v>
      </c>
      <c r="V2604">
        <v>84</v>
      </c>
      <c r="W2604">
        <v>59</v>
      </c>
      <c r="X2604">
        <v>49</v>
      </c>
      <c r="Y2604" t="s">
        <v>173</v>
      </c>
      <c r="Z2604" t="s">
        <v>173</v>
      </c>
      <c r="AA2604" t="s">
        <v>173</v>
      </c>
      <c r="AB2604" t="s">
        <v>173</v>
      </c>
      <c r="AC2604" s="25" t="s">
        <v>173</v>
      </c>
      <c r="AD2604" s="25" t="s">
        <v>173</v>
      </c>
      <c r="AE2604" s="25" t="s">
        <v>173</v>
      </c>
      <c r="AQ2604" s="5" t="e">
        <f>VLOOKUP(AR2604,'End KS4 denominations'!A:G,7,0)</f>
        <v>#N/A</v>
      </c>
      <c r="AR2604" s="5" t="str">
        <f t="shared" si="40"/>
        <v>Boys.S7.Academies and free schools.Total.Total</v>
      </c>
    </row>
    <row r="2605" spans="1:44" x14ac:dyDescent="0.25">
      <c r="A2605">
        <v>201819</v>
      </c>
      <c r="B2605" t="s">
        <v>19</v>
      </c>
      <c r="C2605" t="s">
        <v>110</v>
      </c>
      <c r="D2605" t="s">
        <v>20</v>
      </c>
      <c r="E2605" t="s">
        <v>21</v>
      </c>
      <c r="F2605" t="s">
        <v>22</v>
      </c>
      <c r="G2605" t="s">
        <v>113</v>
      </c>
      <c r="H2605" t="s">
        <v>125</v>
      </c>
      <c r="I2605" t="s">
        <v>175</v>
      </c>
      <c r="J2605" t="s">
        <v>161</v>
      </c>
      <c r="K2605" t="s">
        <v>161</v>
      </c>
      <c r="L2605" t="s">
        <v>70</v>
      </c>
      <c r="M2605" t="s">
        <v>26</v>
      </c>
      <c r="N2605">
        <v>284</v>
      </c>
      <c r="O2605">
        <v>263</v>
      </c>
      <c r="P2605">
        <v>187</v>
      </c>
      <c r="Q2605">
        <v>160</v>
      </c>
      <c r="R2605">
        <v>0</v>
      </c>
      <c r="S2605">
        <v>0</v>
      </c>
      <c r="T2605">
        <v>0</v>
      </c>
      <c r="U2605">
        <v>0</v>
      </c>
      <c r="V2605">
        <v>92</v>
      </c>
      <c r="W2605">
        <v>65</v>
      </c>
      <c r="X2605">
        <v>56</v>
      </c>
      <c r="Y2605" t="s">
        <v>173</v>
      </c>
      <c r="Z2605" t="s">
        <v>173</v>
      </c>
      <c r="AA2605" t="s">
        <v>173</v>
      </c>
      <c r="AB2605" t="s">
        <v>173</v>
      </c>
      <c r="AC2605" s="25" t="s">
        <v>173</v>
      </c>
      <c r="AD2605" s="25" t="s">
        <v>173</v>
      </c>
      <c r="AE2605" s="25" t="s">
        <v>173</v>
      </c>
      <c r="AQ2605" s="5" t="e">
        <f>VLOOKUP(AR2605,'End KS4 denominations'!A:G,7,0)</f>
        <v>#N/A</v>
      </c>
      <c r="AR2605" s="5" t="str">
        <f t="shared" si="40"/>
        <v>Girls.S7.Academies and free schools.Total.Total</v>
      </c>
    </row>
    <row r="2606" spans="1:44" x14ac:dyDescent="0.25">
      <c r="A2606">
        <v>201819</v>
      </c>
      <c r="B2606" t="s">
        <v>19</v>
      </c>
      <c r="C2606" t="s">
        <v>110</v>
      </c>
      <c r="D2606" t="s">
        <v>20</v>
      </c>
      <c r="E2606" t="s">
        <v>21</v>
      </c>
      <c r="F2606" t="s">
        <v>22</v>
      </c>
      <c r="G2606" t="s">
        <v>161</v>
      </c>
      <c r="H2606" t="s">
        <v>125</v>
      </c>
      <c r="I2606" t="s">
        <v>175</v>
      </c>
      <c r="J2606" t="s">
        <v>161</v>
      </c>
      <c r="K2606" t="s">
        <v>161</v>
      </c>
      <c r="L2606" t="s">
        <v>70</v>
      </c>
      <c r="M2606" t="s">
        <v>26</v>
      </c>
      <c r="N2606">
        <v>558</v>
      </c>
      <c r="O2606">
        <v>494</v>
      </c>
      <c r="P2606">
        <v>351</v>
      </c>
      <c r="Q2606">
        <v>296</v>
      </c>
      <c r="R2606">
        <v>0</v>
      </c>
      <c r="S2606">
        <v>0</v>
      </c>
      <c r="T2606">
        <v>0</v>
      </c>
      <c r="U2606">
        <v>0</v>
      </c>
      <c r="V2606">
        <v>88</v>
      </c>
      <c r="W2606">
        <v>62</v>
      </c>
      <c r="X2606">
        <v>53</v>
      </c>
      <c r="Y2606" t="s">
        <v>173</v>
      </c>
      <c r="Z2606" t="s">
        <v>173</v>
      </c>
      <c r="AA2606" t="s">
        <v>173</v>
      </c>
      <c r="AB2606" t="s">
        <v>173</v>
      </c>
      <c r="AC2606" s="25" t="s">
        <v>173</v>
      </c>
      <c r="AD2606" s="25" t="s">
        <v>173</v>
      </c>
      <c r="AE2606" s="25" t="s">
        <v>173</v>
      </c>
      <c r="AQ2606" s="5" t="e">
        <f>VLOOKUP(AR2606,'End KS4 denominations'!A:G,7,0)</f>
        <v>#N/A</v>
      </c>
      <c r="AR2606" s="5" t="str">
        <f t="shared" si="40"/>
        <v>Total.S7.Academies and free schools.Total.Total</v>
      </c>
    </row>
    <row r="2607" spans="1:44" x14ac:dyDescent="0.25">
      <c r="A2607">
        <v>201819</v>
      </c>
      <c r="B2607" t="s">
        <v>19</v>
      </c>
      <c r="C2607" t="s">
        <v>110</v>
      </c>
      <c r="D2607" t="s">
        <v>20</v>
      </c>
      <c r="E2607" t="s">
        <v>21</v>
      </c>
      <c r="F2607" t="s">
        <v>22</v>
      </c>
      <c r="G2607" t="s">
        <v>111</v>
      </c>
      <c r="H2607" t="s">
        <v>125</v>
      </c>
      <c r="I2607" t="s">
        <v>175</v>
      </c>
      <c r="J2607" t="s">
        <v>161</v>
      </c>
      <c r="K2607" t="s">
        <v>161</v>
      </c>
      <c r="L2607" t="s">
        <v>25</v>
      </c>
      <c r="M2607" t="s">
        <v>26</v>
      </c>
      <c r="N2607">
        <v>1600</v>
      </c>
      <c r="O2607">
        <v>1572</v>
      </c>
      <c r="P2607">
        <v>1333</v>
      </c>
      <c r="Q2607">
        <v>1201</v>
      </c>
      <c r="R2607">
        <v>0</v>
      </c>
      <c r="S2607">
        <v>0</v>
      </c>
      <c r="T2607">
        <v>0</v>
      </c>
      <c r="U2607">
        <v>0</v>
      </c>
      <c r="V2607">
        <v>98</v>
      </c>
      <c r="W2607">
        <v>83</v>
      </c>
      <c r="X2607">
        <v>75</v>
      </c>
      <c r="Y2607" t="s">
        <v>173</v>
      </c>
      <c r="Z2607" t="s">
        <v>173</v>
      </c>
      <c r="AA2607" t="s">
        <v>173</v>
      </c>
      <c r="AB2607" t="s">
        <v>173</v>
      </c>
      <c r="AC2607" s="25" t="s">
        <v>173</v>
      </c>
      <c r="AD2607" s="25" t="s">
        <v>173</v>
      </c>
      <c r="AE2607" s="25" t="s">
        <v>173</v>
      </c>
      <c r="AQ2607" s="5" t="e">
        <f>VLOOKUP(AR2607,'End KS4 denominations'!A:G,7,0)</f>
        <v>#N/A</v>
      </c>
      <c r="AR2607" s="5" t="str">
        <f t="shared" si="40"/>
        <v>Boys.S7.Academies and free schools.Total.Total</v>
      </c>
    </row>
    <row r="2608" spans="1:44" x14ac:dyDescent="0.25">
      <c r="A2608">
        <v>201819</v>
      </c>
      <c r="B2608" t="s">
        <v>19</v>
      </c>
      <c r="C2608" t="s">
        <v>110</v>
      </c>
      <c r="D2608" t="s">
        <v>20</v>
      </c>
      <c r="E2608" t="s">
        <v>21</v>
      </c>
      <c r="F2608" t="s">
        <v>22</v>
      </c>
      <c r="G2608" t="s">
        <v>113</v>
      </c>
      <c r="H2608" t="s">
        <v>125</v>
      </c>
      <c r="I2608" t="s">
        <v>175</v>
      </c>
      <c r="J2608" t="s">
        <v>161</v>
      </c>
      <c r="K2608" t="s">
        <v>161</v>
      </c>
      <c r="L2608" t="s">
        <v>25</v>
      </c>
      <c r="M2608" t="s">
        <v>26</v>
      </c>
      <c r="N2608">
        <v>2456</v>
      </c>
      <c r="O2608">
        <v>2416</v>
      </c>
      <c r="P2608">
        <v>2140</v>
      </c>
      <c r="Q2608">
        <v>1873</v>
      </c>
      <c r="R2608">
        <v>0</v>
      </c>
      <c r="S2608">
        <v>0</v>
      </c>
      <c r="T2608">
        <v>0</v>
      </c>
      <c r="U2608">
        <v>0</v>
      </c>
      <c r="V2608">
        <v>98</v>
      </c>
      <c r="W2608">
        <v>87</v>
      </c>
      <c r="X2608">
        <v>76</v>
      </c>
      <c r="Y2608" t="s">
        <v>173</v>
      </c>
      <c r="Z2608" t="s">
        <v>173</v>
      </c>
      <c r="AA2608" t="s">
        <v>173</v>
      </c>
      <c r="AB2608" t="s">
        <v>173</v>
      </c>
      <c r="AC2608" s="25" t="s">
        <v>173</v>
      </c>
      <c r="AD2608" s="25" t="s">
        <v>173</v>
      </c>
      <c r="AE2608" s="25" t="s">
        <v>173</v>
      </c>
      <c r="AQ2608" s="5" t="e">
        <f>VLOOKUP(AR2608,'End KS4 denominations'!A:G,7,0)</f>
        <v>#N/A</v>
      </c>
      <c r="AR2608" s="5" t="str">
        <f t="shared" si="40"/>
        <v>Girls.S7.Academies and free schools.Total.Total</v>
      </c>
    </row>
    <row r="2609" spans="1:44" x14ac:dyDescent="0.25">
      <c r="A2609">
        <v>201819</v>
      </c>
      <c r="B2609" t="s">
        <v>19</v>
      </c>
      <c r="C2609" t="s">
        <v>110</v>
      </c>
      <c r="D2609" t="s">
        <v>20</v>
      </c>
      <c r="E2609" t="s">
        <v>21</v>
      </c>
      <c r="F2609" t="s">
        <v>22</v>
      </c>
      <c r="G2609" t="s">
        <v>161</v>
      </c>
      <c r="H2609" t="s">
        <v>125</v>
      </c>
      <c r="I2609" t="s">
        <v>175</v>
      </c>
      <c r="J2609" t="s">
        <v>161</v>
      </c>
      <c r="K2609" t="s">
        <v>161</v>
      </c>
      <c r="L2609" t="s">
        <v>25</v>
      </c>
      <c r="M2609" t="s">
        <v>26</v>
      </c>
      <c r="N2609">
        <v>4056</v>
      </c>
      <c r="O2609">
        <v>3988</v>
      </c>
      <c r="P2609">
        <v>3473</v>
      </c>
      <c r="Q2609">
        <v>3074</v>
      </c>
      <c r="R2609">
        <v>0</v>
      </c>
      <c r="S2609">
        <v>0</v>
      </c>
      <c r="T2609">
        <v>0</v>
      </c>
      <c r="U2609">
        <v>0</v>
      </c>
      <c r="V2609">
        <v>98</v>
      </c>
      <c r="W2609">
        <v>85</v>
      </c>
      <c r="X2609">
        <v>75</v>
      </c>
      <c r="Y2609" t="s">
        <v>173</v>
      </c>
      <c r="Z2609" t="s">
        <v>173</v>
      </c>
      <c r="AA2609" t="s">
        <v>173</v>
      </c>
      <c r="AB2609" t="s">
        <v>173</v>
      </c>
      <c r="AC2609" s="25" t="s">
        <v>173</v>
      </c>
      <c r="AD2609" s="25" t="s">
        <v>173</v>
      </c>
      <c r="AE2609" s="25" t="s">
        <v>173</v>
      </c>
      <c r="AQ2609" s="5" t="e">
        <f>VLOOKUP(AR2609,'End KS4 denominations'!A:G,7,0)</f>
        <v>#N/A</v>
      </c>
      <c r="AR2609" s="5" t="str">
        <f t="shared" si="40"/>
        <v>Total.S7.Academies and free schools.Total.Total</v>
      </c>
    </row>
    <row r="2610" spans="1:44" x14ac:dyDescent="0.25">
      <c r="A2610">
        <v>201819</v>
      </c>
      <c r="B2610" t="s">
        <v>19</v>
      </c>
      <c r="C2610" t="s">
        <v>110</v>
      </c>
      <c r="D2610" t="s">
        <v>20</v>
      </c>
      <c r="E2610" t="s">
        <v>21</v>
      </c>
      <c r="F2610" t="s">
        <v>22</v>
      </c>
      <c r="G2610" t="s">
        <v>111</v>
      </c>
      <c r="H2610" t="s">
        <v>125</v>
      </c>
      <c r="I2610" t="s">
        <v>175</v>
      </c>
      <c r="J2610" t="s">
        <v>161</v>
      </c>
      <c r="K2610" t="s">
        <v>161</v>
      </c>
      <c r="L2610" t="s">
        <v>28</v>
      </c>
      <c r="M2610" t="s">
        <v>26</v>
      </c>
      <c r="N2610">
        <v>41247</v>
      </c>
      <c r="O2610">
        <v>40427</v>
      </c>
      <c r="P2610">
        <v>23475</v>
      </c>
      <c r="Q2610">
        <v>16870</v>
      </c>
      <c r="R2610">
        <v>0</v>
      </c>
      <c r="S2610">
        <v>0</v>
      </c>
      <c r="T2610">
        <v>0</v>
      </c>
      <c r="U2610">
        <v>0</v>
      </c>
      <c r="V2610">
        <v>98</v>
      </c>
      <c r="W2610">
        <v>56</v>
      </c>
      <c r="X2610">
        <v>40</v>
      </c>
      <c r="Y2610" t="s">
        <v>173</v>
      </c>
      <c r="Z2610" t="s">
        <v>173</v>
      </c>
      <c r="AA2610" t="s">
        <v>173</v>
      </c>
      <c r="AB2610" t="s">
        <v>173</v>
      </c>
      <c r="AC2610" s="25" t="s">
        <v>173</v>
      </c>
      <c r="AD2610" s="25" t="s">
        <v>173</v>
      </c>
      <c r="AE2610" s="25" t="s">
        <v>173</v>
      </c>
      <c r="AQ2610" s="5" t="e">
        <f>VLOOKUP(AR2610,'End KS4 denominations'!A:G,7,0)</f>
        <v>#N/A</v>
      </c>
      <c r="AR2610" s="5" t="str">
        <f t="shared" si="40"/>
        <v>Boys.S7.Academies and free schools.Total.Total</v>
      </c>
    </row>
    <row r="2611" spans="1:44" x14ac:dyDescent="0.25">
      <c r="A2611">
        <v>201819</v>
      </c>
      <c r="B2611" t="s">
        <v>19</v>
      </c>
      <c r="C2611" t="s">
        <v>110</v>
      </c>
      <c r="D2611" t="s">
        <v>20</v>
      </c>
      <c r="E2611" t="s">
        <v>21</v>
      </c>
      <c r="F2611" t="s">
        <v>22</v>
      </c>
      <c r="G2611" t="s">
        <v>113</v>
      </c>
      <c r="H2611" t="s">
        <v>125</v>
      </c>
      <c r="I2611" t="s">
        <v>175</v>
      </c>
      <c r="J2611" t="s">
        <v>161</v>
      </c>
      <c r="K2611" t="s">
        <v>161</v>
      </c>
      <c r="L2611" t="s">
        <v>28</v>
      </c>
      <c r="M2611" t="s">
        <v>26</v>
      </c>
      <c r="N2611">
        <v>17355</v>
      </c>
      <c r="O2611">
        <v>17198</v>
      </c>
      <c r="P2611">
        <v>12835</v>
      </c>
      <c r="Q2611">
        <v>10533</v>
      </c>
      <c r="R2611">
        <v>0</v>
      </c>
      <c r="S2611">
        <v>0</v>
      </c>
      <c r="T2611">
        <v>0</v>
      </c>
      <c r="U2611">
        <v>0</v>
      </c>
      <c r="V2611">
        <v>99</v>
      </c>
      <c r="W2611">
        <v>73</v>
      </c>
      <c r="X2611">
        <v>60</v>
      </c>
      <c r="Y2611" t="s">
        <v>173</v>
      </c>
      <c r="Z2611" t="s">
        <v>173</v>
      </c>
      <c r="AA2611" t="s">
        <v>173</v>
      </c>
      <c r="AB2611" t="s">
        <v>173</v>
      </c>
      <c r="AC2611" s="25" t="s">
        <v>173</v>
      </c>
      <c r="AD2611" s="25" t="s">
        <v>173</v>
      </c>
      <c r="AE2611" s="25" t="s">
        <v>173</v>
      </c>
      <c r="AQ2611" s="5" t="e">
        <f>VLOOKUP(AR2611,'End KS4 denominations'!A:G,7,0)</f>
        <v>#N/A</v>
      </c>
      <c r="AR2611" s="5" t="str">
        <f t="shared" si="40"/>
        <v>Girls.S7.Academies and free schools.Total.Total</v>
      </c>
    </row>
    <row r="2612" spans="1:44" x14ac:dyDescent="0.25">
      <c r="A2612">
        <v>201819</v>
      </c>
      <c r="B2612" t="s">
        <v>19</v>
      </c>
      <c r="C2612" t="s">
        <v>110</v>
      </c>
      <c r="D2612" t="s">
        <v>20</v>
      </c>
      <c r="E2612" t="s">
        <v>21</v>
      </c>
      <c r="F2612" t="s">
        <v>22</v>
      </c>
      <c r="G2612" t="s">
        <v>161</v>
      </c>
      <c r="H2612" t="s">
        <v>125</v>
      </c>
      <c r="I2612" t="s">
        <v>175</v>
      </c>
      <c r="J2612" t="s">
        <v>161</v>
      </c>
      <c r="K2612" t="s">
        <v>161</v>
      </c>
      <c r="L2612" t="s">
        <v>28</v>
      </c>
      <c r="M2612" t="s">
        <v>26</v>
      </c>
      <c r="N2612">
        <v>58602</v>
      </c>
      <c r="O2612">
        <v>57625</v>
      </c>
      <c r="P2612">
        <v>36310</v>
      </c>
      <c r="Q2612">
        <v>27403</v>
      </c>
      <c r="R2612">
        <v>0</v>
      </c>
      <c r="S2612">
        <v>0</v>
      </c>
      <c r="T2612">
        <v>0</v>
      </c>
      <c r="U2612">
        <v>0</v>
      </c>
      <c r="V2612">
        <v>98</v>
      </c>
      <c r="W2612">
        <v>61</v>
      </c>
      <c r="X2612">
        <v>46</v>
      </c>
      <c r="Y2612" t="s">
        <v>173</v>
      </c>
      <c r="Z2612" t="s">
        <v>173</v>
      </c>
      <c r="AA2612" t="s">
        <v>173</v>
      </c>
      <c r="AB2612" t="s">
        <v>173</v>
      </c>
      <c r="AC2612" s="25" t="s">
        <v>173</v>
      </c>
      <c r="AD2612" s="25" t="s">
        <v>173</v>
      </c>
      <c r="AE2612" s="25" t="s">
        <v>173</v>
      </c>
      <c r="AQ2612" s="5" t="e">
        <f>VLOOKUP(AR2612,'End KS4 denominations'!A:G,7,0)</f>
        <v>#N/A</v>
      </c>
      <c r="AR2612" s="5" t="str">
        <f t="shared" si="40"/>
        <v>Total.S7.Academies and free schools.Total.Total</v>
      </c>
    </row>
    <row r="2613" spans="1:44" x14ac:dyDescent="0.25">
      <c r="A2613">
        <v>201819</v>
      </c>
      <c r="B2613" t="s">
        <v>19</v>
      </c>
      <c r="C2613" t="s">
        <v>110</v>
      </c>
      <c r="D2613" t="s">
        <v>20</v>
      </c>
      <c r="E2613" t="s">
        <v>21</v>
      </c>
      <c r="F2613" t="s">
        <v>22</v>
      </c>
      <c r="G2613" t="s">
        <v>111</v>
      </c>
      <c r="H2613" t="s">
        <v>125</v>
      </c>
      <c r="I2613" t="s">
        <v>175</v>
      </c>
      <c r="J2613" t="s">
        <v>161</v>
      </c>
      <c r="K2613" t="s">
        <v>161</v>
      </c>
      <c r="L2613" t="s">
        <v>29</v>
      </c>
      <c r="M2613" t="s">
        <v>26</v>
      </c>
      <c r="N2613">
        <v>196267</v>
      </c>
      <c r="O2613">
        <v>193507</v>
      </c>
      <c r="P2613">
        <v>141302</v>
      </c>
      <c r="Q2613">
        <v>107168</v>
      </c>
      <c r="R2613">
        <v>0</v>
      </c>
      <c r="S2613">
        <v>0</v>
      </c>
      <c r="T2613">
        <v>0</v>
      </c>
      <c r="U2613">
        <v>0</v>
      </c>
      <c r="V2613">
        <v>98</v>
      </c>
      <c r="W2613">
        <v>71</v>
      </c>
      <c r="X2613">
        <v>54</v>
      </c>
      <c r="Y2613" t="s">
        <v>173</v>
      </c>
      <c r="Z2613" t="s">
        <v>173</v>
      </c>
      <c r="AA2613" t="s">
        <v>173</v>
      </c>
      <c r="AB2613" t="s">
        <v>173</v>
      </c>
      <c r="AC2613" s="25" t="s">
        <v>173</v>
      </c>
      <c r="AD2613" s="25" t="s">
        <v>173</v>
      </c>
      <c r="AE2613" s="25" t="s">
        <v>173</v>
      </c>
      <c r="AQ2613" s="5" t="e">
        <f>VLOOKUP(AR2613,'End KS4 denominations'!A:G,7,0)</f>
        <v>#N/A</v>
      </c>
      <c r="AR2613" s="5" t="str">
        <f t="shared" si="40"/>
        <v>Boys.S7.Academies and free schools.Total.Total</v>
      </c>
    </row>
    <row r="2614" spans="1:44" x14ac:dyDescent="0.25">
      <c r="A2614">
        <v>201819</v>
      </c>
      <c r="B2614" t="s">
        <v>19</v>
      </c>
      <c r="C2614" t="s">
        <v>110</v>
      </c>
      <c r="D2614" t="s">
        <v>20</v>
      </c>
      <c r="E2614" t="s">
        <v>21</v>
      </c>
      <c r="F2614" t="s">
        <v>22</v>
      </c>
      <c r="G2614" t="s">
        <v>113</v>
      </c>
      <c r="H2614" t="s">
        <v>125</v>
      </c>
      <c r="I2614" t="s">
        <v>175</v>
      </c>
      <c r="J2614" t="s">
        <v>161</v>
      </c>
      <c r="K2614" t="s">
        <v>161</v>
      </c>
      <c r="L2614" t="s">
        <v>29</v>
      </c>
      <c r="M2614" t="s">
        <v>26</v>
      </c>
      <c r="N2614">
        <v>190672</v>
      </c>
      <c r="O2614">
        <v>189514</v>
      </c>
      <c r="P2614">
        <v>161663</v>
      </c>
      <c r="Q2614">
        <v>135341</v>
      </c>
      <c r="R2614">
        <v>0</v>
      </c>
      <c r="S2614">
        <v>0</v>
      </c>
      <c r="T2614">
        <v>0</v>
      </c>
      <c r="U2614">
        <v>0</v>
      </c>
      <c r="V2614">
        <v>99</v>
      </c>
      <c r="W2614">
        <v>84</v>
      </c>
      <c r="X2614">
        <v>70</v>
      </c>
      <c r="Y2614" t="s">
        <v>173</v>
      </c>
      <c r="Z2614" t="s">
        <v>173</v>
      </c>
      <c r="AA2614" t="s">
        <v>173</v>
      </c>
      <c r="AB2614" t="s">
        <v>173</v>
      </c>
      <c r="AC2614" s="25" t="s">
        <v>173</v>
      </c>
      <c r="AD2614" s="25" t="s">
        <v>173</v>
      </c>
      <c r="AE2614" s="25" t="s">
        <v>173</v>
      </c>
      <c r="AQ2614" s="5" t="e">
        <f>VLOOKUP(AR2614,'End KS4 denominations'!A:G,7,0)</f>
        <v>#N/A</v>
      </c>
      <c r="AR2614" s="5" t="str">
        <f t="shared" si="40"/>
        <v>Girls.S7.Academies and free schools.Total.Total</v>
      </c>
    </row>
    <row r="2615" spans="1:44" x14ac:dyDescent="0.25">
      <c r="A2615">
        <v>201819</v>
      </c>
      <c r="B2615" t="s">
        <v>19</v>
      </c>
      <c r="C2615" t="s">
        <v>110</v>
      </c>
      <c r="D2615" t="s">
        <v>20</v>
      </c>
      <c r="E2615" t="s">
        <v>21</v>
      </c>
      <c r="F2615" t="s">
        <v>22</v>
      </c>
      <c r="G2615" t="s">
        <v>161</v>
      </c>
      <c r="H2615" t="s">
        <v>125</v>
      </c>
      <c r="I2615" t="s">
        <v>175</v>
      </c>
      <c r="J2615" t="s">
        <v>161</v>
      </c>
      <c r="K2615" t="s">
        <v>161</v>
      </c>
      <c r="L2615" t="s">
        <v>29</v>
      </c>
      <c r="M2615" t="s">
        <v>26</v>
      </c>
      <c r="N2615">
        <v>386939</v>
      </c>
      <c r="O2615">
        <v>383021</v>
      </c>
      <c r="P2615">
        <v>302965</v>
      </c>
      <c r="Q2615">
        <v>242509</v>
      </c>
      <c r="R2615">
        <v>0</v>
      </c>
      <c r="S2615">
        <v>0</v>
      </c>
      <c r="T2615">
        <v>0</v>
      </c>
      <c r="U2615">
        <v>0</v>
      </c>
      <c r="V2615">
        <v>98</v>
      </c>
      <c r="W2615">
        <v>78</v>
      </c>
      <c r="X2615">
        <v>62</v>
      </c>
      <c r="Y2615" t="s">
        <v>173</v>
      </c>
      <c r="Z2615" t="s">
        <v>173</v>
      </c>
      <c r="AA2615" t="s">
        <v>173</v>
      </c>
      <c r="AB2615" t="s">
        <v>173</v>
      </c>
      <c r="AC2615" s="25" t="s">
        <v>173</v>
      </c>
      <c r="AD2615" s="25" t="s">
        <v>173</v>
      </c>
      <c r="AE2615" s="25" t="s">
        <v>173</v>
      </c>
      <c r="AQ2615" s="5" t="e">
        <f>VLOOKUP(AR2615,'End KS4 denominations'!A:G,7,0)</f>
        <v>#N/A</v>
      </c>
      <c r="AR2615" s="5" t="str">
        <f t="shared" si="40"/>
        <v>Total.S7.Academies and free schools.Total.Total</v>
      </c>
    </row>
    <row r="2616" spans="1:44" x14ac:dyDescent="0.25">
      <c r="A2616">
        <v>201819</v>
      </c>
      <c r="B2616" t="s">
        <v>19</v>
      </c>
      <c r="C2616" t="s">
        <v>110</v>
      </c>
      <c r="D2616" t="s">
        <v>20</v>
      </c>
      <c r="E2616" t="s">
        <v>21</v>
      </c>
      <c r="F2616" t="s">
        <v>22</v>
      </c>
      <c r="G2616" t="s">
        <v>111</v>
      </c>
      <c r="H2616" t="s">
        <v>125</v>
      </c>
      <c r="I2616" t="s">
        <v>175</v>
      </c>
      <c r="J2616" t="s">
        <v>161</v>
      </c>
      <c r="K2616" t="s">
        <v>161</v>
      </c>
      <c r="L2616" t="s">
        <v>30</v>
      </c>
      <c r="M2616" t="s">
        <v>26</v>
      </c>
      <c r="N2616">
        <v>196502</v>
      </c>
      <c r="O2616">
        <v>192499</v>
      </c>
      <c r="P2616">
        <v>141747</v>
      </c>
      <c r="Q2616">
        <v>100157</v>
      </c>
      <c r="R2616">
        <v>0</v>
      </c>
      <c r="S2616">
        <v>0</v>
      </c>
      <c r="T2616">
        <v>0</v>
      </c>
      <c r="U2616">
        <v>0</v>
      </c>
      <c r="V2616">
        <v>97</v>
      </c>
      <c r="W2616">
        <v>72</v>
      </c>
      <c r="X2616">
        <v>50</v>
      </c>
      <c r="Y2616" t="s">
        <v>173</v>
      </c>
      <c r="Z2616" t="s">
        <v>173</v>
      </c>
      <c r="AA2616" t="s">
        <v>173</v>
      </c>
      <c r="AB2616" t="s">
        <v>173</v>
      </c>
      <c r="AC2616" s="25" t="s">
        <v>173</v>
      </c>
      <c r="AD2616" s="25" t="s">
        <v>173</v>
      </c>
      <c r="AE2616" s="25" t="s">
        <v>173</v>
      </c>
      <c r="AQ2616" s="5" t="e">
        <f>VLOOKUP(AR2616,'End KS4 denominations'!A:G,7,0)</f>
        <v>#N/A</v>
      </c>
      <c r="AR2616" s="5" t="str">
        <f t="shared" si="40"/>
        <v>Boys.S7.Academies and free schools.Total.Total</v>
      </c>
    </row>
    <row r="2617" spans="1:44" x14ac:dyDescent="0.25">
      <c r="A2617">
        <v>201819</v>
      </c>
      <c r="B2617" t="s">
        <v>19</v>
      </c>
      <c r="C2617" t="s">
        <v>110</v>
      </c>
      <c r="D2617" t="s">
        <v>20</v>
      </c>
      <c r="E2617" t="s">
        <v>21</v>
      </c>
      <c r="F2617" t="s">
        <v>22</v>
      </c>
      <c r="G2617" t="s">
        <v>113</v>
      </c>
      <c r="H2617" t="s">
        <v>125</v>
      </c>
      <c r="I2617" t="s">
        <v>175</v>
      </c>
      <c r="J2617" t="s">
        <v>161</v>
      </c>
      <c r="K2617" t="s">
        <v>161</v>
      </c>
      <c r="L2617" t="s">
        <v>30</v>
      </c>
      <c r="M2617" t="s">
        <v>26</v>
      </c>
      <c r="N2617">
        <v>190665</v>
      </c>
      <c r="O2617">
        <v>187255</v>
      </c>
      <c r="P2617">
        <v>138065</v>
      </c>
      <c r="Q2617">
        <v>96982</v>
      </c>
      <c r="R2617">
        <v>0</v>
      </c>
      <c r="S2617">
        <v>0</v>
      </c>
      <c r="T2617">
        <v>0</v>
      </c>
      <c r="U2617">
        <v>0</v>
      </c>
      <c r="V2617">
        <v>98</v>
      </c>
      <c r="W2617">
        <v>72</v>
      </c>
      <c r="X2617">
        <v>50</v>
      </c>
      <c r="Y2617" t="s">
        <v>173</v>
      </c>
      <c r="Z2617" t="s">
        <v>173</v>
      </c>
      <c r="AA2617" t="s">
        <v>173</v>
      </c>
      <c r="AB2617" t="s">
        <v>173</v>
      </c>
      <c r="AC2617" s="25" t="s">
        <v>173</v>
      </c>
      <c r="AD2617" s="25" t="s">
        <v>173</v>
      </c>
      <c r="AE2617" s="25" t="s">
        <v>173</v>
      </c>
      <c r="AQ2617" s="5" t="e">
        <f>VLOOKUP(AR2617,'End KS4 denominations'!A:G,7,0)</f>
        <v>#N/A</v>
      </c>
      <c r="AR2617" s="5" t="str">
        <f t="shared" si="40"/>
        <v>Girls.S7.Academies and free schools.Total.Total</v>
      </c>
    </row>
    <row r="2618" spans="1:44" x14ac:dyDescent="0.25">
      <c r="A2618">
        <v>201819</v>
      </c>
      <c r="B2618" t="s">
        <v>19</v>
      </c>
      <c r="C2618" t="s">
        <v>110</v>
      </c>
      <c r="D2618" t="s">
        <v>20</v>
      </c>
      <c r="E2618" t="s">
        <v>21</v>
      </c>
      <c r="F2618" t="s">
        <v>22</v>
      </c>
      <c r="G2618" t="s">
        <v>161</v>
      </c>
      <c r="H2618" t="s">
        <v>125</v>
      </c>
      <c r="I2618" t="s">
        <v>175</v>
      </c>
      <c r="J2618" t="s">
        <v>161</v>
      </c>
      <c r="K2618" t="s">
        <v>161</v>
      </c>
      <c r="L2618" t="s">
        <v>30</v>
      </c>
      <c r="M2618" t="s">
        <v>26</v>
      </c>
      <c r="N2618">
        <v>387167</v>
      </c>
      <c r="O2618">
        <v>379754</v>
      </c>
      <c r="P2618">
        <v>279812</v>
      </c>
      <c r="Q2618">
        <v>197139</v>
      </c>
      <c r="R2618">
        <v>0</v>
      </c>
      <c r="S2618">
        <v>0</v>
      </c>
      <c r="T2618">
        <v>0</v>
      </c>
      <c r="U2618">
        <v>0</v>
      </c>
      <c r="V2618">
        <v>98</v>
      </c>
      <c r="W2618">
        <v>72</v>
      </c>
      <c r="X2618">
        <v>50</v>
      </c>
      <c r="Y2618" t="s">
        <v>173</v>
      </c>
      <c r="Z2618" t="s">
        <v>173</v>
      </c>
      <c r="AA2618" t="s">
        <v>173</v>
      </c>
      <c r="AB2618" t="s">
        <v>173</v>
      </c>
      <c r="AC2618" s="25" t="s">
        <v>173</v>
      </c>
      <c r="AD2618" s="25" t="s">
        <v>173</v>
      </c>
      <c r="AE2618" s="25" t="s">
        <v>173</v>
      </c>
      <c r="AQ2618" s="5" t="e">
        <f>VLOOKUP(AR2618,'End KS4 denominations'!A:G,7,0)</f>
        <v>#N/A</v>
      </c>
      <c r="AR2618" s="5" t="str">
        <f t="shared" si="40"/>
        <v>Total.S7.Academies and free schools.Total.Total</v>
      </c>
    </row>
    <row r="2619" spans="1:44" x14ac:dyDescent="0.25">
      <c r="A2619">
        <v>201819</v>
      </c>
      <c r="B2619" t="s">
        <v>19</v>
      </c>
      <c r="C2619" t="s">
        <v>110</v>
      </c>
      <c r="D2619" t="s">
        <v>20</v>
      </c>
      <c r="E2619" t="s">
        <v>21</v>
      </c>
      <c r="F2619" t="s">
        <v>22</v>
      </c>
      <c r="G2619" t="s">
        <v>111</v>
      </c>
      <c r="H2619" t="s">
        <v>125</v>
      </c>
      <c r="I2619" t="s">
        <v>175</v>
      </c>
      <c r="J2619" t="s">
        <v>161</v>
      </c>
      <c r="K2619" t="s">
        <v>161</v>
      </c>
      <c r="L2619" t="s">
        <v>31</v>
      </c>
      <c r="M2619" t="s">
        <v>26</v>
      </c>
      <c r="N2619">
        <v>82304</v>
      </c>
      <c r="O2619">
        <v>80579</v>
      </c>
      <c r="P2619">
        <v>52991</v>
      </c>
      <c r="Q2619">
        <v>38901</v>
      </c>
      <c r="R2619">
        <v>0</v>
      </c>
      <c r="S2619">
        <v>0</v>
      </c>
      <c r="T2619">
        <v>0</v>
      </c>
      <c r="U2619">
        <v>0</v>
      </c>
      <c r="V2619">
        <v>97</v>
      </c>
      <c r="W2619">
        <v>64</v>
      </c>
      <c r="X2619">
        <v>47</v>
      </c>
      <c r="Y2619" t="s">
        <v>173</v>
      </c>
      <c r="Z2619" t="s">
        <v>173</v>
      </c>
      <c r="AA2619" t="s">
        <v>173</v>
      </c>
      <c r="AB2619" t="s">
        <v>173</v>
      </c>
      <c r="AC2619" s="25" t="s">
        <v>173</v>
      </c>
      <c r="AD2619" s="25" t="s">
        <v>173</v>
      </c>
      <c r="AE2619" s="25" t="s">
        <v>173</v>
      </c>
      <c r="AQ2619" s="5" t="e">
        <f>VLOOKUP(AR2619,'End KS4 denominations'!A:G,7,0)</f>
        <v>#N/A</v>
      </c>
      <c r="AR2619" s="5" t="str">
        <f t="shared" si="40"/>
        <v>Boys.S7.Academies and free schools.Total.Total</v>
      </c>
    </row>
    <row r="2620" spans="1:44" x14ac:dyDescent="0.25">
      <c r="A2620">
        <v>201819</v>
      </c>
      <c r="B2620" t="s">
        <v>19</v>
      </c>
      <c r="C2620" t="s">
        <v>110</v>
      </c>
      <c r="D2620" t="s">
        <v>20</v>
      </c>
      <c r="E2620" t="s">
        <v>21</v>
      </c>
      <c r="F2620" t="s">
        <v>22</v>
      </c>
      <c r="G2620" t="s">
        <v>113</v>
      </c>
      <c r="H2620" t="s">
        <v>125</v>
      </c>
      <c r="I2620" t="s">
        <v>175</v>
      </c>
      <c r="J2620" t="s">
        <v>161</v>
      </c>
      <c r="K2620" t="s">
        <v>161</v>
      </c>
      <c r="L2620" t="s">
        <v>31</v>
      </c>
      <c r="M2620" t="s">
        <v>26</v>
      </c>
      <c r="N2620">
        <v>104655</v>
      </c>
      <c r="O2620">
        <v>102979</v>
      </c>
      <c r="P2620">
        <v>77696</v>
      </c>
      <c r="Q2620">
        <v>60498</v>
      </c>
      <c r="R2620">
        <v>0</v>
      </c>
      <c r="S2620">
        <v>0</v>
      </c>
      <c r="T2620">
        <v>0</v>
      </c>
      <c r="U2620">
        <v>0</v>
      </c>
      <c r="V2620">
        <v>98</v>
      </c>
      <c r="W2620">
        <v>74</v>
      </c>
      <c r="X2620">
        <v>57</v>
      </c>
      <c r="Y2620" t="s">
        <v>173</v>
      </c>
      <c r="Z2620" t="s">
        <v>173</v>
      </c>
      <c r="AA2620" t="s">
        <v>173</v>
      </c>
      <c r="AB2620" t="s">
        <v>173</v>
      </c>
      <c r="AC2620" s="25" t="s">
        <v>173</v>
      </c>
      <c r="AD2620" s="25" t="s">
        <v>173</v>
      </c>
      <c r="AE2620" s="25" t="s">
        <v>173</v>
      </c>
      <c r="AQ2620" s="5" t="e">
        <f>VLOOKUP(AR2620,'End KS4 denominations'!A:G,7,0)</f>
        <v>#N/A</v>
      </c>
      <c r="AR2620" s="5" t="str">
        <f t="shared" si="40"/>
        <v>Girls.S7.Academies and free schools.Total.Total</v>
      </c>
    </row>
    <row r="2621" spans="1:44" x14ac:dyDescent="0.25">
      <c r="A2621">
        <v>201819</v>
      </c>
      <c r="B2621" t="s">
        <v>19</v>
      </c>
      <c r="C2621" t="s">
        <v>110</v>
      </c>
      <c r="D2621" t="s">
        <v>20</v>
      </c>
      <c r="E2621" t="s">
        <v>21</v>
      </c>
      <c r="F2621" t="s">
        <v>22</v>
      </c>
      <c r="G2621" t="s">
        <v>161</v>
      </c>
      <c r="H2621" t="s">
        <v>125</v>
      </c>
      <c r="I2621" t="s">
        <v>175</v>
      </c>
      <c r="J2621" t="s">
        <v>161</v>
      </c>
      <c r="K2621" t="s">
        <v>161</v>
      </c>
      <c r="L2621" t="s">
        <v>31</v>
      </c>
      <c r="M2621" t="s">
        <v>26</v>
      </c>
      <c r="N2621">
        <v>186959</v>
      </c>
      <c r="O2621">
        <v>183558</v>
      </c>
      <c r="P2621">
        <v>130687</v>
      </c>
      <c r="Q2621">
        <v>99399</v>
      </c>
      <c r="R2621">
        <v>0</v>
      </c>
      <c r="S2621">
        <v>0</v>
      </c>
      <c r="T2621">
        <v>0</v>
      </c>
      <c r="U2621">
        <v>0</v>
      </c>
      <c r="V2621">
        <v>98</v>
      </c>
      <c r="W2621">
        <v>69</v>
      </c>
      <c r="X2621">
        <v>53</v>
      </c>
      <c r="Y2621" t="s">
        <v>173</v>
      </c>
      <c r="Z2621" t="s">
        <v>173</v>
      </c>
      <c r="AA2621" t="s">
        <v>173</v>
      </c>
      <c r="AB2621" t="s">
        <v>173</v>
      </c>
      <c r="AC2621" s="25" t="s">
        <v>173</v>
      </c>
      <c r="AD2621" s="25" t="s">
        <v>173</v>
      </c>
      <c r="AE2621" s="25" t="s">
        <v>173</v>
      </c>
      <c r="AQ2621" s="5" t="e">
        <f>VLOOKUP(AR2621,'End KS4 denominations'!A:G,7,0)</f>
        <v>#N/A</v>
      </c>
      <c r="AR2621" s="5" t="str">
        <f t="shared" si="40"/>
        <v>Total.S7.Academies and free schools.Total.Total</v>
      </c>
    </row>
    <row r="2622" spans="1:44" x14ac:dyDescent="0.25">
      <c r="A2622">
        <v>201819</v>
      </c>
      <c r="B2622" t="s">
        <v>19</v>
      </c>
      <c r="C2622" t="s">
        <v>110</v>
      </c>
      <c r="D2622" t="s">
        <v>20</v>
      </c>
      <c r="E2622" t="s">
        <v>21</v>
      </c>
      <c r="F2622" t="s">
        <v>22</v>
      </c>
      <c r="G2622" t="s">
        <v>111</v>
      </c>
      <c r="H2622" t="s">
        <v>125</v>
      </c>
      <c r="I2622" t="s">
        <v>175</v>
      </c>
      <c r="J2622" t="s">
        <v>161</v>
      </c>
      <c r="K2622" t="s">
        <v>161</v>
      </c>
      <c r="L2622" t="s">
        <v>32</v>
      </c>
      <c r="M2622" t="s">
        <v>26</v>
      </c>
      <c r="N2622">
        <v>5717</v>
      </c>
      <c r="O2622">
        <v>5430</v>
      </c>
      <c r="P2622">
        <v>3371</v>
      </c>
      <c r="Q2622">
        <v>2452</v>
      </c>
      <c r="R2622">
        <v>0</v>
      </c>
      <c r="S2622">
        <v>0</v>
      </c>
      <c r="T2622">
        <v>0</v>
      </c>
      <c r="U2622">
        <v>0</v>
      </c>
      <c r="V2622">
        <v>94</v>
      </c>
      <c r="W2622">
        <v>58</v>
      </c>
      <c r="X2622">
        <v>42</v>
      </c>
      <c r="Y2622" t="s">
        <v>173</v>
      </c>
      <c r="Z2622" t="s">
        <v>173</v>
      </c>
      <c r="AA2622" t="s">
        <v>173</v>
      </c>
      <c r="AB2622" t="s">
        <v>173</v>
      </c>
      <c r="AC2622" s="25" t="s">
        <v>173</v>
      </c>
      <c r="AD2622" s="25" t="s">
        <v>173</v>
      </c>
      <c r="AE2622" s="25" t="s">
        <v>173</v>
      </c>
      <c r="AQ2622" s="5" t="e">
        <f>VLOOKUP(AR2622,'End KS4 denominations'!A:G,7,0)</f>
        <v>#N/A</v>
      </c>
      <c r="AR2622" s="5" t="str">
        <f t="shared" si="40"/>
        <v>Boys.S7.Academies and free schools.Total.Total</v>
      </c>
    </row>
    <row r="2623" spans="1:44" x14ac:dyDescent="0.25">
      <c r="A2623">
        <v>201819</v>
      </c>
      <c r="B2623" t="s">
        <v>19</v>
      </c>
      <c r="C2623" t="s">
        <v>110</v>
      </c>
      <c r="D2623" t="s">
        <v>20</v>
      </c>
      <c r="E2623" t="s">
        <v>21</v>
      </c>
      <c r="F2623" t="s">
        <v>22</v>
      </c>
      <c r="G2623" t="s">
        <v>113</v>
      </c>
      <c r="H2623" t="s">
        <v>125</v>
      </c>
      <c r="I2623" t="s">
        <v>175</v>
      </c>
      <c r="J2623" t="s">
        <v>161</v>
      </c>
      <c r="K2623" t="s">
        <v>161</v>
      </c>
      <c r="L2623" t="s">
        <v>32</v>
      </c>
      <c r="M2623" t="s">
        <v>26</v>
      </c>
      <c r="N2623">
        <v>6496</v>
      </c>
      <c r="O2623">
        <v>6340</v>
      </c>
      <c r="P2623">
        <v>4552</v>
      </c>
      <c r="Q2623">
        <v>3553</v>
      </c>
      <c r="R2623">
        <v>0</v>
      </c>
      <c r="S2623">
        <v>0</v>
      </c>
      <c r="T2623">
        <v>0</v>
      </c>
      <c r="U2623">
        <v>0</v>
      </c>
      <c r="V2623">
        <v>97</v>
      </c>
      <c r="W2623">
        <v>70</v>
      </c>
      <c r="X2623">
        <v>54</v>
      </c>
      <c r="Y2623" t="s">
        <v>173</v>
      </c>
      <c r="Z2623" t="s">
        <v>173</v>
      </c>
      <c r="AA2623" t="s">
        <v>173</v>
      </c>
      <c r="AB2623" t="s">
        <v>173</v>
      </c>
      <c r="AC2623" s="25" t="s">
        <v>173</v>
      </c>
      <c r="AD2623" s="25" t="s">
        <v>173</v>
      </c>
      <c r="AE2623" s="25" t="s">
        <v>173</v>
      </c>
      <c r="AQ2623" s="5" t="e">
        <f>VLOOKUP(AR2623,'End KS4 denominations'!A:G,7,0)</f>
        <v>#N/A</v>
      </c>
      <c r="AR2623" s="5" t="str">
        <f t="shared" si="40"/>
        <v>Girls.S7.Academies and free schools.Total.Total</v>
      </c>
    </row>
    <row r="2624" spans="1:44" x14ac:dyDescent="0.25">
      <c r="A2624">
        <v>201819</v>
      </c>
      <c r="B2624" t="s">
        <v>19</v>
      </c>
      <c r="C2624" t="s">
        <v>110</v>
      </c>
      <c r="D2624" t="s">
        <v>20</v>
      </c>
      <c r="E2624" t="s">
        <v>21</v>
      </c>
      <c r="F2624" t="s">
        <v>22</v>
      </c>
      <c r="G2624" t="s">
        <v>161</v>
      </c>
      <c r="H2624" t="s">
        <v>125</v>
      </c>
      <c r="I2624" t="s">
        <v>175</v>
      </c>
      <c r="J2624" t="s">
        <v>161</v>
      </c>
      <c r="K2624" t="s">
        <v>161</v>
      </c>
      <c r="L2624" t="s">
        <v>32</v>
      </c>
      <c r="M2624" t="s">
        <v>26</v>
      </c>
      <c r="N2624">
        <v>12213</v>
      </c>
      <c r="O2624">
        <v>11770</v>
      </c>
      <c r="P2624">
        <v>7923</v>
      </c>
      <c r="Q2624">
        <v>6005</v>
      </c>
      <c r="R2624">
        <v>0</v>
      </c>
      <c r="S2624">
        <v>0</v>
      </c>
      <c r="T2624">
        <v>0</v>
      </c>
      <c r="U2624">
        <v>0</v>
      </c>
      <c r="V2624">
        <v>96</v>
      </c>
      <c r="W2624">
        <v>64</v>
      </c>
      <c r="X2624">
        <v>49</v>
      </c>
      <c r="Y2624" t="s">
        <v>173</v>
      </c>
      <c r="Z2624" t="s">
        <v>173</v>
      </c>
      <c r="AA2624" t="s">
        <v>173</v>
      </c>
      <c r="AB2624" t="s">
        <v>173</v>
      </c>
      <c r="AC2624" s="25" t="s">
        <v>173</v>
      </c>
      <c r="AD2624" s="25" t="s">
        <v>173</v>
      </c>
      <c r="AE2624" s="25" t="s">
        <v>173</v>
      </c>
      <c r="AQ2624" s="5" t="e">
        <f>VLOOKUP(AR2624,'End KS4 denominations'!A:G,7,0)</f>
        <v>#N/A</v>
      </c>
      <c r="AR2624" s="5" t="str">
        <f t="shared" ref="AR2624:AR2687" si="41">CONCATENATE(G2624,".",H2624,".",I2624,".",J2624,".",K2624)</f>
        <v>Total.S7.Academies and free schools.Total.Total</v>
      </c>
    </row>
    <row r="2625" spans="1:44" x14ac:dyDescent="0.25">
      <c r="A2625">
        <v>201819</v>
      </c>
      <c r="B2625" t="s">
        <v>19</v>
      </c>
      <c r="C2625" t="s">
        <v>110</v>
      </c>
      <c r="D2625" t="s">
        <v>20</v>
      </c>
      <c r="E2625" t="s">
        <v>21</v>
      </c>
      <c r="F2625" t="s">
        <v>22</v>
      </c>
      <c r="G2625" t="s">
        <v>111</v>
      </c>
      <c r="H2625" t="s">
        <v>125</v>
      </c>
      <c r="I2625" t="s">
        <v>175</v>
      </c>
      <c r="J2625" t="s">
        <v>161</v>
      </c>
      <c r="K2625" t="s">
        <v>161</v>
      </c>
      <c r="L2625" t="s">
        <v>33</v>
      </c>
      <c r="M2625" t="s">
        <v>26</v>
      </c>
      <c r="N2625">
        <v>194576</v>
      </c>
      <c r="O2625">
        <v>191160</v>
      </c>
      <c r="P2625">
        <v>125423</v>
      </c>
      <c r="Q2625">
        <v>92063</v>
      </c>
      <c r="R2625">
        <v>0</v>
      </c>
      <c r="S2625">
        <v>0</v>
      </c>
      <c r="T2625">
        <v>0</v>
      </c>
      <c r="U2625">
        <v>0</v>
      </c>
      <c r="V2625">
        <v>98</v>
      </c>
      <c r="W2625">
        <v>64</v>
      </c>
      <c r="X2625">
        <v>47</v>
      </c>
      <c r="Y2625" t="s">
        <v>173</v>
      </c>
      <c r="Z2625" t="s">
        <v>173</v>
      </c>
      <c r="AA2625" t="s">
        <v>173</v>
      </c>
      <c r="AB2625" t="s">
        <v>173</v>
      </c>
      <c r="AC2625" s="25" t="s">
        <v>173</v>
      </c>
      <c r="AD2625" s="25" t="s">
        <v>173</v>
      </c>
      <c r="AE2625" s="25" t="s">
        <v>173</v>
      </c>
      <c r="AQ2625" s="5" t="e">
        <f>VLOOKUP(AR2625,'End KS4 denominations'!A:G,7,0)</f>
        <v>#N/A</v>
      </c>
      <c r="AR2625" s="5" t="str">
        <f t="shared" si="41"/>
        <v>Boys.S7.Academies and free schools.Total.Total</v>
      </c>
    </row>
    <row r="2626" spans="1:44" x14ac:dyDescent="0.25">
      <c r="A2626">
        <v>201819</v>
      </c>
      <c r="B2626" t="s">
        <v>19</v>
      </c>
      <c r="C2626" t="s">
        <v>110</v>
      </c>
      <c r="D2626" t="s">
        <v>20</v>
      </c>
      <c r="E2626" t="s">
        <v>21</v>
      </c>
      <c r="F2626" t="s">
        <v>22</v>
      </c>
      <c r="G2626" t="s">
        <v>113</v>
      </c>
      <c r="H2626" t="s">
        <v>125</v>
      </c>
      <c r="I2626" t="s">
        <v>175</v>
      </c>
      <c r="J2626" t="s">
        <v>161</v>
      </c>
      <c r="K2626" t="s">
        <v>161</v>
      </c>
      <c r="L2626" t="s">
        <v>33</v>
      </c>
      <c r="M2626" t="s">
        <v>26</v>
      </c>
      <c r="N2626">
        <v>189379</v>
      </c>
      <c r="O2626">
        <v>186668</v>
      </c>
      <c r="P2626">
        <v>128609</v>
      </c>
      <c r="Q2626">
        <v>95550</v>
      </c>
      <c r="R2626">
        <v>0</v>
      </c>
      <c r="S2626">
        <v>0</v>
      </c>
      <c r="T2626">
        <v>0</v>
      </c>
      <c r="U2626">
        <v>0</v>
      </c>
      <c r="V2626">
        <v>98</v>
      </c>
      <c r="W2626">
        <v>67</v>
      </c>
      <c r="X2626">
        <v>50</v>
      </c>
      <c r="Y2626" t="s">
        <v>173</v>
      </c>
      <c r="Z2626" t="s">
        <v>173</v>
      </c>
      <c r="AA2626" t="s">
        <v>173</v>
      </c>
      <c r="AB2626" t="s">
        <v>173</v>
      </c>
      <c r="AC2626" s="25" t="s">
        <v>173</v>
      </c>
      <c r="AD2626" s="25" t="s">
        <v>173</v>
      </c>
      <c r="AE2626" s="25" t="s">
        <v>173</v>
      </c>
      <c r="AQ2626" s="5" t="e">
        <f>VLOOKUP(AR2626,'End KS4 denominations'!A:G,7,0)</f>
        <v>#N/A</v>
      </c>
      <c r="AR2626" s="5" t="str">
        <f t="shared" si="41"/>
        <v>Girls.S7.Academies and free schools.Total.Total</v>
      </c>
    </row>
    <row r="2627" spans="1:44" x14ac:dyDescent="0.25">
      <c r="A2627">
        <v>201819</v>
      </c>
      <c r="B2627" t="s">
        <v>19</v>
      </c>
      <c r="C2627" t="s">
        <v>110</v>
      </c>
      <c r="D2627" t="s">
        <v>20</v>
      </c>
      <c r="E2627" t="s">
        <v>21</v>
      </c>
      <c r="F2627" t="s">
        <v>22</v>
      </c>
      <c r="G2627" t="s">
        <v>161</v>
      </c>
      <c r="H2627" t="s">
        <v>125</v>
      </c>
      <c r="I2627" t="s">
        <v>175</v>
      </c>
      <c r="J2627" t="s">
        <v>161</v>
      </c>
      <c r="K2627" t="s">
        <v>161</v>
      </c>
      <c r="L2627" t="s">
        <v>33</v>
      </c>
      <c r="M2627" t="s">
        <v>26</v>
      </c>
      <c r="N2627">
        <v>383955</v>
      </c>
      <c r="O2627">
        <v>377828</v>
      </c>
      <c r="P2627">
        <v>254032</v>
      </c>
      <c r="Q2627">
        <v>187613</v>
      </c>
      <c r="R2627">
        <v>0</v>
      </c>
      <c r="S2627">
        <v>0</v>
      </c>
      <c r="T2627">
        <v>0</v>
      </c>
      <c r="U2627">
        <v>0</v>
      </c>
      <c r="V2627">
        <v>98</v>
      </c>
      <c r="W2627">
        <v>66</v>
      </c>
      <c r="X2627">
        <v>48</v>
      </c>
      <c r="Y2627" t="s">
        <v>173</v>
      </c>
      <c r="Z2627" t="s">
        <v>173</v>
      </c>
      <c r="AA2627" t="s">
        <v>173</v>
      </c>
      <c r="AB2627" t="s">
        <v>173</v>
      </c>
      <c r="AC2627" s="25" t="s">
        <v>173</v>
      </c>
      <c r="AD2627" s="25" t="s">
        <v>173</v>
      </c>
      <c r="AE2627" s="25" t="s">
        <v>173</v>
      </c>
      <c r="AQ2627" s="5" t="e">
        <f>VLOOKUP(AR2627,'End KS4 denominations'!A:G,7,0)</f>
        <v>#N/A</v>
      </c>
      <c r="AR2627" s="5" t="str">
        <f t="shared" si="41"/>
        <v>Total.S7.Academies and free schools.Total.Total</v>
      </c>
    </row>
    <row r="2628" spans="1:44" x14ac:dyDescent="0.25">
      <c r="A2628">
        <v>201819</v>
      </c>
      <c r="B2628" t="s">
        <v>19</v>
      </c>
      <c r="C2628" t="s">
        <v>110</v>
      </c>
      <c r="D2628" t="s">
        <v>20</v>
      </c>
      <c r="E2628" t="s">
        <v>21</v>
      </c>
      <c r="F2628" t="s">
        <v>22</v>
      </c>
      <c r="G2628" t="s">
        <v>111</v>
      </c>
      <c r="H2628" t="s">
        <v>125</v>
      </c>
      <c r="I2628" t="s">
        <v>175</v>
      </c>
      <c r="J2628" t="s">
        <v>161</v>
      </c>
      <c r="K2628" t="s">
        <v>161</v>
      </c>
      <c r="L2628" t="s">
        <v>34</v>
      </c>
      <c r="M2628" t="s">
        <v>26</v>
      </c>
      <c r="N2628">
        <v>196876</v>
      </c>
      <c r="O2628">
        <v>195760</v>
      </c>
      <c r="P2628">
        <v>165688</v>
      </c>
      <c r="Q2628">
        <v>137282</v>
      </c>
      <c r="R2628">
        <v>0</v>
      </c>
      <c r="S2628">
        <v>0</v>
      </c>
      <c r="T2628">
        <v>0</v>
      </c>
      <c r="U2628">
        <v>0</v>
      </c>
      <c r="V2628">
        <v>99</v>
      </c>
      <c r="W2628">
        <v>84</v>
      </c>
      <c r="X2628">
        <v>69</v>
      </c>
      <c r="Y2628" t="s">
        <v>173</v>
      </c>
      <c r="Z2628" t="s">
        <v>173</v>
      </c>
      <c r="AA2628" t="s">
        <v>173</v>
      </c>
      <c r="AB2628" t="s">
        <v>173</v>
      </c>
      <c r="AC2628" s="25" t="s">
        <v>173</v>
      </c>
      <c r="AD2628" s="25" t="s">
        <v>173</v>
      </c>
      <c r="AE2628" s="25" t="s">
        <v>173</v>
      </c>
      <c r="AQ2628" s="5" t="e">
        <f>VLOOKUP(AR2628,'End KS4 denominations'!A:G,7,0)</f>
        <v>#N/A</v>
      </c>
      <c r="AR2628" s="5" t="str">
        <f t="shared" si="41"/>
        <v>Boys.S7.Academies and free schools.Total.Total</v>
      </c>
    </row>
    <row r="2629" spans="1:44" x14ac:dyDescent="0.25">
      <c r="A2629">
        <v>201819</v>
      </c>
      <c r="B2629" t="s">
        <v>19</v>
      </c>
      <c r="C2629" t="s">
        <v>110</v>
      </c>
      <c r="D2629" t="s">
        <v>20</v>
      </c>
      <c r="E2629" t="s">
        <v>21</v>
      </c>
      <c r="F2629" t="s">
        <v>22</v>
      </c>
      <c r="G2629" t="s">
        <v>113</v>
      </c>
      <c r="H2629" t="s">
        <v>125</v>
      </c>
      <c r="I2629" t="s">
        <v>175</v>
      </c>
      <c r="J2629" t="s">
        <v>161</v>
      </c>
      <c r="K2629" t="s">
        <v>161</v>
      </c>
      <c r="L2629" t="s">
        <v>34</v>
      </c>
      <c r="M2629" t="s">
        <v>26</v>
      </c>
      <c r="N2629">
        <v>191060</v>
      </c>
      <c r="O2629">
        <v>190366</v>
      </c>
      <c r="P2629">
        <v>173391</v>
      </c>
      <c r="Q2629">
        <v>154387</v>
      </c>
      <c r="R2629">
        <v>0</v>
      </c>
      <c r="S2629">
        <v>0</v>
      </c>
      <c r="T2629">
        <v>0</v>
      </c>
      <c r="U2629">
        <v>0</v>
      </c>
      <c r="V2629">
        <v>99</v>
      </c>
      <c r="W2629">
        <v>90</v>
      </c>
      <c r="X2629">
        <v>80</v>
      </c>
      <c r="Y2629" t="s">
        <v>173</v>
      </c>
      <c r="Z2629" t="s">
        <v>173</v>
      </c>
      <c r="AA2629" t="s">
        <v>173</v>
      </c>
      <c r="AB2629" t="s">
        <v>173</v>
      </c>
      <c r="AC2629" s="25" t="s">
        <v>173</v>
      </c>
      <c r="AD2629" s="25" t="s">
        <v>173</v>
      </c>
      <c r="AE2629" s="25" t="s">
        <v>173</v>
      </c>
      <c r="AQ2629" s="5" t="e">
        <f>VLOOKUP(AR2629,'End KS4 denominations'!A:G,7,0)</f>
        <v>#N/A</v>
      </c>
      <c r="AR2629" s="5" t="str">
        <f t="shared" si="41"/>
        <v>Girls.S7.Academies and free schools.Total.Total</v>
      </c>
    </row>
    <row r="2630" spans="1:44" x14ac:dyDescent="0.25">
      <c r="A2630">
        <v>201819</v>
      </c>
      <c r="B2630" t="s">
        <v>19</v>
      </c>
      <c r="C2630" t="s">
        <v>110</v>
      </c>
      <c r="D2630" t="s">
        <v>20</v>
      </c>
      <c r="E2630" t="s">
        <v>21</v>
      </c>
      <c r="F2630" t="s">
        <v>22</v>
      </c>
      <c r="G2630" t="s">
        <v>161</v>
      </c>
      <c r="H2630" t="s">
        <v>125</v>
      </c>
      <c r="I2630" t="s">
        <v>175</v>
      </c>
      <c r="J2630" t="s">
        <v>161</v>
      </c>
      <c r="K2630" t="s">
        <v>161</v>
      </c>
      <c r="L2630" t="s">
        <v>34</v>
      </c>
      <c r="M2630" t="s">
        <v>26</v>
      </c>
      <c r="N2630">
        <v>387936</v>
      </c>
      <c r="O2630">
        <v>386126</v>
      </c>
      <c r="P2630">
        <v>339079</v>
      </c>
      <c r="Q2630">
        <v>291669</v>
      </c>
      <c r="R2630">
        <v>0</v>
      </c>
      <c r="S2630">
        <v>0</v>
      </c>
      <c r="T2630">
        <v>0</v>
      </c>
      <c r="U2630">
        <v>0</v>
      </c>
      <c r="V2630">
        <v>99</v>
      </c>
      <c r="W2630">
        <v>87</v>
      </c>
      <c r="X2630">
        <v>75</v>
      </c>
      <c r="Y2630" t="s">
        <v>173</v>
      </c>
      <c r="Z2630" t="s">
        <v>173</v>
      </c>
      <c r="AA2630" t="s">
        <v>173</v>
      </c>
      <c r="AB2630" t="s">
        <v>173</v>
      </c>
      <c r="AC2630" s="25" t="s">
        <v>173</v>
      </c>
      <c r="AD2630" s="25" t="s">
        <v>173</v>
      </c>
      <c r="AE2630" s="25" t="s">
        <v>173</v>
      </c>
      <c r="AQ2630" s="5" t="e">
        <f>VLOOKUP(AR2630,'End KS4 denominations'!A:G,7,0)</f>
        <v>#N/A</v>
      </c>
      <c r="AR2630" s="5" t="str">
        <f t="shared" si="41"/>
        <v>Total.S7.Academies and free schools.Total.Total</v>
      </c>
    </row>
    <row r="2631" spans="1:44" x14ac:dyDescent="0.25">
      <c r="A2631">
        <v>201819</v>
      </c>
      <c r="B2631" t="s">
        <v>19</v>
      </c>
      <c r="C2631" t="s">
        <v>110</v>
      </c>
      <c r="D2631" t="s">
        <v>20</v>
      </c>
      <c r="E2631" t="s">
        <v>21</v>
      </c>
      <c r="F2631" t="s">
        <v>22</v>
      </c>
      <c r="G2631" t="s">
        <v>111</v>
      </c>
      <c r="H2631" t="s">
        <v>125</v>
      </c>
      <c r="I2631" t="s">
        <v>175</v>
      </c>
      <c r="J2631" t="s">
        <v>161</v>
      </c>
      <c r="K2631" t="s">
        <v>161</v>
      </c>
      <c r="L2631" t="s">
        <v>35</v>
      </c>
      <c r="M2631" t="s">
        <v>26</v>
      </c>
      <c r="N2631">
        <v>38174</v>
      </c>
      <c r="O2631">
        <v>37812</v>
      </c>
      <c r="P2631">
        <v>23512</v>
      </c>
      <c r="Q2631">
        <v>15465</v>
      </c>
      <c r="R2631">
        <v>0</v>
      </c>
      <c r="S2631">
        <v>0</v>
      </c>
      <c r="T2631">
        <v>0</v>
      </c>
      <c r="U2631">
        <v>0</v>
      </c>
      <c r="V2631">
        <v>99</v>
      </c>
      <c r="W2631">
        <v>61</v>
      </c>
      <c r="X2631">
        <v>40</v>
      </c>
      <c r="Y2631" t="s">
        <v>173</v>
      </c>
      <c r="Z2631" t="s">
        <v>173</v>
      </c>
      <c r="AA2631" t="s">
        <v>173</v>
      </c>
      <c r="AB2631" t="s">
        <v>173</v>
      </c>
      <c r="AC2631" s="25" t="s">
        <v>173</v>
      </c>
      <c r="AD2631" s="25" t="s">
        <v>173</v>
      </c>
      <c r="AE2631" s="25" t="s">
        <v>173</v>
      </c>
      <c r="AQ2631" s="5" t="e">
        <f>VLOOKUP(AR2631,'End KS4 denominations'!A:G,7,0)</f>
        <v>#N/A</v>
      </c>
      <c r="AR2631" s="5" t="str">
        <f t="shared" si="41"/>
        <v>Boys.S7.Academies and free schools.Total.Total</v>
      </c>
    </row>
    <row r="2632" spans="1:44" x14ac:dyDescent="0.25">
      <c r="A2632">
        <v>201819</v>
      </c>
      <c r="B2632" t="s">
        <v>19</v>
      </c>
      <c r="C2632" t="s">
        <v>110</v>
      </c>
      <c r="D2632" t="s">
        <v>20</v>
      </c>
      <c r="E2632" t="s">
        <v>21</v>
      </c>
      <c r="F2632" t="s">
        <v>22</v>
      </c>
      <c r="G2632" t="s">
        <v>113</v>
      </c>
      <c r="H2632" t="s">
        <v>125</v>
      </c>
      <c r="I2632" t="s">
        <v>175</v>
      </c>
      <c r="J2632" t="s">
        <v>161</v>
      </c>
      <c r="K2632" t="s">
        <v>161</v>
      </c>
      <c r="L2632" t="s">
        <v>35</v>
      </c>
      <c r="M2632" t="s">
        <v>26</v>
      </c>
      <c r="N2632">
        <v>75625</v>
      </c>
      <c r="O2632">
        <v>75318</v>
      </c>
      <c r="P2632">
        <v>61950</v>
      </c>
      <c r="Q2632">
        <v>49944</v>
      </c>
      <c r="R2632">
        <v>0</v>
      </c>
      <c r="S2632">
        <v>0</v>
      </c>
      <c r="T2632">
        <v>0</v>
      </c>
      <c r="U2632">
        <v>0</v>
      </c>
      <c r="V2632">
        <v>99</v>
      </c>
      <c r="W2632">
        <v>81</v>
      </c>
      <c r="X2632">
        <v>66</v>
      </c>
      <c r="Y2632" t="s">
        <v>173</v>
      </c>
      <c r="Z2632" t="s">
        <v>173</v>
      </c>
      <c r="AA2632" t="s">
        <v>173</v>
      </c>
      <c r="AB2632" t="s">
        <v>173</v>
      </c>
      <c r="AC2632" s="25" t="s">
        <v>173</v>
      </c>
      <c r="AD2632" s="25" t="s">
        <v>173</v>
      </c>
      <c r="AE2632" s="25" t="s">
        <v>173</v>
      </c>
      <c r="AQ2632" s="5" t="e">
        <f>VLOOKUP(AR2632,'End KS4 denominations'!A:G,7,0)</f>
        <v>#N/A</v>
      </c>
      <c r="AR2632" s="5" t="str">
        <f t="shared" si="41"/>
        <v>Girls.S7.Academies and free schools.Total.Total</v>
      </c>
    </row>
    <row r="2633" spans="1:44" x14ac:dyDescent="0.25">
      <c r="A2633">
        <v>201819</v>
      </c>
      <c r="B2633" t="s">
        <v>19</v>
      </c>
      <c r="C2633" t="s">
        <v>110</v>
      </c>
      <c r="D2633" t="s">
        <v>20</v>
      </c>
      <c r="E2633" t="s">
        <v>21</v>
      </c>
      <c r="F2633" t="s">
        <v>22</v>
      </c>
      <c r="G2633" t="s">
        <v>161</v>
      </c>
      <c r="H2633" t="s">
        <v>125</v>
      </c>
      <c r="I2633" t="s">
        <v>175</v>
      </c>
      <c r="J2633" t="s">
        <v>161</v>
      </c>
      <c r="K2633" t="s">
        <v>161</v>
      </c>
      <c r="L2633" t="s">
        <v>35</v>
      </c>
      <c r="M2633" t="s">
        <v>26</v>
      </c>
      <c r="N2633">
        <v>113799</v>
      </c>
      <c r="O2633">
        <v>113130</v>
      </c>
      <c r="P2633">
        <v>85462</v>
      </c>
      <c r="Q2633">
        <v>65409</v>
      </c>
      <c r="R2633">
        <v>0</v>
      </c>
      <c r="S2633">
        <v>0</v>
      </c>
      <c r="T2633">
        <v>0</v>
      </c>
      <c r="U2633">
        <v>0</v>
      </c>
      <c r="V2633">
        <v>99</v>
      </c>
      <c r="W2633">
        <v>75</v>
      </c>
      <c r="X2633">
        <v>57</v>
      </c>
      <c r="Y2633" t="s">
        <v>173</v>
      </c>
      <c r="Z2633" t="s">
        <v>173</v>
      </c>
      <c r="AA2633" t="s">
        <v>173</v>
      </c>
      <c r="AB2633" t="s">
        <v>173</v>
      </c>
      <c r="AC2633" s="25" t="s">
        <v>173</v>
      </c>
      <c r="AD2633" s="25" t="s">
        <v>173</v>
      </c>
      <c r="AE2633" s="25" t="s">
        <v>173</v>
      </c>
      <c r="AQ2633" s="5" t="e">
        <f>VLOOKUP(AR2633,'End KS4 denominations'!A:G,7,0)</f>
        <v>#N/A</v>
      </c>
      <c r="AR2633" s="5" t="str">
        <f t="shared" si="41"/>
        <v>Total.S7.Academies and free schools.Total.Total</v>
      </c>
    </row>
    <row r="2634" spans="1:44" x14ac:dyDescent="0.25">
      <c r="A2634">
        <v>201819</v>
      </c>
      <c r="B2634" t="s">
        <v>19</v>
      </c>
      <c r="C2634" t="s">
        <v>110</v>
      </c>
      <c r="D2634" t="s">
        <v>20</v>
      </c>
      <c r="E2634" t="s">
        <v>21</v>
      </c>
      <c r="F2634" t="s">
        <v>22</v>
      </c>
      <c r="G2634" t="s">
        <v>111</v>
      </c>
      <c r="H2634" t="s">
        <v>125</v>
      </c>
      <c r="I2634" t="s">
        <v>175</v>
      </c>
      <c r="J2634" t="s">
        <v>161</v>
      </c>
      <c r="K2634" t="s">
        <v>161</v>
      </c>
      <c r="L2634" t="s">
        <v>36</v>
      </c>
      <c r="M2634" t="s">
        <v>26</v>
      </c>
      <c r="N2634">
        <v>56733</v>
      </c>
      <c r="O2634">
        <v>56369</v>
      </c>
      <c r="P2634">
        <v>51236</v>
      </c>
      <c r="Q2634">
        <v>45591</v>
      </c>
      <c r="R2634">
        <v>0</v>
      </c>
      <c r="S2634">
        <v>0</v>
      </c>
      <c r="T2634">
        <v>0</v>
      </c>
      <c r="U2634">
        <v>0</v>
      </c>
      <c r="V2634">
        <v>99</v>
      </c>
      <c r="W2634">
        <v>90</v>
      </c>
      <c r="X2634">
        <v>80</v>
      </c>
      <c r="Y2634" t="s">
        <v>173</v>
      </c>
      <c r="Z2634" t="s">
        <v>173</v>
      </c>
      <c r="AA2634" t="s">
        <v>173</v>
      </c>
      <c r="AB2634" t="s">
        <v>173</v>
      </c>
      <c r="AC2634" s="25" t="s">
        <v>173</v>
      </c>
      <c r="AD2634" s="25" t="s">
        <v>173</v>
      </c>
      <c r="AE2634" s="25" t="s">
        <v>173</v>
      </c>
      <c r="AQ2634" s="5" t="e">
        <f>VLOOKUP(AR2634,'End KS4 denominations'!A:G,7,0)</f>
        <v>#N/A</v>
      </c>
      <c r="AR2634" s="5" t="str">
        <f t="shared" si="41"/>
        <v>Boys.S7.Academies and free schools.Total.Total</v>
      </c>
    </row>
    <row r="2635" spans="1:44" x14ac:dyDescent="0.25">
      <c r="A2635">
        <v>201819</v>
      </c>
      <c r="B2635" t="s">
        <v>19</v>
      </c>
      <c r="C2635" t="s">
        <v>110</v>
      </c>
      <c r="D2635" t="s">
        <v>20</v>
      </c>
      <c r="E2635" t="s">
        <v>21</v>
      </c>
      <c r="F2635" t="s">
        <v>22</v>
      </c>
      <c r="G2635" t="s">
        <v>113</v>
      </c>
      <c r="H2635" t="s">
        <v>125</v>
      </c>
      <c r="I2635" t="s">
        <v>175</v>
      </c>
      <c r="J2635" t="s">
        <v>161</v>
      </c>
      <c r="K2635" t="s">
        <v>161</v>
      </c>
      <c r="L2635" t="s">
        <v>36</v>
      </c>
      <c r="M2635" t="s">
        <v>26</v>
      </c>
      <c r="N2635">
        <v>55037</v>
      </c>
      <c r="O2635">
        <v>54759</v>
      </c>
      <c r="P2635">
        <v>50563</v>
      </c>
      <c r="Q2635">
        <v>45532</v>
      </c>
      <c r="R2635">
        <v>0</v>
      </c>
      <c r="S2635">
        <v>0</v>
      </c>
      <c r="T2635">
        <v>0</v>
      </c>
      <c r="U2635">
        <v>0</v>
      </c>
      <c r="V2635">
        <v>99</v>
      </c>
      <c r="W2635">
        <v>91</v>
      </c>
      <c r="X2635">
        <v>82</v>
      </c>
      <c r="Y2635" t="s">
        <v>173</v>
      </c>
      <c r="Z2635" t="s">
        <v>173</v>
      </c>
      <c r="AA2635" t="s">
        <v>173</v>
      </c>
      <c r="AB2635" t="s">
        <v>173</v>
      </c>
      <c r="AC2635" s="25" t="s">
        <v>173</v>
      </c>
      <c r="AD2635" s="25" t="s">
        <v>173</v>
      </c>
      <c r="AE2635" s="25" t="s">
        <v>173</v>
      </c>
      <c r="AQ2635" s="5" t="e">
        <f>VLOOKUP(AR2635,'End KS4 denominations'!A:G,7,0)</f>
        <v>#N/A</v>
      </c>
      <c r="AR2635" s="5" t="str">
        <f t="shared" si="41"/>
        <v>Girls.S7.Academies and free schools.Total.Total</v>
      </c>
    </row>
    <row r="2636" spans="1:44" x14ac:dyDescent="0.25">
      <c r="A2636">
        <v>201819</v>
      </c>
      <c r="B2636" t="s">
        <v>19</v>
      </c>
      <c r="C2636" t="s">
        <v>110</v>
      </c>
      <c r="D2636" t="s">
        <v>20</v>
      </c>
      <c r="E2636" t="s">
        <v>21</v>
      </c>
      <c r="F2636" t="s">
        <v>22</v>
      </c>
      <c r="G2636" t="s">
        <v>161</v>
      </c>
      <c r="H2636" t="s">
        <v>125</v>
      </c>
      <c r="I2636" t="s">
        <v>175</v>
      </c>
      <c r="J2636" t="s">
        <v>161</v>
      </c>
      <c r="K2636" t="s">
        <v>161</v>
      </c>
      <c r="L2636" t="s">
        <v>36</v>
      </c>
      <c r="M2636" t="s">
        <v>26</v>
      </c>
      <c r="N2636">
        <v>111770</v>
      </c>
      <c r="O2636">
        <v>111128</v>
      </c>
      <c r="P2636">
        <v>101799</v>
      </c>
      <c r="Q2636">
        <v>91123</v>
      </c>
      <c r="R2636">
        <v>0</v>
      </c>
      <c r="S2636">
        <v>0</v>
      </c>
      <c r="T2636">
        <v>0</v>
      </c>
      <c r="U2636">
        <v>0</v>
      </c>
      <c r="V2636">
        <v>99</v>
      </c>
      <c r="W2636">
        <v>91</v>
      </c>
      <c r="X2636">
        <v>81</v>
      </c>
      <c r="Y2636" t="s">
        <v>173</v>
      </c>
      <c r="Z2636" t="s">
        <v>173</v>
      </c>
      <c r="AA2636" t="s">
        <v>173</v>
      </c>
      <c r="AB2636" t="s">
        <v>173</v>
      </c>
      <c r="AC2636" s="25" t="s">
        <v>173</v>
      </c>
      <c r="AD2636" s="25" t="s">
        <v>173</v>
      </c>
      <c r="AE2636" s="25" t="s">
        <v>173</v>
      </c>
      <c r="AQ2636" s="5" t="e">
        <f>VLOOKUP(AR2636,'End KS4 denominations'!A:G,7,0)</f>
        <v>#N/A</v>
      </c>
      <c r="AR2636" s="5" t="str">
        <f t="shared" si="41"/>
        <v>Total.S7.Academies and free schools.Total.Total</v>
      </c>
    </row>
    <row r="2637" spans="1:44" x14ac:dyDescent="0.25">
      <c r="A2637">
        <v>201819</v>
      </c>
      <c r="B2637" t="s">
        <v>19</v>
      </c>
      <c r="C2637" t="s">
        <v>110</v>
      </c>
      <c r="D2637" t="s">
        <v>20</v>
      </c>
      <c r="E2637" t="s">
        <v>21</v>
      </c>
      <c r="F2637" t="s">
        <v>22</v>
      </c>
      <c r="G2637" t="s">
        <v>111</v>
      </c>
      <c r="H2637" t="s">
        <v>125</v>
      </c>
      <c r="I2637" t="s">
        <v>175</v>
      </c>
      <c r="J2637" t="s">
        <v>161</v>
      </c>
      <c r="K2637" t="s">
        <v>161</v>
      </c>
      <c r="L2637" t="s">
        <v>37</v>
      </c>
      <c r="M2637" t="s">
        <v>26</v>
      </c>
      <c r="N2637">
        <v>37252</v>
      </c>
      <c r="O2637">
        <v>36508</v>
      </c>
      <c r="P2637">
        <v>23844</v>
      </c>
      <c r="Q2637">
        <v>18417</v>
      </c>
      <c r="R2637">
        <v>0</v>
      </c>
      <c r="S2637">
        <v>0</v>
      </c>
      <c r="T2637">
        <v>0</v>
      </c>
      <c r="U2637">
        <v>0</v>
      </c>
      <c r="V2637">
        <v>98</v>
      </c>
      <c r="W2637">
        <v>64</v>
      </c>
      <c r="X2637">
        <v>49</v>
      </c>
      <c r="Y2637" t="s">
        <v>173</v>
      </c>
      <c r="Z2637" t="s">
        <v>173</v>
      </c>
      <c r="AA2637" t="s">
        <v>173</v>
      </c>
      <c r="AB2637" t="s">
        <v>173</v>
      </c>
      <c r="AC2637" s="25" t="s">
        <v>173</v>
      </c>
      <c r="AD2637" s="25" t="s">
        <v>173</v>
      </c>
      <c r="AE2637" s="25" t="s">
        <v>173</v>
      </c>
      <c r="AQ2637" s="5" t="e">
        <f>VLOOKUP(AR2637,'End KS4 denominations'!A:G,7,0)</f>
        <v>#N/A</v>
      </c>
      <c r="AR2637" s="5" t="str">
        <f t="shared" si="41"/>
        <v>Boys.S7.Academies and free schools.Total.Total</v>
      </c>
    </row>
    <row r="2638" spans="1:44" x14ac:dyDescent="0.25">
      <c r="A2638">
        <v>201819</v>
      </c>
      <c r="B2638" t="s">
        <v>19</v>
      </c>
      <c r="C2638" t="s">
        <v>110</v>
      </c>
      <c r="D2638" t="s">
        <v>20</v>
      </c>
      <c r="E2638" t="s">
        <v>21</v>
      </c>
      <c r="F2638" t="s">
        <v>22</v>
      </c>
      <c r="G2638" t="s">
        <v>113</v>
      </c>
      <c r="H2638" t="s">
        <v>125</v>
      </c>
      <c r="I2638" t="s">
        <v>175</v>
      </c>
      <c r="J2638" t="s">
        <v>161</v>
      </c>
      <c r="K2638" t="s">
        <v>161</v>
      </c>
      <c r="L2638" t="s">
        <v>37</v>
      </c>
      <c r="M2638" t="s">
        <v>26</v>
      </c>
      <c r="N2638">
        <v>25273</v>
      </c>
      <c r="O2638">
        <v>24982</v>
      </c>
      <c r="P2638">
        <v>17243</v>
      </c>
      <c r="Q2638">
        <v>13741</v>
      </c>
      <c r="R2638">
        <v>0</v>
      </c>
      <c r="S2638">
        <v>0</v>
      </c>
      <c r="T2638">
        <v>0</v>
      </c>
      <c r="U2638">
        <v>0</v>
      </c>
      <c r="V2638">
        <v>98</v>
      </c>
      <c r="W2638">
        <v>68</v>
      </c>
      <c r="X2638">
        <v>54</v>
      </c>
      <c r="Y2638" t="s">
        <v>173</v>
      </c>
      <c r="Z2638" t="s">
        <v>173</v>
      </c>
      <c r="AA2638" t="s">
        <v>173</v>
      </c>
      <c r="AB2638" t="s">
        <v>173</v>
      </c>
      <c r="AC2638" s="25" t="s">
        <v>173</v>
      </c>
      <c r="AD2638" s="25" t="s">
        <v>173</v>
      </c>
      <c r="AE2638" s="25" t="s">
        <v>173</v>
      </c>
      <c r="AQ2638" s="5" t="e">
        <f>VLOOKUP(AR2638,'End KS4 denominations'!A:G,7,0)</f>
        <v>#N/A</v>
      </c>
      <c r="AR2638" s="5" t="str">
        <f t="shared" si="41"/>
        <v>Girls.S7.Academies and free schools.Total.Total</v>
      </c>
    </row>
    <row r="2639" spans="1:44" x14ac:dyDescent="0.25">
      <c r="A2639">
        <v>201819</v>
      </c>
      <c r="B2639" t="s">
        <v>19</v>
      </c>
      <c r="C2639" t="s">
        <v>110</v>
      </c>
      <c r="D2639" t="s">
        <v>20</v>
      </c>
      <c r="E2639" t="s">
        <v>21</v>
      </c>
      <c r="F2639" t="s">
        <v>22</v>
      </c>
      <c r="G2639" t="s">
        <v>161</v>
      </c>
      <c r="H2639" t="s">
        <v>125</v>
      </c>
      <c r="I2639" t="s">
        <v>175</v>
      </c>
      <c r="J2639" t="s">
        <v>161</v>
      </c>
      <c r="K2639" t="s">
        <v>161</v>
      </c>
      <c r="L2639" t="s">
        <v>37</v>
      </c>
      <c r="M2639" t="s">
        <v>26</v>
      </c>
      <c r="N2639">
        <v>62525</v>
      </c>
      <c r="O2639">
        <v>61490</v>
      </c>
      <c r="P2639">
        <v>41087</v>
      </c>
      <c r="Q2639">
        <v>32158</v>
      </c>
      <c r="R2639">
        <v>0</v>
      </c>
      <c r="S2639">
        <v>0</v>
      </c>
      <c r="T2639">
        <v>0</v>
      </c>
      <c r="U2639">
        <v>0</v>
      </c>
      <c r="V2639">
        <v>98</v>
      </c>
      <c r="W2639">
        <v>65</v>
      </c>
      <c r="X2639">
        <v>51</v>
      </c>
      <c r="Y2639" t="s">
        <v>173</v>
      </c>
      <c r="Z2639" t="s">
        <v>173</v>
      </c>
      <c r="AA2639" t="s">
        <v>173</v>
      </c>
      <c r="AB2639" t="s">
        <v>173</v>
      </c>
      <c r="AC2639" s="25" t="s">
        <v>173</v>
      </c>
      <c r="AD2639" s="25" t="s">
        <v>173</v>
      </c>
      <c r="AE2639" s="25" t="s">
        <v>173</v>
      </c>
      <c r="AQ2639" s="5" t="e">
        <f>VLOOKUP(AR2639,'End KS4 denominations'!A:G,7,0)</f>
        <v>#N/A</v>
      </c>
      <c r="AR2639" s="5" t="str">
        <f t="shared" si="41"/>
        <v>Total.S7.Academies and free schools.Total.Total</v>
      </c>
    </row>
    <row r="2640" spans="1:44" x14ac:dyDescent="0.25">
      <c r="A2640">
        <v>201819</v>
      </c>
      <c r="B2640" t="s">
        <v>19</v>
      </c>
      <c r="C2640" t="s">
        <v>110</v>
      </c>
      <c r="D2640" t="s">
        <v>20</v>
      </c>
      <c r="E2640" t="s">
        <v>21</v>
      </c>
      <c r="F2640" t="s">
        <v>22</v>
      </c>
      <c r="G2640" t="s">
        <v>111</v>
      </c>
      <c r="H2640" t="s">
        <v>125</v>
      </c>
      <c r="I2640" t="s">
        <v>175</v>
      </c>
      <c r="J2640" t="s">
        <v>161</v>
      </c>
      <c r="K2640" t="s">
        <v>161</v>
      </c>
      <c r="L2640" t="s">
        <v>38</v>
      </c>
      <c r="M2640" t="s">
        <v>26</v>
      </c>
      <c r="N2640">
        <v>56484</v>
      </c>
      <c r="O2640">
        <v>56106</v>
      </c>
      <c r="P2640">
        <v>50419</v>
      </c>
      <c r="Q2640">
        <v>43890</v>
      </c>
      <c r="R2640">
        <v>0</v>
      </c>
      <c r="S2640">
        <v>0</v>
      </c>
      <c r="T2640">
        <v>0</v>
      </c>
      <c r="U2640">
        <v>0</v>
      </c>
      <c r="V2640">
        <v>99</v>
      </c>
      <c r="W2640">
        <v>89</v>
      </c>
      <c r="X2640">
        <v>77</v>
      </c>
      <c r="Y2640" t="s">
        <v>173</v>
      </c>
      <c r="Z2640" t="s">
        <v>173</v>
      </c>
      <c r="AA2640" t="s">
        <v>173</v>
      </c>
      <c r="AB2640" t="s">
        <v>173</v>
      </c>
      <c r="AC2640" s="25" t="s">
        <v>173</v>
      </c>
      <c r="AD2640" s="25" t="s">
        <v>173</v>
      </c>
      <c r="AE2640" s="25" t="s">
        <v>173</v>
      </c>
      <c r="AQ2640" s="5" t="e">
        <f>VLOOKUP(AR2640,'End KS4 denominations'!A:G,7,0)</f>
        <v>#N/A</v>
      </c>
      <c r="AR2640" s="5" t="str">
        <f t="shared" si="41"/>
        <v>Boys.S7.Academies and free schools.Total.Total</v>
      </c>
    </row>
    <row r="2641" spans="1:44" x14ac:dyDescent="0.25">
      <c r="A2641">
        <v>201819</v>
      </c>
      <c r="B2641" t="s">
        <v>19</v>
      </c>
      <c r="C2641" t="s">
        <v>110</v>
      </c>
      <c r="D2641" t="s">
        <v>20</v>
      </c>
      <c r="E2641" t="s">
        <v>21</v>
      </c>
      <c r="F2641" t="s">
        <v>22</v>
      </c>
      <c r="G2641" t="s">
        <v>113</v>
      </c>
      <c r="H2641" t="s">
        <v>125</v>
      </c>
      <c r="I2641" t="s">
        <v>175</v>
      </c>
      <c r="J2641" t="s">
        <v>161</v>
      </c>
      <c r="K2641" t="s">
        <v>161</v>
      </c>
      <c r="L2641" t="s">
        <v>38</v>
      </c>
      <c r="M2641" t="s">
        <v>26</v>
      </c>
      <c r="N2641">
        <v>54357</v>
      </c>
      <c r="O2641">
        <v>54043</v>
      </c>
      <c r="P2641">
        <v>49130</v>
      </c>
      <c r="Q2641">
        <v>43076</v>
      </c>
      <c r="R2641">
        <v>0</v>
      </c>
      <c r="S2641">
        <v>0</v>
      </c>
      <c r="T2641">
        <v>0</v>
      </c>
      <c r="U2641">
        <v>0</v>
      </c>
      <c r="V2641">
        <v>99</v>
      </c>
      <c r="W2641">
        <v>90</v>
      </c>
      <c r="X2641">
        <v>79</v>
      </c>
      <c r="Y2641" t="s">
        <v>173</v>
      </c>
      <c r="Z2641" t="s">
        <v>173</v>
      </c>
      <c r="AA2641" t="s">
        <v>173</v>
      </c>
      <c r="AB2641" t="s">
        <v>173</v>
      </c>
      <c r="AC2641" s="25" t="s">
        <v>173</v>
      </c>
      <c r="AD2641" s="25" t="s">
        <v>173</v>
      </c>
      <c r="AE2641" s="25" t="s">
        <v>173</v>
      </c>
      <c r="AQ2641" s="5" t="e">
        <f>VLOOKUP(AR2641,'End KS4 denominations'!A:G,7,0)</f>
        <v>#N/A</v>
      </c>
      <c r="AR2641" s="5" t="str">
        <f t="shared" si="41"/>
        <v>Girls.S7.Academies and free schools.Total.Total</v>
      </c>
    </row>
    <row r="2642" spans="1:44" x14ac:dyDescent="0.25">
      <c r="A2642">
        <v>201819</v>
      </c>
      <c r="B2642" t="s">
        <v>19</v>
      </c>
      <c r="C2642" t="s">
        <v>110</v>
      </c>
      <c r="D2642" t="s">
        <v>20</v>
      </c>
      <c r="E2642" t="s">
        <v>21</v>
      </c>
      <c r="F2642" t="s">
        <v>22</v>
      </c>
      <c r="G2642" t="s">
        <v>161</v>
      </c>
      <c r="H2642" t="s">
        <v>125</v>
      </c>
      <c r="I2642" t="s">
        <v>175</v>
      </c>
      <c r="J2642" t="s">
        <v>161</v>
      </c>
      <c r="K2642" t="s">
        <v>161</v>
      </c>
      <c r="L2642" t="s">
        <v>38</v>
      </c>
      <c r="M2642" t="s">
        <v>26</v>
      </c>
      <c r="N2642">
        <v>110841</v>
      </c>
      <c r="O2642">
        <v>110149</v>
      </c>
      <c r="P2642">
        <v>99549</v>
      </c>
      <c r="Q2642">
        <v>86966</v>
      </c>
      <c r="R2642">
        <v>0</v>
      </c>
      <c r="S2642">
        <v>0</v>
      </c>
      <c r="T2642">
        <v>0</v>
      </c>
      <c r="U2642">
        <v>0</v>
      </c>
      <c r="V2642">
        <v>99</v>
      </c>
      <c r="W2642">
        <v>89</v>
      </c>
      <c r="X2642">
        <v>78</v>
      </c>
      <c r="Y2642" t="s">
        <v>173</v>
      </c>
      <c r="Z2642" t="s">
        <v>173</v>
      </c>
      <c r="AA2642" t="s">
        <v>173</v>
      </c>
      <c r="AB2642" t="s">
        <v>173</v>
      </c>
      <c r="AC2642" s="25" t="s">
        <v>173</v>
      </c>
      <c r="AD2642" s="25" t="s">
        <v>173</v>
      </c>
      <c r="AE2642" s="25" t="s">
        <v>173</v>
      </c>
      <c r="AQ2642" s="5" t="e">
        <f>VLOOKUP(AR2642,'End KS4 denominations'!A:G,7,0)</f>
        <v>#N/A</v>
      </c>
      <c r="AR2642" s="5" t="str">
        <f t="shared" si="41"/>
        <v>Total.S7.Academies and free schools.Total.Total</v>
      </c>
    </row>
    <row r="2643" spans="1:44" x14ac:dyDescent="0.25">
      <c r="A2643">
        <v>201819</v>
      </c>
      <c r="B2643" t="s">
        <v>19</v>
      </c>
      <c r="C2643" t="s">
        <v>110</v>
      </c>
      <c r="D2643" t="s">
        <v>20</v>
      </c>
      <c r="E2643" t="s">
        <v>21</v>
      </c>
      <c r="F2643" t="s">
        <v>22</v>
      </c>
      <c r="G2643" t="s">
        <v>111</v>
      </c>
      <c r="H2643" t="s">
        <v>125</v>
      </c>
      <c r="I2643" t="s">
        <v>175</v>
      </c>
      <c r="J2643" t="s">
        <v>161</v>
      </c>
      <c r="K2643" t="s">
        <v>161</v>
      </c>
      <c r="L2643" t="s">
        <v>39</v>
      </c>
      <c r="M2643" t="s">
        <v>26</v>
      </c>
      <c r="N2643">
        <v>392</v>
      </c>
      <c r="O2643">
        <v>379</v>
      </c>
      <c r="P2643">
        <v>247</v>
      </c>
      <c r="Q2643">
        <v>196</v>
      </c>
      <c r="R2643">
        <v>0</v>
      </c>
      <c r="S2643">
        <v>0</v>
      </c>
      <c r="T2643">
        <v>0</v>
      </c>
      <c r="U2643">
        <v>0</v>
      </c>
      <c r="V2643">
        <v>96</v>
      </c>
      <c r="W2643">
        <v>63</v>
      </c>
      <c r="X2643">
        <v>50</v>
      </c>
      <c r="Y2643" t="s">
        <v>173</v>
      </c>
      <c r="Z2643" t="s">
        <v>173</v>
      </c>
      <c r="AA2643" t="s">
        <v>173</v>
      </c>
      <c r="AB2643" t="s">
        <v>173</v>
      </c>
      <c r="AC2643" s="25" t="s">
        <v>173</v>
      </c>
      <c r="AD2643" s="25" t="s">
        <v>173</v>
      </c>
      <c r="AE2643" s="25" t="s">
        <v>173</v>
      </c>
      <c r="AQ2643" s="5" t="e">
        <f>VLOOKUP(AR2643,'End KS4 denominations'!A:G,7,0)</f>
        <v>#N/A</v>
      </c>
      <c r="AR2643" s="5" t="str">
        <f t="shared" si="41"/>
        <v>Boys.S7.Academies and free schools.Total.Total</v>
      </c>
    </row>
    <row r="2644" spans="1:44" x14ac:dyDescent="0.25">
      <c r="A2644">
        <v>201819</v>
      </c>
      <c r="B2644" t="s">
        <v>19</v>
      </c>
      <c r="C2644" t="s">
        <v>110</v>
      </c>
      <c r="D2644" t="s">
        <v>20</v>
      </c>
      <c r="E2644" t="s">
        <v>21</v>
      </c>
      <c r="F2644" t="s">
        <v>22</v>
      </c>
      <c r="G2644" t="s">
        <v>113</v>
      </c>
      <c r="H2644" t="s">
        <v>125</v>
      </c>
      <c r="I2644" t="s">
        <v>175</v>
      </c>
      <c r="J2644" t="s">
        <v>161</v>
      </c>
      <c r="K2644" t="s">
        <v>161</v>
      </c>
      <c r="L2644" t="s">
        <v>39</v>
      </c>
      <c r="M2644" t="s">
        <v>26</v>
      </c>
      <c r="N2644">
        <v>593</v>
      </c>
      <c r="O2644">
        <v>587</v>
      </c>
      <c r="P2644">
        <v>488</v>
      </c>
      <c r="Q2644">
        <v>416</v>
      </c>
      <c r="R2644">
        <v>0</v>
      </c>
      <c r="S2644">
        <v>0</v>
      </c>
      <c r="T2644">
        <v>0</v>
      </c>
      <c r="U2644">
        <v>0</v>
      </c>
      <c r="V2644">
        <v>98</v>
      </c>
      <c r="W2644">
        <v>82</v>
      </c>
      <c r="X2644">
        <v>70</v>
      </c>
      <c r="Y2644" t="s">
        <v>173</v>
      </c>
      <c r="Z2644" t="s">
        <v>173</v>
      </c>
      <c r="AA2644" t="s">
        <v>173</v>
      </c>
      <c r="AB2644" t="s">
        <v>173</v>
      </c>
      <c r="AC2644" s="25" t="s">
        <v>173</v>
      </c>
      <c r="AD2644" s="25" t="s">
        <v>173</v>
      </c>
      <c r="AE2644" s="25" t="s">
        <v>173</v>
      </c>
      <c r="AQ2644" s="5" t="e">
        <f>VLOOKUP(AR2644,'End KS4 denominations'!A:G,7,0)</f>
        <v>#N/A</v>
      </c>
      <c r="AR2644" s="5" t="str">
        <f t="shared" si="41"/>
        <v>Girls.S7.Academies and free schools.Total.Total</v>
      </c>
    </row>
    <row r="2645" spans="1:44" x14ac:dyDescent="0.25">
      <c r="A2645">
        <v>201819</v>
      </c>
      <c r="B2645" t="s">
        <v>19</v>
      </c>
      <c r="C2645" t="s">
        <v>110</v>
      </c>
      <c r="D2645" t="s">
        <v>20</v>
      </c>
      <c r="E2645" t="s">
        <v>21</v>
      </c>
      <c r="F2645" t="s">
        <v>22</v>
      </c>
      <c r="G2645" t="s">
        <v>161</v>
      </c>
      <c r="H2645" t="s">
        <v>125</v>
      </c>
      <c r="I2645" t="s">
        <v>175</v>
      </c>
      <c r="J2645" t="s">
        <v>161</v>
      </c>
      <c r="K2645" t="s">
        <v>161</v>
      </c>
      <c r="L2645" t="s">
        <v>39</v>
      </c>
      <c r="M2645" t="s">
        <v>26</v>
      </c>
      <c r="N2645">
        <v>985</v>
      </c>
      <c r="O2645">
        <v>966</v>
      </c>
      <c r="P2645">
        <v>735</v>
      </c>
      <c r="Q2645">
        <v>612</v>
      </c>
      <c r="R2645">
        <v>0</v>
      </c>
      <c r="S2645">
        <v>0</v>
      </c>
      <c r="T2645">
        <v>0</v>
      </c>
      <c r="U2645">
        <v>0</v>
      </c>
      <c r="V2645">
        <v>98</v>
      </c>
      <c r="W2645">
        <v>74</v>
      </c>
      <c r="X2645">
        <v>62</v>
      </c>
      <c r="Y2645" t="s">
        <v>173</v>
      </c>
      <c r="Z2645" t="s">
        <v>173</v>
      </c>
      <c r="AA2645" t="s">
        <v>173</v>
      </c>
      <c r="AB2645" t="s">
        <v>173</v>
      </c>
      <c r="AC2645" s="25" t="s">
        <v>173</v>
      </c>
      <c r="AD2645" s="25" t="s">
        <v>173</v>
      </c>
      <c r="AE2645" s="25" t="s">
        <v>173</v>
      </c>
      <c r="AQ2645" s="5" t="e">
        <f>VLOOKUP(AR2645,'End KS4 denominations'!A:G,7,0)</f>
        <v>#N/A</v>
      </c>
      <c r="AR2645" s="5" t="str">
        <f t="shared" si="41"/>
        <v>Total.S7.Academies and free schools.Total.Total</v>
      </c>
    </row>
    <row r="2646" spans="1:44" x14ac:dyDescent="0.25">
      <c r="A2646">
        <v>201819</v>
      </c>
      <c r="B2646" t="s">
        <v>19</v>
      </c>
      <c r="C2646" t="s">
        <v>110</v>
      </c>
      <c r="D2646" t="s">
        <v>20</v>
      </c>
      <c r="E2646" t="s">
        <v>21</v>
      </c>
      <c r="F2646" t="s">
        <v>22</v>
      </c>
      <c r="G2646" t="s">
        <v>111</v>
      </c>
      <c r="H2646" t="s">
        <v>125</v>
      </c>
      <c r="I2646" t="s">
        <v>175</v>
      </c>
      <c r="J2646" t="s">
        <v>161</v>
      </c>
      <c r="K2646" t="s">
        <v>161</v>
      </c>
      <c r="L2646" t="s">
        <v>40</v>
      </c>
      <c r="M2646" t="s">
        <v>26</v>
      </c>
      <c r="N2646">
        <v>64</v>
      </c>
      <c r="O2646">
        <v>64</v>
      </c>
      <c r="P2646">
        <v>55</v>
      </c>
      <c r="Q2646">
        <v>53</v>
      </c>
      <c r="R2646">
        <v>0</v>
      </c>
      <c r="S2646">
        <v>0</v>
      </c>
      <c r="T2646">
        <v>0</v>
      </c>
      <c r="U2646">
        <v>0</v>
      </c>
      <c r="V2646">
        <v>100</v>
      </c>
      <c r="W2646">
        <v>85</v>
      </c>
      <c r="X2646">
        <v>82</v>
      </c>
      <c r="Y2646" t="s">
        <v>173</v>
      </c>
      <c r="Z2646" t="s">
        <v>173</v>
      </c>
      <c r="AA2646" t="s">
        <v>173</v>
      </c>
      <c r="AB2646" t="s">
        <v>173</v>
      </c>
      <c r="AC2646" s="25" t="s">
        <v>173</v>
      </c>
      <c r="AD2646" s="25" t="s">
        <v>173</v>
      </c>
      <c r="AE2646" s="25" t="s">
        <v>173</v>
      </c>
      <c r="AQ2646" s="5" t="e">
        <f>VLOOKUP(AR2646,'End KS4 denominations'!A:G,7,0)</f>
        <v>#N/A</v>
      </c>
      <c r="AR2646" s="5" t="str">
        <f t="shared" si="41"/>
        <v>Boys.S7.Academies and free schools.Total.Total</v>
      </c>
    </row>
    <row r="2647" spans="1:44" x14ac:dyDescent="0.25">
      <c r="A2647">
        <v>201819</v>
      </c>
      <c r="B2647" t="s">
        <v>19</v>
      </c>
      <c r="C2647" t="s">
        <v>110</v>
      </c>
      <c r="D2647" t="s">
        <v>20</v>
      </c>
      <c r="E2647" t="s">
        <v>21</v>
      </c>
      <c r="F2647" t="s">
        <v>22</v>
      </c>
      <c r="G2647" t="s">
        <v>113</v>
      </c>
      <c r="H2647" t="s">
        <v>125</v>
      </c>
      <c r="I2647" t="s">
        <v>175</v>
      </c>
      <c r="J2647" t="s">
        <v>161</v>
      </c>
      <c r="K2647" t="s">
        <v>161</v>
      </c>
      <c r="L2647" t="s">
        <v>40</v>
      </c>
      <c r="M2647" t="s">
        <v>26</v>
      </c>
      <c r="N2647">
        <v>39</v>
      </c>
      <c r="O2647">
        <v>38</v>
      </c>
      <c r="P2647">
        <v>35</v>
      </c>
      <c r="Q2647">
        <v>35</v>
      </c>
      <c r="R2647">
        <v>0</v>
      </c>
      <c r="S2647">
        <v>0</v>
      </c>
      <c r="T2647">
        <v>0</v>
      </c>
      <c r="U2647">
        <v>0</v>
      </c>
      <c r="V2647">
        <v>97</v>
      </c>
      <c r="W2647">
        <v>89</v>
      </c>
      <c r="X2647">
        <v>89</v>
      </c>
      <c r="Y2647" t="s">
        <v>173</v>
      </c>
      <c r="Z2647" t="s">
        <v>173</v>
      </c>
      <c r="AA2647" t="s">
        <v>173</v>
      </c>
      <c r="AB2647" t="s">
        <v>173</v>
      </c>
      <c r="AC2647" s="25" t="s">
        <v>173</v>
      </c>
      <c r="AD2647" s="25" t="s">
        <v>173</v>
      </c>
      <c r="AE2647" s="25" t="s">
        <v>173</v>
      </c>
      <c r="AQ2647" s="5" t="e">
        <f>VLOOKUP(AR2647,'End KS4 denominations'!A:G,7,0)</f>
        <v>#N/A</v>
      </c>
      <c r="AR2647" s="5" t="str">
        <f t="shared" si="41"/>
        <v>Girls.S7.Academies and free schools.Total.Total</v>
      </c>
    </row>
    <row r="2648" spans="1:44" x14ac:dyDescent="0.25">
      <c r="A2648">
        <v>201819</v>
      </c>
      <c r="B2648" t="s">
        <v>19</v>
      </c>
      <c r="C2648" t="s">
        <v>110</v>
      </c>
      <c r="D2648" t="s">
        <v>20</v>
      </c>
      <c r="E2648" t="s">
        <v>21</v>
      </c>
      <c r="F2648" t="s">
        <v>22</v>
      </c>
      <c r="G2648" t="s">
        <v>161</v>
      </c>
      <c r="H2648" t="s">
        <v>125</v>
      </c>
      <c r="I2648" t="s">
        <v>175</v>
      </c>
      <c r="J2648" t="s">
        <v>161</v>
      </c>
      <c r="K2648" t="s">
        <v>161</v>
      </c>
      <c r="L2648" t="s">
        <v>40</v>
      </c>
      <c r="M2648" t="s">
        <v>26</v>
      </c>
      <c r="N2648">
        <v>103</v>
      </c>
      <c r="O2648">
        <v>102</v>
      </c>
      <c r="P2648">
        <v>90</v>
      </c>
      <c r="Q2648">
        <v>88</v>
      </c>
      <c r="R2648">
        <v>0</v>
      </c>
      <c r="S2648">
        <v>0</v>
      </c>
      <c r="T2648">
        <v>0</v>
      </c>
      <c r="U2648">
        <v>0</v>
      </c>
      <c r="V2648">
        <v>99</v>
      </c>
      <c r="W2648">
        <v>87</v>
      </c>
      <c r="X2648">
        <v>85</v>
      </c>
      <c r="Y2648" t="s">
        <v>173</v>
      </c>
      <c r="Z2648" t="s">
        <v>173</v>
      </c>
      <c r="AA2648" t="s">
        <v>173</v>
      </c>
      <c r="AB2648" t="s">
        <v>173</v>
      </c>
      <c r="AC2648" s="25" t="s">
        <v>173</v>
      </c>
      <c r="AD2648" s="25" t="s">
        <v>173</v>
      </c>
      <c r="AE2648" s="25" t="s">
        <v>173</v>
      </c>
      <c r="AQ2648" s="5" t="e">
        <f>VLOOKUP(AR2648,'End KS4 denominations'!A:G,7,0)</f>
        <v>#N/A</v>
      </c>
      <c r="AR2648" s="5" t="str">
        <f t="shared" si="41"/>
        <v>Total.S7.Academies and free schools.Total.Total</v>
      </c>
    </row>
    <row r="2649" spans="1:44" x14ac:dyDescent="0.25">
      <c r="A2649">
        <v>201819</v>
      </c>
      <c r="B2649" t="s">
        <v>19</v>
      </c>
      <c r="C2649" t="s">
        <v>110</v>
      </c>
      <c r="D2649" t="s">
        <v>20</v>
      </c>
      <c r="E2649" t="s">
        <v>21</v>
      </c>
      <c r="F2649" t="s">
        <v>22</v>
      </c>
      <c r="G2649" t="s">
        <v>111</v>
      </c>
      <c r="H2649" t="s">
        <v>125</v>
      </c>
      <c r="I2649" t="s">
        <v>175</v>
      </c>
      <c r="J2649" t="s">
        <v>161</v>
      </c>
      <c r="K2649" t="s">
        <v>161</v>
      </c>
      <c r="L2649" t="s">
        <v>41</v>
      </c>
      <c r="M2649" t="s">
        <v>26</v>
      </c>
      <c r="N2649">
        <v>137192</v>
      </c>
      <c r="O2649">
        <v>133652</v>
      </c>
      <c r="P2649">
        <v>72095</v>
      </c>
      <c r="Q2649">
        <v>42790</v>
      </c>
      <c r="R2649">
        <v>0</v>
      </c>
      <c r="S2649">
        <v>0</v>
      </c>
      <c r="T2649">
        <v>0</v>
      </c>
      <c r="U2649">
        <v>0</v>
      </c>
      <c r="V2649">
        <v>97</v>
      </c>
      <c r="W2649">
        <v>52</v>
      </c>
      <c r="X2649">
        <v>31</v>
      </c>
      <c r="Y2649" t="s">
        <v>173</v>
      </c>
      <c r="Z2649" t="s">
        <v>173</v>
      </c>
      <c r="AA2649" t="s">
        <v>173</v>
      </c>
      <c r="AB2649" t="s">
        <v>173</v>
      </c>
      <c r="AC2649" s="25" t="s">
        <v>173</v>
      </c>
      <c r="AD2649" s="25" t="s">
        <v>173</v>
      </c>
      <c r="AE2649" s="25" t="s">
        <v>173</v>
      </c>
      <c r="AQ2649" s="5" t="e">
        <f>VLOOKUP(AR2649,'End KS4 denominations'!A:G,7,0)</f>
        <v>#N/A</v>
      </c>
      <c r="AR2649" s="5" t="str">
        <f t="shared" si="41"/>
        <v>Boys.S7.Academies and free schools.Total.Total</v>
      </c>
    </row>
    <row r="2650" spans="1:44" x14ac:dyDescent="0.25">
      <c r="A2650">
        <v>201819</v>
      </c>
      <c r="B2650" t="s">
        <v>19</v>
      </c>
      <c r="C2650" t="s">
        <v>110</v>
      </c>
      <c r="D2650" t="s">
        <v>20</v>
      </c>
      <c r="E2650" t="s">
        <v>21</v>
      </c>
      <c r="F2650" t="s">
        <v>22</v>
      </c>
      <c r="G2650" t="s">
        <v>113</v>
      </c>
      <c r="H2650" t="s">
        <v>125</v>
      </c>
      <c r="I2650" t="s">
        <v>175</v>
      </c>
      <c r="J2650" t="s">
        <v>161</v>
      </c>
      <c r="K2650" t="s">
        <v>161</v>
      </c>
      <c r="L2650" t="s">
        <v>41</v>
      </c>
      <c r="M2650" t="s">
        <v>26</v>
      </c>
      <c r="N2650">
        <v>134162</v>
      </c>
      <c r="O2650">
        <v>131517</v>
      </c>
      <c r="P2650">
        <v>77129</v>
      </c>
      <c r="Q2650">
        <v>48140</v>
      </c>
      <c r="R2650">
        <v>0</v>
      </c>
      <c r="S2650">
        <v>0</v>
      </c>
      <c r="T2650">
        <v>0</v>
      </c>
      <c r="U2650">
        <v>0</v>
      </c>
      <c r="V2650">
        <v>98</v>
      </c>
      <c r="W2650">
        <v>57</v>
      </c>
      <c r="X2650">
        <v>35</v>
      </c>
      <c r="Y2650" t="s">
        <v>173</v>
      </c>
      <c r="Z2650" t="s">
        <v>173</v>
      </c>
      <c r="AA2650" t="s">
        <v>173</v>
      </c>
      <c r="AB2650" t="s">
        <v>173</v>
      </c>
      <c r="AC2650" s="25" t="s">
        <v>173</v>
      </c>
      <c r="AD2650" s="25" t="s">
        <v>173</v>
      </c>
      <c r="AE2650" s="25" t="s">
        <v>173</v>
      </c>
      <c r="AQ2650" s="5" t="e">
        <f>VLOOKUP(AR2650,'End KS4 denominations'!A:G,7,0)</f>
        <v>#N/A</v>
      </c>
      <c r="AR2650" s="5" t="str">
        <f t="shared" si="41"/>
        <v>Girls.S7.Academies and free schools.Total.Total</v>
      </c>
    </row>
    <row r="2651" spans="1:44" x14ac:dyDescent="0.25">
      <c r="A2651">
        <v>201819</v>
      </c>
      <c r="B2651" t="s">
        <v>19</v>
      </c>
      <c r="C2651" t="s">
        <v>110</v>
      </c>
      <c r="D2651" t="s">
        <v>20</v>
      </c>
      <c r="E2651" t="s">
        <v>21</v>
      </c>
      <c r="F2651" t="s">
        <v>22</v>
      </c>
      <c r="G2651" t="s">
        <v>161</v>
      </c>
      <c r="H2651" t="s">
        <v>125</v>
      </c>
      <c r="I2651" t="s">
        <v>175</v>
      </c>
      <c r="J2651" t="s">
        <v>161</v>
      </c>
      <c r="K2651" t="s">
        <v>161</v>
      </c>
      <c r="L2651" t="s">
        <v>41</v>
      </c>
      <c r="M2651" t="s">
        <v>26</v>
      </c>
      <c r="N2651">
        <v>271354</v>
      </c>
      <c r="O2651">
        <v>265169</v>
      </c>
      <c r="P2651">
        <v>149224</v>
      </c>
      <c r="Q2651">
        <v>90930</v>
      </c>
      <c r="R2651">
        <v>0</v>
      </c>
      <c r="S2651">
        <v>0</v>
      </c>
      <c r="T2651">
        <v>0</v>
      </c>
      <c r="U2651">
        <v>0</v>
      </c>
      <c r="V2651">
        <v>97</v>
      </c>
      <c r="W2651">
        <v>54</v>
      </c>
      <c r="X2651">
        <v>33</v>
      </c>
      <c r="Y2651" t="s">
        <v>173</v>
      </c>
      <c r="Z2651" t="s">
        <v>173</v>
      </c>
      <c r="AA2651" t="s">
        <v>173</v>
      </c>
      <c r="AB2651" t="s">
        <v>173</v>
      </c>
      <c r="AC2651" s="25" t="s">
        <v>173</v>
      </c>
      <c r="AD2651" s="25" t="s">
        <v>173</v>
      </c>
      <c r="AE2651" s="25" t="s">
        <v>173</v>
      </c>
      <c r="AQ2651" s="5" t="e">
        <f>VLOOKUP(AR2651,'End KS4 denominations'!A:G,7,0)</f>
        <v>#N/A</v>
      </c>
      <c r="AR2651" s="5" t="str">
        <f t="shared" si="41"/>
        <v>Total.S7.Academies and free schools.Total.Total</v>
      </c>
    </row>
    <row r="2652" spans="1:44" x14ac:dyDescent="0.25">
      <c r="A2652">
        <v>201819</v>
      </c>
      <c r="B2652" t="s">
        <v>19</v>
      </c>
      <c r="C2652" t="s">
        <v>110</v>
      </c>
      <c r="D2652" t="s">
        <v>20</v>
      </c>
      <c r="E2652" t="s">
        <v>21</v>
      </c>
      <c r="F2652" t="s">
        <v>22</v>
      </c>
      <c r="G2652" t="s">
        <v>111</v>
      </c>
      <c r="H2652" t="s">
        <v>125</v>
      </c>
      <c r="I2652" t="s">
        <v>175</v>
      </c>
      <c r="J2652" t="s">
        <v>161</v>
      </c>
      <c r="K2652" t="s">
        <v>161</v>
      </c>
      <c r="L2652" t="s">
        <v>42</v>
      </c>
      <c r="M2652" t="s">
        <v>26</v>
      </c>
      <c r="N2652">
        <v>1875</v>
      </c>
      <c r="O2652">
        <v>1808</v>
      </c>
      <c r="P2652">
        <v>1026</v>
      </c>
      <c r="Q2652">
        <v>739</v>
      </c>
      <c r="R2652">
        <v>0</v>
      </c>
      <c r="S2652">
        <v>0</v>
      </c>
      <c r="T2652">
        <v>0</v>
      </c>
      <c r="U2652">
        <v>0</v>
      </c>
      <c r="V2652">
        <v>96</v>
      </c>
      <c r="W2652">
        <v>54</v>
      </c>
      <c r="X2652">
        <v>39</v>
      </c>
      <c r="Y2652" t="s">
        <v>173</v>
      </c>
      <c r="Z2652" t="s">
        <v>173</v>
      </c>
      <c r="AA2652" t="s">
        <v>173</v>
      </c>
      <c r="AB2652" t="s">
        <v>173</v>
      </c>
      <c r="AC2652" s="25" t="s">
        <v>173</v>
      </c>
      <c r="AD2652" s="25" t="s">
        <v>173</v>
      </c>
      <c r="AE2652" s="25" t="s">
        <v>173</v>
      </c>
      <c r="AQ2652" s="5" t="e">
        <f>VLOOKUP(AR2652,'End KS4 denominations'!A:G,7,0)</f>
        <v>#N/A</v>
      </c>
      <c r="AR2652" s="5" t="str">
        <f t="shared" si="41"/>
        <v>Boys.S7.Academies and free schools.Total.Total</v>
      </c>
    </row>
    <row r="2653" spans="1:44" x14ac:dyDescent="0.25">
      <c r="A2653">
        <v>201819</v>
      </c>
      <c r="B2653" t="s">
        <v>19</v>
      </c>
      <c r="C2653" t="s">
        <v>110</v>
      </c>
      <c r="D2653" t="s">
        <v>20</v>
      </c>
      <c r="E2653" t="s">
        <v>21</v>
      </c>
      <c r="F2653" t="s">
        <v>22</v>
      </c>
      <c r="G2653" t="s">
        <v>113</v>
      </c>
      <c r="H2653" t="s">
        <v>125</v>
      </c>
      <c r="I2653" t="s">
        <v>175</v>
      </c>
      <c r="J2653" t="s">
        <v>161</v>
      </c>
      <c r="K2653" t="s">
        <v>161</v>
      </c>
      <c r="L2653" t="s">
        <v>42</v>
      </c>
      <c r="M2653" t="s">
        <v>26</v>
      </c>
      <c r="N2653">
        <v>1348</v>
      </c>
      <c r="O2653">
        <v>1328</v>
      </c>
      <c r="P2653">
        <v>994</v>
      </c>
      <c r="Q2653">
        <v>825</v>
      </c>
      <c r="R2653">
        <v>0</v>
      </c>
      <c r="S2653">
        <v>0</v>
      </c>
      <c r="T2653">
        <v>0</v>
      </c>
      <c r="U2653">
        <v>0</v>
      </c>
      <c r="V2653">
        <v>98</v>
      </c>
      <c r="W2653">
        <v>73</v>
      </c>
      <c r="X2653">
        <v>61</v>
      </c>
      <c r="Y2653" t="s">
        <v>173</v>
      </c>
      <c r="Z2653" t="s">
        <v>173</v>
      </c>
      <c r="AA2653" t="s">
        <v>173</v>
      </c>
      <c r="AB2653" t="s">
        <v>173</v>
      </c>
      <c r="AC2653" s="25" t="s">
        <v>173</v>
      </c>
      <c r="AD2653" s="25" t="s">
        <v>173</v>
      </c>
      <c r="AE2653" s="25" t="s">
        <v>173</v>
      </c>
      <c r="AQ2653" s="5" t="e">
        <f>VLOOKUP(AR2653,'End KS4 denominations'!A:G,7,0)</f>
        <v>#N/A</v>
      </c>
      <c r="AR2653" s="5" t="str">
        <f t="shared" si="41"/>
        <v>Girls.S7.Academies and free schools.Total.Total</v>
      </c>
    </row>
    <row r="2654" spans="1:44" x14ac:dyDescent="0.25">
      <c r="A2654">
        <v>201819</v>
      </c>
      <c r="B2654" t="s">
        <v>19</v>
      </c>
      <c r="C2654" t="s">
        <v>110</v>
      </c>
      <c r="D2654" t="s">
        <v>20</v>
      </c>
      <c r="E2654" t="s">
        <v>21</v>
      </c>
      <c r="F2654" t="s">
        <v>22</v>
      </c>
      <c r="G2654" t="s">
        <v>161</v>
      </c>
      <c r="H2654" t="s">
        <v>125</v>
      </c>
      <c r="I2654" t="s">
        <v>175</v>
      </c>
      <c r="J2654" t="s">
        <v>161</v>
      </c>
      <c r="K2654" t="s">
        <v>161</v>
      </c>
      <c r="L2654" t="s">
        <v>42</v>
      </c>
      <c r="M2654" t="s">
        <v>26</v>
      </c>
      <c r="N2654">
        <v>3223</v>
      </c>
      <c r="O2654">
        <v>3136</v>
      </c>
      <c r="P2654">
        <v>2020</v>
      </c>
      <c r="Q2654">
        <v>1564</v>
      </c>
      <c r="R2654">
        <v>0</v>
      </c>
      <c r="S2654">
        <v>0</v>
      </c>
      <c r="T2654">
        <v>0</v>
      </c>
      <c r="U2654">
        <v>0</v>
      </c>
      <c r="V2654">
        <v>97</v>
      </c>
      <c r="W2654">
        <v>62</v>
      </c>
      <c r="X2654">
        <v>48</v>
      </c>
      <c r="Y2654" t="s">
        <v>173</v>
      </c>
      <c r="Z2654" t="s">
        <v>173</v>
      </c>
      <c r="AA2654" t="s">
        <v>173</v>
      </c>
      <c r="AB2654" t="s">
        <v>173</v>
      </c>
      <c r="AC2654" s="25" t="s">
        <v>173</v>
      </c>
      <c r="AD2654" s="25" t="s">
        <v>173</v>
      </c>
      <c r="AE2654" s="25" t="s">
        <v>173</v>
      </c>
      <c r="AQ2654" s="5" t="e">
        <f>VLOOKUP(AR2654,'End KS4 denominations'!A:G,7,0)</f>
        <v>#N/A</v>
      </c>
      <c r="AR2654" s="5" t="str">
        <f t="shared" si="41"/>
        <v>Total.S7.Academies and free schools.Total.Total</v>
      </c>
    </row>
    <row r="2655" spans="1:44" x14ac:dyDescent="0.25">
      <c r="A2655">
        <v>201819</v>
      </c>
      <c r="B2655" t="s">
        <v>19</v>
      </c>
      <c r="C2655" t="s">
        <v>110</v>
      </c>
      <c r="D2655" t="s">
        <v>20</v>
      </c>
      <c r="E2655" t="s">
        <v>21</v>
      </c>
      <c r="F2655" t="s">
        <v>22</v>
      </c>
      <c r="G2655" t="s">
        <v>111</v>
      </c>
      <c r="H2655" t="s">
        <v>125</v>
      </c>
      <c r="I2655" t="s">
        <v>175</v>
      </c>
      <c r="J2655" t="s">
        <v>161</v>
      </c>
      <c r="K2655" t="s">
        <v>161</v>
      </c>
      <c r="L2655" t="s">
        <v>43</v>
      </c>
      <c r="M2655" t="s">
        <v>26</v>
      </c>
      <c r="N2655">
        <v>42948</v>
      </c>
      <c r="O2655">
        <v>41433</v>
      </c>
      <c r="P2655">
        <v>26526</v>
      </c>
      <c r="Q2655">
        <v>20636</v>
      </c>
      <c r="R2655">
        <v>0</v>
      </c>
      <c r="S2655">
        <v>0</v>
      </c>
      <c r="T2655">
        <v>0</v>
      </c>
      <c r="U2655">
        <v>0</v>
      </c>
      <c r="V2655">
        <v>96</v>
      </c>
      <c r="W2655">
        <v>61</v>
      </c>
      <c r="X2655">
        <v>48</v>
      </c>
      <c r="Y2655" t="s">
        <v>173</v>
      </c>
      <c r="Z2655" t="s">
        <v>173</v>
      </c>
      <c r="AA2655" t="s">
        <v>173</v>
      </c>
      <c r="AB2655" t="s">
        <v>173</v>
      </c>
      <c r="AC2655" s="25" t="s">
        <v>173</v>
      </c>
      <c r="AD2655" s="25" t="s">
        <v>173</v>
      </c>
      <c r="AE2655" s="25" t="s">
        <v>173</v>
      </c>
      <c r="AQ2655" s="5" t="e">
        <f>VLOOKUP(AR2655,'End KS4 denominations'!A:G,7,0)</f>
        <v>#N/A</v>
      </c>
      <c r="AR2655" s="5" t="str">
        <f t="shared" si="41"/>
        <v>Boys.S7.Academies and free schools.Total.Total</v>
      </c>
    </row>
    <row r="2656" spans="1:44" x14ac:dyDescent="0.25">
      <c r="A2656">
        <v>201819</v>
      </c>
      <c r="B2656" t="s">
        <v>19</v>
      </c>
      <c r="C2656" t="s">
        <v>110</v>
      </c>
      <c r="D2656" t="s">
        <v>20</v>
      </c>
      <c r="E2656" t="s">
        <v>21</v>
      </c>
      <c r="F2656" t="s">
        <v>22</v>
      </c>
      <c r="G2656" t="s">
        <v>113</v>
      </c>
      <c r="H2656" t="s">
        <v>125</v>
      </c>
      <c r="I2656" t="s">
        <v>175</v>
      </c>
      <c r="J2656" t="s">
        <v>161</v>
      </c>
      <c r="K2656" t="s">
        <v>161</v>
      </c>
      <c r="L2656" t="s">
        <v>43</v>
      </c>
      <c r="M2656" t="s">
        <v>26</v>
      </c>
      <c r="N2656">
        <v>11377</v>
      </c>
      <c r="O2656">
        <v>11020</v>
      </c>
      <c r="P2656">
        <v>7543</v>
      </c>
      <c r="Q2656">
        <v>6024</v>
      </c>
      <c r="R2656">
        <v>0</v>
      </c>
      <c r="S2656">
        <v>0</v>
      </c>
      <c r="T2656">
        <v>0</v>
      </c>
      <c r="U2656">
        <v>0</v>
      </c>
      <c r="V2656">
        <v>96</v>
      </c>
      <c r="W2656">
        <v>66</v>
      </c>
      <c r="X2656">
        <v>52</v>
      </c>
      <c r="Y2656" t="s">
        <v>173</v>
      </c>
      <c r="Z2656" t="s">
        <v>173</v>
      </c>
      <c r="AA2656" t="s">
        <v>173</v>
      </c>
      <c r="AB2656" t="s">
        <v>173</v>
      </c>
      <c r="AC2656" s="25" t="s">
        <v>173</v>
      </c>
      <c r="AD2656" s="25" t="s">
        <v>173</v>
      </c>
      <c r="AE2656" s="25" t="s">
        <v>173</v>
      </c>
      <c r="AQ2656" s="5" t="e">
        <f>VLOOKUP(AR2656,'End KS4 denominations'!A:G,7,0)</f>
        <v>#N/A</v>
      </c>
      <c r="AR2656" s="5" t="str">
        <f t="shared" si="41"/>
        <v>Girls.S7.Academies and free schools.Total.Total</v>
      </c>
    </row>
    <row r="2657" spans="1:44" x14ac:dyDescent="0.25">
      <c r="A2657">
        <v>201819</v>
      </c>
      <c r="B2657" t="s">
        <v>19</v>
      </c>
      <c r="C2657" t="s">
        <v>110</v>
      </c>
      <c r="D2657" t="s">
        <v>20</v>
      </c>
      <c r="E2657" t="s">
        <v>21</v>
      </c>
      <c r="F2657" t="s">
        <v>22</v>
      </c>
      <c r="G2657" t="s">
        <v>161</v>
      </c>
      <c r="H2657" t="s">
        <v>125</v>
      </c>
      <c r="I2657" t="s">
        <v>175</v>
      </c>
      <c r="J2657" t="s">
        <v>161</v>
      </c>
      <c r="K2657" t="s">
        <v>161</v>
      </c>
      <c r="L2657" t="s">
        <v>43</v>
      </c>
      <c r="M2657" t="s">
        <v>26</v>
      </c>
      <c r="N2657">
        <v>54325</v>
      </c>
      <c r="O2657">
        <v>52453</v>
      </c>
      <c r="P2657">
        <v>34069</v>
      </c>
      <c r="Q2657">
        <v>26660</v>
      </c>
      <c r="R2657">
        <v>0</v>
      </c>
      <c r="S2657">
        <v>0</v>
      </c>
      <c r="T2657">
        <v>0</v>
      </c>
      <c r="U2657">
        <v>0</v>
      </c>
      <c r="V2657">
        <v>96</v>
      </c>
      <c r="W2657">
        <v>62</v>
      </c>
      <c r="X2657">
        <v>49</v>
      </c>
      <c r="Y2657" t="s">
        <v>173</v>
      </c>
      <c r="Z2657" t="s">
        <v>173</v>
      </c>
      <c r="AA2657" t="s">
        <v>173</v>
      </c>
      <c r="AB2657" t="s">
        <v>173</v>
      </c>
      <c r="AC2657" s="25" t="s">
        <v>173</v>
      </c>
      <c r="AD2657" s="25" t="s">
        <v>173</v>
      </c>
      <c r="AE2657" s="25" t="s">
        <v>173</v>
      </c>
      <c r="AQ2657" s="5" t="e">
        <f>VLOOKUP(AR2657,'End KS4 denominations'!A:G,7,0)</f>
        <v>#N/A</v>
      </c>
      <c r="AR2657" s="5" t="str">
        <f t="shared" si="41"/>
        <v>Total.S7.Academies and free schools.Total.Total</v>
      </c>
    </row>
    <row r="2658" spans="1:44" x14ac:dyDescent="0.25">
      <c r="A2658">
        <v>201819</v>
      </c>
      <c r="B2658" t="s">
        <v>19</v>
      </c>
      <c r="C2658" t="s">
        <v>110</v>
      </c>
      <c r="D2658" t="s">
        <v>20</v>
      </c>
      <c r="E2658" t="s">
        <v>21</v>
      </c>
      <c r="F2658" t="s">
        <v>22</v>
      </c>
      <c r="G2658" t="s">
        <v>111</v>
      </c>
      <c r="H2658" t="s">
        <v>125</v>
      </c>
      <c r="I2658" t="s">
        <v>175</v>
      </c>
      <c r="J2658" t="s">
        <v>161</v>
      </c>
      <c r="K2658" t="s">
        <v>161</v>
      </c>
      <c r="L2658" t="s">
        <v>44</v>
      </c>
      <c r="M2658" t="s">
        <v>26</v>
      </c>
      <c r="N2658">
        <v>393</v>
      </c>
      <c r="O2658">
        <v>390</v>
      </c>
      <c r="P2658">
        <v>243</v>
      </c>
      <c r="Q2658">
        <v>184</v>
      </c>
      <c r="R2658">
        <v>0</v>
      </c>
      <c r="S2658">
        <v>0</v>
      </c>
      <c r="T2658">
        <v>0</v>
      </c>
      <c r="U2658">
        <v>0</v>
      </c>
      <c r="V2658">
        <v>99</v>
      </c>
      <c r="W2658">
        <v>61</v>
      </c>
      <c r="X2658">
        <v>46</v>
      </c>
      <c r="Y2658" t="s">
        <v>173</v>
      </c>
      <c r="Z2658" t="s">
        <v>173</v>
      </c>
      <c r="AA2658" t="s">
        <v>173</v>
      </c>
      <c r="AB2658" t="s">
        <v>173</v>
      </c>
      <c r="AC2658" s="25" t="s">
        <v>173</v>
      </c>
      <c r="AD2658" s="25" t="s">
        <v>173</v>
      </c>
      <c r="AE2658" s="25" t="s">
        <v>173</v>
      </c>
      <c r="AQ2658" s="5" t="e">
        <f>VLOOKUP(AR2658,'End KS4 denominations'!A:G,7,0)</f>
        <v>#N/A</v>
      </c>
      <c r="AR2658" s="5" t="str">
        <f t="shared" si="41"/>
        <v>Boys.S7.Academies and free schools.Total.Total</v>
      </c>
    </row>
    <row r="2659" spans="1:44" x14ac:dyDescent="0.25">
      <c r="A2659">
        <v>201819</v>
      </c>
      <c r="B2659" t="s">
        <v>19</v>
      </c>
      <c r="C2659" t="s">
        <v>110</v>
      </c>
      <c r="D2659" t="s">
        <v>20</v>
      </c>
      <c r="E2659" t="s">
        <v>21</v>
      </c>
      <c r="F2659" t="s">
        <v>22</v>
      </c>
      <c r="G2659" t="s">
        <v>113</v>
      </c>
      <c r="H2659" t="s">
        <v>125</v>
      </c>
      <c r="I2659" t="s">
        <v>175</v>
      </c>
      <c r="J2659" t="s">
        <v>161</v>
      </c>
      <c r="K2659" t="s">
        <v>161</v>
      </c>
      <c r="L2659" t="s">
        <v>44</v>
      </c>
      <c r="M2659" t="s">
        <v>26</v>
      </c>
      <c r="N2659">
        <v>6086</v>
      </c>
      <c r="O2659">
        <v>6033</v>
      </c>
      <c r="P2659">
        <v>4391</v>
      </c>
      <c r="Q2659">
        <v>3450</v>
      </c>
      <c r="R2659">
        <v>0</v>
      </c>
      <c r="S2659">
        <v>0</v>
      </c>
      <c r="T2659">
        <v>0</v>
      </c>
      <c r="U2659">
        <v>0</v>
      </c>
      <c r="V2659">
        <v>99</v>
      </c>
      <c r="W2659">
        <v>72</v>
      </c>
      <c r="X2659">
        <v>56</v>
      </c>
      <c r="Y2659" t="s">
        <v>173</v>
      </c>
      <c r="Z2659" t="s">
        <v>173</v>
      </c>
      <c r="AA2659" t="s">
        <v>173</v>
      </c>
      <c r="AB2659" t="s">
        <v>173</v>
      </c>
      <c r="AC2659" s="25" t="s">
        <v>173</v>
      </c>
      <c r="AD2659" s="25" t="s">
        <v>173</v>
      </c>
      <c r="AE2659" s="25" t="s">
        <v>173</v>
      </c>
      <c r="AQ2659" s="5" t="e">
        <f>VLOOKUP(AR2659,'End KS4 denominations'!A:G,7,0)</f>
        <v>#N/A</v>
      </c>
      <c r="AR2659" s="5" t="str">
        <f t="shared" si="41"/>
        <v>Girls.S7.Academies and free schools.Total.Total</v>
      </c>
    </row>
    <row r="2660" spans="1:44" x14ac:dyDescent="0.25">
      <c r="A2660">
        <v>201819</v>
      </c>
      <c r="B2660" t="s">
        <v>19</v>
      </c>
      <c r="C2660" t="s">
        <v>110</v>
      </c>
      <c r="D2660" t="s">
        <v>20</v>
      </c>
      <c r="E2660" t="s">
        <v>21</v>
      </c>
      <c r="F2660" t="s">
        <v>22</v>
      </c>
      <c r="G2660" t="s">
        <v>161</v>
      </c>
      <c r="H2660" t="s">
        <v>125</v>
      </c>
      <c r="I2660" t="s">
        <v>175</v>
      </c>
      <c r="J2660" t="s">
        <v>161</v>
      </c>
      <c r="K2660" t="s">
        <v>161</v>
      </c>
      <c r="L2660" t="s">
        <v>44</v>
      </c>
      <c r="M2660" t="s">
        <v>26</v>
      </c>
      <c r="N2660">
        <v>6479</v>
      </c>
      <c r="O2660">
        <v>6423</v>
      </c>
      <c r="P2660">
        <v>4634</v>
      </c>
      <c r="Q2660">
        <v>3634</v>
      </c>
      <c r="R2660">
        <v>0</v>
      </c>
      <c r="S2660">
        <v>0</v>
      </c>
      <c r="T2660">
        <v>0</v>
      </c>
      <c r="U2660">
        <v>0</v>
      </c>
      <c r="V2660">
        <v>99</v>
      </c>
      <c r="W2660">
        <v>71</v>
      </c>
      <c r="X2660">
        <v>56</v>
      </c>
      <c r="Y2660" t="s">
        <v>173</v>
      </c>
      <c r="Z2660" t="s">
        <v>173</v>
      </c>
      <c r="AA2660" t="s">
        <v>173</v>
      </c>
      <c r="AB2660" t="s">
        <v>173</v>
      </c>
      <c r="AC2660" s="25" t="s">
        <v>173</v>
      </c>
      <c r="AD2660" s="25" t="s">
        <v>173</v>
      </c>
      <c r="AE2660" s="25" t="s">
        <v>173</v>
      </c>
      <c r="AQ2660" s="5" t="e">
        <f>VLOOKUP(AR2660,'End KS4 denominations'!A:G,7,0)</f>
        <v>#N/A</v>
      </c>
      <c r="AR2660" s="5" t="str">
        <f t="shared" si="41"/>
        <v>Total.S7.Academies and free schools.Total.Total</v>
      </c>
    </row>
    <row r="2661" spans="1:44" x14ac:dyDescent="0.25">
      <c r="A2661">
        <v>201819</v>
      </c>
      <c r="B2661" t="s">
        <v>19</v>
      </c>
      <c r="C2661" t="s">
        <v>110</v>
      </c>
      <c r="D2661" t="s">
        <v>20</v>
      </c>
      <c r="E2661" t="s">
        <v>21</v>
      </c>
      <c r="F2661" t="s">
        <v>22</v>
      </c>
      <c r="G2661" t="s">
        <v>111</v>
      </c>
      <c r="H2661" t="s">
        <v>125</v>
      </c>
      <c r="I2661" t="s">
        <v>175</v>
      </c>
      <c r="J2661" t="s">
        <v>161</v>
      </c>
      <c r="K2661" t="s">
        <v>161</v>
      </c>
      <c r="L2661" t="s">
        <v>165</v>
      </c>
      <c r="M2661" t="s">
        <v>26</v>
      </c>
      <c r="N2661">
        <v>41247</v>
      </c>
      <c r="O2661">
        <v>40427</v>
      </c>
      <c r="P2661">
        <v>23475</v>
      </c>
      <c r="Q2661">
        <v>16870</v>
      </c>
      <c r="R2661">
        <v>0</v>
      </c>
      <c r="S2661">
        <v>0</v>
      </c>
      <c r="T2661">
        <v>0</v>
      </c>
      <c r="U2661">
        <v>0</v>
      </c>
      <c r="V2661">
        <v>98</v>
      </c>
      <c r="W2661">
        <v>56</v>
      </c>
      <c r="X2661">
        <v>40</v>
      </c>
      <c r="Y2661" t="s">
        <v>173</v>
      </c>
      <c r="Z2661" t="s">
        <v>173</v>
      </c>
      <c r="AA2661" t="s">
        <v>173</v>
      </c>
      <c r="AB2661" t="s">
        <v>173</v>
      </c>
      <c r="AC2661" s="25" t="s">
        <v>173</v>
      </c>
      <c r="AD2661" s="25" t="s">
        <v>173</v>
      </c>
      <c r="AE2661" s="25" t="s">
        <v>173</v>
      </c>
      <c r="AQ2661" s="5" t="e">
        <f>VLOOKUP(AR2661,'End KS4 denominations'!A:G,7,0)</f>
        <v>#N/A</v>
      </c>
      <c r="AR2661" s="5" t="str">
        <f t="shared" si="41"/>
        <v>Boys.S7.Academies and free schools.Total.Total</v>
      </c>
    </row>
    <row r="2662" spans="1:44" x14ac:dyDescent="0.25">
      <c r="A2662">
        <v>201819</v>
      </c>
      <c r="B2662" t="s">
        <v>19</v>
      </c>
      <c r="C2662" t="s">
        <v>110</v>
      </c>
      <c r="D2662" t="s">
        <v>20</v>
      </c>
      <c r="E2662" t="s">
        <v>21</v>
      </c>
      <c r="F2662" t="s">
        <v>22</v>
      </c>
      <c r="G2662" t="s">
        <v>113</v>
      </c>
      <c r="H2662" t="s">
        <v>125</v>
      </c>
      <c r="I2662" t="s">
        <v>175</v>
      </c>
      <c r="J2662" t="s">
        <v>161</v>
      </c>
      <c r="K2662" t="s">
        <v>161</v>
      </c>
      <c r="L2662" t="s">
        <v>165</v>
      </c>
      <c r="M2662" t="s">
        <v>26</v>
      </c>
      <c r="N2662">
        <v>17355</v>
      </c>
      <c r="O2662">
        <v>17198</v>
      </c>
      <c r="P2662">
        <v>12835</v>
      </c>
      <c r="Q2662">
        <v>10533</v>
      </c>
      <c r="R2662">
        <v>0</v>
      </c>
      <c r="S2662">
        <v>0</v>
      </c>
      <c r="T2662">
        <v>0</v>
      </c>
      <c r="U2662">
        <v>0</v>
      </c>
      <c r="V2662">
        <v>99</v>
      </c>
      <c r="W2662">
        <v>73</v>
      </c>
      <c r="X2662">
        <v>60</v>
      </c>
      <c r="Y2662" t="s">
        <v>173</v>
      </c>
      <c r="Z2662" t="s">
        <v>173</v>
      </c>
      <c r="AA2662" t="s">
        <v>173</v>
      </c>
      <c r="AB2662" t="s">
        <v>173</v>
      </c>
      <c r="AC2662" s="25" t="s">
        <v>173</v>
      </c>
      <c r="AD2662" s="25" t="s">
        <v>173</v>
      </c>
      <c r="AE2662" s="25" t="s">
        <v>173</v>
      </c>
      <c r="AQ2662" s="5" t="e">
        <f>VLOOKUP(AR2662,'End KS4 denominations'!A:G,7,0)</f>
        <v>#N/A</v>
      </c>
      <c r="AR2662" s="5" t="str">
        <f t="shared" si="41"/>
        <v>Girls.S7.Academies and free schools.Total.Total</v>
      </c>
    </row>
    <row r="2663" spans="1:44" x14ac:dyDescent="0.25">
      <c r="A2663">
        <v>201819</v>
      </c>
      <c r="B2663" t="s">
        <v>19</v>
      </c>
      <c r="C2663" t="s">
        <v>110</v>
      </c>
      <c r="D2663" t="s">
        <v>20</v>
      </c>
      <c r="E2663" t="s">
        <v>21</v>
      </c>
      <c r="F2663" t="s">
        <v>22</v>
      </c>
      <c r="G2663" t="s">
        <v>161</v>
      </c>
      <c r="H2663" t="s">
        <v>125</v>
      </c>
      <c r="I2663" t="s">
        <v>175</v>
      </c>
      <c r="J2663" t="s">
        <v>161</v>
      </c>
      <c r="K2663" t="s">
        <v>161</v>
      </c>
      <c r="L2663" t="s">
        <v>165</v>
      </c>
      <c r="M2663" t="s">
        <v>26</v>
      </c>
      <c r="N2663">
        <v>58602</v>
      </c>
      <c r="O2663">
        <v>57625</v>
      </c>
      <c r="P2663">
        <v>36310</v>
      </c>
      <c r="Q2663">
        <v>27403</v>
      </c>
      <c r="R2663">
        <v>0</v>
      </c>
      <c r="S2663">
        <v>0</v>
      </c>
      <c r="T2663">
        <v>0</v>
      </c>
      <c r="U2663">
        <v>0</v>
      </c>
      <c r="V2663">
        <v>98</v>
      </c>
      <c r="W2663">
        <v>61</v>
      </c>
      <c r="X2663">
        <v>46</v>
      </c>
      <c r="Y2663" t="s">
        <v>173</v>
      </c>
      <c r="Z2663" t="s">
        <v>173</v>
      </c>
      <c r="AA2663" t="s">
        <v>173</v>
      </c>
      <c r="AB2663" t="s">
        <v>173</v>
      </c>
      <c r="AC2663" s="25" t="s">
        <v>173</v>
      </c>
      <c r="AD2663" s="25" t="s">
        <v>173</v>
      </c>
      <c r="AE2663" s="25" t="s">
        <v>173</v>
      </c>
      <c r="AQ2663" s="5" t="e">
        <f>VLOOKUP(AR2663,'End KS4 denominations'!A:G,7,0)</f>
        <v>#N/A</v>
      </c>
      <c r="AR2663" s="5" t="str">
        <f t="shared" si="41"/>
        <v>Total.S7.Academies and free schools.Total.Total</v>
      </c>
    </row>
    <row r="2664" spans="1:44" x14ac:dyDescent="0.25">
      <c r="A2664">
        <v>201819</v>
      </c>
      <c r="B2664" t="s">
        <v>19</v>
      </c>
      <c r="C2664" t="s">
        <v>110</v>
      </c>
      <c r="D2664" t="s">
        <v>20</v>
      </c>
      <c r="E2664" t="s">
        <v>21</v>
      </c>
      <c r="F2664" t="s">
        <v>22</v>
      </c>
      <c r="G2664" t="s">
        <v>111</v>
      </c>
      <c r="H2664" t="s">
        <v>125</v>
      </c>
      <c r="I2664" t="s">
        <v>175</v>
      </c>
      <c r="J2664" t="s">
        <v>161</v>
      </c>
      <c r="K2664" t="s">
        <v>161</v>
      </c>
      <c r="L2664" t="s">
        <v>45</v>
      </c>
      <c r="M2664" t="s">
        <v>26</v>
      </c>
      <c r="N2664">
        <v>13712</v>
      </c>
      <c r="O2664">
        <v>13561</v>
      </c>
      <c r="P2664">
        <v>8361</v>
      </c>
      <c r="Q2664">
        <v>5948</v>
      </c>
      <c r="R2664">
        <v>0</v>
      </c>
      <c r="S2664">
        <v>0</v>
      </c>
      <c r="T2664">
        <v>0</v>
      </c>
      <c r="U2664">
        <v>0</v>
      </c>
      <c r="V2664">
        <v>98</v>
      </c>
      <c r="W2664">
        <v>60</v>
      </c>
      <c r="X2664">
        <v>43</v>
      </c>
      <c r="Y2664" t="s">
        <v>173</v>
      </c>
      <c r="Z2664" t="s">
        <v>173</v>
      </c>
      <c r="AA2664" t="s">
        <v>173</v>
      </c>
      <c r="AB2664" t="s">
        <v>173</v>
      </c>
      <c r="AC2664" s="25" t="s">
        <v>173</v>
      </c>
      <c r="AD2664" s="25" t="s">
        <v>173</v>
      </c>
      <c r="AE2664" s="25" t="s">
        <v>173</v>
      </c>
      <c r="AQ2664" s="5" t="e">
        <f>VLOOKUP(AR2664,'End KS4 denominations'!A:G,7,0)</f>
        <v>#N/A</v>
      </c>
      <c r="AR2664" s="5" t="str">
        <f t="shared" si="41"/>
        <v>Boys.S7.Academies and free schools.Total.Total</v>
      </c>
    </row>
    <row r="2665" spans="1:44" x14ac:dyDescent="0.25">
      <c r="A2665">
        <v>201819</v>
      </c>
      <c r="B2665" t="s">
        <v>19</v>
      </c>
      <c r="C2665" t="s">
        <v>110</v>
      </c>
      <c r="D2665" t="s">
        <v>20</v>
      </c>
      <c r="E2665" t="s">
        <v>21</v>
      </c>
      <c r="F2665" t="s">
        <v>22</v>
      </c>
      <c r="G2665" t="s">
        <v>113</v>
      </c>
      <c r="H2665" t="s">
        <v>125</v>
      </c>
      <c r="I2665" t="s">
        <v>175</v>
      </c>
      <c r="J2665" t="s">
        <v>161</v>
      </c>
      <c r="K2665" t="s">
        <v>161</v>
      </c>
      <c r="L2665" t="s">
        <v>45</v>
      </c>
      <c r="M2665" t="s">
        <v>26</v>
      </c>
      <c r="N2665">
        <v>24823</v>
      </c>
      <c r="O2665">
        <v>24735</v>
      </c>
      <c r="P2665">
        <v>19646</v>
      </c>
      <c r="Q2665">
        <v>16121</v>
      </c>
      <c r="R2665">
        <v>0</v>
      </c>
      <c r="S2665">
        <v>0</v>
      </c>
      <c r="T2665">
        <v>0</v>
      </c>
      <c r="U2665">
        <v>0</v>
      </c>
      <c r="V2665">
        <v>99</v>
      </c>
      <c r="W2665">
        <v>79</v>
      </c>
      <c r="X2665">
        <v>64</v>
      </c>
      <c r="Y2665" t="s">
        <v>173</v>
      </c>
      <c r="Z2665" t="s">
        <v>173</v>
      </c>
      <c r="AA2665" t="s">
        <v>173</v>
      </c>
      <c r="AB2665" t="s">
        <v>173</v>
      </c>
      <c r="AC2665" s="25" t="s">
        <v>173</v>
      </c>
      <c r="AD2665" s="25" t="s">
        <v>173</v>
      </c>
      <c r="AE2665" s="25" t="s">
        <v>173</v>
      </c>
      <c r="AQ2665" s="5" t="e">
        <f>VLOOKUP(AR2665,'End KS4 denominations'!A:G,7,0)</f>
        <v>#N/A</v>
      </c>
      <c r="AR2665" s="5" t="str">
        <f t="shared" si="41"/>
        <v>Girls.S7.Academies and free schools.Total.Total</v>
      </c>
    </row>
    <row r="2666" spans="1:44" x14ac:dyDescent="0.25">
      <c r="A2666">
        <v>201819</v>
      </c>
      <c r="B2666" t="s">
        <v>19</v>
      </c>
      <c r="C2666" t="s">
        <v>110</v>
      </c>
      <c r="D2666" t="s">
        <v>20</v>
      </c>
      <c r="E2666" t="s">
        <v>21</v>
      </c>
      <c r="F2666" t="s">
        <v>22</v>
      </c>
      <c r="G2666" t="s">
        <v>161</v>
      </c>
      <c r="H2666" t="s">
        <v>125</v>
      </c>
      <c r="I2666" t="s">
        <v>175</v>
      </c>
      <c r="J2666" t="s">
        <v>161</v>
      </c>
      <c r="K2666" t="s">
        <v>161</v>
      </c>
      <c r="L2666" t="s">
        <v>45</v>
      </c>
      <c r="M2666" t="s">
        <v>26</v>
      </c>
      <c r="N2666">
        <v>38535</v>
      </c>
      <c r="O2666">
        <v>38296</v>
      </c>
      <c r="P2666">
        <v>28007</v>
      </c>
      <c r="Q2666">
        <v>22069</v>
      </c>
      <c r="R2666">
        <v>0</v>
      </c>
      <c r="S2666">
        <v>0</v>
      </c>
      <c r="T2666">
        <v>0</v>
      </c>
      <c r="U2666">
        <v>0</v>
      </c>
      <c r="V2666">
        <v>99</v>
      </c>
      <c r="W2666">
        <v>72</v>
      </c>
      <c r="X2666">
        <v>57</v>
      </c>
      <c r="Y2666" t="s">
        <v>173</v>
      </c>
      <c r="Z2666" t="s">
        <v>173</v>
      </c>
      <c r="AA2666" t="s">
        <v>173</v>
      </c>
      <c r="AB2666" t="s">
        <v>173</v>
      </c>
      <c r="AC2666" s="25" t="s">
        <v>173</v>
      </c>
      <c r="AD2666" s="25" t="s">
        <v>173</v>
      </c>
      <c r="AE2666" s="25" t="s">
        <v>173</v>
      </c>
      <c r="AQ2666" s="5" t="e">
        <f>VLOOKUP(AR2666,'End KS4 denominations'!A:G,7,0)</f>
        <v>#N/A</v>
      </c>
      <c r="AR2666" s="5" t="str">
        <f t="shared" si="41"/>
        <v>Total.S7.Academies and free schools.Total.Total</v>
      </c>
    </row>
    <row r="2667" spans="1:44" x14ac:dyDescent="0.25">
      <c r="A2667">
        <v>201819</v>
      </c>
      <c r="B2667" t="s">
        <v>19</v>
      </c>
      <c r="C2667" t="s">
        <v>110</v>
      </c>
      <c r="D2667" t="s">
        <v>20</v>
      </c>
      <c r="E2667" t="s">
        <v>21</v>
      </c>
      <c r="F2667" t="s">
        <v>22</v>
      </c>
      <c r="G2667" t="s">
        <v>111</v>
      </c>
      <c r="H2667" t="s">
        <v>125</v>
      </c>
      <c r="I2667" t="s">
        <v>175</v>
      </c>
      <c r="J2667" t="s">
        <v>161</v>
      </c>
      <c r="K2667" t="s">
        <v>161</v>
      </c>
      <c r="L2667" t="s">
        <v>46</v>
      </c>
      <c r="M2667" t="s">
        <v>26</v>
      </c>
      <c r="N2667">
        <v>3167</v>
      </c>
      <c r="O2667">
        <v>3140</v>
      </c>
      <c r="P2667">
        <v>2665</v>
      </c>
      <c r="Q2667">
        <v>2341</v>
      </c>
      <c r="R2667">
        <v>0</v>
      </c>
      <c r="S2667">
        <v>0</v>
      </c>
      <c r="T2667">
        <v>0</v>
      </c>
      <c r="U2667">
        <v>0</v>
      </c>
      <c r="V2667">
        <v>99</v>
      </c>
      <c r="W2667">
        <v>84</v>
      </c>
      <c r="X2667">
        <v>73</v>
      </c>
      <c r="Y2667" t="s">
        <v>173</v>
      </c>
      <c r="Z2667" t="s">
        <v>173</v>
      </c>
      <c r="AA2667" t="s">
        <v>173</v>
      </c>
      <c r="AB2667" t="s">
        <v>173</v>
      </c>
      <c r="AC2667" s="25" t="s">
        <v>173</v>
      </c>
      <c r="AD2667" s="25" t="s">
        <v>173</v>
      </c>
      <c r="AE2667" s="25" t="s">
        <v>173</v>
      </c>
      <c r="AQ2667" s="5" t="e">
        <f>VLOOKUP(AR2667,'End KS4 denominations'!A:G,7,0)</f>
        <v>#N/A</v>
      </c>
      <c r="AR2667" s="5" t="str">
        <f t="shared" si="41"/>
        <v>Boys.S7.Academies and free schools.Total.Total</v>
      </c>
    </row>
    <row r="2668" spans="1:44" x14ac:dyDescent="0.25">
      <c r="A2668">
        <v>201819</v>
      </c>
      <c r="B2668" t="s">
        <v>19</v>
      </c>
      <c r="C2668" t="s">
        <v>110</v>
      </c>
      <c r="D2668" t="s">
        <v>20</v>
      </c>
      <c r="E2668" t="s">
        <v>21</v>
      </c>
      <c r="F2668" t="s">
        <v>22</v>
      </c>
      <c r="G2668" t="s">
        <v>113</v>
      </c>
      <c r="H2668" t="s">
        <v>125</v>
      </c>
      <c r="I2668" t="s">
        <v>175</v>
      </c>
      <c r="J2668" t="s">
        <v>161</v>
      </c>
      <c r="K2668" t="s">
        <v>161</v>
      </c>
      <c r="L2668" t="s">
        <v>46</v>
      </c>
      <c r="M2668" t="s">
        <v>26</v>
      </c>
      <c r="N2668">
        <v>1460</v>
      </c>
      <c r="O2668">
        <v>1455</v>
      </c>
      <c r="P2668">
        <v>1175</v>
      </c>
      <c r="Q2668">
        <v>992</v>
      </c>
      <c r="R2668">
        <v>0</v>
      </c>
      <c r="S2668">
        <v>0</v>
      </c>
      <c r="T2668">
        <v>0</v>
      </c>
      <c r="U2668">
        <v>0</v>
      </c>
      <c r="V2668">
        <v>99</v>
      </c>
      <c r="W2668">
        <v>80</v>
      </c>
      <c r="X2668">
        <v>67</v>
      </c>
      <c r="Y2668" t="s">
        <v>173</v>
      </c>
      <c r="Z2668" t="s">
        <v>173</v>
      </c>
      <c r="AA2668" t="s">
        <v>173</v>
      </c>
      <c r="AB2668" t="s">
        <v>173</v>
      </c>
      <c r="AC2668" s="25" t="s">
        <v>173</v>
      </c>
      <c r="AD2668" s="25" t="s">
        <v>173</v>
      </c>
      <c r="AE2668" s="25" t="s">
        <v>173</v>
      </c>
      <c r="AQ2668" s="5" t="e">
        <f>VLOOKUP(AR2668,'End KS4 denominations'!A:G,7,0)</f>
        <v>#N/A</v>
      </c>
      <c r="AR2668" s="5" t="str">
        <f t="shared" si="41"/>
        <v>Girls.S7.Academies and free schools.Total.Total</v>
      </c>
    </row>
    <row r="2669" spans="1:44" x14ac:dyDescent="0.25">
      <c r="A2669">
        <v>201819</v>
      </c>
      <c r="B2669" t="s">
        <v>19</v>
      </c>
      <c r="C2669" t="s">
        <v>110</v>
      </c>
      <c r="D2669" t="s">
        <v>20</v>
      </c>
      <c r="E2669" t="s">
        <v>21</v>
      </c>
      <c r="F2669" t="s">
        <v>22</v>
      </c>
      <c r="G2669" t="s">
        <v>161</v>
      </c>
      <c r="H2669" t="s">
        <v>125</v>
      </c>
      <c r="I2669" t="s">
        <v>175</v>
      </c>
      <c r="J2669" t="s">
        <v>161</v>
      </c>
      <c r="K2669" t="s">
        <v>161</v>
      </c>
      <c r="L2669" t="s">
        <v>46</v>
      </c>
      <c r="M2669" t="s">
        <v>26</v>
      </c>
      <c r="N2669">
        <v>4627</v>
      </c>
      <c r="O2669">
        <v>4595</v>
      </c>
      <c r="P2669">
        <v>3840</v>
      </c>
      <c r="Q2669">
        <v>3333</v>
      </c>
      <c r="R2669">
        <v>0</v>
      </c>
      <c r="S2669">
        <v>0</v>
      </c>
      <c r="T2669">
        <v>0</v>
      </c>
      <c r="U2669">
        <v>0</v>
      </c>
      <c r="V2669">
        <v>99</v>
      </c>
      <c r="W2669">
        <v>82</v>
      </c>
      <c r="X2669">
        <v>72</v>
      </c>
      <c r="Y2669" t="s">
        <v>173</v>
      </c>
      <c r="Z2669" t="s">
        <v>173</v>
      </c>
      <c r="AA2669" t="s">
        <v>173</v>
      </c>
      <c r="AB2669" t="s">
        <v>173</v>
      </c>
      <c r="AC2669" s="25" t="s">
        <v>173</v>
      </c>
      <c r="AD2669" s="25" t="s">
        <v>173</v>
      </c>
      <c r="AE2669" s="25" t="s">
        <v>173</v>
      </c>
      <c r="AQ2669" s="5" t="e">
        <f>VLOOKUP(AR2669,'End KS4 denominations'!A:G,7,0)</f>
        <v>#N/A</v>
      </c>
      <c r="AR2669" s="5" t="str">
        <f t="shared" si="41"/>
        <v>Total.S7.Academies and free schools.Total.Total</v>
      </c>
    </row>
    <row r="2670" spans="1:44" x14ac:dyDescent="0.25">
      <c r="A2670">
        <v>201819</v>
      </c>
      <c r="B2670" t="s">
        <v>19</v>
      </c>
      <c r="C2670" t="s">
        <v>110</v>
      </c>
      <c r="D2670" t="s">
        <v>20</v>
      </c>
      <c r="E2670" t="s">
        <v>21</v>
      </c>
      <c r="F2670" t="s">
        <v>22</v>
      </c>
      <c r="G2670" t="s">
        <v>111</v>
      </c>
      <c r="H2670" t="s">
        <v>125</v>
      </c>
      <c r="I2670" t="s">
        <v>175</v>
      </c>
      <c r="J2670" t="s">
        <v>161</v>
      </c>
      <c r="K2670" t="s">
        <v>161</v>
      </c>
      <c r="L2670" t="s">
        <v>47</v>
      </c>
      <c r="M2670" t="s">
        <v>26</v>
      </c>
      <c r="N2670">
        <v>1914</v>
      </c>
      <c r="O2670">
        <v>1874</v>
      </c>
      <c r="P2670">
        <v>951</v>
      </c>
      <c r="Q2670">
        <v>680</v>
      </c>
      <c r="R2670">
        <v>0</v>
      </c>
      <c r="S2670">
        <v>0</v>
      </c>
      <c r="T2670">
        <v>0</v>
      </c>
      <c r="U2670">
        <v>0</v>
      </c>
      <c r="V2670">
        <v>97</v>
      </c>
      <c r="W2670">
        <v>49</v>
      </c>
      <c r="X2670">
        <v>35</v>
      </c>
      <c r="Y2670" t="s">
        <v>173</v>
      </c>
      <c r="Z2670" t="s">
        <v>173</v>
      </c>
      <c r="AA2670" t="s">
        <v>173</v>
      </c>
      <c r="AB2670" t="s">
        <v>173</v>
      </c>
      <c r="AC2670" s="25" t="s">
        <v>173</v>
      </c>
      <c r="AD2670" s="25" t="s">
        <v>173</v>
      </c>
      <c r="AE2670" s="25" t="s">
        <v>173</v>
      </c>
      <c r="AQ2670" s="5" t="e">
        <f>VLOOKUP(AR2670,'End KS4 denominations'!A:G,7,0)</f>
        <v>#N/A</v>
      </c>
      <c r="AR2670" s="5" t="str">
        <f t="shared" si="41"/>
        <v>Boys.S7.Academies and free schools.Total.Total</v>
      </c>
    </row>
    <row r="2671" spans="1:44" x14ac:dyDescent="0.25">
      <c r="A2671">
        <v>201819</v>
      </c>
      <c r="B2671" t="s">
        <v>19</v>
      </c>
      <c r="C2671" t="s">
        <v>110</v>
      </c>
      <c r="D2671" t="s">
        <v>20</v>
      </c>
      <c r="E2671" t="s">
        <v>21</v>
      </c>
      <c r="F2671" t="s">
        <v>22</v>
      </c>
      <c r="G2671" t="s">
        <v>113</v>
      </c>
      <c r="H2671" t="s">
        <v>125</v>
      </c>
      <c r="I2671" t="s">
        <v>175</v>
      </c>
      <c r="J2671" t="s">
        <v>161</v>
      </c>
      <c r="K2671" t="s">
        <v>161</v>
      </c>
      <c r="L2671" t="s">
        <v>47</v>
      </c>
      <c r="M2671" t="s">
        <v>26</v>
      </c>
      <c r="N2671">
        <v>251</v>
      </c>
      <c r="O2671">
        <v>246</v>
      </c>
      <c r="P2671">
        <v>177</v>
      </c>
      <c r="Q2671">
        <v>156</v>
      </c>
      <c r="R2671">
        <v>0</v>
      </c>
      <c r="S2671">
        <v>0</v>
      </c>
      <c r="T2671">
        <v>0</v>
      </c>
      <c r="U2671">
        <v>0</v>
      </c>
      <c r="V2671">
        <v>98</v>
      </c>
      <c r="W2671">
        <v>70</v>
      </c>
      <c r="X2671">
        <v>62</v>
      </c>
      <c r="Y2671" t="s">
        <v>173</v>
      </c>
      <c r="Z2671" t="s">
        <v>173</v>
      </c>
      <c r="AA2671" t="s">
        <v>173</v>
      </c>
      <c r="AB2671" t="s">
        <v>173</v>
      </c>
      <c r="AC2671" s="25" t="s">
        <v>173</v>
      </c>
      <c r="AD2671" s="25" t="s">
        <v>173</v>
      </c>
      <c r="AE2671" s="25" t="s">
        <v>173</v>
      </c>
      <c r="AQ2671" s="5" t="e">
        <f>VLOOKUP(AR2671,'End KS4 denominations'!A:G,7,0)</f>
        <v>#N/A</v>
      </c>
      <c r="AR2671" s="5" t="str">
        <f t="shared" si="41"/>
        <v>Girls.S7.Academies and free schools.Total.Total</v>
      </c>
    </row>
    <row r="2672" spans="1:44" x14ac:dyDescent="0.25">
      <c r="A2672">
        <v>201819</v>
      </c>
      <c r="B2672" t="s">
        <v>19</v>
      </c>
      <c r="C2672" t="s">
        <v>110</v>
      </c>
      <c r="D2672" t="s">
        <v>20</v>
      </c>
      <c r="E2672" t="s">
        <v>21</v>
      </c>
      <c r="F2672" t="s">
        <v>22</v>
      </c>
      <c r="G2672" t="s">
        <v>161</v>
      </c>
      <c r="H2672" t="s">
        <v>125</v>
      </c>
      <c r="I2672" t="s">
        <v>175</v>
      </c>
      <c r="J2672" t="s">
        <v>161</v>
      </c>
      <c r="K2672" t="s">
        <v>161</v>
      </c>
      <c r="L2672" t="s">
        <v>47</v>
      </c>
      <c r="M2672" t="s">
        <v>26</v>
      </c>
      <c r="N2672">
        <v>2165</v>
      </c>
      <c r="O2672">
        <v>2120</v>
      </c>
      <c r="P2672">
        <v>1128</v>
      </c>
      <c r="Q2672">
        <v>836</v>
      </c>
      <c r="R2672">
        <v>0</v>
      </c>
      <c r="S2672">
        <v>0</v>
      </c>
      <c r="T2672">
        <v>0</v>
      </c>
      <c r="U2672">
        <v>0</v>
      </c>
      <c r="V2672">
        <v>97</v>
      </c>
      <c r="W2672">
        <v>52</v>
      </c>
      <c r="X2672">
        <v>38</v>
      </c>
      <c r="Y2672" t="s">
        <v>173</v>
      </c>
      <c r="Z2672" t="s">
        <v>173</v>
      </c>
      <c r="AA2672" t="s">
        <v>173</v>
      </c>
      <c r="AB2672" t="s">
        <v>173</v>
      </c>
      <c r="AC2672" s="25" t="s">
        <v>173</v>
      </c>
      <c r="AD2672" s="25" t="s">
        <v>173</v>
      </c>
      <c r="AE2672" s="25" t="s">
        <v>173</v>
      </c>
      <c r="AQ2672" s="5" t="e">
        <f>VLOOKUP(AR2672,'End KS4 denominations'!A:G,7,0)</f>
        <v>#N/A</v>
      </c>
      <c r="AR2672" s="5" t="str">
        <f t="shared" si="41"/>
        <v>Total.S7.Academies and free schools.Total.Total</v>
      </c>
    </row>
    <row r="2673" spans="1:44" x14ac:dyDescent="0.25">
      <c r="A2673">
        <v>201819</v>
      </c>
      <c r="B2673" t="s">
        <v>19</v>
      </c>
      <c r="C2673" t="s">
        <v>110</v>
      </c>
      <c r="D2673" t="s">
        <v>20</v>
      </c>
      <c r="E2673" t="s">
        <v>21</v>
      </c>
      <c r="F2673" t="s">
        <v>22</v>
      </c>
      <c r="G2673" t="s">
        <v>111</v>
      </c>
      <c r="H2673" t="s">
        <v>125</v>
      </c>
      <c r="I2673" t="s">
        <v>175</v>
      </c>
      <c r="J2673" t="s">
        <v>161</v>
      </c>
      <c r="K2673" t="s">
        <v>161</v>
      </c>
      <c r="L2673" t="s">
        <v>48</v>
      </c>
      <c r="M2673" t="s">
        <v>26</v>
      </c>
      <c r="N2673">
        <v>196060</v>
      </c>
      <c r="O2673">
        <v>190976</v>
      </c>
      <c r="P2673">
        <v>125047</v>
      </c>
      <c r="Q2673">
        <v>82566</v>
      </c>
      <c r="R2673">
        <v>0</v>
      </c>
      <c r="S2673">
        <v>0</v>
      </c>
      <c r="T2673">
        <v>0</v>
      </c>
      <c r="U2673">
        <v>0</v>
      </c>
      <c r="V2673">
        <v>97</v>
      </c>
      <c r="W2673">
        <v>63</v>
      </c>
      <c r="X2673">
        <v>42</v>
      </c>
      <c r="Y2673" t="s">
        <v>173</v>
      </c>
      <c r="Z2673" t="s">
        <v>173</v>
      </c>
      <c r="AA2673" t="s">
        <v>173</v>
      </c>
      <c r="AB2673" t="s">
        <v>173</v>
      </c>
      <c r="AC2673" s="25" t="s">
        <v>173</v>
      </c>
      <c r="AD2673" s="25" t="s">
        <v>173</v>
      </c>
      <c r="AE2673" s="25" t="s">
        <v>173</v>
      </c>
      <c r="AQ2673" s="5" t="e">
        <f>VLOOKUP(AR2673,'End KS4 denominations'!A:G,7,0)</f>
        <v>#N/A</v>
      </c>
      <c r="AR2673" s="5" t="str">
        <f t="shared" si="41"/>
        <v>Boys.S7.Academies and free schools.Total.Total</v>
      </c>
    </row>
    <row r="2674" spans="1:44" x14ac:dyDescent="0.25">
      <c r="A2674">
        <v>201819</v>
      </c>
      <c r="B2674" t="s">
        <v>19</v>
      </c>
      <c r="C2674" t="s">
        <v>110</v>
      </c>
      <c r="D2674" t="s">
        <v>20</v>
      </c>
      <c r="E2674" t="s">
        <v>21</v>
      </c>
      <c r="F2674" t="s">
        <v>22</v>
      </c>
      <c r="G2674" t="s">
        <v>113</v>
      </c>
      <c r="H2674" t="s">
        <v>125</v>
      </c>
      <c r="I2674" t="s">
        <v>175</v>
      </c>
      <c r="J2674" t="s">
        <v>161</v>
      </c>
      <c r="K2674" t="s">
        <v>161</v>
      </c>
      <c r="L2674" t="s">
        <v>48</v>
      </c>
      <c r="M2674" t="s">
        <v>26</v>
      </c>
      <c r="N2674">
        <v>190450</v>
      </c>
      <c r="O2674">
        <v>186854</v>
      </c>
      <c r="P2674">
        <v>133426</v>
      </c>
      <c r="Q2674">
        <v>91282</v>
      </c>
      <c r="R2674">
        <v>0</v>
      </c>
      <c r="S2674">
        <v>0</v>
      </c>
      <c r="T2674">
        <v>0</v>
      </c>
      <c r="U2674">
        <v>0</v>
      </c>
      <c r="V2674">
        <v>98</v>
      </c>
      <c r="W2674">
        <v>70</v>
      </c>
      <c r="X2674">
        <v>47</v>
      </c>
      <c r="Y2674" t="s">
        <v>173</v>
      </c>
      <c r="Z2674" t="s">
        <v>173</v>
      </c>
      <c r="AA2674" t="s">
        <v>173</v>
      </c>
      <c r="AB2674" t="s">
        <v>173</v>
      </c>
      <c r="AC2674" s="25" t="s">
        <v>173</v>
      </c>
      <c r="AD2674" s="25" t="s">
        <v>173</v>
      </c>
      <c r="AE2674" s="25" t="s">
        <v>173</v>
      </c>
      <c r="AQ2674" s="5" t="e">
        <f>VLOOKUP(AR2674,'End KS4 denominations'!A:G,7,0)</f>
        <v>#N/A</v>
      </c>
      <c r="AR2674" s="5" t="str">
        <f t="shared" si="41"/>
        <v>Girls.S7.Academies and free schools.Total.Total</v>
      </c>
    </row>
    <row r="2675" spans="1:44" x14ac:dyDescent="0.25">
      <c r="A2675">
        <v>201819</v>
      </c>
      <c r="B2675" t="s">
        <v>19</v>
      </c>
      <c r="C2675" t="s">
        <v>110</v>
      </c>
      <c r="D2675" t="s">
        <v>20</v>
      </c>
      <c r="E2675" t="s">
        <v>21</v>
      </c>
      <c r="F2675" t="s">
        <v>22</v>
      </c>
      <c r="G2675" t="s">
        <v>161</v>
      </c>
      <c r="H2675" t="s">
        <v>125</v>
      </c>
      <c r="I2675" t="s">
        <v>175</v>
      </c>
      <c r="J2675" t="s">
        <v>161</v>
      </c>
      <c r="K2675" t="s">
        <v>161</v>
      </c>
      <c r="L2675" t="s">
        <v>48</v>
      </c>
      <c r="M2675" t="s">
        <v>26</v>
      </c>
      <c r="N2675">
        <v>386510</v>
      </c>
      <c r="O2675">
        <v>377830</v>
      </c>
      <c r="P2675">
        <v>258473</v>
      </c>
      <c r="Q2675">
        <v>173848</v>
      </c>
      <c r="R2675">
        <v>0</v>
      </c>
      <c r="S2675">
        <v>0</v>
      </c>
      <c r="T2675">
        <v>0</v>
      </c>
      <c r="U2675">
        <v>0</v>
      </c>
      <c r="V2675">
        <v>97</v>
      </c>
      <c r="W2675">
        <v>66</v>
      </c>
      <c r="X2675">
        <v>44</v>
      </c>
      <c r="Y2675" t="s">
        <v>173</v>
      </c>
      <c r="Z2675" t="s">
        <v>173</v>
      </c>
      <c r="AA2675" t="s">
        <v>173</v>
      </c>
      <c r="AB2675" t="s">
        <v>173</v>
      </c>
      <c r="AC2675" s="25" t="s">
        <v>173</v>
      </c>
      <c r="AD2675" s="25" t="s">
        <v>173</v>
      </c>
      <c r="AE2675" s="25" t="s">
        <v>173</v>
      </c>
      <c r="AQ2675" s="5" t="e">
        <f>VLOOKUP(AR2675,'End KS4 denominations'!A:G,7,0)</f>
        <v>#N/A</v>
      </c>
      <c r="AR2675" s="5" t="str">
        <f t="shared" si="41"/>
        <v>Total.S7.Academies and free schools.Total.Total</v>
      </c>
    </row>
    <row r="2676" spans="1:44" x14ac:dyDescent="0.25">
      <c r="A2676">
        <v>201819</v>
      </c>
      <c r="B2676" t="s">
        <v>19</v>
      </c>
      <c r="C2676" t="s">
        <v>110</v>
      </c>
      <c r="D2676" t="s">
        <v>20</v>
      </c>
      <c r="E2676" t="s">
        <v>21</v>
      </c>
      <c r="F2676" t="s">
        <v>22</v>
      </c>
      <c r="G2676" t="s">
        <v>111</v>
      </c>
      <c r="H2676" t="s">
        <v>125</v>
      </c>
      <c r="I2676" t="s">
        <v>175</v>
      </c>
      <c r="J2676" t="s">
        <v>161</v>
      </c>
      <c r="K2676" t="s">
        <v>161</v>
      </c>
      <c r="L2676" t="s">
        <v>49</v>
      </c>
      <c r="M2676" t="s">
        <v>26</v>
      </c>
      <c r="N2676">
        <v>196160</v>
      </c>
      <c r="O2676">
        <v>192412</v>
      </c>
      <c r="P2676">
        <v>124260</v>
      </c>
      <c r="Q2676">
        <v>88304</v>
      </c>
      <c r="R2676">
        <v>0</v>
      </c>
      <c r="S2676">
        <v>0</v>
      </c>
      <c r="T2676">
        <v>0</v>
      </c>
      <c r="U2676">
        <v>0</v>
      </c>
      <c r="V2676">
        <v>98</v>
      </c>
      <c r="W2676">
        <v>63</v>
      </c>
      <c r="X2676">
        <v>45</v>
      </c>
      <c r="Y2676" t="s">
        <v>173</v>
      </c>
      <c r="Z2676" t="s">
        <v>173</v>
      </c>
      <c r="AA2676" t="s">
        <v>173</v>
      </c>
      <c r="AB2676" t="s">
        <v>173</v>
      </c>
      <c r="AC2676" s="25" t="s">
        <v>173</v>
      </c>
      <c r="AD2676" s="25" t="s">
        <v>173</v>
      </c>
      <c r="AE2676" s="25" t="s">
        <v>173</v>
      </c>
      <c r="AQ2676" s="5" t="e">
        <f>VLOOKUP(AR2676,'End KS4 denominations'!A:G,7,0)</f>
        <v>#N/A</v>
      </c>
      <c r="AR2676" s="5" t="str">
        <f t="shared" si="41"/>
        <v>Boys.S7.Academies and free schools.Total.Total</v>
      </c>
    </row>
    <row r="2677" spans="1:44" x14ac:dyDescent="0.25">
      <c r="A2677">
        <v>201819</v>
      </c>
      <c r="B2677" t="s">
        <v>19</v>
      </c>
      <c r="C2677" t="s">
        <v>110</v>
      </c>
      <c r="D2677" t="s">
        <v>20</v>
      </c>
      <c r="E2677" t="s">
        <v>21</v>
      </c>
      <c r="F2677" t="s">
        <v>22</v>
      </c>
      <c r="G2677" t="s">
        <v>113</v>
      </c>
      <c r="H2677" t="s">
        <v>125</v>
      </c>
      <c r="I2677" t="s">
        <v>175</v>
      </c>
      <c r="J2677" t="s">
        <v>161</v>
      </c>
      <c r="K2677" t="s">
        <v>161</v>
      </c>
      <c r="L2677" t="s">
        <v>49</v>
      </c>
      <c r="M2677" t="s">
        <v>26</v>
      </c>
      <c r="N2677">
        <v>190601</v>
      </c>
      <c r="O2677">
        <v>189058</v>
      </c>
      <c r="P2677">
        <v>148885</v>
      </c>
      <c r="Q2677">
        <v>117817</v>
      </c>
      <c r="R2677">
        <v>0</v>
      </c>
      <c r="S2677">
        <v>0</v>
      </c>
      <c r="T2677">
        <v>0</v>
      </c>
      <c r="U2677">
        <v>0</v>
      </c>
      <c r="V2677">
        <v>99</v>
      </c>
      <c r="W2677">
        <v>78</v>
      </c>
      <c r="X2677">
        <v>61</v>
      </c>
      <c r="Y2677" t="s">
        <v>173</v>
      </c>
      <c r="Z2677" t="s">
        <v>173</v>
      </c>
      <c r="AA2677" t="s">
        <v>173</v>
      </c>
      <c r="AB2677" t="s">
        <v>173</v>
      </c>
      <c r="AC2677" s="25" t="s">
        <v>173</v>
      </c>
      <c r="AD2677" s="25" t="s">
        <v>173</v>
      </c>
      <c r="AE2677" s="25" t="s">
        <v>173</v>
      </c>
      <c r="AQ2677" s="5" t="e">
        <f>VLOOKUP(AR2677,'End KS4 denominations'!A:G,7,0)</f>
        <v>#N/A</v>
      </c>
      <c r="AR2677" s="5" t="str">
        <f t="shared" si="41"/>
        <v>Girls.S7.Academies and free schools.Total.Total</v>
      </c>
    </row>
    <row r="2678" spans="1:44" x14ac:dyDescent="0.25">
      <c r="A2678">
        <v>201819</v>
      </c>
      <c r="B2678" t="s">
        <v>19</v>
      </c>
      <c r="C2678" t="s">
        <v>110</v>
      </c>
      <c r="D2678" t="s">
        <v>20</v>
      </c>
      <c r="E2678" t="s">
        <v>21</v>
      </c>
      <c r="F2678" t="s">
        <v>22</v>
      </c>
      <c r="G2678" t="s">
        <v>161</v>
      </c>
      <c r="H2678" t="s">
        <v>125</v>
      </c>
      <c r="I2678" t="s">
        <v>175</v>
      </c>
      <c r="J2678" t="s">
        <v>161</v>
      </c>
      <c r="K2678" t="s">
        <v>161</v>
      </c>
      <c r="L2678" t="s">
        <v>49</v>
      </c>
      <c r="M2678" t="s">
        <v>26</v>
      </c>
      <c r="N2678">
        <v>386761</v>
      </c>
      <c r="O2678">
        <v>381470</v>
      </c>
      <c r="P2678">
        <v>273145</v>
      </c>
      <c r="Q2678">
        <v>206121</v>
      </c>
      <c r="R2678">
        <v>0</v>
      </c>
      <c r="S2678">
        <v>0</v>
      </c>
      <c r="T2678">
        <v>0</v>
      </c>
      <c r="U2678">
        <v>0</v>
      </c>
      <c r="V2678">
        <v>98</v>
      </c>
      <c r="W2678">
        <v>70</v>
      </c>
      <c r="X2678">
        <v>53</v>
      </c>
      <c r="Y2678" t="s">
        <v>173</v>
      </c>
      <c r="Z2678" t="s">
        <v>173</v>
      </c>
      <c r="AA2678" t="s">
        <v>173</v>
      </c>
      <c r="AB2678" t="s">
        <v>173</v>
      </c>
      <c r="AC2678" s="25" t="s">
        <v>173</v>
      </c>
      <c r="AD2678" s="25" t="s">
        <v>173</v>
      </c>
      <c r="AE2678" s="25" t="s">
        <v>173</v>
      </c>
      <c r="AQ2678" s="5" t="e">
        <f>VLOOKUP(AR2678,'End KS4 denominations'!A:G,7,0)</f>
        <v>#N/A</v>
      </c>
      <c r="AR2678" s="5" t="str">
        <f t="shared" si="41"/>
        <v>Total.S7.Academies and free schools.Total.Total</v>
      </c>
    </row>
    <row r="2679" spans="1:44" x14ac:dyDescent="0.25">
      <c r="A2679">
        <v>201819</v>
      </c>
      <c r="B2679" t="s">
        <v>19</v>
      </c>
      <c r="C2679" t="s">
        <v>110</v>
      </c>
      <c r="D2679" t="s">
        <v>20</v>
      </c>
      <c r="E2679" t="s">
        <v>21</v>
      </c>
      <c r="F2679" t="s">
        <v>22</v>
      </c>
      <c r="G2679" t="s">
        <v>111</v>
      </c>
      <c r="H2679" t="s">
        <v>125</v>
      </c>
      <c r="I2679" t="s">
        <v>175</v>
      </c>
      <c r="J2679" t="s">
        <v>161</v>
      </c>
      <c r="K2679" t="s">
        <v>161</v>
      </c>
      <c r="L2679" t="s">
        <v>50</v>
      </c>
      <c r="M2679" t="s">
        <v>26</v>
      </c>
      <c r="N2679">
        <v>194408</v>
      </c>
      <c r="O2679">
        <v>188814</v>
      </c>
      <c r="P2679">
        <v>128504</v>
      </c>
      <c r="Q2679">
        <v>92466</v>
      </c>
      <c r="R2679">
        <v>0</v>
      </c>
      <c r="S2679">
        <v>0</v>
      </c>
      <c r="T2679">
        <v>0</v>
      </c>
      <c r="U2679">
        <v>0</v>
      </c>
      <c r="V2679">
        <v>97</v>
      </c>
      <c r="W2679">
        <v>66</v>
      </c>
      <c r="X2679">
        <v>47</v>
      </c>
      <c r="Y2679" t="s">
        <v>173</v>
      </c>
      <c r="Z2679" t="s">
        <v>173</v>
      </c>
      <c r="AA2679" t="s">
        <v>173</v>
      </c>
      <c r="AB2679" t="s">
        <v>173</v>
      </c>
      <c r="AC2679" s="25" t="s">
        <v>173</v>
      </c>
      <c r="AD2679" s="25" t="s">
        <v>173</v>
      </c>
      <c r="AE2679" s="25" t="s">
        <v>173</v>
      </c>
      <c r="AQ2679" s="5" t="e">
        <f>VLOOKUP(AR2679,'End KS4 denominations'!A:G,7,0)</f>
        <v>#N/A</v>
      </c>
      <c r="AR2679" s="5" t="str">
        <f t="shared" si="41"/>
        <v>Boys.S7.Academies and free schools.Total.Total</v>
      </c>
    </row>
    <row r="2680" spans="1:44" x14ac:dyDescent="0.25">
      <c r="A2680">
        <v>201819</v>
      </c>
      <c r="B2680" t="s">
        <v>19</v>
      </c>
      <c r="C2680" t="s">
        <v>110</v>
      </c>
      <c r="D2680" t="s">
        <v>20</v>
      </c>
      <c r="E2680" t="s">
        <v>21</v>
      </c>
      <c r="F2680" t="s">
        <v>22</v>
      </c>
      <c r="G2680" t="s">
        <v>113</v>
      </c>
      <c r="H2680" t="s">
        <v>125</v>
      </c>
      <c r="I2680" t="s">
        <v>175</v>
      </c>
      <c r="J2680" t="s">
        <v>161</v>
      </c>
      <c r="K2680" t="s">
        <v>161</v>
      </c>
      <c r="L2680" t="s">
        <v>50</v>
      </c>
      <c r="M2680" t="s">
        <v>26</v>
      </c>
      <c r="N2680">
        <v>189483</v>
      </c>
      <c r="O2680">
        <v>187320</v>
      </c>
      <c r="P2680">
        <v>152613</v>
      </c>
      <c r="Q2680">
        <v>122475</v>
      </c>
      <c r="R2680">
        <v>0</v>
      </c>
      <c r="S2680">
        <v>0</v>
      </c>
      <c r="T2680">
        <v>0</v>
      </c>
      <c r="U2680">
        <v>0</v>
      </c>
      <c r="V2680">
        <v>98</v>
      </c>
      <c r="W2680">
        <v>80</v>
      </c>
      <c r="X2680">
        <v>64</v>
      </c>
      <c r="Y2680" t="s">
        <v>173</v>
      </c>
      <c r="Z2680" t="s">
        <v>173</v>
      </c>
      <c r="AA2680" t="s">
        <v>173</v>
      </c>
      <c r="AB2680" t="s">
        <v>173</v>
      </c>
      <c r="AC2680" s="25" t="s">
        <v>173</v>
      </c>
      <c r="AD2680" s="25" t="s">
        <v>173</v>
      </c>
      <c r="AE2680" s="25" t="s">
        <v>173</v>
      </c>
      <c r="AQ2680" s="5" t="e">
        <f>VLOOKUP(AR2680,'End KS4 denominations'!A:G,7,0)</f>
        <v>#N/A</v>
      </c>
      <c r="AR2680" s="5" t="str">
        <f t="shared" si="41"/>
        <v>Girls.S7.Academies and free schools.Total.Total</v>
      </c>
    </row>
    <row r="2681" spans="1:44" x14ac:dyDescent="0.25">
      <c r="A2681">
        <v>201819</v>
      </c>
      <c r="B2681" t="s">
        <v>19</v>
      </c>
      <c r="C2681" t="s">
        <v>110</v>
      </c>
      <c r="D2681" t="s">
        <v>20</v>
      </c>
      <c r="E2681" t="s">
        <v>21</v>
      </c>
      <c r="F2681" t="s">
        <v>22</v>
      </c>
      <c r="G2681" t="s">
        <v>161</v>
      </c>
      <c r="H2681" t="s">
        <v>125</v>
      </c>
      <c r="I2681" t="s">
        <v>175</v>
      </c>
      <c r="J2681" t="s">
        <v>161</v>
      </c>
      <c r="K2681" t="s">
        <v>161</v>
      </c>
      <c r="L2681" t="s">
        <v>50</v>
      </c>
      <c r="M2681" t="s">
        <v>26</v>
      </c>
      <c r="N2681">
        <v>383891</v>
      </c>
      <c r="O2681">
        <v>376134</v>
      </c>
      <c r="P2681">
        <v>281117</v>
      </c>
      <c r="Q2681">
        <v>214941</v>
      </c>
      <c r="R2681">
        <v>0</v>
      </c>
      <c r="S2681">
        <v>0</v>
      </c>
      <c r="T2681">
        <v>0</v>
      </c>
      <c r="U2681">
        <v>0</v>
      </c>
      <c r="V2681">
        <v>97</v>
      </c>
      <c r="W2681">
        <v>73</v>
      </c>
      <c r="X2681">
        <v>55</v>
      </c>
      <c r="Y2681" t="s">
        <v>173</v>
      </c>
      <c r="Z2681" t="s">
        <v>173</v>
      </c>
      <c r="AA2681" t="s">
        <v>173</v>
      </c>
      <c r="AB2681" t="s">
        <v>173</v>
      </c>
      <c r="AC2681" s="25" t="s">
        <v>173</v>
      </c>
      <c r="AD2681" s="25" t="s">
        <v>173</v>
      </c>
      <c r="AE2681" s="25" t="s">
        <v>173</v>
      </c>
      <c r="AQ2681" s="5" t="e">
        <f>VLOOKUP(AR2681,'End KS4 denominations'!A:G,7,0)</f>
        <v>#N/A</v>
      </c>
      <c r="AR2681" s="5" t="str">
        <f t="shared" si="41"/>
        <v>Total.S7.Academies and free schools.Total.Total</v>
      </c>
    </row>
    <row r="2682" spans="1:44" x14ac:dyDescent="0.25">
      <c r="A2682">
        <v>201819</v>
      </c>
      <c r="B2682" t="s">
        <v>19</v>
      </c>
      <c r="C2682" t="s">
        <v>110</v>
      </c>
      <c r="D2682" t="s">
        <v>20</v>
      </c>
      <c r="E2682" t="s">
        <v>21</v>
      </c>
      <c r="F2682" t="s">
        <v>22</v>
      </c>
      <c r="G2682" t="s">
        <v>111</v>
      </c>
      <c r="H2682" t="s">
        <v>125</v>
      </c>
      <c r="I2682" t="s">
        <v>175</v>
      </c>
      <c r="J2682" t="s">
        <v>161</v>
      </c>
      <c r="K2682" t="s">
        <v>161</v>
      </c>
      <c r="L2682" t="s">
        <v>51</v>
      </c>
      <c r="M2682" t="s">
        <v>26</v>
      </c>
      <c r="N2682">
        <v>194236</v>
      </c>
      <c r="O2682">
        <v>188086</v>
      </c>
      <c r="P2682">
        <v>112619</v>
      </c>
      <c r="Q2682">
        <v>73902</v>
      </c>
      <c r="R2682">
        <v>0</v>
      </c>
      <c r="S2682">
        <v>0</v>
      </c>
      <c r="T2682">
        <v>0</v>
      </c>
      <c r="U2682">
        <v>0</v>
      </c>
      <c r="V2682">
        <v>96</v>
      </c>
      <c r="W2682">
        <v>57</v>
      </c>
      <c r="X2682">
        <v>38</v>
      </c>
      <c r="Y2682" t="s">
        <v>173</v>
      </c>
      <c r="Z2682" t="s">
        <v>173</v>
      </c>
      <c r="AA2682" t="s">
        <v>173</v>
      </c>
      <c r="AB2682" t="s">
        <v>173</v>
      </c>
      <c r="AC2682" s="25" t="s">
        <v>173</v>
      </c>
      <c r="AD2682" s="25" t="s">
        <v>173</v>
      </c>
      <c r="AE2682" s="25" t="s">
        <v>173</v>
      </c>
      <c r="AQ2682" s="5" t="e">
        <f>VLOOKUP(AR2682,'End KS4 denominations'!A:G,7,0)</f>
        <v>#N/A</v>
      </c>
      <c r="AR2682" s="5" t="str">
        <f t="shared" si="41"/>
        <v>Boys.S7.Academies and free schools.Total.Total</v>
      </c>
    </row>
    <row r="2683" spans="1:44" x14ac:dyDescent="0.25">
      <c r="A2683">
        <v>201819</v>
      </c>
      <c r="B2683" t="s">
        <v>19</v>
      </c>
      <c r="C2683" t="s">
        <v>110</v>
      </c>
      <c r="D2683" t="s">
        <v>20</v>
      </c>
      <c r="E2683" t="s">
        <v>21</v>
      </c>
      <c r="F2683" t="s">
        <v>22</v>
      </c>
      <c r="G2683" t="s">
        <v>113</v>
      </c>
      <c r="H2683" t="s">
        <v>125</v>
      </c>
      <c r="I2683" t="s">
        <v>175</v>
      </c>
      <c r="J2683" t="s">
        <v>161</v>
      </c>
      <c r="K2683" t="s">
        <v>161</v>
      </c>
      <c r="L2683" t="s">
        <v>51</v>
      </c>
      <c r="M2683" t="s">
        <v>26</v>
      </c>
      <c r="N2683">
        <v>189162</v>
      </c>
      <c r="O2683">
        <v>184344</v>
      </c>
      <c r="P2683">
        <v>120945</v>
      </c>
      <c r="Q2683">
        <v>81881</v>
      </c>
      <c r="R2683">
        <v>0</v>
      </c>
      <c r="S2683">
        <v>0</v>
      </c>
      <c r="T2683">
        <v>0</v>
      </c>
      <c r="U2683">
        <v>0</v>
      </c>
      <c r="V2683">
        <v>97</v>
      </c>
      <c r="W2683">
        <v>63</v>
      </c>
      <c r="X2683">
        <v>43</v>
      </c>
      <c r="Y2683" t="s">
        <v>173</v>
      </c>
      <c r="Z2683" t="s">
        <v>173</v>
      </c>
      <c r="AA2683" t="s">
        <v>173</v>
      </c>
      <c r="AB2683" t="s">
        <v>173</v>
      </c>
      <c r="AC2683" s="25" t="s">
        <v>173</v>
      </c>
      <c r="AD2683" s="25" t="s">
        <v>173</v>
      </c>
      <c r="AE2683" s="25" t="s">
        <v>173</v>
      </c>
      <c r="AQ2683" s="5" t="e">
        <f>VLOOKUP(AR2683,'End KS4 denominations'!A:G,7,0)</f>
        <v>#N/A</v>
      </c>
      <c r="AR2683" s="5" t="str">
        <f t="shared" si="41"/>
        <v>Girls.S7.Academies and free schools.Total.Total</v>
      </c>
    </row>
    <row r="2684" spans="1:44" x14ac:dyDescent="0.25">
      <c r="A2684">
        <v>201819</v>
      </c>
      <c r="B2684" t="s">
        <v>19</v>
      </c>
      <c r="C2684" t="s">
        <v>110</v>
      </c>
      <c r="D2684" t="s">
        <v>20</v>
      </c>
      <c r="E2684" t="s">
        <v>21</v>
      </c>
      <c r="F2684" t="s">
        <v>22</v>
      </c>
      <c r="G2684" t="s">
        <v>161</v>
      </c>
      <c r="H2684" t="s">
        <v>125</v>
      </c>
      <c r="I2684" t="s">
        <v>175</v>
      </c>
      <c r="J2684" t="s">
        <v>161</v>
      </c>
      <c r="K2684" t="s">
        <v>161</v>
      </c>
      <c r="L2684" t="s">
        <v>51</v>
      </c>
      <c r="M2684" t="s">
        <v>26</v>
      </c>
      <c r="N2684">
        <v>383398</v>
      </c>
      <c r="O2684">
        <v>372430</v>
      </c>
      <c r="P2684">
        <v>233564</v>
      </c>
      <c r="Q2684">
        <v>155783</v>
      </c>
      <c r="R2684">
        <v>0</v>
      </c>
      <c r="S2684">
        <v>0</v>
      </c>
      <c r="T2684">
        <v>0</v>
      </c>
      <c r="U2684">
        <v>0</v>
      </c>
      <c r="V2684">
        <v>97</v>
      </c>
      <c r="W2684">
        <v>60</v>
      </c>
      <c r="X2684">
        <v>40</v>
      </c>
      <c r="Y2684" t="s">
        <v>173</v>
      </c>
      <c r="Z2684" t="s">
        <v>173</v>
      </c>
      <c r="AA2684" t="s">
        <v>173</v>
      </c>
      <c r="AB2684" t="s">
        <v>173</v>
      </c>
      <c r="AC2684" s="25" t="s">
        <v>173</v>
      </c>
      <c r="AD2684" s="25" t="s">
        <v>173</v>
      </c>
      <c r="AE2684" s="25" t="s">
        <v>173</v>
      </c>
      <c r="AQ2684" s="5" t="e">
        <f>VLOOKUP(AR2684,'End KS4 denominations'!A:G,7,0)</f>
        <v>#N/A</v>
      </c>
      <c r="AR2684" s="5" t="str">
        <f t="shared" si="41"/>
        <v>Total.S7.Academies and free schools.Total.Total</v>
      </c>
    </row>
    <row r="2685" spans="1:44" x14ac:dyDescent="0.25">
      <c r="A2685">
        <v>201819</v>
      </c>
      <c r="B2685" t="s">
        <v>19</v>
      </c>
      <c r="C2685" t="s">
        <v>110</v>
      </c>
      <c r="D2685" t="s">
        <v>20</v>
      </c>
      <c r="E2685" t="s">
        <v>21</v>
      </c>
      <c r="F2685" t="s">
        <v>22</v>
      </c>
      <c r="G2685" t="s">
        <v>111</v>
      </c>
      <c r="H2685" t="s">
        <v>125</v>
      </c>
      <c r="I2685" t="s">
        <v>175</v>
      </c>
      <c r="J2685" t="s">
        <v>161</v>
      </c>
      <c r="K2685" t="s">
        <v>161</v>
      </c>
      <c r="L2685" t="s">
        <v>52</v>
      </c>
      <c r="M2685" t="s">
        <v>26</v>
      </c>
      <c r="N2685">
        <v>11840</v>
      </c>
      <c r="O2685">
        <v>11700</v>
      </c>
      <c r="P2685">
        <v>5812</v>
      </c>
      <c r="Q2685">
        <v>3746</v>
      </c>
      <c r="R2685">
        <v>0</v>
      </c>
      <c r="S2685">
        <v>0</v>
      </c>
      <c r="T2685">
        <v>0</v>
      </c>
      <c r="U2685">
        <v>0</v>
      </c>
      <c r="V2685">
        <v>98</v>
      </c>
      <c r="W2685">
        <v>49</v>
      </c>
      <c r="X2685">
        <v>31</v>
      </c>
      <c r="Y2685" t="s">
        <v>173</v>
      </c>
      <c r="Z2685" t="s">
        <v>173</v>
      </c>
      <c r="AA2685" t="s">
        <v>173</v>
      </c>
      <c r="AB2685" t="s">
        <v>173</v>
      </c>
      <c r="AC2685" s="25" t="s">
        <v>173</v>
      </c>
      <c r="AD2685" s="25" t="s">
        <v>173</v>
      </c>
      <c r="AE2685" s="25" t="s">
        <v>173</v>
      </c>
      <c r="AQ2685" s="5" t="e">
        <f>VLOOKUP(AR2685,'End KS4 denominations'!A:G,7,0)</f>
        <v>#N/A</v>
      </c>
      <c r="AR2685" s="5" t="str">
        <f t="shared" si="41"/>
        <v>Boys.S7.Academies and free schools.Total.Total</v>
      </c>
    </row>
    <row r="2686" spans="1:44" x14ac:dyDescent="0.25">
      <c r="A2686">
        <v>201819</v>
      </c>
      <c r="B2686" t="s">
        <v>19</v>
      </c>
      <c r="C2686" t="s">
        <v>110</v>
      </c>
      <c r="D2686" t="s">
        <v>20</v>
      </c>
      <c r="E2686" t="s">
        <v>21</v>
      </c>
      <c r="F2686" t="s">
        <v>22</v>
      </c>
      <c r="G2686" t="s">
        <v>113</v>
      </c>
      <c r="H2686" t="s">
        <v>125</v>
      </c>
      <c r="I2686" t="s">
        <v>175</v>
      </c>
      <c r="J2686" t="s">
        <v>161</v>
      </c>
      <c r="K2686" t="s">
        <v>161</v>
      </c>
      <c r="L2686" t="s">
        <v>52</v>
      </c>
      <c r="M2686" t="s">
        <v>26</v>
      </c>
      <c r="N2686">
        <v>19531</v>
      </c>
      <c r="O2686">
        <v>19442</v>
      </c>
      <c r="P2686">
        <v>14206</v>
      </c>
      <c r="Q2686">
        <v>11299</v>
      </c>
      <c r="R2686">
        <v>0</v>
      </c>
      <c r="S2686">
        <v>0</v>
      </c>
      <c r="T2686">
        <v>0</v>
      </c>
      <c r="U2686">
        <v>0</v>
      </c>
      <c r="V2686">
        <v>99</v>
      </c>
      <c r="W2686">
        <v>72</v>
      </c>
      <c r="X2686">
        <v>57</v>
      </c>
      <c r="Y2686" t="s">
        <v>173</v>
      </c>
      <c r="Z2686" t="s">
        <v>173</v>
      </c>
      <c r="AA2686" t="s">
        <v>173</v>
      </c>
      <c r="AB2686" t="s">
        <v>173</v>
      </c>
      <c r="AC2686" s="25" t="s">
        <v>173</v>
      </c>
      <c r="AD2686" s="25" t="s">
        <v>173</v>
      </c>
      <c r="AE2686" s="25" t="s">
        <v>173</v>
      </c>
      <c r="AQ2686" s="5" t="e">
        <f>VLOOKUP(AR2686,'End KS4 denominations'!A:G,7,0)</f>
        <v>#N/A</v>
      </c>
      <c r="AR2686" s="5" t="str">
        <f t="shared" si="41"/>
        <v>Girls.S7.Academies and free schools.Total.Total</v>
      </c>
    </row>
    <row r="2687" spans="1:44" x14ac:dyDescent="0.25">
      <c r="A2687">
        <v>201819</v>
      </c>
      <c r="B2687" t="s">
        <v>19</v>
      </c>
      <c r="C2687" t="s">
        <v>110</v>
      </c>
      <c r="D2687" t="s">
        <v>20</v>
      </c>
      <c r="E2687" t="s">
        <v>21</v>
      </c>
      <c r="F2687" t="s">
        <v>22</v>
      </c>
      <c r="G2687" t="s">
        <v>161</v>
      </c>
      <c r="H2687" t="s">
        <v>125</v>
      </c>
      <c r="I2687" t="s">
        <v>175</v>
      </c>
      <c r="J2687" t="s">
        <v>161</v>
      </c>
      <c r="K2687" t="s">
        <v>161</v>
      </c>
      <c r="L2687" t="s">
        <v>52</v>
      </c>
      <c r="M2687" t="s">
        <v>26</v>
      </c>
      <c r="N2687">
        <v>31371</v>
      </c>
      <c r="O2687">
        <v>31142</v>
      </c>
      <c r="P2687">
        <v>20018</v>
      </c>
      <c r="Q2687">
        <v>15045</v>
      </c>
      <c r="R2687">
        <v>0</v>
      </c>
      <c r="S2687">
        <v>0</v>
      </c>
      <c r="T2687">
        <v>0</v>
      </c>
      <c r="U2687">
        <v>0</v>
      </c>
      <c r="V2687">
        <v>99</v>
      </c>
      <c r="W2687">
        <v>63</v>
      </c>
      <c r="X2687">
        <v>47</v>
      </c>
      <c r="Y2687" t="s">
        <v>173</v>
      </c>
      <c r="Z2687" t="s">
        <v>173</v>
      </c>
      <c r="AA2687" t="s">
        <v>173</v>
      </c>
      <c r="AB2687" t="s">
        <v>173</v>
      </c>
      <c r="AC2687" s="25" t="s">
        <v>173</v>
      </c>
      <c r="AD2687" s="25" t="s">
        <v>173</v>
      </c>
      <c r="AE2687" s="25" t="s">
        <v>173</v>
      </c>
      <c r="AQ2687" s="5" t="e">
        <f>VLOOKUP(AR2687,'End KS4 denominations'!A:G,7,0)</f>
        <v>#N/A</v>
      </c>
      <c r="AR2687" s="5" t="str">
        <f t="shared" si="41"/>
        <v>Total.S7.Academies and free schools.Total.Total</v>
      </c>
    </row>
    <row r="2688" spans="1:44" x14ac:dyDescent="0.25">
      <c r="A2688">
        <v>201819</v>
      </c>
      <c r="B2688" t="s">
        <v>19</v>
      </c>
      <c r="C2688" t="s">
        <v>110</v>
      </c>
      <c r="D2688" t="s">
        <v>20</v>
      </c>
      <c r="E2688" t="s">
        <v>21</v>
      </c>
      <c r="F2688" t="s">
        <v>22</v>
      </c>
      <c r="G2688" t="s">
        <v>111</v>
      </c>
      <c r="H2688" t="s">
        <v>125</v>
      </c>
      <c r="I2688" t="s">
        <v>175</v>
      </c>
      <c r="J2688" t="s">
        <v>161</v>
      </c>
      <c r="K2688" t="s">
        <v>161</v>
      </c>
      <c r="L2688" t="s">
        <v>53</v>
      </c>
      <c r="M2688" t="s">
        <v>26</v>
      </c>
      <c r="N2688">
        <v>36527</v>
      </c>
      <c r="O2688">
        <v>35816</v>
      </c>
      <c r="P2688">
        <v>22652</v>
      </c>
      <c r="Q2688">
        <v>16676</v>
      </c>
      <c r="R2688">
        <v>0</v>
      </c>
      <c r="S2688">
        <v>0</v>
      </c>
      <c r="T2688">
        <v>0</v>
      </c>
      <c r="U2688">
        <v>0</v>
      </c>
      <c r="V2688">
        <v>98</v>
      </c>
      <c r="W2688">
        <v>62</v>
      </c>
      <c r="X2688">
        <v>45</v>
      </c>
      <c r="Y2688" t="s">
        <v>173</v>
      </c>
      <c r="Z2688" t="s">
        <v>173</v>
      </c>
      <c r="AA2688" t="s">
        <v>173</v>
      </c>
      <c r="AB2688" t="s">
        <v>173</v>
      </c>
      <c r="AC2688" s="25" t="s">
        <v>173</v>
      </c>
      <c r="AD2688" s="25" t="s">
        <v>173</v>
      </c>
      <c r="AE2688" s="25" t="s">
        <v>173</v>
      </c>
      <c r="AQ2688" s="5" t="e">
        <f>VLOOKUP(AR2688,'End KS4 denominations'!A:G,7,0)</f>
        <v>#N/A</v>
      </c>
      <c r="AR2688" s="5" t="str">
        <f t="shared" ref="AR2688:AR2751" si="42">CONCATENATE(G2688,".",H2688,".",I2688,".",J2688,".",K2688)</f>
        <v>Boys.S7.Academies and free schools.Total.Total</v>
      </c>
    </row>
    <row r="2689" spans="1:44" x14ac:dyDescent="0.25">
      <c r="A2689">
        <v>201819</v>
      </c>
      <c r="B2689" t="s">
        <v>19</v>
      </c>
      <c r="C2689" t="s">
        <v>110</v>
      </c>
      <c r="D2689" t="s">
        <v>20</v>
      </c>
      <c r="E2689" t="s">
        <v>21</v>
      </c>
      <c r="F2689" t="s">
        <v>22</v>
      </c>
      <c r="G2689" t="s">
        <v>113</v>
      </c>
      <c r="H2689" t="s">
        <v>125</v>
      </c>
      <c r="I2689" t="s">
        <v>175</v>
      </c>
      <c r="J2689" t="s">
        <v>161</v>
      </c>
      <c r="K2689" t="s">
        <v>161</v>
      </c>
      <c r="L2689" t="s">
        <v>53</v>
      </c>
      <c r="M2689" t="s">
        <v>26</v>
      </c>
      <c r="N2689">
        <v>49683</v>
      </c>
      <c r="O2689">
        <v>48938</v>
      </c>
      <c r="P2689">
        <v>36379</v>
      </c>
      <c r="Q2689">
        <v>28353</v>
      </c>
      <c r="R2689">
        <v>0</v>
      </c>
      <c r="S2689">
        <v>0</v>
      </c>
      <c r="T2689">
        <v>0</v>
      </c>
      <c r="U2689">
        <v>0</v>
      </c>
      <c r="V2689">
        <v>98</v>
      </c>
      <c r="W2689">
        <v>73</v>
      </c>
      <c r="X2689">
        <v>57</v>
      </c>
      <c r="Y2689" t="s">
        <v>173</v>
      </c>
      <c r="Z2689" t="s">
        <v>173</v>
      </c>
      <c r="AA2689" t="s">
        <v>173</v>
      </c>
      <c r="AB2689" t="s">
        <v>173</v>
      </c>
      <c r="AC2689" s="25" t="s">
        <v>173</v>
      </c>
      <c r="AD2689" s="25" t="s">
        <v>173</v>
      </c>
      <c r="AE2689" s="25" t="s">
        <v>173</v>
      </c>
      <c r="AQ2689" s="5" t="e">
        <f>VLOOKUP(AR2689,'End KS4 denominations'!A:G,7,0)</f>
        <v>#N/A</v>
      </c>
      <c r="AR2689" s="5" t="str">
        <f t="shared" si="42"/>
        <v>Girls.S7.Academies and free schools.Total.Total</v>
      </c>
    </row>
    <row r="2690" spans="1:44" x14ac:dyDescent="0.25">
      <c r="A2690">
        <v>201819</v>
      </c>
      <c r="B2690" t="s">
        <v>19</v>
      </c>
      <c r="C2690" t="s">
        <v>110</v>
      </c>
      <c r="D2690" t="s">
        <v>20</v>
      </c>
      <c r="E2690" t="s">
        <v>21</v>
      </c>
      <c r="F2690" t="s">
        <v>22</v>
      </c>
      <c r="G2690" t="s">
        <v>161</v>
      </c>
      <c r="H2690" t="s">
        <v>125</v>
      </c>
      <c r="I2690" t="s">
        <v>175</v>
      </c>
      <c r="J2690" t="s">
        <v>161</v>
      </c>
      <c r="K2690" t="s">
        <v>161</v>
      </c>
      <c r="L2690" t="s">
        <v>53</v>
      </c>
      <c r="M2690" t="s">
        <v>26</v>
      </c>
      <c r="N2690">
        <v>86210</v>
      </c>
      <c r="O2690">
        <v>84754</v>
      </c>
      <c r="P2690">
        <v>59031</v>
      </c>
      <c r="Q2690">
        <v>45029</v>
      </c>
      <c r="R2690">
        <v>0</v>
      </c>
      <c r="S2690">
        <v>0</v>
      </c>
      <c r="T2690">
        <v>0</v>
      </c>
      <c r="U2690">
        <v>0</v>
      </c>
      <c r="V2690">
        <v>98</v>
      </c>
      <c r="W2690">
        <v>68</v>
      </c>
      <c r="X2690">
        <v>52</v>
      </c>
      <c r="Y2690" t="s">
        <v>173</v>
      </c>
      <c r="Z2690" t="s">
        <v>173</v>
      </c>
      <c r="AA2690" t="s">
        <v>173</v>
      </c>
      <c r="AB2690" t="s">
        <v>173</v>
      </c>
      <c r="AC2690" s="25" t="s">
        <v>173</v>
      </c>
      <c r="AD2690" s="25" t="s">
        <v>173</v>
      </c>
      <c r="AE2690" s="25" t="s">
        <v>173</v>
      </c>
      <c r="AQ2690" s="5" t="e">
        <f>VLOOKUP(AR2690,'End KS4 denominations'!A:G,7,0)</f>
        <v>#N/A</v>
      </c>
      <c r="AR2690" s="5" t="str">
        <f t="shared" si="42"/>
        <v>Total.S7.Academies and free schools.Total.Total</v>
      </c>
    </row>
    <row r="2691" spans="1:44" x14ac:dyDescent="0.25">
      <c r="A2691">
        <v>201819</v>
      </c>
      <c r="B2691" t="s">
        <v>19</v>
      </c>
      <c r="C2691" t="s">
        <v>110</v>
      </c>
      <c r="D2691" t="s">
        <v>20</v>
      </c>
      <c r="E2691" t="s">
        <v>21</v>
      </c>
      <c r="F2691" t="s">
        <v>22</v>
      </c>
      <c r="G2691" t="s">
        <v>111</v>
      </c>
      <c r="H2691" t="s">
        <v>125</v>
      </c>
      <c r="I2691" t="s">
        <v>175</v>
      </c>
      <c r="J2691" t="s">
        <v>161</v>
      </c>
      <c r="K2691" t="s">
        <v>161</v>
      </c>
      <c r="L2691" t="s">
        <v>54</v>
      </c>
      <c r="M2691" t="s">
        <v>26</v>
      </c>
      <c r="N2691">
        <v>94823</v>
      </c>
      <c r="O2691">
        <v>92208</v>
      </c>
      <c r="P2691">
        <v>57112</v>
      </c>
      <c r="Q2691">
        <v>44638</v>
      </c>
      <c r="R2691">
        <v>0</v>
      </c>
      <c r="S2691">
        <v>0</v>
      </c>
      <c r="T2691">
        <v>0</v>
      </c>
      <c r="U2691">
        <v>0</v>
      </c>
      <c r="V2691">
        <v>97</v>
      </c>
      <c r="W2691">
        <v>60</v>
      </c>
      <c r="X2691">
        <v>47</v>
      </c>
      <c r="Y2691" t="s">
        <v>173</v>
      </c>
      <c r="Z2691" t="s">
        <v>173</v>
      </c>
      <c r="AA2691" t="s">
        <v>173</v>
      </c>
      <c r="AB2691" t="s">
        <v>173</v>
      </c>
      <c r="AC2691" s="25" t="s">
        <v>173</v>
      </c>
      <c r="AD2691" s="25" t="s">
        <v>173</v>
      </c>
      <c r="AE2691" s="25" t="s">
        <v>173</v>
      </c>
      <c r="AQ2691" s="5" t="e">
        <f>VLOOKUP(AR2691,'End KS4 denominations'!A:G,7,0)</f>
        <v>#N/A</v>
      </c>
      <c r="AR2691" s="5" t="str">
        <f t="shared" si="42"/>
        <v>Boys.S7.Academies and free schools.Total.Total</v>
      </c>
    </row>
    <row r="2692" spans="1:44" x14ac:dyDescent="0.25">
      <c r="A2692">
        <v>201819</v>
      </c>
      <c r="B2692" t="s">
        <v>19</v>
      </c>
      <c r="C2692" t="s">
        <v>110</v>
      </c>
      <c r="D2692" t="s">
        <v>20</v>
      </c>
      <c r="E2692" t="s">
        <v>21</v>
      </c>
      <c r="F2692" t="s">
        <v>22</v>
      </c>
      <c r="G2692" t="s">
        <v>113</v>
      </c>
      <c r="H2692" t="s">
        <v>125</v>
      </c>
      <c r="I2692" t="s">
        <v>175</v>
      </c>
      <c r="J2692" t="s">
        <v>161</v>
      </c>
      <c r="K2692" t="s">
        <v>161</v>
      </c>
      <c r="L2692" t="s">
        <v>54</v>
      </c>
      <c r="M2692" t="s">
        <v>26</v>
      </c>
      <c r="N2692">
        <v>80296</v>
      </c>
      <c r="O2692">
        <v>79144</v>
      </c>
      <c r="P2692">
        <v>54035</v>
      </c>
      <c r="Q2692">
        <v>43967</v>
      </c>
      <c r="R2692">
        <v>0</v>
      </c>
      <c r="S2692">
        <v>0</v>
      </c>
      <c r="T2692">
        <v>0</v>
      </c>
      <c r="U2692">
        <v>0</v>
      </c>
      <c r="V2692">
        <v>98</v>
      </c>
      <c r="W2692">
        <v>67</v>
      </c>
      <c r="X2692">
        <v>54</v>
      </c>
      <c r="Y2692" t="s">
        <v>173</v>
      </c>
      <c r="Z2692" t="s">
        <v>173</v>
      </c>
      <c r="AA2692" t="s">
        <v>173</v>
      </c>
      <c r="AB2692" t="s">
        <v>173</v>
      </c>
      <c r="AC2692" s="25" t="s">
        <v>173</v>
      </c>
      <c r="AD2692" s="25" t="s">
        <v>173</v>
      </c>
      <c r="AE2692" s="25" t="s">
        <v>173</v>
      </c>
      <c r="AQ2692" s="5" t="e">
        <f>VLOOKUP(AR2692,'End KS4 denominations'!A:G,7,0)</f>
        <v>#N/A</v>
      </c>
      <c r="AR2692" s="5" t="str">
        <f t="shared" si="42"/>
        <v>Girls.S7.Academies and free schools.Total.Total</v>
      </c>
    </row>
    <row r="2693" spans="1:44" x14ac:dyDescent="0.25">
      <c r="A2693">
        <v>201819</v>
      </c>
      <c r="B2693" t="s">
        <v>19</v>
      </c>
      <c r="C2693" t="s">
        <v>110</v>
      </c>
      <c r="D2693" t="s">
        <v>20</v>
      </c>
      <c r="E2693" t="s">
        <v>21</v>
      </c>
      <c r="F2693" t="s">
        <v>22</v>
      </c>
      <c r="G2693" t="s">
        <v>161</v>
      </c>
      <c r="H2693" t="s">
        <v>125</v>
      </c>
      <c r="I2693" t="s">
        <v>175</v>
      </c>
      <c r="J2693" t="s">
        <v>161</v>
      </c>
      <c r="K2693" t="s">
        <v>161</v>
      </c>
      <c r="L2693" t="s">
        <v>54</v>
      </c>
      <c r="M2693" t="s">
        <v>26</v>
      </c>
      <c r="N2693">
        <v>175119</v>
      </c>
      <c r="O2693">
        <v>171352</v>
      </c>
      <c r="P2693">
        <v>111147</v>
      </c>
      <c r="Q2693">
        <v>88605</v>
      </c>
      <c r="R2693">
        <v>0</v>
      </c>
      <c r="S2693">
        <v>0</v>
      </c>
      <c r="T2693">
        <v>0</v>
      </c>
      <c r="U2693">
        <v>0</v>
      </c>
      <c r="V2693">
        <v>97</v>
      </c>
      <c r="W2693">
        <v>63</v>
      </c>
      <c r="X2693">
        <v>50</v>
      </c>
      <c r="Y2693" t="s">
        <v>173</v>
      </c>
      <c r="Z2693" t="s">
        <v>173</v>
      </c>
      <c r="AA2693" t="s">
        <v>173</v>
      </c>
      <c r="AB2693" t="s">
        <v>173</v>
      </c>
      <c r="AC2693" s="25" t="s">
        <v>173</v>
      </c>
      <c r="AD2693" s="25" t="s">
        <v>173</v>
      </c>
      <c r="AE2693" s="25" t="s">
        <v>173</v>
      </c>
      <c r="AQ2693" s="5" t="e">
        <f>VLOOKUP(AR2693,'End KS4 denominations'!A:G,7,0)</f>
        <v>#N/A</v>
      </c>
      <c r="AR2693" s="5" t="str">
        <f t="shared" si="42"/>
        <v>Total.S7.Academies and free schools.Total.Total</v>
      </c>
    </row>
    <row r="2694" spans="1:44" x14ac:dyDescent="0.25">
      <c r="A2694">
        <v>201819</v>
      </c>
      <c r="B2694" t="s">
        <v>19</v>
      </c>
      <c r="C2694" t="s">
        <v>110</v>
      </c>
      <c r="D2694" t="s">
        <v>20</v>
      </c>
      <c r="E2694" t="s">
        <v>21</v>
      </c>
      <c r="F2694" t="s">
        <v>22</v>
      </c>
      <c r="G2694" t="s">
        <v>111</v>
      </c>
      <c r="H2694" t="s">
        <v>125</v>
      </c>
      <c r="I2694" t="s">
        <v>175</v>
      </c>
      <c r="J2694" t="s">
        <v>161</v>
      </c>
      <c r="K2694" t="s">
        <v>161</v>
      </c>
      <c r="L2694" t="s">
        <v>55</v>
      </c>
      <c r="M2694" t="s">
        <v>26</v>
      </c>
      <c r="N2694">
        <v>14607</v>
      </c>
      <c r="O2694">
        <v>14373</v>
      </c>
      <c r="P2694">
        <v>10394</v>
      </c>
      <c r="Q2694">
        <v>7626</v>
      </c>
      <c r="R2694">
        <v>0</v>
      </c>
      <c r="S2694">
        <v>0</v>
      </c>
      <c r="T2694">
        <v>0</v>
      </c>
      <c r="U2694">
        <v>0</v>
      </c>
      <c r="V2694">
        <v>98</v>
      </c>
      <c r="W2694">
        <v>71</v>
      </c>
      <c r="X2694">
        <v>52</v>
      </c>
      <c r="Y2694" t="s">
        <v>173</v>
      </c>
      <c r="Z2694" t="s">
        <v>173</v>
      </c>
      <c r="AA2694" t="s">
        <v>173</v>
      </c>
      <c r="AB2694" t="s">
        <v>173</v>
      </c>
      <c r="AC2694" s="25" t="s">
        <v>173</v>
      </c>
      <c r="AD2694" s="25" t="s">
        <v>173</v>
      </c>
      <c r="AE2694" s="25" t="s">
        <v>173</v>
      </c>
      <c r="AQ2694" s="5" t="e">
        <f>VLOOKUP(AR2694,'End KS4 denominations'!A:G,7,0)</f>
        <v>#N/A</v>
      </c>
      <c r="AR2694" s="5" t="str">
        <f t="shared" si="42"/>
        <v>Boys.S7.Academies and free schools.Total.Total</v>
      </c>
    </row>
    <row r="2695" spans="1:44" x14ac:dyDescent="0.25">
      <c r="A2695">
        <v>201819</v>
      </c>
      <c r="B2695" t="s">
        <v>19</v>
      </c>
      <c r="C2695" t="s">
        <v>110</v>
      </c>
      <c r="D2695" t="s">
        <v>20</v>
      </c>
      <c r="E2695" t="s">
        <v>21</v>
      </c>
      <c r="F2695" t="s">
        <v>22</v>
      </c>
      <c r="G2695" t="s">
        <v>113</v>
      </c>
      <c r="H2695" t="s">
        <v>125</v>
      </c>
      <c r="I2695" t="s">
        <v>175</v>
      </c>
      <c r="J2695" t="s">
        <v>161</v>
      </c>
      <c r="K2695" t="s">
        <v>161</v>
      </c>
      <c r="L2695" t="s">
        <v>55</v>
      </c>
      <c r="M2695" t="s">
        <v>26</v>
      </c>
      <c r="N2695">
        <v>15148</v>
      </c>
      <c r="O2695">
        <v>14960</v>
      </c>
      <c r="P2695">
        <v>11980</v>
      </c>
      <c r="Q2695">
        <v>9347</v>
      </c>
      <c r="R2695">
        <v>0</v>
      </c>
      <c r="S2695">
        <v>0</v>
      </c>
      <c r="T2695">
        <v>0</v>
      </c>
      <c r="U2695">
        <v>0</v>
      </c>
      <c r="V2695">
        <v>98</v>
      </c>
      <c r="W2695">
        <v>79</v>
      </c>
      <c r="X2695">
        <v>61</v>
      </c>
      <c r="Y2695" t="s">
        <v>173</v>
      </c>
      <c r="Z2695" t="s">
        <v>173</v>
      </c>
      <c r="AA2695" t="s">
        <v>173</v>
      </c>
      <c r="AB2695" t="s">
        <v>173</v>
      </c>
      <c r="AC2695" s="25" t="s">
        <v>173</v>
      </c>
      <c r="AD2695" s="25" t="s">
        <v>173</v>
      </c>
      <c r="AE2695" s="25" t="s">
        <v>173</v>
      </c>
      <c r="AQ2695" s="5" t="e">
        <f>VLOOKUP(AR2695,'End KS4 denominations'!A:G,7,0)</f>
        <v>#N/A</v>
      </c>
      <c r="AR2695" s="5" t="str">
        <f t="shared" si="42"/>
        <v>Girls.S7.Academies and free schools.Total.Total</v>
      </c>
    </row>
    <row r="2696" spans="1:44" x14ac:dyDescent="0.25">
      <c r="A2696">
        <v>201819</v>
      </c>
      <c r="B2696" t="s">
        <v>19</v>
      </c>
      <c r="C2696" t="s">
        <v>110</v>
      </c>
      <c r="D2696" t="s">
        <v>20</v>
      </c>
      <c r="E2696" t="s">
        <v>21</v>
      </c>
      <c r="F2696" t="s">
        <v>22</v>
      </c>
      <c r="G2696" t="s">
        <v>161</v>
      </c>
      <c r="H2696" t="s">
        <v>125</v>
      </c>
      <c r="I2696" t="s">
        <v>175</v>
      </c>
      <c r="J2696" t="s">
        <v>161</v>
      </c>
      <c r="K2696" t="s">
        <v>161</v>
      </c>
      <c r="L2696" t="s">
        <v>55</v>
      </c>
      <c r="M2696" t="s">
        <v>26</v>
      </c>
      <c r="N2696">
        <v>29755</v>
      </c>
      <c r="O2696">
        <v>29333</v>
      </c>
      <c r="P2696">
        <v>22374</v>
      </c>
      <c r="Q2696">
        <v>16973</v>
      </c>
      <c r="R2696">
        <v>0</v>
      </c>
      <c r="S2696">
        <v>0</v>
      </c>
      <c r="T2696">
        <v>0</v>
      </c>
      <c r="U2696">
        <v>0</v>
      </c>
      <c r="V2696">
        <v>98</v>
      </c>
      <c r="W2696">
        <v>75</v>
      </c>
      <c r="X2696">
        <v>57</v>
      </c>
      <c r="Y2696" t="s">
        <v>173</v>
      </c>
      <c r="Z2696" t="s">
        <v>173</v>
      </c>
      <c r="AA2696" t="s">
        <v>173</v>
      </c>
      <c r="AB2696" t="s">
        <v>173</v>
      </c>
      <c r="AC2696" s="25" t="s">
        <v>173</v>
      </c>
      <c r="AD2696" s="25" t="s">
        <v>173</v>
      </c>
      <c r="AE2696" s="25" t="s">
        <v>173</v>
      </c>
      <c r="AQ2696" s="5" t="e">
        <f>VLOOKUP(AR2696,'End KS4 denominations'!A:G,7,0)</f>
        <v>#N/A</v>
      </c>
      <c r="AR2696" s="5" t="str">
        <f t="shared" si="42"/>
        <v>Total.S7.Academies and free schools.Total.Total</v>
      </c>
    </row>
    <row r="2697" spans="1:44" x14ac:dyDescent="0.25">
      <c r="A2697">
        <v>201819</v>
      </c>
      <c r="B2697" t="s">
        <v>19</v>
      </c>
      <c r="C2697" t="s">
        <v>110</v>
      </c>
      <c r="D2697" t="s">
        <v>20</v>
      </c>
      <c r="E2697" t="s">
        <v>21</v>
      </c>
      <c r="F2697" t="s">
        <v>22</v>
      </c>
      <c r="G2697" t="s">
        <v>111</v>
      </c>
      <c r="H2697" t="s">
        <v>125</v>
      </c>
      <c r="I2697" t="s">
        <v>175</v>
      </c>
      <c r="J2697" t="s">
        <v>161</v>
      </c>
      <c r="K2697" t="s">
        <v>161</v>
      </c>
      <c r="L2697" t="s">
        <v>56</v>
      </c>
      <c r="M2697" t="s">
        <v>26</v>
      </c>
      <c r="N2697">
        <v>88101</v>
      </c>
      <c r="O2697">
        <v>83891</v>
      </c>
      <c r="P2697">
        <v>52066</v>
      </c>
      <c r="Q2697">
        <v>41259</v>
      </c>
      <c r="R2697">
        <v>0</v>
      </c>
      <c r="S2697">
        <v>0</v>
      </c>
      <c r="T2697">
        <v>0</v>
      </c>
      <c r="U2697">
        <v>0</v>
      </c>
      <c r="V2697">
        <v>95</v>
      </c>
      <c r="W2697">
        <v>59</v>
      </c>
      <c r="X2697">
        <v>46</v>
      </c>
      <c r="Y2697" t="s">
        <v>173</v>
      </c>
      <c r="Z2697" t="s">
        <v>173</v>
      </c>
      <c r="AA2697" t="s">
        <v>173</v>
      </c>
      <c r="AB2697" t="s">
        <v>173</v>
      </c>
      <c r="AC2697" s="25" t="s">
        <v>173</v>
      </c>
      <c r="AD2697" s="25" t="s">
        <v>173</v>
      </c>
      <c r="AE2697" s="25" t="s">
        <v>173</v>
      </c>
      <c r="AQ2697" s="5" t="e">
        <f>VLOOKUP(AR2697,'End KS4 denominations'!A:G,7,0)</f>
        <v>#N/A</v>
      </c>
      <c r="AR2697" s="5" t="str">
        <f t="shared" si="42"/>
        <v>Boys.S7.Academies and free schools.Total.Total</v>
      </c>
    </row>
    <row r="2698" spans="1:44" x14ac:dyDescent="0.25">
      <c r="A2698">
        <v>201819</v>
      </c>
      <c r="B2698" t="s">
        <v>19</v>
      </c>
      <c r="C2698" t="s">
        <v>110</v>
      </c>
      <c r="D2698" t="s">
        <v>20</v>
      </c>
      <c r="E2698" t="s">
        <v>21</v>
      </c>
      <c r="F2698" t="s">
        <v>22</v>
      </c>
      <c r="G2698" t="s">
        <v>113</v>
      </c>
      <c r="H2698" t="s">
        <v>125</v>
      </c>
      <c r="I2698" t="s">
        <v>175</v>
      </c>
      <c r="J2698" t="s">
        <v>161</v>
      </c>
      <c r="K2698" t="s">
        <v>161</v>
      </c>
      <c r="L2698" t="s">
        <v>56</v>
      </c>
      <c r="M2698" t="s">
        <v>26</v>
      </c>
      <c r="N2698">
        <v>97504</v>
      </c>
      <c r="O2698">
        <v>95129</v>
      </c>
      <c r="P2698">
        <v>64500</v>
      </c>
      <c r="Q2698">
        <v>53077</v>
      </c>
      <c r="R2698">
        <v>0</v>
      </c>
      <c r="S2698">
        <v>0</v>
      </c>
      <c r="T2698">
        <v>0</v>
      </c>
      <c r="U2698">
        <v>0</v>
      </c>
      <c r="V2698">
        <v>97</v>
      </c>
      <c r="W2698">
        <v>66</v>
      </c>
      <c r="X2698">
        <v>54</v>
      </c>
      <c r="Y2698" t="s">
        <v>173</v>
      </c>
      <c r="Z2698" t="s">
        <v>173</v>
      </c>
      <c r="AA2698" t="s">
        <v>173</v>
      </c>
      <c r="AB2698" t="s">
        <v>173</v>
      </c>
      <c r="AC2698" s="25" t="s">
        <v>173</v>
      </c>
      <c r="AD2698" s="25" t="s">
        <v>173</v>
      </c>
      <c r="AE2698" s="25" t="s">
        <v>173</v>
      </c>
      <c r="AQ2698" s="5" t="e">
        <f>VLOOKUP(AR2698,'End KS4 denominations'!A:G,7,0)</f>
        <v>#N/A</v>
      </c>
      <c r="AR2698" s="5" t="str">
        <f t="shared" si="42"/>
        <v>Girls.S7.Academies and free schools.Total.Total</v>
      </c>
    </row>
    <row r="2699" spans="1:44" x14ac:dyDescent="0.25">
      <c r="A2699">
        <v>201819</v>
      </c>
      <c r="B2699" t="s">
        <v>19</v>
      </c>
      <c r="C2699" t="s">
        <v>110</v>
      </c>
      <c r="D2699" t="s">
        <v>20</v>
      </c>
      <c r="E2699" t="s">
        <v>21</v>
      </c>
      <c r="F2699" t="s">
        <v>22</v>
      </c>
      <c r="G2699" t="s">
        <v>161</v>
      </c>
      <c r="H2699" t="s">
        <v>125</v>
      </c>
      <c r="I2699" t="s">
        <v>175</v>
      </c>
      <c r="J2699" t="s">
        <v>161</v>
      </c>
      <c r="K2699" t="s">
        <v>161</v>
      </c>
      <c r="L2699" t="s">
        <v>56</v>
      </c>
      <c r="M2699" t="s">
        <v>26</v>
      </c>
      <c r="N2699">
        <v>185605</v>
      </c>
      <c r="O2699">
        <v>179020</v>
      </c>
      <c r="P2699">
        <v>116566</v>
      </c>
      <c r="Q2699">
        <v>94336</v>
      </c>
      <c r="R2699">
        <v>0</v>
      </c>
      <c r="S2699">
        <v>0</v>
      </c>
      <c r="T2699">
        <v>0</v>
      </c>
      <c r="U2699">
        <v>0</v>
      </c>
      <c r="V2699">
        <v>96</v>
      </c>
      <c r="W2699">
        <v>62</v>
      </c>
      <c r="X2699">
        <v>50</v>
      </c>
      <c r="Y2699" t="s">
        <v>173</v>
      </c>
      <c r="Z2699" t="s">
        <v>173</v>
      </c>
      <c r="AA2699" t="s">
        <v>173</v>
      </c>
      <c r="AB2699" t="s">
        <v>173</v>
      </c>
      <c r="AC2699" s="25" t="s">
        <v>173</v>
      </c>
      <c r="AD2699" s="25" t="s">
        <v>173</v>
      </c>
      <c r="AE2699" s="25" t="s">
        <v>173</v>
      </c>
      <c r="AQ2699" s="5" t="e">
        <f>VLOOKUP(AR2699,'End KS4 denominations'!A:G,7,0)</f>
        <v>#N/A</v>
      </c>
      <c r="AR2699" s="5" t="str">
        <f t="shared" si="42"/>
        <v>Total.S7.Academies and free schools.Total.Total</v>
      </c>
    </row>
    <row r="2700" spans="1:44" x14ac:dyDescent="0.25">
      <c r="A2700">
        <v>201819</v>
      </c>
      <c r="B2700" t="s">
        <v>19</v>
      </c>
      <c r="C2700" t="s">
        <v>110</v>
      </c>
      <c r="D2700" t="s">
        <v>20</v>
      </c>
      <c r="E2700" t="s">
        <v>21</v>
      </c>
      <c r="F2700" t="s">
        <v>22</v>
      </c>
      <c r="G2700" t="s">
        <v>111</v>
      </c>
      <c r="H2700" t="s">
        <v>125</v>
      </c>
      <c r="I2700" t="s">
        <v>175</v>
      </c>
      <c r="J2700" t="s">
        <v>161</v>
      </c>
      <c r="K2700" t="s">
        <v>161</v>
      </c>
      <c r="L2700" t="s">
        <v>57</v>
      </c>
      <c r="M2700" t="s">
        <v>26</v>
      </c>
      <c r="N2700">
        <v>1176</v>
      </c>
      <c r="O2700">
        <v>1161</v>
      </c>
      <c r="P2700">
        <v>1057</v>
      </c>
      <c r="Q2700">
        <v>1005</v>
      </c>
      <c r="R2700">
        <v>0</v>
      </c>
      <c r="S2700">
        <v>0</v>
      </c>
      <c r="T2700">
        <v>0</v>
      </c>
      <c r="U2700">
        <v>0</v>
      </c>
      <c r="V2700">
        <v>98</v>
      </c>
      <c r="W2700">
        <v>89</v>
      </c>
      <c r="X2700">
        <v>85</v>
      </c>
      <c r="Y2700" t="s">
        <v>173</v>
      </c>
      <c r="Z2700" t="s">
        <v>173</v>
      </c>
      <c r="AA2700" t="s">
        <v>173</v>
      </c>
      <c r="AB2700" t="s">
        <v>173</v>
      </c>
      <c r="AC2700" s="25" t="s">
        <v>173</v>
      </c>
      <c r="AD2700" s="25" t="s">
        <v>173</v>
      </c>
      <c r="AE2700" s="25" t="s">
        <v>173</v>
      </c>
      <c r="AQ2700" s="5" t="e">
        <f>VLOOKUP(AR2700,'End KS4 denominations'!A:G,7,0)</f>
        <v>#N/A</v>
      </c>
      <c r="AR2700" s="5" t="str">
        <f t="shared" si="42"/>
        <v>Boys.S7.Academies and free schools.Total.Total</v>
      </c>
    </row>
    <row r="2701" spans="1:44" x14ac:dyDescent="0.25">
      <c r="A2701">
        <v>201819</v>
      </c>
      <c r="B2701" t="s">
        <v>19</v>
      </c>
      <c r="C2701" t="s">
        <v>110</v>
      </c>
      <c r="D2701" t="s">
        <v>20</v>
      </c>
      <c r="E2701" t="s">
        <v>21</v>
      </c>
      <c r="F2701" t="s">
        <v>22</v>
      </c>
      <c r="G2701" t="s">
        <v>113</v>
      </c>
      <c r="H2701" t="s">
        <v>125</v>
      </c>
      <c r="I2701" t="s">
        <v>175</v>
      </c>
      <c r="J2701" t="s">
        <v>161</v>
      </c>
      <c r="K2701" t="s">
        <v>161</v>
      </c>
      <c r="L2701" t="s">
        <v>57</v>
      </c>
      <c r="M2701" t="s">
        <v>26</v>
      </c>
      <c r="N2701">
        <v>1755</v>
      </c>
      <c r="O2701">
        <v>1727</v>
      </c>
      <c r="P2701">
        <v>1566</v>
      </c>
      <c r="Q2701">
        <v>1467</v>
      </c>
      <c r="R2701">
        <v>0</v>
      </c>
      <c r="S2701">
        <v>0</v>
      </c>
      <c r="T2701">
        <v>0</v>
      </c>
      <c r="U2701">
        <v>0</v>
      </c>
      <c r="V2701">
        <v>98</v>
      </c>
      <c r="W2701">
        <v>89</v>
      </c>
      <c r="X2701">
        <v>83</v>
      </c>
      <c r="Y2701" t="s">
        <v>173</v>
      </c>
      <c r="Z2701" t="s">
        <v>173</v>
      </c>
      <c r="AA2701" t="s">
        <v>173</v>
      </c>
      <c r="AB2701" t="s">
        <v>173</v>
      </c>
      <c r="AC2701" s="25" t="s">
        <v>173</v>
      </c>
      <c r="AD2701" s="25" t="s">
        <v>173</v>
      </c>
      <c r="AE2701" s="25" t="s">
        <v>173</v>
      </c>
      <c r="AQ2701" s="5" t="e">
        <f>VLOOKUP(AR2701,'End KS4 denominations'!A:G,7,0)</f>
        <v>#N/A</v>
      </c>
      <c r="AR2701" s="5" t="str">
        <f t="shared" si="42"/>
        <v>Girls.S7.Academies and free schools.Total.Total</v>
      </c>
    </row>
    <row r="2702" spans="1:44" x14ac:dyDescent="0.25">
      <c r="A2702">
        <v>201819</v>
      </c>
      <c r="B2702" t="s">
        <v>19</v>
      </c>
      <c r="C2702" t="s">
        <v>110</v>
      </c>
      <c r="D2702" t="s">
        <v>20</v>
      </c>
      <c r="E2702" t="s">
        <v>21</v>
      </c>
      <c r="F2702" t="s">
        <v>22</v>
      </c>
      <c r="G2702" t="s">
        <v>161</v>
      </c>
      <c r="H2702" t="s">
        <v>125</v>
      </c>
      <c r="I2702" t="s">
        <v>175</v>
      </c>
      <c r="J2702" t="s">
        <v>161</v>
      </c>
      <c r="K2702" t="s">
        <v>161</v>
      </c>
      <c r="L2702" t="s">
        <v>57</v>
      </c>
      <c r="M2702" t="s">
        <v>26</v>
      </c>
      <c r="N2702">
        <v>2931</v>
      </c>
      <c r="O2702">
        <v>2888</v>
      </c>
      <c r="P2702">
        <v>2623</v>
      </c>
      <c r="Q2702">
        <v>2472</v>
      </c>
      <c r="R2702">
        <v>0</v>
      </c>
      <c r="S2702">
        <v>0</v>
      </c>
      <c r="T2702">
        <v>0</v>
      </c>
      <c r="U2702">
        <v>0</v>
      </c>
      <c r="V2702">
        <v>98</v>
      </c>
      <c r="W2702">
        <v>89</v>
      </c>
      <c r="X2702">
        <v>84</v>
      </c>
      <c r="Y2702" t="s">
        <v>173</v>
      </c>
      <c r="Z2702" t="s">
        <v>173</v>
      </c>
      <c r="AA2702" t="s">
        <v>173</v>
      </c>
      <c r="AB2702" t="s">
        <v>173</v>
      </c>
      <c r="AC2702" s="25" t="s">
        <v>173</v>
      </c>
      <c r="AD2702" s="25" t="s">
        <v>173</v>
      </c>
      <c r="AE2702" s="25" t="s">
        <v>173</v>
      </c>
      <c r="AQ2702" s="5" t="e">
        <f>VLOOKUP(AR2702,'End KS4 denominations'!A:G,7,0)</f>
        <v>#N/A</v>
      </c>
      <c r="AR2702" s="5" t="str">
        <f t="shared" si="42"/>
        <v>Total.S7.Academies and free schools.Total.Total</v>
      </c>
    </row>
    <row r="2703" spans="1:44" x14ac:dyDescent="0.25">
      <c r="A2703">
        <v>201819</v>
      </c>
      <c r="B2703" t="s">
        <v>19</v>
      </c>
      <c r="C2703" t="s">
        <v>110</v>
      </c>
      <c r="D2703" t="s">
        <v>20</v>
      </c>
      <c r="E2703" t="s">
        <v>21</v>
      </c>
      <c r="F2703" t="s">
        <v>22</v>
      </c>
      <c r="G2703" t="s">
        <v>111</v>
      </c>
      <c r="H2703" t="s">
        <v>125</v>
      </c>
      <c r="I2703" t="s">
        <v>175</v>
      </c>
      <c r="J2703" t="s">
        <v>161</v>
      </c>
      <c r="K2703" t="s">
        <v>161</v>
      </c>
      <c r="L2703" t="s">
        <v>58</v>
      </c>
      <c r="M2703" t="s">
        <v>26</v>
      </c>
      <c r="N2703">
        <v>196499</v>
      </c>
      <c r="O2703">
        <v>192477</v>
      </c>
      <c r="P2703">
        <v>141717</v>
      </c>
      <c r="Q2703">
        <v>100083</v>
      </c>
      <c r="R2703">
        <v>0</v>
      </c>
      <c r="S2703">
        <v>0</v>
      </c>
      <c r="T2703">
        <v>0</v>
      </c>
      <c r="U2703">
        <v>0</v>
      </c>
      <c r="V2703">
        <v>97</v>
      </c>
      <c r="W2703">
        <v>72</v>
      </c>
      <c r="X2703">
        <v>50</v>
      </c>
      <c r="Y2703" t="s">
        <v>173</v>
      </c>
      <c r="Z2703" t="s">
        <v>173</v>
      </c>
      <c r="AA2703" t="s">
        <v>173</v>
      </c>
      <c r="AB2703" t="s">
        <v>173</v>
      </c>
      <c r="AC2703" s="25" t="s">
        <v>173</v>
      </c>
      <c r="AD2703" s="25" t="s">
        <v>173</v>
      </c>
      <c r="AE2703" s="25" t="s">
        <v>173</v>
      </c>
      <c r="AQ2703" s="5" t="e">
        <f>VLOOKUP(AR2703,'End KS4 denominations'!A:G,7,0)</f>
        <v>#N/A</v>
      </c>
      <c r="AR2703" s="5" t="str">
        <f t="shared" si="42"/>
        <v>Boys.S7.Academies and free schools.Total.Total</v>
      </c>
    </row>
    <row r="2704" spans="1:44" x14ac:dyDescent="0.25">
      <c r="A2704">
        <v>201819</v>
      </c>
      <c r="B2704" t="s">
        <v>19</v>
      </c>
      <c r="C2704" t="s">
        <v>110</v>
      </c>
      <c r="D2704" t="s">
        <v>20</v>
      </c>
      <c r="E2704" t="s">
        <v>21</v>
      </c>
      <c r="F2704" t="s">
        <v>22</v>
      </c>
      <c r="G2704" t="s">
        <v>113</v>
      </c>
      <c r="H2704" t="s">
        <v>125</v>
      </c>
      <c r="I2704" t="s">
        <v>175</v>
      </c>
      <c r="J2704" t="s">
        <v>161</v>
      </c>
      <c r="K2704" t="s">
        <v>161</v>
      </c>
      <c r="L2704" t="s">
        <v>58</v>
      </c>
      <c r="M2704" t="s">
        <v>26</v>
      </c>
      <c r="N2704">
        <v>190664</v>
      </c>
      <c r="O2704">
        <v>187237</v>
      </c>
      <c r="P2704">
        <v>138016</v>
      </c>
      <c r="Q2704">
        <v>96910</v>
      </c>
      <c r="R2704">
        <v>0</v>
      </c>
      <c r="S2704">
        <v>0</v>
      </c>
      <c r="T2704">
        <v>0</v>
      </c>
      <c r="U2704">
        <v>0</v>
      </c>
      <c r="V2704">
        <v>98</v>
      </c>
      <c r="W2704">
        <v>72</v>
      </c>
      <c r="X2704">
        <v>50</v>
      </c>
      <c r="Y2704" t="s">
        <v>173</v>
      </c>
      <c r="Z2704" t="s">
        <v>173</v>
      </c>
      <c r="AA2704" t="s">
        <v>173</v>
      </c>
      <c r="AB2704" t="s">
        <v>173</v>
      </c>
      <c r="AC2704" s="25" t="s">
        <v>173</v>
      </c>
      <c r="AD2704" s="25" t="s">
        <v>173</v>
      </c>
      <c r="AE2704" s="25" t="s">
        <v>173</v>
      </c>
      <c r="AQ2704" s="5" t="e">
        <f>VLOOKUP(AR2704,'End KS4 denominations'!A:G,7,0)</f>
        <v>#N/A</v>
      </c>
      <c r="AR2704" s="5" t="str">
        <f t="shared" si="42"/>
        <v>Girls.S7.Academies and free schools.Total.Total</v>
      </c>
    </row>
    <row r="2705" spans="1:44" x14ac:dyDescent="0.25">
      <c r="A2705">
        <v>201819</v>
      </c>
      <c r="B2705" t="s">
        <v>19</v>
      </c>
      <c r="C2705" t="s">
        <v>110</v>
      </c>
      <c r="D2705" t="s">
        <v>20</v>
      </c>
      <c r="E2705" t="s">
        <v>21</v>
      </c>
      <c r="F2705" t="s">
        <v>22</v>
      </c>
      <c r="G2705" t="s">
        <v>161</v>
      </c>
      <c r="H2705" t="s">
        <v>125</v>
      </c>
      <c r="I2705" t="s">
        <v>175</v>
      </c>
      <c r="J2705" t="s">
        <v>161</v>
      </c>
      <c r="K2705" t="s">
        <v>161</v>
      </c>
      <c r="L2705" t="s">
        <v>58</v>
      </c>
      <c r="M2705" t="s">
        <v>26</v>
      </c>
      <c r="N2705">
        <v>387163</v>
      </c>
      <c r="O2705">
        <v>379714</v>
      </c>
      <c r="P2705">
        <v>279733</v>
      </c>
      <c r="Q2705">
        <v>196993</v>
      </c>
      <c r="R2705">
        <v>0</v>
      </c>
      <c r="S2705">
        <v>0</v>
      </c>
      <c r="T2705">
        <v>0</v>
      </c>
      <c r="U2705">
        <v>0</v>
      </c>
      <c r="V2705">
        <v>98</v>
      </c>
      <c r="W2705">
        <v>72</v>
      </c>
      <c r="X2705">
        <v>50</v>
      </c>
      <c r="Y2705" t="s">
        <v>173</v>
      </c>
      <c r="Z2705" t="s">
        <v>173</v>
      </c>
      <c r="AA2705" t="s">
        <v>173</v>
      </c>
      <c r="AB2705" t="s">
        <v>173</v>
      </c>
      <c r="AC2705" s="25" t="s">
        <v>173</v>
      </c>
      <c r="AD2705" s="25" t="s">
        <v>173</v>
      </c>
      <c r="AE2705" s="25" t="s">
        <v>173</v>
      </c>
      <c r="AQ2705" s="5" t="e">
        <f>VLOOKUP(AR2705,'End KS4 denominations'!A:G,7,0)</f>
        <v>#N/A</v>
      </c>
      <c r="AR2705" s="5" t="str">
        <f t="shared" si="42"/>
        <v>Total.S7.Academies and free schools.Total.Total</v>
      </c>
    </row>
    <row r="2706" spans="1:44" x14ac:dyDescent="0.25">
      <c r="A2706">
        <v>201819</v>
      </c>
      <c r="B2706" t="s">
        <v>19</v>
      </c>
      <c r="C2706" t="s">
        <v>110</v>
      </c>
      <c r="D2706" t="s">
        <v>20</v>
      </c>
      <c r="E2706" t="s">
        <v>21</v>
      </c>
      <c r="F2706" t="s">
        <v>22</v>
      </c>
      <c r="G2706" t="s">
        <v>111</v>
      </c>
      <c r="H2706" t="s">
        <v>125</v>
      </c>
      <c r="I2706" t="s">
        <v>175</v>
      </c>
      <c r="J2706" t="s">
        <v>161</v>
      </c>
      <c r="K2706" t="s">
        <v>161</v>
      </c>
      <c r="L2706" t="s">
        <v>59</v>
      </c>
      <c r="M2706" t="s">
        <v>26</v>
      </c>
      <c r="N2706">
        <v>194449</v>
      </c>
      <c r="O2706">
        <v>189039</v>
      </c>
      <c r="P2706">
        <v>121136</v>
      </c>
      <c r="Q2706">
        <v>83706</v>
      </c>
      <c r="R2706">
        <v>0</v>
      </c>
      <c r="S2706">
        <v>0</v>
      </c>
      <c r="T2706">
        <v>0</v>
      </c>
      <c r="U2706">
        <v>0</v>
      </c>
      <c r="V2706">
        <v>97</v>
      </c>
      <c r="W2706">
        <v>62</v>
      </c>
      <c r="X2706">
        <v>43</v>
      </c>
      <c r="Y2706" t="s">
        <v>173</v>
      </c>
      <c r="Z2706" t="s">
        <v>173</v>
      </c>
      <c r="AA2706" t="s">
        <v>173</v>
      </c>
      <c r="AB2706" t="s">
        <v>173</v>
      </c>
      <c r="AC2706" s="25" t="s">
        <v>173</v>
      </c>
      <c r="AD2706" s="25" t="s">
        <v>173</v>
      </c>
      <c r="AE2706" s="25" t="s">
        <v>173</v>
      </c>
      <c r="AQ2706" s="5" t="e">
        <f>VLOOKUP(AR2706,'End KS4 denominations'!A:G,7,0)</f>
        <v>#N/A</v>
      </c>
      <c r="AR2706" s="5" t="str">
        <f t="shared" si="42"/>
        <v>Boys.S7.Academies and free schools.Total.Total</v>
      </c>
    </row>
    <row r="2707" spans="1:44" x14ac:dyDescent="0.25">
      <c r="A2707">
        <v>201819</v>
      </c>
      <c r="B2707" t="s">
        <v>19</v>
      </c>
      <c r="C2707" t="s">
        <v>110</v>
      </c>
      <c r="D2707" t="s">
        <v>20</v>
      </c>
      <c r="E2707" t="s">
        <v>21</v>
      </c>
      <c r="F2707" t="s">
        <v>22</v>
      </c>
      <c r="G2707" t="s">
        <v>113</v>
      </c>
      <c r="H2707" t="s">
        <v>125</v>
      </c>
      <c r="I2707" t="s">
        <v>175</v>
      </c>
      <c r="J2707" t="s">
        <v>161</v>
      </c>
      <c r="K2707" t="s">
        <v>161</v>
      </c>
      <c r="L2707" t="s">
        <v>59</v>
      </c>
      <c r="M2707" t="s">
        <v>26</v>
      </c>
      <c r="N2707">
        <v>189262</v>
      </c>
      <c r="O2707">
        <v>184576</v>
      </c>
      <c r="P2707">
        <v>122860</v>
      </c>
      <c r="Q2707">
        <v>84550</v>
      </c>
      <c r="R2707">
        <v>0</v>
      </c>
      <c r="S2707">
        <v>0</v>
      </c>
      <c r="T2707">
        <v>0</v>
      </c>
      <c r="U2707">
        <v>0</v>
      </c>
      <c r="V2707">
        <v>97</v>
      </c>
      <c r="W2707">
        <v>64</v>
      </c>
      <c r="X2707">
        <v>44</v>
      </c>
      <c r="Y2707" t="s">
        <v>173</v>
      </c>
      <c r="Z2707" t="s">
        <v>173</v>
      </c>
      <c r="AA2707" t="s">
        <v>173</v>
      </c>
      <c r="AB2707" t="s">
        <v>173</v>
      </c>
      <c r="AC2707" s="25" t="s">
        <v>173</v>
      </c>
      <c r="AD2707" s="25" t="s">
        <v>173</v>
      </c>
      <c r="AE2707" s="25" t="s">
        <v>173</v>
      </c>
      <c r="AQ2707" s="5" t="e">
        <f>VLOOKUP(AR2707,'End KS4 denominations'!A:G,7,0)</f>
        <v>#N/A</v>
      </c>
      <c r="AR2707" s="5" t="str">
        <f t="shared" si="42"/>
        <v>Girls.S7.Academies and free schools.Total.Total</v>
      </c>
    </row>
    <row r="2708" spans="1:44" x14ac:dyDescent="0.25">
      <c r="A2708">
        <v>201819</v>
      </c>
      <c r="B2708" t="s">
        <v>19</v>
      </c>
      <c r="C2708" t="s">
        <v>110</v>
      </c>
      <c r="D2708" t="s">
        <v>20</v>
      </c>
      <c r="E2708" t="s">
        <v>21</v>
      </c>
      <c r="F2708" t="s">
        <v>22</v>
      </c>
      <c r="G2708" t="s">
        <v>161</v>
      </c>
      <c r="H2708" t="s">
        <v>125</v>
      </c>
      <c r="I2708" t="s">
        <v>175</v>
      </c>
      <c r="J2708" t="s">
        <v>161</v>
      </c>
      <c r="K2708" t="s">
        <v>161</v>
      </c>
      <c r="L2708" t="s">
        <v>59</v>
      </c>
      <c r="M2708" t="s">
        <v>26</v>
      </c>
      <c r="N2708">
        <v>383711</v>
      </c>
      <c r="O2708">
        <v>373615</v>
      </c>
      <c r="P2708">
        <v>243996</v>
      </c>
      <c r="Q2708">
        <v>168256</v>
      </c>
      <c r="R2708">
        <v>0</v>
      </c>
      <c r="S2708">
        <v>0</v>
      </c>
      <c r="T2708">
        <v>0</v>
      </c>
      <c r="U2708">
        <v>0</v>
      </c>
      <c r="V2708">
        <v>97</v>
      </c>
      <c r="W2708">
        <v>63</v>
      </c>
      <c r="X2708">
        <v>43</v>
      </c>
      <c r="Y2708" t="s">
        <v>173</v>
      </c>
      <c r="Z2708" t="s">
        <v>173</v>
      </c>
      <c r="AA2708" t="s">
        <v>173</v>
      </c>
      <c r="AB2708" t="s">
        <v>173</v>
      </c>
      <c r="AC2708" s="25" t="s">
        <v>173</v>
      </c>
      <c r="AD2708" s="25" t="s">
        <v>173</v>
      </c>
      <c r="AE2708" s="25" t="s">
        <v>173</v>
      </c>
      <c r="AQ2708" s="5" t="e">
        <f>VLOOKUP(AR2708,'End KS4 denominations'!A:G,7,0)</f>
        <v>#N/A</v>
      </c>
      <c r="AR2708" s="5" t="str">
        <f t="shared" si="42"/>
        <v>Total.S7.Academies and free schools.Total.Total</v>
      </c>
    </row>
    <row r="2709" spans="1:44" x14ac:dyDescent="0.25">
      <c r="A2709">
        <v>201819</v>
      </c>
      <c r="B2709" t="s">
        <v>19</v>
      </c>
      <c r="C2709" t="s">
        <v>110</v>
      </c>
      <c r="D2709" t="s">
        <v>20</v>
      </c>
      <c r="E2709" t="s">
        <v>21</v>
      </c>
      <c r="F2709" t="s">
        <v>22</v>
      </c>
      <c r="G2709" t="s">
        <v>111</v>
      </c>
      <c r="H2709" t="s">
        <v>125</v>
      </c>
      <c r="I2709" t="s">
        <v>175</v>
      </c>
      <c r="J2709" t="s">
        <v>161</v>
      </c>
      <c r="K2709" t="s">
        <v>161</v>
      </c>
      <c r="L2709" t="s">
        <v>60</v>
      </c>
      <c r="M2709" t="s">
        <v>26</v>
      </c>
      <c r="N2709">
        <v>11726</v>
      </c>
      <c r="O2709">
        <v>11467</v>
      </c>
      <c r="P2709">
        <v>6806</v>
      </c>
      <c r="Q2709">
        <v>4703</v>
      </c>
      <c r="R2709">
        <v>0</v>
      </c>
      <c r="S2709">
        <v>0</v>
      </c>
      <c r="T2709">
        <v>0</v>
      </c>
      <c r="U2709">
        <v>0</v>
      </c>
      <c r="V2709">
        <v>97</v>
      </c>
      <c r="W2709">
        <v>58</v>
      </c>
      <c r="X2709">
        <v>40</v>
      </c>
      <c r="Y2709" t="s">
        <v>173</v>
      </c>
      <c r="Z2709" t="s">
        <v>173</v>
      </c>
      <c r="AA2709" t="s">
        <v>173</v>
      </c>
      <c r="AB2709" t="s">
        <v>173</v>
      </c>
      <c r="AC2709" s="25" t="s">
        <v>173</v>
      </c>
      <c r="AD2709" s="25" t="s">
        <v>173</v>
      </c>
      <c r="AE2709" s="25" t="s">
        <v>173</v>
      </c>
      <c r="AQ2709" s="5" t="e">
        <f>VLOOKUP(AR2709,'End KS4 denominations'!A:G,7,0)</f>
        <v>#N/A</v>
      </c>
      <c r="AR2709" s="5" t="str">
        <f t="shared" si="42"/>
        <v>Boys.S7.Academies and free schools.Total.Total</v>
      </c>
    </row>
    <row r="2710" spans="1:44" x14ac:dyDescent="0.25">
      <c r="A2710">
        <v>201819</v>
      </c>
      <c r="B2710" t="s">
        <v>19</v>
      </c>
      <c r="C2710" t="s">
        <v>110</v>
      </c>
      <c r="D2710" t="s">
        <v>20</v>
      </c>
      <c r="E2710" t="s">
        <v>21</v>
      </c>
      <c r="F2710" t="s">
        <v>22</v>
      </c>
      <c r="G2710" t="s">
        <v>113</v>
      </c>
      <c r="H2710" t="s">
        <v>125</v>
      </c>
      <c r="I2710" t="s">
        <v>175</v>
      </c>
      <c r="J2710" t="s">
        <v>161</v>
      </c>
      <c r="K2710" t="s">
        <v>161</v>
      </c>
      <c r="L2710" t="s">
        <v>60</v>
      </c>
      <c r="M2710" t="s">
        <v>26</v>
      </c>
      <c r="N2710">
        <v>10122</v>
      </c>
      <c r="O2710">
        <v>10041</v>
      </c>
      <c r="P2710">
        <v>7956</v>
      </c>
      <c r="Q2710">
        <v>6525</v>
      </c>
      <c r="R2710">
        <v>0</v>
      </c>
      <c r="S2710">
        <v>0</v>
      </c>
      <c r="T2710">
        <v>0</v>
      </c>
      <c r="U2710">
        <v>0</v>
      </c>
      <c r="V2710">
        <v>99</v>
      </c>
      <c r="W2710">
        <v>78</v>
      </c>
      <c r="X2710">
        <v>64</v>
      </c>
      <c r="Y2710" t="s">
        <v>173</v>
      </c>
      <c r="Z2710" t="s">
        <v>173</v>
      </c>
      <c r="AA2710" t="s">
        <v>173</v>
      </c>
      <c r="AB2710" t="s">
        <v>173</v>
      </c>
      <c r="AC2710" s="25" t="s">
        <v>173</v>
      </c>
      <c r="AD2710" s="25" t="s">
        <v>173</v>
      </c>
      <c r="AE2710" s="25" t="s">
        <v>173</v>
      </c>
      <c r="AQ2710" s="5" t="e">
        <f>VLOOKUP(AR2710,'End KS4 denominations'!A:G,7,0)</f>
        <v>#N/A</v>
      </c>
      <c r="AR2710" s="5" t="str">
        <f t="shared" si="42"/>
        <v>Girls.S7.Academies and free schools.Total.Total</v>
      </c>
    </row>
    <row r="2711" spans="1:44" x14ac:dyDescent="0.25">
      <c r="A2711">
        <v>201819</v>
      </c>
      <c r="B2711" t="s">
        <v>19</v>
      </c>
      <c r="C2711" t="s">
        <v>110</v>
      </c>
      <c r="D2711" t="s">
        <v>20</v>
      </c>
      <c r="E2711" t="s">
        <v>21</v>
      </c>
      <c r="F2711" t="s">
        <v>22</v>
      </c>
      <c r="G2711" t="s">
        <v>161</v>
      </c>
      <c r="H2711" t="s">
        <v>125</v>
      </c>
      <c r="I2711" t="s">
        <v>175</v>
      </c>
      <c r="J2711" t="s">
        <v>161</v>
      </c>
      <c r="K2711" t="s">
        <v>161</v>
      </c>
      <c r="L2711" t="s">
        <v>60</v>
      </c>
      <c r="M2711" t="s">
        <v>26</v>
      </c>
      <c r="N2711">
        <v>21848</v>
      </c>
      <c r="O2711">
        <v>21508</v>
      </c>
      <c r="P2711">
        <v>14762</v>
      </c>
      <c r="Q2711">
        <v>11228</v>
      </c>
      <c r="R2711">
        <v>0</v>
      </c>
      <c r="S2711">
        <v>0</v>
      </c>
      <c r="T2711">
        <v>0</v>
      </c>
      <c r="U2711">
        <v>0</v>
      </c>
      <c r="V2711">
        <v>98</v>
      </c>
      <c r="W2711">
        <v>67</v>
      </c>
      <c r="X2711">
        <v>51</v>
      </c>
      <c r="Y2711" t="s">
        <v>173</v>
      </c>
      <c r="Z2711" t="s">
        <v>173</v>
      </c>
      <c r="AA2711" t="s">
        <v>173</v>
      </c>
      <c r="AB2711" t="s">
        <v>173</v>
      </c>
      <c r="AC2711" s="25" t="s">
        <v>173</v>
      </c>
      <c r="AD2711" s="25" t="s">
        <v>173</v>
      </c>
      <c r="AE2711" s="25" t="s">
        <v>173</v>
      </c>
      <c r="AQ2711" s="5" t="e">
        <f>VLOOKUP(AR2711,'End KS4 denominations'!A:G,7,0)</f>
        <v>#N/A</v>
      </c>
      <c r="AR2711" s="5" t="str">
        <f t="shared" si="42"/>
        <v>Total.S7.Academies and free schools.Total.Total</v>
      </c>
    </row>
    <row r="2712" spans="1:44" x14ac:dyDescent="0.25">
      <c r="A2712">
        <v>201819</v>
      </c>
      <c r="B2712" t="s">
        <v>19</v>
      </c>
      <c r="C2712" t="s">
        <v>110</v>
      </c>
      <c r="D2712" t="s">
        <v>20</v>
      </c>
      <c r="E2712" t="s">
        <v>21</v>
      </c>
      <c r="F2712" t="s">
        <v>22</v>
      </c>
      <c r="G2712" t="s">
        <v>111</v>
      </c>
      <c r="H2712" t="s">
        <v>125</v>
      </c>
      <c r="I2712" t="s">
        <v>175</v>
      </c>
      <c r="J2712" t="s">
        <v>161</v>
      </c>
      <c r="K2712" t="s">
        <v>161</v>
      </c>
      <c r="L2712" t="s">
        <v>61</v>
      </c>
      <c r="M2712" t="s">
        <v>26</v>
      </c>
      <c r="N2712">
        <v>10220</v>
      </c>
      <c r="O2712">
        <v>10088</v>
      </c>
      <c r="P2712">
        <v>7216</v>
      </c>
      <c r="Q2712">
        <v>5922</v>
      </c>
      <c r="R2712">
        <v>0</v>
      </c>
      <c r="S2712">
        <v>0</v>
      </c>
      <c r="T2712">
        <v>0</v>
      </c>
      <c r="U2712">
        <v>0</v>
      </c>
      <c r="V2712">
        <v>98</v>
      </c>
      <c r="W2712">
        <v>70</v>
      </c>
      <c r="X2712">
        <v>57</v>
      </c>
      <c r="Y2712" t="s">
        <v>173</v>
      </c>
      <c r="Z2712" t="s">
        <v>173</v>
      </c>
      <c r="AA2712" t="s">
        <v>173</v>
      </c>
      <c r="AB2712" t="s">
        <v>173</v>
      </c>
      <c r="AC2712" s="25" t="s">
        <v>173</v>
      </c>
      <c r="AD2712" s="25" t="s">
        <v>173</v>
      </c>
      <c r="AE2712" s="25" t="s">
        <v>173</v>
      </c>
      <c r="AQ2712" s="5" t="e">
        <f>VLOOKUP(AR2712,'End KS4 denominations'!A:G,7,0)</f>
        <v>#N/A</v>
      </c>
      <c r="AR2712" s="5" t="str">
        <f t="shared" si="42"/>
        <v>Boys.S7.Academies and free schools.Total.Total</v>
      </c>
    </row>
    <row r="2713" spans="1:44" x14ac:dyDescent="0.25">
      <c r="A2713">
        <v>201819</v>
      </c>
      <c r="B2713" t="s">
        <v>19</v>
      </c>
      <c r="C2713" t="s">
        <v>110</v>
      </c>
      <c r="D2713" t="s">
        <v>20</v>
      </c>
      <c r="E2713" t="s">
        <v>21</v>
      </c>
      <c r="F2713" t="s">
        <v>22</v>
      </c>
      <c r="G2713" t="s">
        <v>113</v>
      </c>
      <c r="H2713" t="s">
        <v>125</v>
      </c>
      <c r="I2713" t="s">
        <v>175</v>
      </c>
      <c r="J2713" t="s">
        <v>161</v>
      </c>
      <c r="K2713" t="s">
        <v>161</v>
      </c>
      <c r="L2713" t="s">
        <v>61</v>
      </c>
      <c r="M2713" t="s">
        <v>26</v>
      </c>
      <c r="N2713">
        <v>12277</v>
      </c>
      <c r="O2713">
        <v>12197</v>
      </c>
      <c r="P2713">
        <v>9449</v>
      </c>
      <c r="Q2713">
        <v>7848</v>
      </c>
      <c r="R2713">
        <v>0</v>
      </c>
      <c r="S2713">
        <v>0</v>
      </c>
      <c r="T2713">
        <v>0</v>
      </c>
      <c r="U2713">
        <v>0</v>
      </c>
      <c r="V2713">
        <v>99</v>
      </c>
      <c r="W2713">
        <v>76</v>
      </c>
      <c r="X2713">
        <v>63</v>
      </c>
      <c r="Y2713" t="s">
        <v>173</v>
      </c>
      <c r="Z2713" t="s">
        <v>173</v>
      </c>
      <c r="AA2713" t="s">
        <v>173</v>
      </c>
      <c r="AB2713" t="s">
        <v>173</v>
      </c>
      <c r="AC2713" s="25" t="s">
        <v>173</v>
      </c>
      <c r="AD2713" s="25" t="s">
        <v>173</v>
      </c>
      <c r="AE2713" s="25" t="s">
        <v>173</v>
      </c>
      <c r="AQ2713" s="5" t="e">
        <f>VLOOKUP(AR2713,'End KS4 denominations'!A:G,7,0)</f>
        <v>#N/A</v>
      </c>
      <c r="AR2713" s="5" t="str">
        <f t="shared" si="42"/>
        <v>Girls.S7.Academies and free schools.Total.Total</v>
      </c>
    </row>
    <row r="2714" spans="1:44" x14ac:dyDescent="0.25">
      <c r="A2714">
        <v>201819</v>
      </c>
      <c r="B2714" t="s">
        <v>19</v>
      </c>
      <c r="C2714" t="s">
        <v>110</v>
      </c>
      <c r="D2714" t="s">
        <v>20</v>
      </c>
      <c r="E2714" t="s">
        <v>21</v>
      </c>
      <c r="F2714" t="s">
        <v>22</v>
      </c>
      <c r="G2714" t="s">
        <v>161</v>
      </c>
      <c r="H2714" t="s">
        <v>125</v>
      </c>
      <c r="I2714" t="s">
        <v>175</v>
      </c>
      <c r="J2714" t="s">
        <v>161</v>
      </c>
      <c r="K2714" t="s">
        <v>161</v>
      </c>
      <c r="L2714" t="s">
        <v>61</v>
      </c>
      <c r="M2714" t="s">
        <v>26</v>
      </c>
      <c r="N2714">
        <v>22497</v>
      </c>
      <c r="O2714">
        <v>22285</v>
      </c>
      <c r="P2714">
        <v>16665</v>
      </c>
      <c r="Q2714">
        <v>13770</v>
      </c>
      <c r="R2714">
        <v>0</v>
      </c>
      <c r="S2714">
        <v>0</v>
      </c>
      <c r="T2714">
        <v>0</v>
      </c>
      <c r="U2714">
        <v>0</v>
      </c>
      <c r="V2714">
        <v>99</v>
      </c>
      <c r="W2714">
        <v>74</v>
      </c>
      <c r="X2714">
        <v>61</v>
      </c>
      <c r="Y2714" t="s">
        <v>173</v>
      </c>
      <c r="Z2714" t="s">
        <v>173</v>
      </c>
      <c r="AA2714" t="s">
        <v>173</v>
      </c>
      <c r="AB2714" t="s">
        <v>173</v>
      </c>
      <c r="AC2714" s="25" t="s">
        <v>173</v>
      </c>
      <c r="AD2714" s="25" t="s">
        <v>173</v>
      </c>
      <c r="AE2714" s="25" t="s">
        <v>173</v>
      </c>
      <c r="AQ2714" s="5" t="e">
        <f>VLOOKUP(AR2714,'End KS4 denominations'!A:G,7,0)</f>
        <v>#N/A</v>
      </c>
      <c r="AR2714" s="5" t="str">
        <f t="shared" si="42"/>
        <v>Total.S7.Academies and free schools.Total.Total</v>
      </c>
    </row>
    <row r="2715" spans="1:44" x14ac:dyDescent="0.25">
      <c r="A2715">
        <v>201819</v>
      </c>
      <c r="B2715" t="s">
        <v>19</v>
      </c>
      <c r="C2715" t="s">
        <v>110</v>
      </c>
      <c r="D2715" t="s">
        <v>20</v>
      </c>
      <c r="E2715" t="s">
        <v>21</v>
      </c>
      <c r="F2715" t="s">
        <v>22</v>
      </c>
      <c r="G2715" t="s">
        <v>111</v>
      </c>
      <c r="H2715" t="s">
        <v>125</v>
      </c>
      <c r="I2715" t="s">
        <v>175</v>
      </c>
      <c r="J2715" t="s">
        <v>161</v>
      </c>
      <c r="K2715" t="s">
        <v>161</v>
      </c>
      <c r="L2715" t="s">
        <v>102</v>
      </c>
      <c r="M2715" t="s">
        <v>26</v>
      </c>
      <c r="N2715">
        <v>31</v>
      </c>
      <c r="O2715">
        <v>31</v>
      </c>
      <c r="P2715">
        <v>30</v>
      </c>
      <c r="Q2715">
        <v>0</v>
      </c>
      <c r="R2715">
        <v>0</v>
      </c>
      <c r="S2715">
        <v>0</v>
      </c>
      <c r="T2715">
        <v>0</v>
      </c>
      <c r="U2715">
        <v>0</v>
      </c>
      <c r="V2715">
        <v>100</v>
      </c>
      <c r="W2715">
        <v>96</v>
      </c>
      <c r="X2715">
        <v>0</v>
      </c>
      <c r="Y2715" t="s">
        <v>173</v>
      </c>
      <c r="Z2715" t="s">
        <v>173</v>
      </c>
      <c r="AA2715" t="s">
        <v>173</v>
      </c>
      <c r="AB2715" t="s">
        <v>173</v>
      </c>
      <c r="AC2715" s="25" t="s">
        <v>173</v>
      </c>
      <c r="AD2715" s="25" t="s">
        <v>173</v>
      </c>
      <c r="AE2715" s="25" t="s">
        <v>173</v>
      </c>
      <c r="AQ2715" s="5" t="e">
        <f>VLOOKUP(AR2715,'End KS4 denominations'!A:G,7,0)</f>
        <v>#N/A</v>
      </c>
      <c r="AR2715" s="5" t="str">
        <f t="shared" si="42"/>
        <v>Boys.S7.Academies and free schools.Total.Total</v>
      </c>
    </row>
    <row r="2716" spans="1:44" x14ac:dyDescent="0.25">
      <c r="A2716">
        <v>201819</v>
      </c>
      <c r="B2716" t="s">
        <v>19</v>
      </c>
      <c r="C2716" t="s">
        <v>110</v>
      </c>
      <c r="D2716" t="s">
        <v>20</v>
      </c>
      <c r="E2716" t="s">
        <v>21</v>
      </c>
      <c r="F2716" t="s">
        <v>22</v>
      </c>
      <c r="G2716" t="s">
        <v>113</v>
      </c>
      <c r="H2716" t="s">
        <v>125</v>
      </c>
      <c r="I2716" t="s">
        <v>175</v>
      </c>
      <c r="J2716" t="s">
        <v>161</v>
      </c>
      <c r="K2716" t="s">
        <v>161</v>
      </c>
      <c r="L2716" t="s">
        <v>102</v>
      </c>
      <c r="M2716" t="s">
        <v>26</v>
      </c>
      <c r="N2716">
        <v>117</v>
      </c>
      <c r="O2716">
        <v>112</v>
      </c>
      <c r="P2716">
        <v>97</v>
      </c>
      <c r="Q2716">
        <v>0</v>
      </c>
      <c r="R2716">
        <v>0</v>
      </c>
      <c r="S2716">
        <v>0</v>
      </c>
      <c r="T2716">
        <v>0</v>
      </c>
      <c r="U2716">
        <v>0</v>
      </c>
      <c r="V2716">
        <v>95</v>
      </c>
      <c r="W2716">
        <v>82</v>
      </c>
      <c r="X2716">
        <v>0</v>
      </c>
      <c r="Y2716" t="s">
        <v>173</v>
      </c>
      <c r="Z2716" t="s">
        <v>173</v>
      </c>
      <c r="AA2716" t="s">
        <v>173</v>
      </c>
      <c r="AB2716" t="s">
        <v>173</v>
      </c>
      <c r="AC2716" s="25" t="s">
        <v>173</v>
      </c>
      <c r="AD2716" s="25" t="s">
        <v>173</v>
      </c>
      <c r="AE2716" s="25" t="s">
        <v>173</v>
      </c>
      <c r="AQ2716" s="5" t="e">
        <f>VLOOKUP(AR2716,'End KS4 denominations'!A:G,7,0)</f>
        <v>#N/A</v>
      </c>
      <c r="AR2716" s="5" t="str">
        <f t="shared" si="42"/>
        <v>Girls.S7.Academies and free schools.Total.Total</v>
      </c>
    </row>
    <row r="2717" spans="1:44" x14ac:dyDescent="0.25">
      <c r="A2717">
        <v>201819</v>
      </c>
      <c r="B2717" t="s">
        <v>19</v>
      </c>
      <c r="C2717" t="s">
        <v>110</v>
      </c>
      <c r="D2717" t="s">
        <v>20</v>
      </c>
      <c r="E2717" t="s">
        <v>21</v>
      </c>
      <c r="F2717" t="s">
        <v>22</v>
      </c>
      <c r="G2717" t="s">
        <v>161</v>
      </c>
      <c r="H2717" t="s">
        <v>125</v>
      </c>
      <c r="I2717" t="s">
        <v>175</v>
      </c>
      <c r="J2717" t="s">
        <v>161</v>
      </c>
      <c r="K2717" t="s">
        <v>161</v>
      </c>
      <c r="L2717" t="s">
        <v>102</v>
      </c>
      <c r="M2717" t="s">
        <v>26</v>
      </c>
      <c r="N2717">
        <v>148</v>
      </c>
      <c r="O2717">
        <v>143</v>
      </c>
      <c r="P2717">
        <v>127</v>
      </c>
      <c r="Q2717">
        <v>0</v>
      </c>
      <c r="R2717">
        <v>0</v>
      </c>
      <c r="S2717">
        <v>0</v>
      </c>
      <c r="T2717">
        <v>0</v>
      </c>
      <c r="U2717">
        <v>0</v>
      </c>
      <c r="V2717">
        <v>96</v>
      </c>
      <c r="W2717">
        <v>85</v>
      </c>
      <c r="X2717">
        <v>0</v>
      </c>
      <c r="Y2717" t="s">
        <v>173</v>
      </c>
      <c r="Z2717" t="s">
        <v>173</v>
      </c>
      <c r="AA2717" t="s">
        <v>173</v>
      </c>
      <c r="AB2717" t="s">
        <v>173</v>
      </c>
      <c r="AC2717" s="25" t="s">
        <v>173</v>
      </c>
      <c r="AD2717" s="25" t="s">
        <v>173</v>
      </c>
      <c r="AE2717" s="25" t="s">
        <v>173</v>
      </c>
      <c r="AQ2717" s="5" t="e">
        <f>VLOOKUP(AR2717,'End KS4 denominations'!A:G,7,0)</f>
        <v>#N/A</v>
      </c>
      <c r="AR2717" s="5" t="str">
        <f t="shared" si="42"/>
        <v>Total.S7.Academies and free schools.Total.Total</v>
      </c>
    </row>
    <row r="2718" spans="1:44" x14ac:dyDescent="0.25">
      <c r="A2718">
        <v>201819</v>
      </c>
      <c r="B2718" t="s">
        <v>19</v>
      </c>
      <c r="C2718" t="s">
        <v>110</v>
      </c>
      <c r="D2718" t="s">
        <v>20</v>
      </c>
      <c r="E2718" t="s">
        <v>21</v>
      </c>
      <c r="F2718" t="s">
        <v>22</v>
      </c>
      <c r="G2718" t="s">
        <v>111</v>
      </c>
      <c r="H2718" t="s">
        <v>125</v>
      </c>
      <c r="I2718" t="s">
        <v>175</v>
      </c>
      <c r="J2718" t="s">
        <v>161</v>
      </c>
      <c r="K2718" t="s">
        <v>161</v>
      </c>
      <c r="L2718" t="s">
        <v>63</v>
      </c>
      <c r="M2718" t="s">
        <v>26</v>
      </c>
      <c r="N2718">
        <v>6650</v>
      </c>
      <c r="O2718">
        <v>6451</v>
      </c>
      <c r="P2718">
        <v>5613</v>
      </c>
      <c r="Q2718">
        <v>3851</v>
      </c>
      <c r="R2718">
        <v>0</v>
      </c>
      <c r="S2718">
        <v>0</v>
      </c>
      <c r="T2718">
        <v>0</v>
      </c>
      <c r="U2718">
        <v>0</v>
      </c>
      <c r="V2718">
        <v>97</v>
      </c>
      <c r="W2718">
        <v>84</v>
      </c>
      <c r="X2718">
        <v>57</v>
      </c>
      <c r="Y2718" t="s">
        <v>173</v>
      </c>
      <c r="Z2718" t="s">
        <v>173</v>
      </c>
      <c r="AA2718" t="s">
        <v>173</v>
      </c>
      <c r="AB2718" t="s">
        <v>173</v>
      </c>
      <c r="AC2718" s="25" t="s">
        <v>173</v>
      </c>
      <c r="AD2718" s="25" t="s">
        <v>173</v>
      </c>
      <c r="AE2718" s="25" t="s">
        <v>173</v>
      </c>
      <c r="AQ2718" s="5" t="e">
        <f>VLOOKUP(AR2718,'End KS4 denominations'!A:G,7,0)</f>
        <v>#N/A</v>
      </c>
      <c r="AR2718" s="5" t="str">
        <f t="shared" si="42"/>
        <v>Boys.S7.Academies and free schools.Total.Total</v>
      </c>
    </row>
    <row r="2719" spans="1:44" x14ac:dyDescent="0.25">
      <c r="A2719">
        <v>201819</v>
      </c>
      <c r="B2719" t="s">
        <v>19</v>
      </c>
      <c r="C2719" t="s">
        <v>110</v>
      </c>
      <c r="D2719" t="s">
        <v>20</v>
      </c>
      <c r="E2719" t="s">
        <v>21</v>
      </c>
      <c r="F2719" t="s">
        <v>22</v>
      </c>
      <c r="G2719" t="s">
        <v>113</v>
      </c>
      <c r="H2719" t="s">
        <v>125</v>
      </c>
      <c r="I2719" t="s">
        <v>175</v>
      </c>
      <c r="J2719" t="s">
        <v>161</v>
      </c>
      <c r="K2719" t="s">
        <v>161</v>
      </c>
      <c r="L2719" t="s">
        <v>63</v>
      </c>
      <c r="M2719" t="s">
        <v>26</v>
      </c>
      <c r="N2719">
        <v>7340</v>
      </c>
      <c r="O2719">
        <v>7205</v>
      </c>
      <c r="P2719">
        <v>6614</v>
      </c>
      <c r="Q2719">
        <v>4599</v>
      </c>
      <c r="R2719">
        <v>0</v>
      </c>
      <c r="S2719">
        <v>0</v>
      </c>
      <c r="T2719">
        <v>0</v>
      </c>
      <c r="U2719">
        <v>0</v>
      </c>
      <c r="V2719">
        <v>98</v>
      </c>
      <c r="W2719">
        <v>90</v>
      </c>
      <c r="X2719">
        <v>62</v>
      </c>
      <c r="Y2719" t="s">
        <v>173</v>
      </c>
      <c r="Z2719" t="s">
        <v>173</v>
      </c>
      <c r="AA2719" t="s">
        <v>173</v>
      </c>
      <c r="AB2719" t="s">
        <v>173</v>
      </c>
      <c r="AC2719" s="25" t="s">
        <v>173</v>
      </c>
      <c r="AD2719" s="25" t="s">
        <v>173</v>
      </c>
      <c r="AE2719" s="25" t="s">
        <v>173</v>
      </c>
      <c r="AQ2719" s="5" t="e">
        <f>VLOOKUP(AR2719,'End KS4 denominations'!A:G,7,0)</f>
        <v>#N/A</v>
      </c>
      <c r="AR2719" s="5" t="str">
        <f t="shared" si="42"/>
        <v>Girls.S7.Academies and free schools.Total.Total</v>
      </c>
    </row>
    <row r="2720" spans="1:44" x14ac:dyDescent="0.25">
      <c r="A2720">
        <v>201819</v>
      </c>
      <c r="B2720" t="s">
        <v>19</v>
      </c>
      <c r="C2720" t="s">
        <v>110</v>
      </c>
      <c r="D2720" t="s">
        <v>20</v>
      </c>
      <c r="E2720" t="s">
        <v>21</v>
      </c>
      <c r="F2720" t="s">
        <v>22</v>
      </c>
      <c r="G2720" t="s">
        <v>161</v>
      </c>
      <c r="H2720" t="s">
        <v>125</v>
      </c>
      <c r="I2720" t="s">
        <v>175</v>
      </c>
      <c r="J2720" t="s">
        <v>161</v>
      </c>
      <c r="K2720" t="s">
        <v>161</v>
      </c>
      <c r="L2720" t="s">
        <v>63</v>
      </c>
      <c r="M2720" t="s">
        <v>26</v>
      </c>
      <c r="N2720">
        <v>13990</v>
      </c>
      <c r="O2720">
        <v>13656</v>
      </c>
      <c r="P2720">
        <v>12227</v>
      </c>
      <c r="Q2720">
        <v>8450</v>
      </c>
      <c r="R2720">
        <v>0</v>
      </c>
      <c r="S2720">
        <v>0</v>
      </c>
      <c r="T2720">
        <v>0</v>
      </c>
      <c r="U2720">
        <v>0</v>
      </c>
      <c r="V2720">
        <v>97</v>
      </c>
      <c r="W2720">
        <v>87</v>
      </c>
      <c r="X2720">
        <v>60</v>
      </c>
      <c r="Y2720" t="s">
        <v>173</v>
      </c>
      <c r="Z2720" t="s">
        <v>173</v>
      </c>
      <c r="AA2720" t="s">
        <v>173</v>
      </c>
      <c r="AB2720" t="s">
        <v>173</v>
      </c>
      <c r="AC2720" s="25" t="s">
        <v>173</v>
      </c>
      <c r="AD2720" s="25" t="s">
        <v>173</v>
      </c>
      <c r="AE2720" s="25" t="s">
        <v>173</v>
      </c>
      <c r="AQ2720" s="5" t="e">
        <f>VLOOKUP(AR2720,'End KS4 denominations'!A:G,7,0)</f>
        <v>#N/A</v>
      </c>
      <c r="AR2720" s="5" t="str">
        <f t="shared" si="42"/>
        <v>Total.S7.Academies and free schools.Total.Total</v>
      </c>
    </row>
    <row r="2721" spans="1:44" x14ac:dyDescent="0.25">
      <c r="A2721">
        <v>201819</v>
      </c>
      <c r="B2721" t="s">
        <v>19</v>
      </c>
      <c r="C2721" t="s">
        <v>110</v>
      </c>
      <c r="D2721" t="s">
        <v>20</v>
      </c>
      <c r="E2721" t="s">
        <v>21</v>
      </c>
      <c r="F2721" t="s">
        <v>22</v>
      </c>
      <c r="G2721" t="s">
        <v>111</v>
      </c>
      <c r="H2721" t="s">
        <v>125</v>
      </c>
      <c r="I2721" t="s">
        <v>175</v>
      </c>
      <c r="J2721" t="s">
        <v>161</v>
      </c>
      <c r="K2721" t="s">
        <v>161</v>
      </c>
      <c r="L2721" t="s">
        <v>64</v>
      </c>
      <c r="M2721" t="s">
        <v>26</v>
      </c>
      <c r="N2721">
        <v>924</v>
      </c>
      <c r="O2721">
        <v>907</v>
      </c>
      <c r="P2721">
        <v>728</v>
      </c>
      <c r="Q2721">
        <v>621</v>
      </c>
      <c r="R2721">
        <v>0</v>
      </c>
      <c r="S2721">
        <v>0</v>
      </c>
      <c r="T2721">
        <v>0</v>
      </c>
      <c r="U2721">
        <v>0</v>
      </c>
      <c r="V2721">
        <v>98</v>
      </c>
      <c r="W2721">
        <v>78</v>
      </c>
      <c r="X2721">
        <v>67</v>
      </c>
      <c r="Y2721" t="s">
        <v>173</v>
      </c>
      <c r="Z2721" t="s">
        <v>173</v>
      </c>
      <c r="AA2721" t="s">
        <v>173</v>
      </c>
      <c r="AB2721" t="s">
        <v>173</v>
      </c>
      <c r="AC2721" s="25" t="s">
        <v>173</v>
      </c>
      <c r="AD2721" s="25" t="s">
        <v>173</v>
      </c>
      <c r="AE2721" s="25" t="s">
        <v>173</v>
      </c>
      <c r="AQ2721" s="5" t="e">
        <f>VLOOKUP(AR2721,'End KS4 denominations'!A:G,7,0)</f>
        <v>#N/A</v>
      </c>
      <c r="AR2721" s="5" t="str">
        <f t="shared" si="42"/>
        <v>Boys.S7.Academies and free schools.Total.Total</v>
      </c>
    </row>
    <row r="2722" spans="1:44" x14ac:dyDescent="0.25">
      <c r="A2722">
        <v>201819</v>
      </c>
      <c r="B2722" t="s">
        <v>19</v>
      </c>
      <c r="C2722" t="s">
        <v>110</v>
      </c>
      <c r="D2722" t="s">
        <v>20</v>
      </c>
      <c r="E2722" t="s">
        <v>21</v>
      </c>
      <c r="F2722" t="s">
        <v>22</v>
      </c>
      <c r="G2722" t="s">
        <v>113</v>
      </c>
      <c r="H2722" t="s">
        <v>125</v>
      </c>
      <c r="I2722" t="s">
        <v>175</v>
      </c>
      <c r="J2722" t="s">
        <v>161</v>
      </c>
      <c r="K2722" t="s">
        <v>161</v>
      </c>
      <c r="L2722" t="s">
        <v>64</v>
      </c>
      <c r="M2722" t="s">
        <v>26</v>
      </c>
      <c r="N2722">
        <v>191</v>
      </c>
      <c r="O2722">
        <v>187</v>
      </c>
      <c r="P2722">
        <v>145</v>
      </c>
      <c r="Q2722">
        <v>121</v>
      </c>
      <c r="R2722">
        <v>0</v>
      </c>
      <c r="S2722">
        <v>0</v>
      </c>
      <c r="T2722">
        <v>0</v>
      </c>
      <c r="U2722">
        <v>0</v>
      </c>
      <c r="V2722">
        <v>97</v>
      </c>
      <c r="W2722">
        <v>75</v>
      </c>
      <c r="X2722">
        <v>63</v>
      </c>
      <c r="Y2722" t="s">
        <v>173</v>
      </c>
      <c r="Z2722" t="s">
        <v>173</v>
      </c>
      <c r="AA2722" t="s">
        <v>173</v>
      </c>
      <c r="AB2722" t="s">
        <v>173</v>
      </c>
      <c r="AC2722" s="25" t="s">
        <v>173</v>
      </c>
      <c r="AD2722" s="25" t="s">
        <v>173</v>
      </c>
      <c r="AE2722" s="25" t="s">
        <v>173</v>
      </c>
      <c r="AQ2722" s="5" t="e">
        <f>VLOOKUP(AR2722,'End KS4 denominations'!A:G,7,0)</f>
        <v>#N/A</v>
      </c>
      <c r="AR2722" s="5" t="str">
        <f t="shared" si="42"/>
        <v>Girls.S7.Academies and free schools.Total.Total</v>
      </c>
    </row>
    <row r="2723" spans="1:44" x14ac:dyDescent="0.25">
      <c r="A2723">
        <v>201819</v>
      </c>
      <c r="B2723" t="s">
        <v>19</v>
      </c>
      <c r="C2723" t="s">
        <v>110</v>
      </c>
      <c r="D2723" t="s">
        <v>20</v>
      </c>
      <c r="E2723" t="s">
        <v>21</v>
      </c>
      <c r="F2723" t="s">
        <v>22</v>
      </c>
      <c r="G2723" t="s">
        <v>161</v>
      </c>
      <c r="H2723" t="s">
        <v>125</v>
      </c>
      <c r="I2723" t="s">
        <v>175</v>
      </c>
      <c r="J2723" t="s">
        <v>161</v>
      </c>
      <c r="K2723" t="s">
        <v>161</v>
      </c>
      <c r="L2723" t="s">
        <v>64</v>
      </c>
      <c r="M2723" t="s">
        <v>26</v>
      </c>
      <c r="N2723">
        <v>1115</v>
      </c>
      <c r="O2723">
        <v>1094</v>
      </c>
      <c r="P2723">
        <v>873</v>
      </c>
      <c r="Q2723">
        <v>742</v>
      </c>
      <c r="R2723">
        <v>0</v>
      </c>
      <c r="S2723">
        <v>0</v>
      </c>
      <c r="T2723">
        <v>0</v>
      </c>
      <c r="U2723">
        <v>0</v>
      </c>
      <c r="V2723">
        <v>98</v>
      </c>
      <c r="W2723">
        <v>78</v>
      </c>
      <c r="X2723">
        <v>66</v>
      </c>
      <c r="Y2723" t="s">
        <v>173</v>
      </c>
      <c r="Z2723" t="s">
        <v>173</v>
      </c>
      <c r="AA2723" t="s">
        <v>173</v>
      </c>
      <c r="AB2723" t="s">
        <v>173</v>
      </c>
      <c r="AC2723" s="25" t="s">
        <v>173</v>
      </c>
      <c r="AD2723" s="25" t="s">
        <v>173</v>
      </c>
      <c r="AE2723" s="25" t="s">
        <v>173</v>
      </c>
      <c r="AQ2723" s="5" t="e">
        <f>VLOOKUP(AR2723,'End KS4 denominations'!A:G,7,0)</f>
        <v>#N/A</v>
      </c>
      <c r="AR2723" s="5" t="str">
        <f t="shared" si="42"/>
        <v>Total.S7.Academies and free schools.Total.Total</v>
      </c>
    </row>
    <row r="2724" spans="1:44" x14ac:dyDescent="0.25">
      <c r="A2724">
        <v>201819</v>
      </c>
      <c r="B2724" t="s">
        <v>19</v>
      </c>
      <c r="C2724" t="s">
        <v>110</v>
      </c>
      <c r="D2724" t="s">
        <v>20</v>
      </c>
      <c r="E2724" t="s">
        <v>21</v>
      </c>
      <c r="F2724" t="s">
        <v>22</v>
      </c>
      <c r="G2724" t="s">
        <v>111</v>
      </c>
      <c r="H2724" t="s">
        <v>125</v>
      </c>
      <c r="I2724" t="s">
        <v>175</v>
      </c>
      <c r="J2724" t="s">
        <v>161</v>
      </c>
      <c r="K2724" t="s">
        <v>161</v>
      </c>
      <c r="L2724" t="s">
        <v>65</v>
      </c>
      <c r="M2724" t="s">
        <v>26</v>
      </c>
      <c r="N2724">
        <v>34277</v>
      </c>
      <c r="O2724">
        <v>34139</v>
      </c>
      <c r="P2724">
        <v>23499</v>
      </c>
      <c r="Q2724">
        <v>17841</v>
      </c>
      <c r="R2724">
        <v>0</v>
      </c>
      <c r="S2724">
        <v>0</v>
      </c>
      <c r="T2724">
        <v>0</v>
      </c>
      <c r="U2724">
        <v>0</v>
      </c>
      <c r="V2724">
        <v>99</v>
      </c>
      <c r="W2724">
        <v>68</v>
      </c>
      <c r="X2724">
        <v>52</v>
      </c>
      <c r="Y2724" t="s">
        <v>173</v>
      </c>
      <c r="Z2724" t="s">
        <v>173</v>
      </c>
      <c r="AA2724" t="s">
        <v>173</v>
      </c>
      <c r="AB2724" t="s">
        <v>173</v>
      </c>
      <c r="AC2724" s="25" t="s">
        <v>173</v>
      </c>
      <c r="AD2724" s="25" t="s">
        <v>173</v>
      </c>
      <c r="AE2724" s="25" t="s">
        <v>173</v>
      </c>
      <c r="AQ2724" s="5" t="e">
        <f>VLOOKUP(AR2724,'End KS4 denominations'!A:G,7,0)</f>
        <v>#N/A</v>
      </c>
      <c r="AR2724" s="5" t="str">
        <f t="shared" si="42"/>
        <v>Boys.S7.Academies and free schools.Total.Total</v>
      </c>
    </row>
    <row r="2725" spans="1:44" x14ac:dyDescent="0.25">
      <c r="A2725">
        <v>201819</v>
      </c>
      <c r="B2725" t="s">
        <v>19</v>
      </c>
      <c r="C2725" t="s">
        <v>110</v>
      </c>
      <c r="D2725" t="s">
        <v>20</v>
      </c>
      <c r="E2725" t="s">
        <v>21</v>
      </c>
      <c r="F2725" t="s">
        <v>22</v>
      </c>
      <c r="G2725" t="s">
        <v>113</v>
      </c>
      <c r="H2725" t="s">
        <v>125</v>
      </c>
      <c r="I2725" t="s">
        <v>175</v>
      </c>
      <c r="J2725" t="s">
        <v>161</v>
      </c>
      <c r="K2725" t="s">
        <v>161</v>
      </c>
      <c r="L2725" t="s">
        <v>65</v>
      </c>
      <c r="M2725" t="s">
        <v>26</v>
      </c>
      <c r="N2725">
        <v>19236</v>
      </c>
      <c r="O2725">
        <v>19163</v>
      </c>
      <c r="P2725">
        <v>14766</v>
      </c>
      <c r="Q2725">
        <v>12235</v>
      </c>
      <c r="R2725">
        <v>0</v>
      </c>
      <c r="S2725">
        <v>0</v>
      </c>
      <c r="T2725">
        <v>0</v>
      </c>
      <c r="U2725">
        <v>0</v>
      </c>
      <c r="V2725">
        <v>99</v>
      </c>
      <c r="W2725">
        <v>76</v>
      </c>
      <c r="X2725">
        <v>63</v>
      </c>
      <c r="Y2725" t="s">
        <v>173</v>
      </c>
      <c r="Z2725" t="s">
        <v>173</v>
      </c>
      <c r="AA2725" t="s">
        <v>173</v>
      </c>
      <c r="AB2725" t="s">
        <v>173</v>
      </c>
      <c r="AC2725" s="25" t="s">
        <v>173</v>
      </c>
      <c r="AD2725" s="25" t="s">
        <v>173</v>
      </c>
      <c r="AE2725" s="25" t="s">
        <v>173</v>
      </c>
      <c r="AQ2725" s="5" t="e">
        <f>VLOOKUP(AR2725,'End KS4 denominations'!A:G,7,0)</f>
        <v>#N/A</v>
      </c>
      <c r="AR2725" s="5" t="str">
        <f t="shared" si="42"/>
        <v>Girls.S7.Academies and free schools.Total.Total</v>
      </c>
    </row>
    <row r="2726" spans="1:44" x14ac:dyDescent="0.25">
      <c r="A2726">
        <v>201819</v>
      </c>
      <c r="B2726" t="s">
        <v>19</v>
      </c>
      <c r="C2726" t="s">
        <v>110</v>
      </c>
      <c r="D2726" t="s">
        <v>20</v>
      </c>
      <c r="E2726" t="s">
        <v>21</v>
      </c>
      <c r="F2726" t="s">
        <v>22</v>
      </c>
      <c r="G2726" t="s">
        <v>161</v>
      </c>
      <c r="H2726" t="s">
        <v>125</v>
      </c>
      <c r="I2726" t="s">
        <v>175</v>
      </c>
      <c r="J2726" t="s">
        <v>161</v>
      </c>
      <c r="K2726" t="s">
        <v>161</v>
      </c>
      <c r="L2726" t="s">
        <v>65</v>
      </c>
      <c r="M2726" t="s">
        <v>26</v>
      </c>
      <c r="N2726">
        <v>53513</v>
      </c>
      <c r="O2726">
        <v>53302</v>
      </c>
      <c r="P2726">
        <v>38265</v>
      </c>
      <c r="Q2726">
        <v>30076</v>
      </c>
      <c r="R2726">
        <v>0</v>
      </c>
      <c r="S2726">
        <v>0</v>
      </c>
      <c r="T2726">
        <v>0</v>
      </c>
      <c r="U2726">
        <v>0</v>
      </c>
      <c r="V2726">
        <v>99</v>
      </c>
      <c r="W2726">
        <v>71</v>
      </c>
      <c r="X2726">
        <v>56</v>
      </c>
      <c r="Y2726" t="s">
        <v>173</v>
      </c>
      <c r="Z2726" t="s">
        <v>173</v>
      </c>
      <c r="AA2726" t="s">
        <v>173</v>
      </c>
      <c r="AB2726" t="s">
        <v>173</v>
      </c>
      <c r="AC2726" s="25" t="s">
        <v>173</v>
      </c>
      <c r="AD2726" s="25" t="s">
        <v>173</v>
      </c>
      <c r="AE2726" s="25" t="s">
        <v>173</v>
      </c>
      <c r="AQ2726" s="5" t="e">
        <f>VLOOKUP(AR2726,'End KS4 denominations'!A:G,7,0)</f>
        <v>#N/A</v>
      </c>
      <c r="AR2726" s="5" t="str">
        <f t="shared" si="42"/>
        <v>Total.S7.Academies and free schools.Total.Total</v>
      </c>
    </row>
    <row r="2727" spans="1:44" x14ac:dyDescent="0.25">
      <c r="A2727">
        <v>201819</v>
      </c>
      <c r="B2727" t="s">
        <v>19</v>
      </c>
      <c r="C2727" t="s">
        <v>110</v>
      </c>
      <c r="D2727" t="s">
        <v>20</v>
      </c>
      <c r="E2727" t="s">
        <v>21</v>
      </c>
      <c r="F2727" t="s">
        <v>22</v>
      </c>
      <c r="G2727" t="s">
        <v>111</v>
      </c>
      <c r="H2727" t="s">
        <v>125</v>
      </c>
      <c r="I2727" t="s">
        <v>175</v>
      </c>
      <c r="J2727" t="s">
        <v>161</v>
      </c>
      <c r="K2727" t="s">
        <v>161</v>
      </c>
      <c r="L2727" t="s">
        <v>66</v>
      </c>
      <c r="M2727" t="s">
        <v>26</v>
      </c>
      <c r="N2727">
        <v>56454</v>
      </c>
      <c r="O2727">
        <v>56066</v>
      </c>
      <c r="P2727">
        <v>51234</v>
      </c>
      <c r="Q2727">
        <v>44902</v>
      </c>
      <c r="R2727">
        <v>0</v>
      </c>
      <c r="S2727">
        <v>0</v>
      </c>
      <c r="T2727">
        <v>0</v>
      </c>
      <c r="U2727">
        <v>0</v>
      </c>
      <c r="V2727">
        <v>99</v>
      </c>
      <c r="W2727">
        <v>90</v>
      </c>
      <c r="X2727">
        <v>79</v>
      </c>
      <c r="Y2727" t="s">
        <v>173</v>
      </c>
      <c r="Z2727" t="s">
        <v>173</v>
      </c>
      <c r="AA2727" t="s">
        <v>173</v>
      </c>
      <c r="AB2727" t="s">
        <v>173</v>
      </c>
      <c r="AC2727" s="25" t="s">
        <v>173</v>
      </c>
      <c r="AD2727" s="25" t="s">
        <v>173</v>
      </c>
      <c r="AE2727" s="25" t="s">
        <v>173</v>
      </c>
      <c r="AQ2727" s="5" t="e">
        <f>VLOOKUP(AR2727,'End KS4 denominations'!A:G,7,0)</f>
        <v>#N/A</v>
      </c>
      <c r="AR2727" s="5" t="str">
        <f t="shared" si="42"/>
        <v>Boys.S7.Academies and free schools.Total.Total</v>
      </c>
    </row>
    <row r="2728" spans="1:44" x14ac:dyDescent="0.25">
      <c r="A2728">
        <v>201819</v>
      </c>
      <c r="B2728" t="s">
        <v>19</v>
      </c>
      <c r="C2728" t="s">
        <v>110</v>
      </c>
      <c r="D2728" t="s">
        <v>20</v>
      </c>
      <c r="E2728" t="s">
        <v>21</v>
      </c>
      <c r="F2728" t="s">
        <v>22</v>
      </c>
      <c r="G2728" t="s">
        <v>113</v>
      </c>
      <c r="H2728" t="s">
        <v>125</v>
      </c>
      <c r="I2728" t="s">
        <v>175</v>
      </c>
      <c r="J2728" t="s">
        <v>161</v>
      </c>
      <c r="K2728" t="s">
        <v>161</v>
      </c>
      <c r="L2728" t="s">
        <v>66</v>
      </c>
      <c r="M2728" t="s">
        <v>26</v>
      </c>
      <c r="N2728">
        <v>54195</v>
      </c>
      <c r="O2728">
        <v>53861</v>
      </c>
      <c r="P2728">
        <v>48942</v>
      </c>
      <c r="Q2728">
        <v>42366</v>
      </c>
      <c r="R2728">
        <v>0</v>
      </c>
      <c r="S2728">
        <v>0</v>
      </c>
      <c r="T2728">
        <v>0</v>
      </c>
      <c r="U2728">
        <v>0</v>
      </c>
      <c r="V2728">
        <v>99</v>
      </c>
      <c r="W2728">
        <v>90</v>
      </c>
      <c r="X2728">
        <v>78</v>
      </c>
      <c r="Y2728" t="s">
        <v>173</v>
      </c>
      <c r="Z2728" t="s">
        <v>173</v>
      </c>
      <c r="AA2728" t="s">
        <v>173</v>
      </c>
      <c r="AB2728" t="s">
        <v>173</v>
      </c>
      <c r="AC2728" s="25" t="s">
        <v>173</v>
      </c>
      <c r="AD2728" s="25" t="s">
        <v>173</v>
      </c>
      <c r="AE2728" s="25" t="s">
        <v>173</v>
      </c>
      <c r="AQ2728" s="5" t="e">
        <f>VLOOKUP(AR2728,'End KS4 denominations'!A:G,7,0)</f>
        <v>#N/A</v>
      </c>
      <c r="AR2728" s="5" t="str">
        <f t="shared" si="42"/>
        <v>Girls.S7.Academies and free schools.Total.Total</v>
      </c>
    </row>
    <row r="2729" spans="1:44" x14ac:dyDescent="0.25">
      <c r="A2729">
        <v>201819</v>
      </c>
      <c r="B2729" t="s">
        <v>19</v>
      </c>
      <c r="C2729" t="s">
        <v>110</v>
      </c>
      <c r="D2729" t="s">
        <v>20</v>
      </c>
      <c r="E2729" t="s">
        <v>21</v>
      </c>
      <c r="F2729" t="s">
        <v>22</v>
      </c>
      <c r="G2729" t="s">
        <v>161</v>
      </c>
      <c r="H2729" t="s">
        <v>125</v>
      </c>
      <c r="I2729" t="s">
        <v>175</v>
      </c>
      <c r="J2729" t="s">
        <v>161</v>
      </c>
      <c r="K2729" t="s">
        <v>161</v>
      </c>
      <c r="L2729" t="s">
        <v>66</v>
      </c>
      <c r="M2729" t="s">
        <v>26</v>
      </c>
      <c r="N2729">
        <v>110649</v>
      </c>
      <c r="O2729">
        <v>109927</v>
      </c>
      <c r="P2729">
        <v>100176</v>
      </c>
      <c r="Q2729">
        <v>87268</v>
      </c>
      <c r="R2729">
        <v>0</v>
      </c>
      <c r="S2729">
        <v>0</v>
      </c>
      <c r="T2729">
        <v>0</v>
      </c>
      <c r="U2729">
        <v>0</v>
      </c>
      <c r="V2729">
        <v>99</v>
      </c>
      <c r="W2729">
        <v>90</v>
      </c>
      <c r="X2729">
        <v>78</v>
      </c>
      <c r="Y2729" t="s">
        <v>173</v>
      </c>
      <c r="Z2729" t="s">
        <v>173</v>
      </c>
      <c r="AA2729" t="s">
        <v>173</v>
      </c>
      <c r="AB2729" t="s">
        <v>173</v>
      </c>
      <c r="AC2729" s="25" t="s">
        <v>173</v>
      </c>
      <c r="AD2729" s="25" t="s">
        <v>173</v>
      </c>
      <c r="AE2729" s="25" t="s">
        <v>173</v>
      </c>
      <c r="AQ2729" s="5" t="e">
        <f>VLOOKUP(AR2729,'End KS4 denominations'!A:G,7,0)</f>
        <v>#N/A</v>
      </c>
      <c r="AR2729" s="5" t="str">
        <f t="shared" si="42"/>
        <v>Total.S7.Academies and free schools.Total.Total</v>
      </c>
    </row>
    <row r="2730" spans="1:44" x14ac:dyDescent="0.25">
      <c r="A2730">
        <v>201819</v>
      </c>
      <c r="B2730" t="s">
        <v>19</v>
      </c>
      <c r="C2730" t="s">
        <v>110</v>
      </c>
      <c r="D2730" t="s">
        <v>20</v>
      </c>
      <c r="E2730" t="s">
        <v>21</v>
      </c>
      <c r="F2730" t="s">
        <v>22</v>
      </c>
      <c r="G2730" t="s">
        <v>111</v>
      </c>
      <c r="H2730" t="s">
        <v>125</v>
      </c>
      <c r="I2730" t="s">
        <v>175</v>
      </c>
      <c r="J2730" t="s">
        <v>161</v>
      </c>
      <c r="K2730" t="s">
        <v>161</v>
      </c>
      <c r="L2730" t="s">
        <v>67</v>
      </c>
      <c r="M2730" t="s">
        <v>26</v>
      </c>
      <c r="N2730">
        <v>65201</v>
      </c>
      <c r="O2730">
        <v>63419</v>
      </c>
      <c r="P2730">
        <v>41745</v>
      </c>
      <c r="Q2730">
        <v>33470</v>
      </c>
      <c r="R2730">
        <v>0</v>
      </c>
      <c r="S2730">
        <v>0</v>
      </c>
      <c r="T2730">
        <v>0</v>
      </c>
      <c r="U2730">
        <v>0</v>
      </c>
      <c r="V2730">
        <v>97</v>
      </c>
      <c r="W2730">
        <v>64</v>
      </c>
      <c r="X2730">
        <v>51</v>
      </c>
      <c r="Y2730" t="s">
        <v>173</v>
      </c>
      <c r="Z2730" t="s">
        <v>173</v>
      </c>
      <c r="AA2730" t="s">
        <v>173</v>
      </c>
      <c r="AB2730" t="s">
        <v>173</v>
      </c>
      <c r="AC2730" s="25" t="s">
        <v>173</v>
      </c>
      <c r="AD2730" s="25" t="s">
        <v>173</v>
      </c>
      <c r="AE2730" s="25" t="s">
        <v>173</v>
      </c>
      <c r="AQ2730" s="5" t="e">
        <f>VLOOKUP(AR2730,'End KS4 denominations'!A:G,7,0)</f>
        <v>#N/A</v>
      </c>
      <c r="AR2730" s="5" t="str">
        <f t="shared" si="42"/>
        <v>Boys.S7.Academies and free schools.Total.Total</v>
      </c>
    </row>
    <row r="2731" spans="1:44" x14ac:dyDescent="0.25">
      <c r="A2731">
        <v>201819</v>
      </c>
      <c r="B2731" t="s">
        <v>19</v>
      </c>
      <c r="C2731" t="s">
        <v>110</v>
      </c>
      <c r="D2731" t="s">
        <v>20</v>
      </c>
      <c r="E2731" t="s">
        <v>21</v>
      </c>
      <c r="F2731" t="s">
        <v>22</v>
      </c>
      <c r="G2731" t="s">
        <v>113</v>
      </c>
      <c r="H2731" t="s">
        <v>125</v>
      </c>
      <c r="I2731" t="s">
        <v>175</v>
      </c>
      <c r="J2731" t="s">
        <v>161</v>
      </c>
      <c r="K2731" t="s">
        <v>161</v>
      </c>
      <c r="L2731" t="s">
        <v>67</v>
      </c>
      <c r="M2731" t="s">
        <v>26</v>
      </c>
      <c r="N2731">
        <v>77069</v>
      </c>
      <c r="O2731">
        <v>76357</v>
      </c>
      <c r="P2731">
        <v>61002</v>
      </c>
      <c r="Q2731">
        <v>52961</v>
      </c>
      <c r="R2731">
        <v>0</v>
      </c>
      <c r="S2731">
        <v>0</v>
      </c>
      <c r="T2731">
        <v>0</v>
      </c>
      <c r="U2731">
        <v>0</v>
      </c>
      <c r="V2731">
        <v>99</v>
      </c>
      <c r="W2731">
        <v>79</v>
      </c>
      <c r="X2731">
        <v>68</v>
      </c>
      <c r="Y2731" t="s">
        <v>173</v>
      </c>
      <c r="Z2731" t="s">
        <v>173</v>
      </c>
      <c r="AA2731" t="s">
        <v>173</v>
      </c>
      <c r="AB2731" t="s">
        <v>173</v>
      </c>
      <c r="AC2731" s="25" t="s">
        <v>173</v>
      </c>
      <c r="AD2731" s="25" t="s">
        <v>173</v>
      </c>
      <c r="AE2731" s="25" t="s">
        <v>173</v>
      </c>
      <c r="AQ2731" s="5" t="e">
        <f>VLOOKUP(AR2731,'End KS4 denominations'!A:G,7,0)</f>
        <v>#N/A</v>
      </c>
      <c r="AR2731" s="5" t="str">
        <f t="shared" si="42"/>
        <v>Girls.S7.Academies and free schools.Total.Total</v>
      </c>
    </row>
    <row r="2732" spans="1:44" x14ac:dyDescent="0.25">
      <c r="A2732">
        <v>201819</v>
      </c>
      <c r="B2732" t="s">
        <v>19</v>
      </c>
      <c r="C2732" t="s">
        <v>110</v>
      </c>
      <c r="D2732" t="s">
        <v>20</v>
      </c>
      <c r="E2732" t="s">
        <v>21</v>
      </c>
      <c r="F2732" t="s">
        <v>22</v>
      </c>
      <c r="G2732" t="s">
        <v>161</v>
      </c>
      <c r="H2732" t="s">
        <v>125</v>
      </c>
      <c r="I2732" t="s">
        <v>175</v>
      </c>
      <c r="J2732" t="s">
        <v>161</v>
      </c>
      <c r="K2732" t="s">
        <v>161</v>
      </c>
      <c r="L2732" t="s">
        <v>67</v>
      </c>
      <c r="M2732" t="s">
        <v>26</v>
      </c>
      <c r="N2732">
        <v>142270</v>
      </c>
      <c r="O2732">
        <v>139776</v>
      </c>
      <c r="P2732">
        <v>102747</v>
      </c>
      <c r="Q2732">
        <v>86431</v>
      </c>
      <c r="R2732">
        <v>0</v>
      </c>
      <c r="S2732">
        <v>0</v>
      </c>
      <c r="T2732">
        <v>0</v>
      </c>
      <c r="U2732">
        <v>0</v>
      </c>
      <c r="V2732">
        <v>98</v>
      </c>
      <c r="W2732">
        <v>72</v>
      </c>
      <c r="X2732">
        <v>60</v>
      </c>
      <c r="Y2732" t="s">
        <v>173</v>
      </c>
      <c r="Z2732" t="s">
        <v>173</v>
      </c>
      <c r="AA2732" t="s">
        <v>173</v>
      </c>
      <c r="AB2732" t="s">
        <v>173</v>
      </c>
      <c r="AC2732" s="25" t="s">
        <v>173</v>
      </c>
      <c r="AD2732" s="25" t="s">
        <v>173</v>
      </c>
      <c r="AE2732" s="25" t="s">
        <v>173</v>
      </c>
      <c r="AQ2732" s="5" t="e">
        <f>VLOOKUP(AR2732,'End KS4 denominations'!A:G,7,0)</f>
        <v>#N/A</v>
      </c>
      <c r="AR2732" s="5" t="str">
        <f t="shared" si="42"/>
        <v>Total.S7.Academies and free schools.Total.Total</v>
      </c>
    </row>
    <row r="2733" spans="1:44" x14ac:dyDescent="0.25">
      <c r="A2733">
        <v>201819</v>
      </c>
      <c r="B2733" t="s">
        <v>19</v>
      </c>
      <c r="C2733" t="s">
        <v>110</v>
      </c>
      <c r="D2733" t="s">
        <v>20</v>
      </c>
      <c r="E2733" t="s">
        <v>21</v>
      </c>
      <c r="F2733" t="s">
        <v>22</v>
      </c>
      <c r="G2733" t="s">
        <v>111</v>
      </c>
      <c r="H2733" t="s">
        <v>125</v>
      </c>
      <c r="I2733" t="s">
        <v>175</v>
      </c>
      <c r="J2733" t="s">
        <v>161</v>
      </c>
      <c r="K2733" t="s">
        <v>161</v>
      </c>
      <c r="L2733" t="s">
        <v>68</v>
      </c>
      <c r="M2733" t="s">
        <v>26</v>
      </c>
      <c r="N2733">
        <v>6873</v>
      </c>
      <c r="O2733">
        <v>6615</v>
      </c>
      <c r="P2733">
        <v>3795</v>
      </c>
      <c r="Q2733">
        <v>2684</v>
      </c>
      <c r="R2733">
        <v>0</v>
      </c>
      <c r="S2733">
        <v>0</v>
      </c>
      <c r="T2733">
        <v>0</v>
      </c>
      <c r="U2733">
        <v>0</v>
      </c>
      <c r="V2733">
        <v>96</v>
      </c>
      <c r="W2733">
        <v>55</v>
      </c>
      <c r="X2733">
        <v>39</v>
      </c>
      <c r="Y2733" t="s">
        <v>173</v>
      </c>
      <c r="Z2733" t="s">
        <v>173</v>
      </c>
      <c r="AA2733" t="s">
        <v>173</v>
      </c>
      <c r="AB2733" t="s">
        <v>173</v>
      </c>
      <c r="AC2733" s="25" t="s">
        <v>173</v>
      </c>
      <c r="AD2733" s="25" t="s">
        <v>173</v>
      </c>
      <c r="AE2733" s="25" t="s">
        <v>173</v>
      </c>
      <c r="AQ2733" s="5" t="e">
        <f>VLOOKUP(AR2733,'End KS4 denominations'!A:G,7,0)</f>
        <v>#N/A</v>
      </c>
      <c r="AR2733" s="5" t="str">
        <f t="shared" si="42"/>
        <v>Boys.S7.Academies and free schools.Total.Total</v>
      </c>
    </row>
    <row r="2734" spans="1:44" x14ac:dyDescent="0.25">
      <c r="A2734">
        <v>201819</v>
      </c>
      <c r="B2734" t="s">
        <v>19</v>
      </c>
      <c r="C2734" t="s">
        <v>110</v>
      </c>
      <c r="D2734" t="s">
        <v>20</v>
      </c>
      <c r="E2734" t="s">
        <v>21</v>
      </c>
      <c r="F2734" t="s">
        <v>22</v>
      </c>
      <c r="G2734" t="s">
        <v>113</v>
      </c>
      <c r="H2734" t="s">
        <v>125</v>
      </c>
      <c r="I2734" t="s">
        <v>175</v>
      </c>
      <c r="J2734" t="s">
        <v>161</v>
      </c>
      <c r="K2734" t="s">
        <v>161</v>
      </c>
      <c r="L2734" t="s">
        <v>68</v>
      </c>
      <c r="M2734" t="s">
        <v>26</v>
      </c>
      <c r="N2734">
        <v>16702</v>
      </c>
      <c r="O2734">
        <v>16453</v>
      </c>
      <c r="P2734">
        <v>11519</v>
      </c>
      <c r="Q2734">
        <v>9172</v>
      </c>
      <c r="R2734">
        <v>0</v>
      </c>
      <c r="S2734">
        <v>0</v>
      </c>
      <c r="T2734">
        <v>0</v>
      </c>
      <c r="U2734">
        <v>0</v>
      </c>
      <c r="V2734">
        <v>98</v>
      </c>
      <c r="W2734">
        <v>68</v>
      </c>
      <c r="X2734">
        <v>54</v>
      </c>
      <c r="Y2734" t="s">
        <v>173</v>
      </c>
      <c r="Z2734" t="s">
        <v>173</v>
      </c>
      <c r="AA2734" t="s">
        <v>173</v>
      </c>
      <c r="AB2734" t="s">
        <v>173</v>
      </c>
      <c r="AC2734" s="25" t="s">
        <v>173</v>
      </c>
      <c r="AD2734" s="25" t="s">
        <v>173</v>
      </c>
      <c r="AE2734" s="25" t="s">
        <v>173</v>
      </c>
      <c r="AQ2734" s="5" t="e">
        <f>VLOOKUP(AR2734,'End KS4 denominations'!A:G,7,0)</f>
        <v>#N/A</v>
      </c>
      <c r="AR2734" s="5" t="str">
        <f t="shared" si="42"/>
        <v>Girls.S7.Academies and free schools.Total.Total</v>
      </c>
    </row>
    <row r="2735" spans="1:44" x14ac:dyDescent="0.25">
      <c r="A2735">
        <v>201819</v>
      </c>
      <c r="B2735" t="s">
        <v>19</v>
      </c>
      <c r="C2735" t="s">
        <v>110</v>
      </c>
      <c r="D2735" t="s">
        <v>20</v>
      </c>
      <c r="E2735" t="s">
        <v>21</v>
      </c>
      <c r="F2735" t="s">
        <v>22</v>
      </c>
      <c r="G2735" t="s">
        <v>161</v>
      </c>
      <c r="H2735" t="s">
        <v>125</v>
      </c>
      <c r="I2735" t="s">
        <v>175</v>
      </c>
      <c r="J2735" t="s">
        <v>161</v>
      </c>
      <c r="K2735" t="s">
        <v>161</v>
      </c>
      <c r="L2735" t="s">
        <v>68</v>
      </c>
      <c r="M2735" t="s">
        <v>26</v>
      </c>
      <c r="N2735">
        <v>23575</v>
      </c>
      <c r="O2735">
        <v>23068</v>
      </c>
      <c r="P2735">
        <v>15314</v>
      </c>
      <c r="Q2735">
        <v>11856</v>
      </c>
      <c r="R2735">
        <v>0</v>
      </c>
      <c r="S2735">
        <v>0</v>
      </c>
      <c r="T2735">
        <v>0</v>
      </c>
      <c r="U2735">
        <v>0</v>
      </c>
      <c r="V2735">
        <v>97</v>
      </c>
      <c r="W2735">
        <v>64</v>
      </c>
      <c r="X2735">
        <v>50</v>
      </c>
      <c r="Y2735" t="s">
        <v>173</v>
      </c>
      <c r="Z2735" t="s">
        <v>173</v>
      </c>
      <c r="AA2735" t="s">
        <v>173</v>
      </c>
      <c r="AB2735" t="s">
        <v>173</v>
      </c>
      <c r="AC2735" s="25" t="s">
        <v>173</v>
      </c>
      <c r="AD2735" s="25" t="s">
        <v>173</v>
      </c>
      <c r="AE2735" s="25" t="s">
        <v>173</v>
      </c>
      <c r="AQ2735" s="5" t="e">
        <f>VLOOKUP(AR2735,'End KS4 denominations'!A:G,7,0)</f>
        <v>#N/A</v>
      </c>
      <c r="AR2735" s="5" t="str">
        <f t="shared" si="42"/>
        <v>Total.S7.Academies and free schools.Total.Total</v>
      </c>
    </row>
    <row r="2736" spans="1:44" x14ac:dyDescent="0.25">
      <c r="A2736">
        <v>201819</v>
      </c>
      <c r="B2736" t="s">
        <v>19</v>
      </c>
      <c r="C2736" t="s">
        <v>110</v>
      </c>
      <c r="D2736" t="s">
        <v>20</v>
      </c>
      <c r="E2736" t="s">
        <v>21</v>
      </c>
      <c r="F2736" t="s">
        <v>22</v>
      </c>
      <c r="G2736" t="s">
        <v>111</v>
      </c>
      <c r="H2736" t="s">
        <v>125</v>
      </c>
      <c r="I2736" t="s">
        <v>175</v>
      </c>
      <c r="J2736" t="s">
        <v>161</v>
      </c>
      <c r="K2736" t="s">
        <v>161</v>
      </c>
      <c r="L2736" t="s">
        <v>69</v>
      </c>
      <c r="M2736" t="s">
        <v>26</v>
      </c>
      <c r="N2736">
        <v>28924</v>
      </c>
      <c r="O2736">
        <v>28239</v>
      </c>
      <c r="P2736">
        <v>17952</v>
      </c>
      <c r="Q2736">
        <v>13435</v>
      </c>
      <c r="R2736">
        <v>0</v>
      </c>
      <c r="S2736">
        <v>0</v>
      </c>
      <c r="T2736">
        <v>0</v>
      </c>
      <c r="U2736">
        <v>0</v>
      </c>
      <c r="V2736">
        <v>97</v>
      </c>
      <c r="W2736">
        <v>62</v>
      </c>
      <c r="X2736">
        <v>46</v>
      </c>
      <c r="Y2736" t="s">
        <v>173</v>
      </c>
      <c r="Z2736" t="s">
        <v>173</v>
      </c>
      <c r="AA2736" t="s">
        <v>173</v>
      </c>
      <c r="AB2736" t="s">
        <v>173</v>
      </c>
      <c r="AC2736" s="25" t="s">
        <v>173</v>
      </c>
      <c r="AD2736" s="25" t="s">
        <v>173</v>
      </c>
      <c r="AE2736" s="25" t="s">
        <v>173</v>
      </c>
      <c r="AQ2736" s="5" t="e">
        <f>VLOOKUP(AR2736,'End KS4 denominations'!A:G,7,0)</f>
        <v>#N/A</v>
      </c>
      <c r="AR2736" s="5" t="str">
        <f t="shared" si="42"/>
        <v>Boys.S7.Academies and free schools.Total.Total</v>
      </c>
    </row>
    <row r="2737" spans="1:44" x14ac:dyDescent="0.25">
      <c r="A2737">
        <v>201819</v>
      </c>
      <c r="B2737" t="s">
        <v>19</v>
      </c>
      <c r="C2737" t="s">
        <v>110</v>
      </c>
      <c r="D2737" t="s">
        <v>20</v>
      </c>
      <c r="E2737" t="s">
        <v>21</v>
      </c>
      <c r="F2737" t="s">
        <v>22</v>
      </c>
      <c r="G2737" t="s">
        <v>113</v>
      </c>
      <c r="H2737" t="s">
        <v>125</v>
      </c>
      <c r="I2737" t="s">
        <v>175</v>
      </c>
      <c r="J2737" t="s">
        <v>161</v>
      </c>
      <c r="K2737" t="s">
        <v>161</v>
      </c>
      <c r="L2737" t="s">
        <v>69</v>
      </c>
      <c r="M2737" t="s">
        <v>26</v>
      </c>
      <c r="N2737">
        <v>38774</v>
      </c>
      <c r="O2737">
        <v>38058</v>
      </c>
      <c r="P2737">
        <v>28220</v>
      </c>
      <c r="Q2737">
        <v>22320</v>
      </c>
      <c r="R2737">
        <v>0</v>
      </c>
      <c r="S2737">
        <v>0</v>
      </c>
      <c r="T2737">
        <v>0</v>
      </c>
      <c r="U2737">
        <v>0</v>
      </c>
      <c r="V2737">
        <v>98</v>
      </c>
      <c r="W2737">
        <v>72</v>
      </c>
      <c r="X2737">
        <v>57</v>
      </c>
      <c r="Y2737" t="s">
        <v>173</v>
      </c>
      <c r="Z2737" t="s">
        <v>173</v>
      </c>
      <c r="AA2737" t="s">
        <v>173</v>
      </c>
      <c r="AB2737" t="s">
        <v>173</v>
      </c>
      <c r="AC2737" s="25" t="s">
        <v>173</v>
      </c>
      <c r="AD2737" s="25" t="s">
        <v>173</v>
      </c>
      <c r="AE2737" s="25" t="s">
        <v>173</v>
      </c>
      <c r="AQ2737" s="5" t="e">
        <f>VLOOKUP(AR2737,'End KS4 denominations'!A:G,7,0)</f>
        <v>#N/A</v>
      </c>
      <c r="AR2737" s="5" t="str">
        <f t="shared" si="42"/>
        <v>Girls.S7.Academies and free schools.Total.Total</v>
      </c>
    </row>
    <row r="2738" spans="1:44" x14ac:dyDescent="0.25">
      <c r="A2738">
        <v>201819</v>
      </c>
      <c r="B2738" t="s">
        <v>19</v>
      </c>
      <c r="C2738" t="s">
        <v>110</v>
      </c>
      <c r="D2738" t="s">
        <v>20</v>
      </c>
      <c r="E2738" t="s">
        <v>21</v>
      </c>
      <c r="F2738" t="s">
        <v>22</v>
      </c>
      <c r="G2738" t="s">
        <v>161</v>
      </c>
      <c r="H2738" t="s">
        <v>125</v>
      </c>
      <c r="I2738" t="s">
        <v>175</v>
      </c>
      <c r="J2738" t="s">
        <v>161</v>
      </c>
      <c r="K2738" t="s">
        <v>161</v>
      </c>
      <c r="L2738" t="s">
        <v>69</v>
      </c>
      <c r="M2738" t="s">
        <v>26</v>
      </c>
      <c r="N2738">
        <v>67698</v>
      </c>
      <c r="O2738">
        <v>66297</v>
      </c>
      <c r="P2738">
        <v>46172</v>
      </c>
      <c r="Q2738">
        <v>35755</v>
      </c>
      <c r="R2738">
        <v>0</v>
      </c>
      <c r="S2738">
        <v>0</v>
      </c>
      <c r="T2738">
        <v>0</v>
      </c>
      <c r="U2738">
        <v>0</v>
      </c>
      <c r="V2738">
        <v>97</v>
      </c>
      <c r="W2738">
        <v>68</v>
      </c>
      <c r="X2738">
        <v>52</v>
      </c>
      <c r="Y2738" t="s">
        <v>173</v>
      </c>
      <c r="Z2738" t="s">
        <v>173</v>
      </c>
      <c r="AA2738" t="s">
        <v>173</v>
      </c>
      <c r="AB2738" t="s">
        <v>173</v>
      </c>
      <c r="AC2738" s="25" t="s">
        <v>173</v>
      </c>
      <c r="AD2738" s="25" t="s">
        <v>173</v>
      </c>
      <c r="AE2738" s="25" t="s">
        <v>173</v>
      </c>
      <c r="AQ2738" s="5" t="e">
        <f>VLOOKUP(AR2738,'End KS4 denominations'!A:G,7,0)</f>
        <v>#N/A</v>
      </c>
      <c r="AR2738" s="5" t="str">
        <f t="shared" si="42"/>
        <v>Total.S7.Academies and free schools.Total.Total</v>
      </c>
    </row>
    <row r="2739" spans="1:44" x14ac:dyDescent="0.25">
      <c r="A2739">
        <v>201819</v>
      </c>
      <c r="B2739" t="s">
        <v>19</v>
      </c>
      <c r="C2739" t="s">
        <v>110</v>
      </c>
      <c r="D2739" t="s">
        <v>20</v>
      </c>
      <c r="E2739" t="s">
        <v>21</v>
      </c>
      <c r="F2739" t="s">
        <v>22</v>
      </c>
      <c r="G2739" t="s">
        <v>111</v>
      </c>
      <c r="H2739" t="s">
        <v>125</v>
      </c>
      <c r="I2739" t="s">
        <v>175</v>
      </c>
      <c r="J2739" t="s">
        <v>161</v>
      </c>
      <c r="K2739" t="s">
        <v>161</v>
      </c>
      <c r="L2739" t="s">
        <v>146</v>
      </c>
      <c r="M2739" t="s">
        <v>26</v>
      </c>
      <c r="N2739">
        <v>5785</v>
      </c>
      <c r="O2739">
        <v>5592</v>
      </c>
      <c r="P2739">
        <v>4140</v>
      </c>
      <c r="Q2739">
        <v>3112</v>
      </c>
      <c r="R2739">
        <v>0</v>
      </c>
      <c r="S2739">
        <v>0</v>
      </c>
      <c r="T2739">
        <v>0</v>
      </c>
      <c r="U2739">
        <v>0</v>
      </c>
      <c r="V2739">
        <v>96</v>
      </c>
      <c r="W2739">
        <v>71</v>
      </c>
      <c r="X2739">
        <v>53</v>
      </c>
      <c r="Y2739" t="s">
        <v>173</v>
      </c>
      <c r="Z2739" t="s">
        <v>173</v>
      </c>
      <c r="AA2739" t="s">
        <v>173</v>
      </c>
      <c r="AB2739" t="s">
        <v>173</v>
      </c>
      <c r="AC2739" s="25" t="s">
        <v>173</v>
      </c>
      <c r="AD2739" s="25" t="s">
        <v>173</v>
      </c>
      <c r="AE2739" s="25" t="s">
        <v>173</v>
      </c>
      <c r="AQ2739" s="5" t="e">
        <f>VLOOKUP(AR2739,'End KS4 denominations'!A:G,7,0)</f>
        <v>#N/A</v>
      </c>
      <c r="AR2739" s="5" t="str">
        <f t="shared" si="42"/>
        <v>Boys.S7.Academies and free schools.Total.Total</v>
      </c>
    </row>
    <row r="2740" spans="1:44" x14ac:dyDescent="0.25">
      <c r="A2740">
        <v>201819</v>
      </c>
      <c r="B2740" t="s">
        <v>19</v>
      </c>
      <c r="C2740" t="s">
        <v>110</v>
      </c>
      <c r="D2740" t="s">
        <v>20</v>
      </c>
      <c r="E2740" t="s">
        <v>21</v>
      </c>
      <c r="F2740" t="s">
        <v>22</v>
      </c>
      <c r="G2740" t="s">
        <v>113</v>
      </c>
      <c r="H2740" t="s">
        <v>125</v>
      </c>
      <c r="I2740" t="s">
        <v>175</v>
      </c>
      <c r="J2740" t="s">
        <v>161</v>
      </c>
      <c r="K2740" t="s">
        <v>161</v>
      </c>
      <c r="L2740" t="s">
        <v>146</v>
      </c>
      <c r="M2740" t="s">
        <v>26</v>
      </c>
      <c r="N2740">
        <v>3949</v>
      </c>
      <c r="O2740">
        <v>3875</v>
      </c>
      <c r="P2740">
        <v>2813</v>
      </c>
      <c r="Q2740">
        <v>1995</v>
      </c>
      <c r="R2740">
        <v>0</v>
      </c>
      <c r="S2740">
        <v>0</v>
      </c>
      <c r="T2740">
        <v>0</v>
      </c>
      <c r="U2740">
        <v>0</v>
      </c>
      <c r="V2740">
        <v>98</v>
      </c>
      <c r="W2740">
        <v>71</v>
      </c>
      <c r="X2740">
        <v>50</v>
      </c>
      <c r="Y2740" t="s">
        <v>173</v>
      </c>
      <c r="Z2740" t="s">
        <v>173</v>
      </c>
      <c r="AA2740" t="s">
        <v>173</v>
      </c>
      <c r="AB2740" t="s">
        <v>173</v>
      </c>
      <c r="AC2740" s="25" t="s">
        <v>173</v>
      </c>
      <c r="AD2740" s="25" t="s">
        <v>173</v>
      </c>
      <c r="AE2740" s="25" t="s">
        <v>173</v>
      </c>
      <c r="AQ2740" s="5" t="e">
        <f>VLOOKUP(AR2740,'End KS4 denominations'!A:G,7,0)</f>
        <v>#N/A</v>
      </c>
      <c r="AR2740" s="5" t="str">
        <f t="shared" si="42"/>
        <v>Girls.S7.Academies and free schools.Total.Total</v>
      </c>
    </row>
    <row r="2741" spans="1:44" x14ac:dyDescent="0.25">
      <c r="A2741">
        <v>201819</v>
      </c>
      <c r="B2741" t="s">
        <v>19</v>
      </c>
      <c r="C2741" t="s">
        <v>110</v>
      </c>
      <c r="D2741" t="s">
        <v>20</v>
      </c>
      <c r="E2741" t="s">
        <v>21</v>
      </c>
      <c r="F2741" t="s">
        <v>22</v>
      </c>
      <c r="G2741" t="s">
        <v>161</v>
      </c>
      <c r="H2741" t="s">
        <v>125</v>
      </c>
      <c r="I2741" t="s">
        <v>175</v>
      </c>
      <c r="J2741" t="s">
        <v>161</v>
      </c>
      <c r="K2741" t="s">
        <v>161</v>
      </c>
      <c r="L2741" t="s">
        <v>146</v>
      </c>
      <c r="M2741" t="s">
        <v>26</v>
      </c>
      <c r="N2741">
        <v>9734</v>
      </c>
      <c r="O2741">
        <v>9467</v>
      </c>
      <c r="P2741">
        <v>6953</v>
      </c>
      <c r="Q2741">
        <v>5107</v>
      </c>
      <c r="R2741">
        <v>0</v>
      </c>
      <c r="S2741">
        <v>0</v>
      </c>
      <c r="T2741">
        <v>0</v>
      </c>
      <c r="U2741">
        <v>0</v>
      </c>
      <c r="V2741">
        <v>97</v>
      </c>
      <c r="W2741">
        <v>71</v>
      </c>
      <c r="X2741">
        <v>52</v>
      </c>
      <c r="Y2741" t="s">
        <v>173</v>
      </c>
      <c r="Z2741" t="s">
        <v>173</v>
      </c>
      <c r="AA2741" t="s">
        <v>173</v>
      </c>
      <c r="AB2741" t="s">
        <v>173</v>
      </c>
      <c r="AC2741" s="25" t="s">
        <v>173</v>
      </c>
      <c r="AD2741" s="25" t="s">
        <v>173</v>
      </c>
      <c r="AE2741" s="25" t="s">
        <v>173</v>
      </c>
      <c r="AQ2741" s="5" t="e">
        <f>VLOOKUP(AR2741,'End KS4 denominations'!A:G,7,0)</f>
        <v>#N/A</v>
      </c>
      <c r="AR2741" s="5" t="str">
        <f t="shared" si="42"/>
        <v>Total.S7.Academies and free schools.Total.Total</v>
      </c>
    </row>
    <row r="2742" spans="1:44" x14ac:dyDescent="0.25">
      <c r="A2742">
        <v>201819</v>
      </c>
      <c r="B2742" t="s">
        <v>19</v>
      </c>
      <c r="C2742" t="s">
        <v>110</v>
      </c>
      <c r="D2742" t="s">
        <v>20</v>
      </c>
      <c r="E2742" t="s">
        <v>21</v>
      </c>
      <c r="F2742" t="s">
        <v>22</v>
      </c>
      <c r="G2742" t="s">
        <v>111</v>
      </c>
      <c r="H2742" t="s">
        <v>125</v>
      </c>
      <c r="I2742" t="s">
        <v>171</v>
      </c>
      <c r="J2742" t="s">
        <v>161</v>
      </c>
      <c r="K2742" t="s">
        <v>161</v>
      </c>
      <c r="L2742" t="s">
        <v>70</v>
      </c>
      <c r="M2742" t="s">
        <v>26</v>
      </c>
      <c r="N2742">
        <v>334</v>
      </c>
      <c r="O2742">
        <v>288</v>
      </c>
      <c r="P2742">
        <v>202</v>
      </c>
      <c r="Q2742">
        <v>169</v>
      </c>
      <c r="R2742">
        <v>0</v>
      </c>
      <c r="S2742">
        <v>0</v>
      </c>
      <c r="T2742">
        <v>0</v>
      </c>
      <c r="U2742">
        <v>0</v>
      </c>
      <c r="V2742">
        <v>86</v>
      </c>
      <c r="W2742">
        <v>60</v>
      </c>
      <c r="X2742">
        <v>50</v>
      </c>
      <c r="Y2742" t="s">
        <v>173</v>
      </c>
      <c r="Z2742" t="s">
        <v>173</v>
      </c>
      <c r="AA2742" t="s">
        <v>173</v>
      </c>
      <c r="AB2742" t="s">
        <v>173</v>
      </c>
      <c r="AC2742" s="25" t="s">
        <v>173</v>
      </c>
      <c r="AD2742" s="25" t="s">
        <v>173</v>
      </c>
      <c r="AE2742" s="25" t="s">
        <v>173</v>
      </c>
      <c r="AQ2742" s="5" t="e">
        <f>VLOOKUP(AR2742,'End KS4 denominations'!A:G,7,0)</f>
        <v>#N/A</v>
      </c>
      <c r="AR2742" s="5" t="str">
        <f t="shared" si="42"/>
        <v>Boys.S7.State-funded mainstream.Total.Total</v>
      </c>
    </row>
    <row r="2743" spans="1:44" x14ac:dyDescent="0.25">
      <c r="A2743">
        <v>201819</v>
      </c>
      <c r="B2743" t="s">
        <v>19</v>
      </c>
      <c r="C2743" t="s">
        <v>110</v>
      </c>
      <c r="D2743" t="s">
        <v>20</v>
      </c>
      <c r="E2743" t="s">
        <v>21</v>
      </c>
      <c r="F2743" t="s">
        <v>22</v>
      </c>
      <c r="G2743" t="s">
        <v>113</v>
      </c>
      <c r="H2743" t="s">
        <v>125</v>
      </c>
      <c r="I2743" t="s">
        <v>171</v>
      </c>
      <c r="J2743" t="s">
        <v>161</v>
      </c>
      <c r="K2743" t="s">
        <v>161</v>
      </c>
      <c r="L2743" t="s">
        <v>70</v>
      </c>
      <c r="M2743" t="s">
        <v>26</v>
      </c>
      <c r="N2743">
        <v>340</v>
      </c>
      <c r="O2743">
        <v>319</v>
      </c>
      <c r="P2743">
        <v>232</v>
      </c>
      <c r="Q2743">
        <v>202</v>
      </c>
      <c r="R2743">
        <v>0</v>
      </c>
      <c r="S2743">
        <v>0</v>
      </c>
      <c r="T2743">
        <v>0</v>
      </c>
      <c r="U2743">
        <v>0</v>
      </c>
      <c r="V2743">
        <v>93</v>
      </c>
      <c r="W2743">
        <v>68</v>
      </c>
      <c r="X2743">
        <v>59</v>
      </c>
      <c r="Y2743" t="s">
        <v>173</v>
      </c>
      <c r="Z2743" t="s">
        <v>173</v>
      </c>
      <c r="AA2743" t="s">
        <v>173</v>
      </c>
      <c r="AB2743" t="s">
        <v>173</v>
      </c>
      <c r="AC2743" s="25" t="s">
        <v>173</v>
      </c>
      <c r="AD2743" s="25" t="s">
        <v>173</v>
      </c>
      <c r="AE2743" s="25" t="s">
        <v>173</v>
      </c>
      <c r="AQ2743" s="5" t="e">
        <f>VLOOKUP(AR2743,'End KS4 denominations'!A:G,7,0)</f>
        <v>#N/A</v>
      </c>
      <c r="AR2743" s="5" t="str">
        <f t="shared" si="42"/>
        <v>Girls.S7.State-funded mainstream.Total.Total</v>
      </c>
    </row>
    <row r="2744" spans="1:44" x14ac:dyDescent="0.25">
      <c r="A2744">
        <v>201819</v>
      </c>
      <c r="B2744" t="s">
        <v>19</v>
      </c>
      <c r="C2744" t="s">
        <v>110</v>
      </c>
      <c r="D2744" t="s">
        <v>20</v>
      </c>
      <c r="E2744" t="s">
        <v>21</v>
      </c>
      <c r="F2744" t="s">
        <v>22</v>
      </c>
      <c r="G2744" t="s">
        <v>161</v>
      </c>
      <c r="H2744" t="s">
        <v>125</v>
      </c>
      <c r="I2744" t="s">
        <v>171</v>
      </c>
      <c r="J2744" t="s">
        <v>161</v>
      </c>
      <c r="K2744" t="s">
        <v>161</v>
      </c>
      <c r="L2744" t="s">
        <v>70</v>
      </c>
      <c r="M2744" t="s">
        <v>26</v>
      </c>
      <c r="N2744">
        <v>674</v>
      </c>
      <c r="O2744">
        <v>607</v>
      </c>
      <c r="P2744">
        <v>434</v>
      </c>
      <c r="Q2744">
        <v>371</v>
      </c>
      <c r="R2744">
        <v>0</v>
      </c>
      <c r="S2744">
        <v>0</v>
      </c>
      <c r="T2744">
        <v>0</v>
      </c>
      <c r="U2744">
        <v>0</v>
      </c>
      <c r="V2744">
        <v>90</v>
      </c>
      <c r="W2744">
        <v>64</v>
      </c>
      <c r="X2744">
        <v>55</v>
      </c>
      <c r="Y2744" t="s">
        <v>173</v>
      </c>
      <c r="Z2744" t="s">
        <v>173</v>
      </c>
      <c r="AA2744" t="s">
        <v>173</v>
      </c>
      <c r="AB2744" t="s">
        <v>173</v>
      </c>
      <c r="AC2744" s="25" t="s">
        <v>173</v>
      </c>
      <c r="AD2744" s="25" t="s">
        <v>173</v>
      </c>
      <c r="AE2744" s="25" t="s">
        <v>173</v>
      </c>
      <c r="AQ2744" s="5" t="e">
        <f>VLOOKUP(AR2744,'End KS4 denominations'!A:G,7,0)</f>
        <v>#N/A</v>
      </c>
      <c r="AR2744" s="5" t="str">
        <f t="shared" si="42"/>
        <v>Total.S7.State-funded mainstream.Total.Total</v>
      </c>
    </row>
    <row r="2745" spans="1:44" x14ac:dyDescent="0.25">
      <c r="A2745">
        <v>201819</v>
      </c>
      <c r="B2745" t="s">
        <v>19</v>
      </c>
      <c r="C2745" t="s">
        <v>110</v>
      </c>
      <c r="D2745" t="s">
        <v>20</v>
      </c>
      <c r="E2745" t="s">
        <v>21</v>
      </c>
      <c r="F2745" t="s">
        <v>22</v>
      </c>
      <c r="G2745" t="s">
        <v>111</v>
      </c>
      <c r="H2745" t="s">
        <v>125</v>
      </c>
      <c r="I2745" t="s">
        <v>171</v>
      </c>
      <c r="J2745" t="s">
        <v>161</v>
      </c>
      <c r="K2745" t="s">
        <v>161</v>
      </c>
      <c r="L2745" t="s">
        <v>25</v>
      </c>
      <c r="M2745" t="s">
        <v>26</v>
      </c>
      <c r="N2745">
        <v>2020</v>
      </c>
      <c r="O2745">
        <v>1985</v>
      </c>
      <c r="P2745">
        <v>1677</v>
      </c>
      <c r="Q2745">
        <v>1506</v>
      </c>
      <c r="R2745">
        <v>0</v>
      </c>
      <c r="S2745">
        <v>0</v>
      </c>
      <c r="T2745">
        <v>0</v>
      </c>
      <c r="U2745">
        <v>0</v>
      </c>
      <c r="V2745">
        <v>98</v>
      </c>
      <c r="W2745">
        <v>83</v>
      </c>
      <c r="X2745">
        <v>74</v>
      </c>
      <c r="Y2745" t="s">
        <v>173</v>
      </c>
      <c r="Z2745" t="s">
        <v>173</v>
      </c>
      <c r="AA2745" t="s">
        <v>173</v>
      </c>
      <c r="AB2745" t="s">
        <v>173</v>
      </c>
      <c r="AC2745" s="25" t="s">
        <v>173</v>
      </c>
      <c r="AD2745" s="25" t="s">
        <v>173</v>
      </c>
      <c r="AE2745" s="25" t="s">
        <v>173</v>
      </c>
      <c r="AQ2745" s="5" t="e">
        <f>VLOOKUP(AR2745,'End KS4 denominations'!A:G,7,0)</f>
        <v>#N/A</v>
      </c>
      <c r="AR2745" s="5" t="str">
        <f t="shared" si="42"/>
        <v>Boys.S7.State-funded mainstream.Total.Total</v>
      </c>
    </row>
    <row r="2746" spans="1:44" x14ac:dyDescent="0.25">
      <c r="A2746">
        <v>201819</v>
      </c>
      <c r="B2746" t="s">
        <v>19</v>
      </c>
      <c r="C2746" t="s">
        <v>110</v>
      </c>
      <c r="D2746" t="s">
        <v>20</v>
      </c>
      <c r="E2746" t="s">
        <v>21</v>
      </c>
      <c r="F2746" t="s">
        <v>22</v>
      </c>
      <c r="G2746" t="s">
        <v>113</v>
      </c>
      <c r="H2746" t="s">
        <v>125</v>
      </c>
      <c r="I2746" t="s">
        <v>171</v>
      </c>
      <c r="J2746" t="s">
        <v>161</v>
      </c>
      <c r="K2746" t="s">
        <v>161</v>
      </c>
      <c r="L2746" t="s">
        <v>25</v>
      </c>
      <c r="M2746" t="s">
        <v>26</v>
      </c>
      <c r="N2746">
        <v>3017</v>
      </c>
      <c r="O2746">
        <v>2971</v>
      </c>
      <c r="P2746">
        <v>2635</v>
      </c>
      <c r="Q2746">
        <v>2273</v>
      </c>
      <c r="R2746">
        <v>0</v>
      </c>
      <c r="S2746">
        <v>0</v>
      </c>
      <c r="T2746">
        <v>0</v>
      </c>
      <c r="U2746">
        <v>0</v>
      </c>
      <c r="V2746">
        <v>98</v>
      </c>
      <c r="W2746">
        <v>87</v>
      </c>
      <c r="X2746">
        <v>75</v>
      </c>
      <c r="Y2746" t="s">
        <v>173</v>
      </c>
      <c r="Z2746" t="s">
        <v>173</v>
      </c>
      <c r="AA2746" t="s">
        <v>173</v>
      </c>
      <c r="AB2746" t="s">
        <v>173</v>
      </c>
      <c r="AC2746" s="25" t="s">
        <v>173</v>
      </c>
      <c r="AD2746" s="25" t="s">
        <v>173</v>
      </c>
      <c r="AE2746" s="25" t="s">
        <v>173</v>
      </c>
      <c r="AQ2746" s="5" t="e">
        <f>VLOOKUP(AR2746,'End KS4 denominations'!A:G,7,0)</f>
        <v>#N/A</v>
      </c>
      <c r="AR2746" s="5" t="str">
        <f t="shared" si="42"/>
        <v>Girls.S7.State-funded mainstream.Total.Total</v>
      </c>
    </row>
    <row r="2747" spans="1:44" x14ac:dyDescent="0.25">
      <c r="A2747">
        <v>201819</v>
      </c>
      <c r="B2747" t="s">
        <v>19</v>
      </c>
      <c r="C2747" t="s">
        <v>110</v>
      </c>
      <c r="D2747" t="s">
        <v>20</v>
      </c>
      <c r="E2747" t="s">
        <v>21</v>
      </c>
      <c r="F2747" t="s">
        <v>22</v>
      </c>
      <c r="G2747" t="s">
        <v>161</v>
      </c>
      <c r="H2747" t="s">
        <v>125</v>
      </c>
      <c r="I2747" t="s">
        <v>171</v>
      </c>
      <c r="J2747" t="s">
        <v>161</v>
      </c>
      <c r="K2747" t="s">
        <v>161</v>
      </c>
      <c r="L2747" t="s">
        <v>25</v>
      </c>
      <c r="M2747" t="s">
        <v>26</v>
      </c>
      <c r="N2747">
        <v>5037</v>
      </c>
      <c r="O2747">
        <v>4956</v>
      </c>
      <c r="P2747">
        <v>4312</v>
      </c>
      <c r="Q2747">
        <v>3779</v>
      </c>
      <c r="R2747">
        <v>0</v>
      </c>
      <c r="S2747">
        <v>0</v>
      </c>
      <c r="T2747">
        <v>0</v>
      </c>
      <c r="U2747">
        <v>0</v>
      </c>
      <c r="V2747">
        <v>98</v>
      </c>
      <c r="W2747">
        <v>85</v>
      </c>
      <c r="X2747">
        <v>75</v>
      </c>
      <c r="Y2747" t="s">
        <v>173</v>
      </c>
      <c r="Z2747" t="s">
        <v>173</v>
      </c>
      <c r="AA2747" t="s">
        <v>173</v>
      </c>
      <c r="AB2747" t="s">
        <v>173</v>
      </c>
      <c r="AC2747" s="25" t="s">
        <v>173</v>
      </c>
      <c r="AD2747" s="25" t="s">
        <v>173</v>
      </c>
      <c r="AE2747" s="25" t="s">
        <v>173</v>
      </c>
      <c r="AQ2747" s="5" t="e">
        <f>VLOOKUP(AR2747,'End KS4 denominations'!A:G,7,0)</f>
        <v>#N/A</v>
      </c>
      <c r="AR2747" s="5" t="str">
        <f t="shared" si="42"/>
        <v>Total.S7.State-funded mainstream.Total.Total</v>
      </c>
    </row>
    <row r="2748" spans="1:44" x14ac:dyDescent="0.25">
      <c r="A2748">
        <v>201819</v>
      </c>
      <c r="B2748" t="s">
        <v>19</v>
      </c>
      <c r="C2748" t="s">
        <v>110</v>
      </c>
      <c r="D2748" t="s">
        <v>20</v>
      </c>
      <c r="E2748" t="s">
        <v>21</v>
      </c>
      <c r="F2748" t="s">
        <v>22</v>
      </c>
      <c r="G2748" t="s">
        <v>111</v>
      </c>
      <c r="H2748" t="s">
        <v>125</v>
      </c>
      <c r="I2748" t="s">
        <v>171</v>
      </c>
      <c r="J2748" t="s">
        <v>161</v>
      </c>
      <c r="K2748" t="s">
        <v>161</v>
      </c>
      <c r="L2748" t="s">
        <v>28</v>
      </c>
      <c r="M2748" t="s">
        <v>26</v>
      </c>
      <c r="N2748">
        <v>56957</v>
      </c>
      <c r="O2748">
        <v>55761</v>
      </c>
      <c r="P2748">
        <v>31810</v>
      </c>
      <c r="Q2748">
        <v>22655</v>
      </c>
      <c r="R2748">
        <v>0</v>
      </c>
      <c r="S2748">
        <v>0</v>
      </c>
      <c r="T2748">
        <v>0</v>
      </c>
      <c r="U2748">
        <v>0</v>
      </c>
      <c r="V2748">
        <v>97</v>
      </c>
      <c r="W2748">
        <v>55</v>
      </c>
      <c r="X2748">
        <v>39</v>
      </c>
      <c r="Y2748" t="s">
        <v>173</v>
      </c>
      <c r="Z2748" t="s">
        <v>173</v>
      </c>
      <c r="AA2748" t="s">
        <v>173</v>
      </c>
      <c r="AB2748" t="s">
        <v>173</v>
      </c>
      <c r="AC2748" s="25" t="s">
        <v>173</v>
      </c>
      <c r="AD2748" s="25" t="s">
        <v>173</v>
      </c>
      <c r="AE2748" s="25" t="s">
        <v>173</v>
      </c>
      <c r="AQ2748" s="5" t="e">
        <f>VLOOKUP(AR2748,'End KS4 denominations'!A:G,7,0)</f>
        <v>#N/A</v>
      </c>
      <c r="AR2748" s="5" t="str">
        <f t="shared" si="42"/>
        <v>Boys.S7.State-funded mainstream.Total.Total</v>
      </c>
    </row>
    <row r="2749" spans="1:44" x14ac:dyDescent="0.25">
      <c r="A2749">
        <v>201819</v>
      </c>
      <c r="B2749" t="s">
        <v>19</v>
      </c>
      <c r="C2749" t="s">
        <v>110</v>
      </c>
      <c r="D2749" t="s">
        <v>20</v>
      </c>
      <c r="E2749" t="s">
        <v>21</v>
      </c>
      <c r="F2749" t="s">
        <v>22</v>
      </c>
      <c r="G2749" t="s">
        <v>113</v>
      </c>
      <c r="H2749" t="s">
        <v>125</v>
      </c>
      <c r="I2749" t="s">
        <v>171</v>
      </c>
      <c r="J2749" t="s">
        <v>161</v>
      </c>
      <c r="K2749" t="s">
        <v>161</v>
      </c>
      <c r="L2749" t="s">
        <v>28</v>
      </c>
      <c r="M2749" t="s">
        <v>26</v>
      </c>
      <c r="N2749">
        <v>24480</v>
      </c>
      <c r="O2749">
        <v>24246</v>
      </c>
      <c r="P2749">
        <v>17854</v>
      </c>
      <c r="Q2749">
        <v>14538</v>
      </c>
      <c r="R2749">
        <v>0</v>
      </c>
      <c r="S2749">
        <v>0</v>
      </c>
      <c r="T2749">
        <v>0</v>
      </c>
      <c r="U2749">
        <v>0</v>
      </c>
      <c r="V2749">
        <v>99</v>
      </c>
      <c r="W2749">
        <v>72</v>
      </c>
      <c r="X2749">
        <v>59</v>
      </c>
      <c r="Y2749" t="s">
        <v>173</v>
      </c>
      <c r="Z2749" t="s">
        <v>173</v>
      </c>
      <c r="AA2749" t="s">
        <v>173</v>
      </c>
      <c r="AB2749" t="s">
        <v>173</v>
      </c>
      <c r="AC2749" s="25" t="s">
        <v>173</v>
      </c>
      <c r="AD2749" s="25" t="s">
        <v>173</v>
      </c>
      <c r="AE2749" s="25" t="s">
        <v>173</v>
      </c>
      <c r="AQ2749" s="5" t="e">
        <f>VLOOKUP(AR2749,'End KS4 denominations'!A:G,7,0)</f>
        <v>#N/A</v>
      </c>
      <c r="AR2749" s="5" t="str">
        <f t="shared" si="42"/>
        <v>Girls.S7.State-funded mainstream.Total.Total</v>
      </c>
    </row>
    <row r="2750" spans="1:44" x14ac:dyDescent="0.25">
      <c r="A2750">
        <v>201819</v>
      </c>
      <c r="B2750" t="s">
        <v>19</v>
      </c>
      <c r="C2750" t="s">
        <v>110</v>
      </c>
      <c r="D2750" t="s">
        <v>20</v>
      </c>
      <c r="E2750" t="s">
        <v>21</v>
      </c>
      <c r="F2750" t="s">
        <v>22</v>
      </c>
      <c r="G2750" t="s">
        <v>161</v>
      </c>
      <c r="H2750" t="s">
        <v>125</v>
      </c>
      <c r="I2750" t="s">
        <v>171</v>
      </c>
      <c r="J2750" t="s">
        <v>161</v>
      </c>
      <c r="K2750" t="s">
        <v>161</v>
      </c>
      <c r="L2750" t="s">
        <v>28</v>
      </c>
      <c r="M2750" t="s">
        <v>26</v>
      </c>
      <c r="N2750">
        <v>81437</v>
      </c>
      <c r="O2750">
        <v>80007</v>
      </c>
      <c r="P2750">
        <v>49664</v>
      </c>
      <c r="Q2750">
        <v>37193</v>
      </c>
      <c r="R2750">
        <v>0</v>
      </c>
      <c r="S2750">
        <v>0</v>
      </c>
      <c r="T2750">
        <v>0</v>
      </c>
      <c r="U2750">
        <v>0</v>
      </c>
      <c r="V2750">
        <v>98</v>
      </c>
      <c r="W2750">
        <v>60</v>
      </c>
      <c r="X2750">
        <v>45</v>
      </c>
      <c r="Y2750" t="s">
        <v>173</v>
      </c>
      <c r="Z2750" t="s">
        <v>173</v>
      </c>
      <c r="AA2750" t="s">
        <v>173</v>
      </c>
      <c r="AB2750" t="s">
        <v>173</v>
      </c>
      <c r="AC2750" s="25" t="s">
        <v>173</v>
      </c>
      <c r="AD2750" s="25" t="s">
        <v>173</v>
      </c>
      <c r="AE2750" s="25" t="s">
        <v>173</v>
      </c>
      <c r="AQ2750" s="5" t="e">
        <f>VLOOKUP(AR2750,'End KS4 denominations'!A:G,7,0)</f>
        <v>#N/A</v>
      </c>
      <c r="AR2750" s="5" t="str">
        <f t="shared" si="42"/>
        <v>Total.S7.State-funded mainstream.Total.Total</v>
      </c>
    </row>
    <row r="2751" spans="1:44" x14ac:dyDescent="0.25">
      <c r="A2751">
        <v>201819</v>
      </c>
      <c r="B2751" t="s">
        <v>19</v>
      </c>
      <c r="C2751" t="s">
        <v>110</v>
      </c>
      <c r="D2751" t="s">
        <v>20</v>
      </c>
      <c r="E2751" t="s">
        <v>21</v>
      </c>
      <c r="F2751" t="s">
        <v>22</v>
      </c>
      <c r="G2751" t="s">
        <v>111</v>
      </c>
      <c r="H2751" t="s">
        <v>125</v>
      </c>
      <c r="I2751" t="s">
        <v>171</v>
      </c>
      <c r="J2751" t="s">
        <v>161</v>
      </c>
      <c r="K2751" t="s">
        <v>161</v>
      </c>
      <c r="L2751" t="s">
        <v>29</v>
      </c>
      <c r="M2751" t="s">
        <v>26</v>
      </c>
      <c r="N2751">
        <v>266054</v>
      </c>
      <c r="O2751">
        <v>262220</v>
      </c>
      <c r="P2751">
        <v>190272</v>
      </c>
      <c r="Q2751">
        <v>143566</v>
      </c>
      <c r="R2751">
        <v>0</v>
      </c>
      <c r="S2751">
        <v>0</v>
      </c>
      <c r="T2751">
        <v>0</v>
      </c>
      <c r="U2751">
        <v>0</v>
      </c>
      <c r="V2751">
        <v>98</v>
      </c>
      <c r="W2751">
        <v>71</v>
      </c>
      <c r="X2751">
        <v>53</v>
      </c>
      <c r="Y2751" t="s">
        <v>173</v>
      </c>
      <c r="Z2751" t="s">
        <v>173</v>
      </c>
      <c r="AA2751" t="s">
        <v>173</v>
      </c>
      <c r="AB2751" t="s">
        <v>173</v>
      </c>
      <c r="AC2751" s="25" t="s">
        <v>173</v>
      </c>
      <c r="AD2751" s="25" t="s">
        <v>173</v>
      </c>
      <c r="AE2751" s="25" t="s">
        <v>173</v>
      </c>
      <c r="AQ2751" s="5" t="e">
        <f>VLOOKUP(AR2751,'End KS4 denominations'!A:G,7,0)</f>
        <v>#N/A</v>
      </c>
      <c r="AR2751" s="5" t="str">
        <f t="shared" si="42"/>
        <v>Boys.S7.State-funded mainstream.Total.Total</v>
      </c>
    </row>
    <row r="2752" spans="1:44" x14ac:dyDescent="0.25">
      <c r="A2752">
        <v>201819</v>
      </c>
      <c r="B2752" t="s">
        <v>19</v>
      </c>
      <c r="C2752" t="s">
        <v>110</v>
      </c>
      <c r="D2752" t="s">
        <v>20</v>
      </c>
      <c r="E2752" t="s">
        <v>21</v>
      </c>
      <c r="F2752" t="s">
        <v>22</v>
      </c>
      <c r="G2752" t="s">
        <v>113</v>
      </c>
      <c r="H2752" t="s">
        <v>125</v>
      </c>
      <c r="I2752" t="s">
        <v>171</v>
      </c>
      <c r="J2752" t="s">
        <v>161</v>
      </c>
      <c r="K2752" t="s">
        <v>161</v>
      </c>
      <c r="L2752" t="s">
        <v>29</v>
      </c>
      <c r="M2752" t="s">
        <v>26</v>
      </c>
      <c r="N2752">
        <v>261187</v>
      </c>
      <c r="O2752">
        <v>259612</v>
      </c>
      <c r="P2752">
        <v>220764</v>
      </c>
      <c r="Q2752">
        <v>184462</v>
      </c>
      <c r="R2752">
        <v>0</v>
      </c>
      <c r="S2752">
        <v>0</v>
      </c>
      <c r="T2752">
        <v>0</v>
      </c>
      <c r="U2752">
        <v>0</v>
      </c>
      <c r="V2752">
        <v>99</v>
      </c>
      <c r="W2752">
        <v>84</v>
      </c>
      <c r="X2752">
        <v>70</v>
      </c>
      <c r="Y2752" t="s">
        <v>173</v>
      </c>
      <c r="Z2752" t="s">
        <v>173</v>
      </c>
      <c r="AA2752" t="s">
        <v>173</v>
      </c>
      <c r="AB2752" t="s">
        <v>173</v>
      </c>
      <c r="AC2752" s="25" t="s">
        <v>173</v>
      </c>
      <c r="AD2752" s="25" t="s">
        <v>173</v>
      </c>
      <c r="AE2752" s="25" t="s">
        <v>173</v>
      </c>
      <c r="AQ2752" s="5" t="e">
        <f>VLOOKUP(AR2752,'End KS4 denominations'!A:G,7,0)</f>
        <v>#N/A</v>
      </c>
      <c r="AR2752" s="5" t="str">
        <f t="shared" ref="AR2752:AR2815" si="43">CONCATENATE(G2752,".",H2752,".",I2752,".",J2752,".",K2752)</f>
        <v>Girls.S7.State-funded mainstream.Total.Total</v>
      </c>
    </row>
    <row r="2753" spans="1:44" x14ac:dyDescent="0.25">
      <c r="A2753">
        <v>201819</v>
      </c>
      <c r="B2753" t="s">
        <v>19</v>
      </c>
      <c r="C2753" t="s">
        <v>110</v>
      </c>
      <c r="D2753" t="s">
        <v>20</v>
      </c>
      <c r="E2753" t="s">
        <v>21</v>
      </c>
      <c r="F2753" t="s">
        <v>22</v>
      </c>
      <c r="G2753" t="s">
        <v>161</v>
      </c>
      <c r="H2753" t="s">
        <v>125</v>
      </c>
      <c r="I2753" t="s">
        <v>171</v>
      </c>
      <c r="J2753" t="s">
        <v>161</v>
      </c>
      <c r="K2753" t="s">
        <v>161</v>
      </c>
      <c r="L2753" t="s">
        <v>29</v>
      </c>
      <c r="M2753" t="s">
        <v>26</v>
      </c>
      <c r="N2753">
        <v>527241</v>
      </c>
      <c r="O2753">
        <v>521832</v>
      </c>
      <c r="P2753">
        <v>411036</v>
      </c>
      <c r="Q2753">
        <v>328028</v>
      </c>
      <c r="R2753">
        <v>0</v>
      </c>
      <c r="S2753">
        <v>0</v>
      </c>
      <c r="T2753">
        <v>0</v>
      </c>
      <c r="U2753">
        <v>0</v>
      </c>
      <c r="V2753">
        <v>98</v>
      </c>
      <c r="W2753">
        <v>77</v>
      </c>
      <c r="X2753">
        <v>62</v>
      </c>
      <c r="Y2753" t="s">
        <v>173</v>
      </c>
      <c r="Z2753" t="s">
        <v>173</v>
      </c>
      <c r="AA2753" t="s">
        <v>173</v>
      </c>
      <c r="AB2753" t="s">
        <v>173</v>
      </c>
      <c r="AC2753" s="25" t="s">
        <v>173</v>
      </c>
      <c r="AD2753" s="25" t="s">
        <v>173</v>
      </c>
      <c r="AE2753" s="25" t="s">
        <v>173</v>
      </c>
      <c r="AQ2753" s="5" t="e">
        <f>VLOOKUP(AR2753,'End KS4 denominations'!A:G,7,0)</f>
        <v>#N/A</v>
      </c>
      <c r="AR2753" s="5" t="str">
        <f t="shared" si="43"/>
        <v>Total.S7.State-funded mainstream.Total.Total</v>
      </c>
    </row>
    <row r="2754" spans="1:44" x14ac:dyDescent="0.25">
      <c r="A2754">
        <v>201819</v>
      </c>
      <c r="B2754" t="s">
        <v>19</v>
      </c>
      <c r="C2754" t="s">
        <v>110</v>
      </c>
      <c r="D2754" t="s">
        <v>20</v>
      </c>
      <c r="E2754" t="s">
        <v>21</v>
      </c>
      <c r="F2754" t="s">
        <v>22</v>
      </c>
      <c r="G2754" t="s">
        <v>111</v>
      </c>
      <c r="H2754" t="s">
        <v>125</v>
      </c>
      <c r="I2754" t="s">
        <v>171</v>
      </c>
      <c r="J2754" t="s">
        <v>161</v>
      </c>
      <c r="K2754" t="s">
        <v>161</v>
      </c>
      <c r="L2754" t="s">
        <v>30</v>
      </c>
      <c r="M2754" t="s">
        <v>26</v>
      </c>
      <c r="N2754">
        <v>266400</v>
      </c>
      <c r="O2754">
        <v>260775</v>
      </c>
      <c r="P2754">
        <v>190911</v>
      </c>
      <c r="Q2754">
        <v>133953</v>
      </c>
      <c r="R2754">
        <v>0</v>
      </c>
      <c r="S2754">
        <v>0</v>
      </c>
      <c r="T2754">
        <v>0</v>
      </c>
      <c r="U2754">
        <v>0</v>
      </c>
      <c r="V2754">
        <v>97</v>
      </c>
      <c r="W2754">
        <v>71</v>
      </c>
      <c r="X2754">
        <v>50</v>
      </c>
      <c r="Y2754" t="s">
        <v>173</v>
      </c>
      <c r="Z2754" t="s">
        <v>173</v>
      </c>
      <c r="AA2754" t="s">
        <v>173</v>
      </c>
      <c r="AB2754" t="s">
        <v>173</v>
      </c>
      <c r="AC2754" s="25" t="s">
        <v>173</v>
      </c>
      <c r="AD2754" s="25" t="s">
        <v>173</v>
      </c>
      <c r="AE2754" s="25" t="s">
        <v>173</v>
      </c>
      <c r="AQ2754" s="5" t="e">
        <f>VLOOKUP(AR2754,'End KS4 denominations'!A:G,7,0)</f>
        <v>#N/A</v>
      </c>
      <c r="AR2754" s="5" t="str">
        <f t="shared" si="43"/>
        <v>Boys.S7.State-funded mainstream.Total.Total</v>
      </c>
    </row>
    <row r="2755" spans="1:44" x14ac:dyDescent="0.25">
      <c r="A2755">
        <v>201819</v>
      </c>
      <c r="B2755" t="s">
        <v>19</v>
      </c>
      <c r="C2755" t="s">
        <v>110</v>
      </c>
      <c r="D2755" t="s">
        <v>20</v>
      </c>
      <c r="E2755" t="s">
        <v>21</v>
      </c>
      <c r="F2755" t="s">
        <v>22</v>
      </c>
      <c r="G2755" t="s">
        <v>113</v>
      </c>
      <c r="H2755" t="s">
        <v>125</v>
      </c>
      <c r="I2755" t="s">
        <v>171</v>
      </c>
      <c r="J2755" t="s">
        <v>161</v>
      </c>
      <c r="K2755" t="s">
        <v>161</v>
      </c>
      <c r="L2755" t="s">
        <v>30</v>
      </c>
      <c r="M2755" t="s">
        <v>26</v>
      </c>
      <c r="N2755">
        <v>261185</v>
      </c>
      <c r="O2755">
        <v>256466</v>
      </c>
      <c r="P2755">
        <v>188030</v>
      </c>
      <c r="Q2755">
        <v>131358</v>
      </c>
      <c r="R2755">
        <v>0</v>
      </c>
      <c r="S2755">
        <v>0</v>
      </c>
      <c r="T2755">
        <v>0</v>
      </c>
      <c r="U2755">
        <v>0</v>
      </c>
      <c r="V2755">
        <v>98</v>
      </c>
      <c r="W2755">
        <v>71</v>
      </c>
      <c r="X2755">
        <v>50</v>
      </c>
      <c r="Y2755" t="s">
        <v>173</v>
      </c>
      <c r="Z2755" t="s">
        <v>173</v>
      </c>
      <c r="AA2755" t="s">
        <v>173</v>
      </c>
      <c r="AB2755" t="s">
        <v>173</v>
      </c>
      <c r="AC2755" s="25" t="s">
        <v>173</v>
      </c>
      <c r="AD2755" s="25" t="s">
        <v>173</v>
      </c>
      <c r="AE2755" s="25" t="s">
        <v>173</v>
      </c>
      <c r="AQ2755" s="5" t="e">
        <f>VLOOKUP(AR2755,'End KS4 denominations'!A:G,7,0)</f>
        <v>#N/A</v>
      </c>
      <c r="AR2755" s="5" t="str">
        <f t="shared" si="43"/>
        <v>Girls.S7.State-funded mainstream.Total.Total</v>
      </c>
    </row>
    <row r="2756" spans="1:44" x14ac:dyDescent="0.25">
      <c r="A2756">
        <v>201819</v>
      </c>
      <c r="B2756" t="s">
        <v>19</v>
      </c>
      <c r="C2756" t="s">
        <v>110</v>
      </c>
      <c r="D2756" t="s">
        <v>20</v>
      </c>
      <c r="E2756" t="s">
        <v>21</v>
      </c>
      <c r="F2756" t="s">
        <v>22</v>
      </c>
      <c r="G2756" t="s">
        <v>161</v>
      </c>
      <c r="H2756" t="s">
        <v>125</v>
      </c>
      <c r="I2756" t="s">
        <v>171</v>
      </c>
      <c r="J2756" t="s">
        <v>161</v>
      </c>
      <c r="K2756" t="s">
        <v>161</v>
      </c>
      <c r="L2756" t="s">
        <v>30</v>
      </c>
      <c r="M2756" t="s">
        <v>26</v>
      </c>
      <c r="N2756">
        <v>527585</v>
      </c>
      <c r="O2756">
        <v>517241</v>
      </c>
      <c r="P2756">
        <v>378941</v>
      </c>
      <c r="Q2756">
        <v>265311</v>
      </c>
      <c r="R2756">
        <v>0</v>
      </c>
      <c r="S2756">
        <v>0</v>
      </c>
      <c r="T2756">
        <v>0</v>
      </c>
      <c r="U2756">
        <v>0</v>
      </c>
      <c r="V2756">
        <v>98</v>
      </c>
      <c r="W2756">
        <v>71</v>
      </c>
      <c r="X2756">
        <v>50</v>
      </c>
      <c r="Y2756" t="s">
        <v>173</v>
      </c>
      <c r="Z2756" t="s">
        <v>173</v>
      </c>
      <c r="AA2756" t="s">
        <v>173</v>
      </c>
      <c r="AB2756" t="s">
        <v>173</v>
      </c>
      <c r="AC2756" s="25" t="s">
        <v>173</v>
      </c>
      <c r="AD2756" s="25" t="s">
        <v>173</v>
      </c>
      <c r="AE2756" s="25" t="s">
        <v>173</v>
      </c>
      <c r="AQ2756" s="5" t="e">
        <f>VLOOKUP(AR2756,'End KS4 denominations'!A:G,7,0)</f>
        <v>#N/A</v>
      </c>
      <c r="AR2756" s="5" t="str">
        <f t="shared" si="43"/>
        <v>Total.S7.State-funded mainstream.Total.Total</v>
      </c>
    </row>
    <row r="2757" spans="1:44" x14ac:dyDescent="0.25">
      <c r="A2757">
        <v>201819</v>
      </c>
      <c r="B2757" t="s">
        <v>19</v>
      </c>
      <c r="C2757" t="s">
        <v>110</v>
      </c>
      <c r="D2757" t="s">
        <v>20</v>
      </c>
      <c r="E2757" t="s">
        <v>21</v>
      </c>
      <c r="F2757" t="s">
        <v>22</v>
      </c>
      <c r="G2757" t="s">
        <v>111</v>
      </c>
      <c r="H2757" t="s">
        <v>125</v>
      </c>
      <c r="I2757" t="s">
        <v>171</v>
      </c>
      <c r="J2757" t="s">
        <v>161</v>
      </c>
      <c r="K2757" t="s">
        <v>161</v>
      </c>
      <c r="L2757" t="s">
        <v>31</v>
      </c>
      <c r="M2757" t="s">
        <v>26</v>
      </c>
      <c r="N2757">
        <v>109669</v>
      </c>
      <c r="O2757">
        <v>107366</v>
      </c>
      <c r="P2757">
        <v>70211</v>
      </c>
      <c r="Q2757">
        <v>51321</v>
      </c>
      <c r="R2757">
        <v>0</v>
      </c>
      <c r="S2757">
        <v>0</v>
      </c>
      <c r="T2757">
        <v>0</v>
      </c>
      <c r="U2757">
        <v>0</v>
      </c>
      <c r="V2757">
        <v>97</v>
      </c>
      <c r="W2757">
        <v>64</v>
      </c>
      <c r="X2757">
        <v>46</v>
      </c>
      <c r="Y2757" t="s">
        <v>173</v>
      </c>
      <c r="Z2757" t="s">
        <v>173</v>
      </c>
      <c r="AA2757" t="s">
        <v>173</v>
      </c>
      <c r="AB2757" t="s">
        <v>173</v>
      </c>
      <c r="AC2757" s="25" t="s">
        <v>173</v>
      </c>
      <c r="AD2757" s="25" t="s">
        <v>173</v>
      </c>
      <c r="AE2757" s="25" t="s">
        <v>173</v>
      </c>
      <c r="AQ2757" s="5" t="e">
        <f>VLOOKUP(AR2757,'End KS4 denominations'!A:G,7,0)</f>
        <v>#N/A</v>
      </c>
      <c r="AR2757" s="5" t="str">
        <f t="shared" si="43"/>
        <v>Boys.S7.State-funded mainstream.Total.Total</v>
      </c>
    </row>
    <row r="2758" spans="1:44" x14ac:dyDescent="0.25">
      <c r="A2758">
        <v>201819</v>
      </c>
      <c r="B2758" t="s">
        <v>19</v>
      </c>
      <c r="C2758" t="s">
        <v>110</v>
      </c>
      <c r="D2758" t="s">
        <v>20</v>
      </c>
      <c r="E2758" t="s">
        <v>21</v>
      </c>
      <c r="F2758" t="s">
        <v>22</v>
      </c>
      <c r="G2758" t="s">
        <v>113</v>
      </c>
      <c r="H2758" t="s">
        <v>125</v>
      </c>
      <c r="I2758" t="s">
        <v>171</v>
      </c>
      <c r="J2758" t="s">
        <v>161</v>
      </c>
      <c r="K2758" t="s">
        <v>161</v>
      </c>
      <c r="L2758" t="s">
        <v>31</v>
      </c>
      <c r="M2758" t="s">
        <v>26</v>
      </c>
      <c r="N2758">
        <v>141941</v>
      </c>
      <c r="O2758">
        <v>139709</v>
      </c>
      <c r="P2758">
        <v>105166</v>
      </c>
      <c r="Q2758">
        <v>81695</v>
      </c>
      <c r="R2758">
        <v>0</v>
      </c>
      <c r="S2758">
        <v>0</v>
      </c>
      <c r="T2758">
        <v>0</v>
      </c>
      <c r="U2758">
        <v>0</v>
      </c>
      <c r="V2758">
        <v>98</v>
      </c>
      <c r="W2758">
        <v>74</v>
      </c>
      <c r="X2758">
        <v>57</v>
      </c>
      <c r="Y2758" t="s">
        <v>173</v>
      </c>
      <c r="Z2758" t="s">
        <v>173</v>
      </c>
      <c r="AA2758" t="s">
        <v>173</v>
      </c>
      <c r="AB2758" t="s">
        <v>173</v>
      </c>
      <c r="AC2758" s="25" t="s">
        <v>173</v>
      </c>
      <c r="AD2758" s="25" t="s">
        <v>173</v>
      </c>
      <c r="AE2758" s="25" t="s">
        <v>173</v>
      </c>
      <c r="AQ2758" s="5" t="e">
        <f>VLOOKUP(AR2758,'End KS4 denominations'!A:G,7,0)</f>
        <v>#N/A</v>
      </c>
      <c r="AR2758" s="5" t="str">
        <f t="shared" si="43"/>
        <v>Girls.S7.State-funded mainstream.Total.Total</v>
      </c>
    </row>
    <row r="2759" spans="1:44" x14ac:dyDescent="0.25">
      <c r="A2759">
        <v>201819</v>
      </c>
      <c r="B2759" t="s">
        <v>19</v>
      </c>
      <c r="C2759" t="s">
        <v>110</v>
      </c>
      <c r="D2759" t="s">
        <v>20</v>
      </c>
      <c r="E2759" t="s">
        <v>21</v>
      </c>
      <c r="F2759" t="s">
        <v>22</v>
      </c>
      <c r="G2759" t="s">
        <v>161</v>
      </c>
      <c r="H2759" t="s">
        <v>125</v>
      </c>
      <c r="I2759" t="s">
        <v>171</v>
      </c>
      <c r="J2759" t="s">
        <v>161</v>
      </c>
      <c r="K2759" t="s">
        <v>161</v>
      </c>
      <c r="L2759" t="s">
        <v>31</v>
      </c>
      <c r="M2759" t="s">
        <v>26</v>
      </c>
      <c r="N2759">
        <v>251610</v>
      </c>
      <c r="O2759">
        <v>247075</v>
      </c>
      <c r="P2759">
        <v>175377</v>
      </c>
      <c r="Q2759">
        <v>133016</v>
      </c>
      <c r="R2759">
        <v>0</v>
      </c>
      <c r="S2759">
        <v>0</v>
      </c>
      <c r="T2759">
        <v>0</v>
      </c>
      <c r="U2759">
        <v>0</v>
      </c>
      <c r="V2759">
        <v>98</v>
      </c>
      <c r="W2759">
        <v>69</v>
      </c>
      <c r="X2759">
        <v>52</v>
      </c>
      <c r="Y2759" t="s">
        <v>173</v>
      </c>
      <c r="Z2759" t="s">
        <v>173</v>
      </c>
      <c r="AA2759" t="s">
        <v>173</v>
      </c>
      <c r="AB2759" t="s">
        <v>173</v>
      </c>
      <c r="AC2759" s="25" t="s">
        <v>173</v>
      </c>
      <c r="AD2759" s="25" t="s">
        <v>173</v>
      </c>
      <c r="AE2759" s="25" t="s">
        <v>173</v>
      </c>
      <c r="AQ2759" s="5" t="e">
        <f>VLOOKUP(AR2759,'End KS4 denominations'!A:G,7,0)</f>
        <v>#N/A</v>
      </c>
      <c r="AR2759" s="5" t="str">
        <f t="shared" si="43"/>
        <v>Total.S7.State-funded mainstream.Total.Total</v>
      </c>
    </row>
    <row r="2760" spans="1:44" x14ac:dyDescent="0.25">
      <c r="A2760">
        <v>201819</v>
      </c>
      <c r="B2760" t="s">
        <v>19</v>
      </c>
      <c r="C2760" t="s">
        <v>110</v>
      </c>
      <c r="D2760" t="s">
        <v>20</v>
      </c>
      <c r="E2760" t="s">
        <v>21</v>
      </c>
      <c r="F2760" t="s">
        <v>22</v>
      </c>
      <c r="G2760" t="s">
        <v>111</v>
      </c>
      <c r="H2760" t="s">
        <v>125</v>
      </c>
      <c r="I2760" t="s">
        <v>171</v>
      </c>
      <c r="J2760" t="s">
        <v>161</v>
      </c>
      <c r="K2760" t="s">
        <v>161</v>
      </c>
      <c r="L2760" t="s">
        <v>32</v>
      </c>
      <c r="M2760" t="s">
        <v>26</v>
      </c>
      <c r="N2760">
        <v>7760</v>
      </c>
      <c r="O2760">
        <v>7366</v>
      </c>
      <c r="P2760">
        <v>4605</v>
      </c>
      <c r="Q2760">
        <v>3337</v>
      </c>
      <c r="R2760">
        <v>0</v>
      </c>
      <c r="S2760">
        <v>0</v>
      </c>
      <c r="T2760">
        <v>0</v>
      </c>
      <c r="U2760">
        <v>0</v>
      </c>
      <c r="V2760">
        <v>94</v>
      </c>
      <c r="W2760">
        <v>59</v>
      </c>
      <c r="X2760">
        <v>43</v>
      </c>
      <c r="Y2760" t="s">
        <v>173</v>
      </c>
      <c r="Z2760" t="s">
        <v>173</v>
      </c>
      <c r="AA2760" t="s">
        <v>173</v>
      </c>
      <c r="AB2760" t="s">
        <v>173</v>
      </c>
      <c r="AC2760" s="25" t="s">
        <v>173</v>
      </c>
      <c r="AD2760" s="25" t="s">
        <v>173</v>
      </c>
      <c r="AE2760" s="25" t="s">
        <v>173</v>
      </c>
      <c r="AQ2760" s="5" t="e">
        <f>VLOOKUP(AR2760,'End KS4 denominations'!A:G,7,0)</f>
        <v>#N/A</v>
      </c>
      <c r="AR2760" s="5" t="str">
        <f t="shared" si="43"/>
        <v>Boys.S7.State-funded mainstream.Total.Total</v>
      </c>
    </row>
    <row r="2761" spans="1:44" x14ac:dyDescent="0.25">
      <c r="A2761">
        <v>201819</v>
      </c>
      <c r="B2761" t="s">
        <v>19</v>
      </c>
      <c r="C2761" t="s">
        <v>110</v>
      </c>
      <c r="D2761" t="s">
        <v>20</v>
      </c>
      <c r="E2761" t="s">
        <v>21</v>
      </c>
      <c r="F2761" t="s">
        <v>22</v>
      </c>
      <c r="G2761" t="s">
        <v>113</v>
      </c>
      <c r="H2761" t="s">
        <v>125</v>
      </c>
      <c r="I2761" t="s">
        <v>171</v>
      </c>
      <c r="J2761" t="s">
        <v>161</v>
      </c>
      <c r="K2761" t="s">
        <v>161</v>
      </c>
      <c r="L2761" t="s">
        <v>32</v>
      </c>
      <c r="M2761" t="s">
        <v>26</v>
      </c>
      <c r="N2761">
        <v>9113</v>
      </c>
      <c r="O2761">
        <v>8899</v>
      </c>
      <c r="P2761">
        <v>6391</v>
      </c>
      <c r="Q2761">
        <v>4991</v>
      </c>
      <c r="R2761">
        <v>0</v>
      </c>
      <c r="S2761">
        <v>0</v>
      </c>
      <c r="T2761">
        <v>0</v>
      </c>
      <c r="U2761">
        <v>0</v>
      </c>
      <c r="V2761">
        <v>97</v>
      </c>
      <c r="W2761">
        <v>70</v>
      </c>
      <c r="X2761">
        <v>54</v>
      </c>
      <c r="Y2761" t="s">
        <v>173</v>
      </c>
      <c r="Z2761" t="s">
        <v>173</v>
      </c>
      <c r="AA2761" t="s">
        <v>173</v>
      </c>
      <c r="AB2761" t="s">
        <v>173</v>
      </c>
      <c r="AC2761" s="25" t="s">
        <v>173</v>
      </c>
      <c r="AD2761" s="25" t="s">
        <v>173</v>
      </c>
      <c r="AE2761" s="25" t="s">
        <v>173</v>
      </c>
      <c r="AQ2761" s="5" t="e">
        <f>VLOOKUP(AR2761,'End KS4 denominations'!A:G,7,0)</f>
        <v>#N/A</v>
      </c>
      <c r="AR2761" s="5" t="str">
        <f t="shared" si="43"/>
        <v>Girls.S7.State-funded mainstream.Total.Total</v>
      </c>
    </row>
    <row r="2762" spans="1:44" x14ac:dyDescent="0.25">
      <c r="A2762">
        <v>201819</v>
      </c>
      <c r="B2762" t="s">
        <v>19</v>
      </c>
      <c r="C2762" t="s">
        <v>110</v>
      </c>
      <c r="D2762" t="s">
        <v>20</v>
      </c>
      <c r="E2762" t="s">
        <v>21</v>
      </c>
      <c r="F2762" t="s">
        <v>22</v>
      </c>
      <c r="G2762" t="s">
        <v>161</v>
      </c>
      <c r="H2762" t="s">
        <v>125</v>
      </c>
      <c r="I2762" t="s">
        <v>171</v>
      </c>
      <c r="J2762" t="s">
        <v>161</v>
      </c>
      <c r="K2762" t="s">
        <v>161</v>
      </c>
      <c r="L2762" t="s">
        <v>32</v>
      </c>
      <c r="M2762" t="s">
        <v>26</v>
      </c>
      <c r="N2762">
        <v>16873</v>
      </c>
      <c r="O2762">
        <v>16265</v>
      </c>
      <c r="P2762">
        <v>10996</v>
      </c>
      <c r="Q2762">
        <v>8328</v>
      </c>
      <c r="R2762">
        <v>0</v>
      </c>
      <c r="S2762">
        <v>0</v>
      </c>
      <c r="T2762">
        <v>0</v>
      </c>
      <c r="U2762">
        <v>0</v>
      </c>
      <c r="V2762">
        <v>96</v>
      </c>
      <c r="W2762">
        <v>65</v>
      </c>
      <c r="X2762">
        <v>49</v>
      </c>
      <c r="Y2762" t="s">
        <v>173</v>
      </c>
      <c r="Z2762" t="s">
        <v>173</v>
      </c>
      <c r="AA2762" t="s">
        <v>173</v>
      </c>
      <c r="AB2762" t="s">
        <v>173</v>
      </c>
      <c r="AC2762" s="25" t="s">
        <v>173</v>
      </c>
      <c r="AD2762" s="25" t="s">
        <v>173</v>
      </c>
      <c r="AE2762" s="25" t="s">
        <v>173</v>
      </c>
      <c r="AQ2762" s="5" t="e">
        <f>VLOOKUP(AR2762,'End KS4 denominations'!A:G,7,0)</f>
        <v>#N/A</v>
      </c>
      <c r="AR2762" s="5" t="str">
        <f t="shared" si="43"/>
        <v>Total.S7.State-funded mainstream.Total.Total</v>
      </c>
    </row>
    <row r="2763" spans="1:44" x14ac:dyDescent="0.25">
      <c r="A2763">
        <v>201819</v>
      </c>
      <c r="B2763" t="s">
        <v>19</v>
      </c>
      <c r="C2763" t="s">
        <v>110</v>
      </c>
      <c r="D2763" t="s">
        <v>20</v>
      </c>
      <c r="E2763" t="s">
        <v>21</v>
      </c>
      <c r="F2763" t="s">
        <v>22</v>
      </c>
      <c r="G2763" t="s">
        <v>111</v>
      </c>
      <c r="H2763" t="s">
        <v>125</v>
      </c>
      <c r="I2763" t="s">
        <v>171</v>
      </c>
      <c r="J2763" t="s">
        <v>161</v>
      </c>
      <c r="K2763" t="s">
        <v>161</v>
      </c>
      <c r="L2763" t="s">
        <v>33</v>
      </c>
      <c r="M2763" t="s">
        <v>26</v>
      </c>
      <c r="N2763">
        <v>263575</v>
      </c>
      <c r="O2763">
        <v>258711</v>
      </c>
      <c r="P2763">
        <v>168530</v>
      </c>
      <c r="Q2763">
        <v>123028</v>
      </c>
      <c r="R2763">
        <v>0</v>
      </c>
      <c r="S2763">
        <v>0</v>
      </c>
      <c r="T2763">
        <v>0</v>
      </c>
      <c r="U2763">
        <v>0</v>
      </c>
      <c r="V2763">
        <v>98</v>
      </c>
      <c r="W2763">
        <v>63</v>
      </c>
      <c r="X2763">
        <v>46</v>
      </c>
      <c r="Y2763" t="s">
        <v>173</v>
      </c>
      <c r="Z2763" t="s">
        <v>173</v>
      </c>
      <c r="AA2763" t="s">
        <v>173</v>
      </c>
      <c r="AB2763" t="s">
        <v>173</v>
      </c>
      <c r="AC2763" s="25" t="s">
        <v>173</v>
      </c>
      <c r="AD2763" s="25" t="s">
        <v>173</v>
      </c>
      <c r="AE2763" s="25" t="s">
        <v>173</v>
      </c>
      <c r="AQ2763" s="5" t="e">
        <f>VLOOKUP(AR2763,'End KS4 denominations'!A:G,7,0)</f>
        <v>#N/A</v>
      </c>
      <c r="AR2763" s="5" t="str">
        <f t="shared" si="43"/>
        <v>Boys.S7.State-funded mainstream.Total.Total</v>
      </c>
    </row>
    <row r="2764" spans="1:44" x14ac:dyDescent="0.25">
      <c r="A2764">
        <v>201819</v>
      </c>
      <c r="B2764" t="s">
        <v>19</v>
      </c>
      <c r="C2764" t="s">
        <v>110</v>
      </c>
      <c r="D2764" t="s">
        <v>20</v>
      </c>
      <c r="E2764" t="s">
        <v>21</v>
      </c>
      <c r="F2764" t="s">
        <v>22</v>
      </c>
      <c r="G2764" t="s">
        <v>113</v>
      </c>
      <c r="H2764" t="s">
        <v>125</v>
      </c>
      <c r="I2764" t="s">
        <v>171</v>
      </c>
      <c r="J2764" t="s">
        <v>161</v>
      </c>
      <c r="K2764" t="s">
        <v>161</v>
      </c>
      <c r="L2764" t="s">
        <v>33</v>
      </c>
      <c r="M2764" t="s">
        <v>26</v>
      </c>
      <c r="N2764">
        <v>259262</v>
      </c>
      <c r="O2764">
        <v>255413</v>
      </c>
      <c r="P2764">
        <v>174644</v>
      </c>
      <c r="Q2764">
        <v>129213</v>
      </c>
      <c r="R2764">
        <v>0</v>
      </c>
      <c r="S2764">
        <v>0</v>
      </c>
      <c r="T2764">
        <v>0</v>
      </c>
      <c r="U2764">
        <v>0</v>
      </c>
      <c r="V2764">
        <v>98</v>
      </c>
      <c r="W2764">
        <v>67</v>
      </c>
      <c r="X2764">
        <v>49</v>
      </c>
      <c r="Y2764" t="s">
        <v>173</v>
      </c>
      <c r="Z2764" t="s">
        <v>173</v>
      </c>
      <c r="AA2764" t="s">
        <v>173</v>
      </c>
      <c r="AB2764" t="s">
        <v>173</v>
      </c>
      <c r="AC2764" s="25" t="s">
        <v>173</v>
      </c>
      <c r="AD2764" s="25" t="s">
        <v>173</v>
      </c>
      <c r="AE2764" s="25" t="s">
        <v>173</v>
      </c>
      <c r="AQ2764" s="5" t="e">
        <f>VLOOKUP(AR2764,'End KS4 denominations'!A:G,7,0)</f>
        <v>#N/A</v>
      </c>
      <c r="AR2764" s="5" t="str">
        <f t="shared" si="43"/>
        <v>Girls.S7.State-funded mainstream.Total.Total</v>
      </c>
    </row>
    <row r="2765" spans="1:44" x14ac:dyDescent="0.25">
      <c r="A2765">
        <v>201819</v>
      </c>
      <c r="B2765" t="s">
        <v>19</v>
      </c>
      <c r="C2765" t="s">
        <v>110</v>
      </c>
      <c r="D2765" t="s">
        <v>20</v>
      </c>
      <c r="E2765" t="s">
        <v>21</v>
      </c>
      <c r="F2765" t="s">
        <v>22</v>
      </c>
      <c r="G2765" t="s">
        <v>161</v>
      </c>
      <c r="H2765" t="s">
        <v>125</v>
      </c>
      <c r="I2765" t="s">
        <v>171</v>
      </c>
      <c r="J2765" t="s">
        <v>161</v>
      </c>
      <c r="K2765" t="s">
        <v>161</v>
      </c>
      <c r="L2765" t="s">
        <v>33</v>
      </c>
      <c r="M2765" t="s">
        <v>26</v>
      </c>
      <c r="N2765">
        <v>522837</v>
      </c>
      <c r="O2765">
        <v>514124</v>
      </c>
      <c r="P2765">
        <v>343174</v>
      </c>
      <c r="Q2765">
        <v>252241</v>
      </c>
      <c r="R2765">
        <v>0</v>
      </c>
      <c r="S2765">
        <v>0</v>
      </c>
      <c r="T2765">
        <v>0</v>
      </c>
      <c r="U2765">
        <v>0</v>
      </c>
      <c r="V2765">
        <v>98</v>
      </c>
      <c r="W2765">
        <v>65</v>
      </c>
      <c r="X2765">
        <v>48</v>
      </c>
      <c r="Y2765" t="s">
        <v>173</v>
      </c>
      <c r="Z2765" t="s">
        <v>173</v>
      </c>
      <c r="AA2765" t="s">
        <v>173</v>
      </c>
      <c r="AB2765" t="s">
        <v>173</v>
      </c>
      <c r="AC2765" s="25" t="s">
        <v>173</v>
      </c>
      <c r="AD2765" s="25" t="s">
        <v>173</v>
      </c>
      <c r="AE2765" s="25" t="s">
        <v>173</v>
      </c>
      <c r="AQ2765" s="5" t="e">
        <f>VLOOKUP(AR2765,'End KS4 denominations'!A:G,7,0)</f>
        <v>#N/A</v>
      </c>
      <c r="AR2765" s="5" t="str">
        <f t="shared" si="43"/>
        <v>Total.S7.State-funded mainstream.Total.Total</v>
      </c>
    </row>
    <row r="2766" spans="1:44" x14ac:dyDescent="0.25">
      <c r="A2766">
        <v>201819</v>
      </c>
      <c r="B2766" t="s">
        <v>19</v>
      </c>
      <c r="C2766" t="s">
        <v>110</v>
      </c>
      <c r="D2766" t="s">
        <v>20</v>
      </c>
      <c r="E2766" t="s">
        <v>21</v>
      </c>
      <c r="F2766" t="s">
        <v>22</v>
      </c>
      <c r="G2766" t="s">
        <v>111</v>
      </c>
      <c r="H2766" t="s">
        <v>125</v>
      </c>
      <c r="I2766" t="s">
        <v>171</v>
      </c>
      <c r="J2766" t="s">
        <v>161</v>
      </c>
      <c r="K2766" t="s">
        <v>161</v>
      </c>
      <c r="L2766" t="s">
        <v>34</v>
      </c>
      <c r="M2766" t="s">
        <v>26</v>
      </c>
      <c r="N2766">
        <v>266978</v>
      </c>
      <c r="O2766">
        <v>265413</v>
      </c>
      <c r="P2766">
        <v>223939</v>
      </c>
      <c r="Q2766">
        <v>184974</v>
      </c>
      <c r="R2766">
        <v>0</v>
      </c>
      <c r="S2766">
        <v>0</v>
      </c>
      <c r="T2766">
        <v>0</v>
      </c>
      <c r="U2766">
        <v>0</v>
      </c>
      <c r="V2766">
        <v>99</v>
      </c>
      <c r="W2766">
        <v>83</v>
      </c>
      <c r="X2766">
        <v>69</v>
      </c>
      <c r="Y2766" t="s">
        <v>173</v>
      </c>
      <c r="Z2766" t="s">
        <v>173</v>
      </c>
      <c r="AA2766" t="s">
        <v>173</v>
      </c>
      <c r="AB2766" t="s">
        <v>173</v>
      </c>
      <c r="AC2766" s="25" t="s">
        <v>173</v>
      </c>
      <c r="AD2766" s="25" t="s">
        <v>173</v>
      </c>
      <c r="AE2766" s="25" t="s">
        <v>173</v>
      </c>
      <c r="AQ2766" s="5" t="e">
        <f>VLOOKUP(AR2766,'End KS4 denominations'!A:G,7,0)</f>
        <v>#N/A</v>
      </c>
      <c r="AR2766" s="5" t="str">
        <f t="shared" si="43"/>
        <v>Boys.S7.State-funded mainstream.Total.Total</v>
      </c>
    </row>
    <row r="2767" spans="1:44" x14ac:dyDescent="0.25">
      <c r="A2767">
        <v>201819</v>
      </c>
      <c r="B2767" t="s">
        <v>19</v>
      </c>
      <c r="C2767" t="s">
        <v>110</v>
      </c>
      <c r="D2767" t="s">
        <v>20</v>
      </c>
      <c r="E2767" t="s">
        <v>21</v>
      </c>
      <c r="F2767" t="s">
        <v>22</v>
      </c>
      <c r="G2767" t="s">
        <v>113</v>
      </c>
      <c r="H2767" t="s">
        <v>125</v>
      </c>
      <c r="I2767" t="s">
        <v>171</v>
      </c>
      <c r="J2767" t="s">
        <v>161</v>
      </c>
      <c r="K2767" t="s">
        <v>161</v>
      </c>
      <c r="L2767" t="s">
        <v>34</v>
      </c>
      <c r="M2767" t="s">
        <v>26</v>
      </c>
      <c r="N2767">
        <v>261757</v>
      </c>
      <c r="O2767">
        <v>260781</v>
      </c>
      <c r="P2767">
        <v>237220</v>
      </c>
      <c r="Q2767">
        <v>211062</v>
      </c>
      <c r="R2767">
        <v>0</v>
      </c>
      <c r="S2767">
        <v>0</v>
      </c>
      <c r="T2767">
        <v>0</v>
      </c>
      <c r="U2767">
        <v>0</v>
      </c>
      <c r="V2767">
        <v>99</v>
      </c>
      <c r="W2767">
        <v>90</v>
      </c>
      <c r="X2767">
        <v>80</v>
      </c>
      <c r="Y2767" t="s">
        <v>173</v>
      </c>
      <c r="Z2767" t="s">
        <v>173</v>
      </c>
      <c r="AA2767" t="s">
        <v>173</v>
      </c>
      <c r="AB2767" t="s">
        <v>173</v>
      </c>
      <c r="AC2767" s="25" t="s">
        <v>173</v>
      </c>
      <c r="AD2767" s="25" t="s">
        <v>173</v>
      </c>
      <c r="AE2767" s="25" t="s">
        <v>173</v>
      </c>
      <c r="AQ2767" s="5" t="e">
        <f>VLOOKUP(AR2767,'End KS4 denominations'!A:G,7,0)</f>
        <v>#N/A</v>
      </c>
      <c r="AR2767" s="5" t="str">
        <f t="shared" si="43"/>
        <v>Girls.S7.State-funded mainstream.Total.Total</v>
      </c>
    </row>
    <row r="2768" spans="1:44" x14ac:dyDescent="0.25">
      <c r="A2768">
        <v>201819</v>
      </c>
      <c r="B2768" t="s">
        <v>19</v>
      </c>
      <c r="C2768" t="s">
        <v>110</v>
      </c>
      <c r="D2768" t="s">
        <v>20</v>
      </c>
      <c r="E2768" t="s">
        <v>21</v>
      </c>
      <c r="F2768" t="s">
        <v>22</v>
      </c>
      <c r="G2768" t="s">
        <v>161</v>
      </c>
      <c r="H2768" t="s">
        <v>125</v>
      </c>
      <c r="I2768" t="s">
        <v>171</v>
      </c>
      <c r="J2768" t="s">
        <v>161</v>
      </c>
      <c r="K2768" t="s">
        <v>161</v>
      </c>
      <c r="L2768" t="s">
        <v>34</v>
      </c>
      <c r="M2768" t="s">
        <v>26</v>
      </c>
      <c r="N2768">
        <v>528735</v>
      </c>
      <c r="O2768">
        <v>526194</v>
      </c>
      <c r="P2768">
        <v>461159</v>
      </c>
      <c r="Q2768">
        <v>396036</v>
      </c>
      <c r="R2768">
        <v>0</v>
      </c>
      <c r="S2768">
        <v>0</v>
      </c>
      <c r="T2768">
        <v>0</v>
      </c>
      <c r="U2768">
        <v>0</v>
      </c>
      <c r="V2768">
        <v>99</v>
      </c>
      <c r="W2768">
        <v>87</v>
      </c>
      <c r="X2768">
        <v>74</v>
      </c>
      <c r="Y2768" t="s">
        <v>173</v>
      </c>
      <c r="Z2768" t="s">
        <v>173</v>
      </c>
      <c r="AA2768" t="s">
        <v>173</v>
      </c>
      <c r="AB2768" t="s">
        <v>173</v>
      </c>
      <c r="AC2768" s="25" t="s">
        <v>173</v>
      </c>
      <c r="AD2768" s="25" t="s">
        <v>173</v>
      </c>
      <c r="AE2768" s="25" t="s">
        <v>173</v>
      </c>
      <c r="AQ2768" s="5" t="e">
        <f>VLOOKUP(AR2768,'End KS4 denominations'!A:G,7,0)</f>
        <v>#N/A</v>
      </c>
      <c r="AR2768" s="5" t="str">
        <f t="shared" si="43"/>
        <v>Total.S7.State-funded mainstream.Total.Total</v>
      </c>
    </row>
    <row r="2769" spans="1:44" x14ac:dyDescent="0.25">
      <c r="A2769">
        <v>201819</v>
      </c>
      <c r="B2769" t="s">
        <v>19</v>
      </c>
      <c r="C2769" t="s">
        <v>110</v>
      </c>
      <c r="D2769" t="s">
        <v>20</v>
      </c>
      <c r="E2769" t="s">
        <v>21</v>
      </c>
      <c r="F2769" t="s">
        <v>22</v>
      </c>
      <c r="G2769" t="s">
        <v>111</v>
      </c>
      <c r="H2769" t="s">
        <v>125</v>
      </c>
      <c r="I2769" t="s">
        <v>171</v>
      </c>
      <c r="J2769" t="s">
        <v>161</v>
      </c>
      <c r="K2769" t="s">
        <v>161</v>
      </c>
      <c r="L2769" t="s">
        <v>35</v>
      </c>
      <c r="M2769" t="s">
        <v>26</v>
      </c>
      <c r="N2769">
        <v>51608</v>
      </c>
      <c r="O2769">
        <v>51116</v>
      </c>
      <c r="P2769">
        <v>31605</v>
      </c>
      <c r="Q2769">
        <v>20822</v>
      </c>
      <c r="R2769">
        <v>0</v>
      </c>
      <c r="S2769">
        <v>0</v>
      </c>
      <c r="T2769">
        <v>0</v>
      </c>
      <c r="U2769">
        <v>0</v>
      </c>
      <c r="V2769">
        <v>99</v>
      </c>
      <c r="W2769">
        <v>61</v>
      </c>
      <c r="X2769">
        <v>40</v>
      </c>
      <c r="Y2769" t="s">
        <v>173</v>
      </c>
      <c r="Z2769" t="s">
        <v>173</v>
      </c>
      <c r="AA2769" t="s">
        <v>173</v>
      </c>
      <c r="AB2769" t="s">
        <v>173</v>
      </c>
      <c r="AC2769" s="25" t="s">
        <v>173</v>
      </c>
      <c r="AD2769" s="25" t="s">
        <v>173</v>
      </c>
      <c r="AE2769" s="25" t="s">
        <v>173</v>
      </c>
      <c r="AQ2769" s="5" t="e">
        <f>VLOOKUP(AR2769,'End KS4 denominations'!A:G,7,0)</f>
        <v>#N/A</v>
      </c>
      <c r="AR2769" s="5" t="str">
        <f t="shared" si="43"/>
        <v>Boys.S7.State-funded mainstream.Total.Total</v>
      </c>
    </row>
    <row r="2770" spans="1:44" x14ac:dyDescent="0.25">
      <c r="A2770">
        <v>201819</v>
      </c>
      <c r="B2770" t="s">
        <v>19</v>
      </c>
      <c r="C2770" t="s">
        <v>110</v>
      </c>
      <c r="D2770" t="s">
        <v>20</v>
      </c>
      <c r="E2770" t="s">
        <v>21</v>
      </c>
      <c r="F2770" t="s">
        <v>22</v>
      </c>
      <c r="G2770" t="s">
        <v>113</v>
      </c>
      <c r="H2770" t="s">
        <v>125</v>
      </c>
      <c r="I2770" t="s">
        <v>171</v>
      </c>
      <c r="J2770" t="s">
        <v>161</v>
      </c>
      <c r="K2770" t="s">
        <v>161</v>
      </c>
      <c r="L2770" t="s">
        <v>35</v>
      </c>
      <c r="M2770" t="s">
        <v>26</v>
      </c>
      <c r="N2770">
        <v>103501</v>
      </c>
      <c r="O2770">
        <v>103104</v>
      </c>
      <c r="P2770">
        <v>84406</v>
      </c>
      <c r="Q2770">
        <v>67848</v>
      </c>
      <c r="R2770">
        <v>0</v>
      </c>
      <c r="S2770">
        <v>0</v>
      </c>
      <c r="T2770">
        <v>0</v>
      </c>
      <c r="U2770">
        <v>0</v>
      </c>
      <c r="V2770">
        <v>99</v>
      </c>
      <c r="W2770">
        <v>81</v>
      </c>
      <c r="X2770">
        <v>65</v>
      </c>
      <c r="Y2770" t="s">
        <v>173</v>
      </c>
      <c r="Z2770" t="s">
        <v>173</v>
      </c>
      <c r="AA2770" t="s">
        <v>173</v>
      </c>
      <c r="AB2770" t="s">
        <v>173</v>
      </c>
      <c r="AC2770" s="25" t="s">
        <v>173</v>
      </c>
      <c r="AD2770" s="25" t="s">
        <v>173</v>
      </c>
      <c r="AE2770" s="25" t="s">
        <v>173</v>
      </c>
      <c r="AQ2770" s="5" t="e">
        <f>VLOOKUP(AR2770,'End KS4 denominations'!A:G,7,0)</f>
        <v>#N/A</v>
      </c>
      <c r="AR2770" s="5" t="str">
        <f t="shared" si="43"/>
        <v>Girls.S7.State-funded mainstream.Total.Total</v>
      </c>
    </row>
    <row r="2771" spans="1:44" x14ac:dyDescent="0.25">
      <c r="A2771">
        <v>201819</v>
      </c>
      <c r="B2771" t="s">
        <v>19</v>
      </c>
      <c r="C2771" t="s">
        <v>110</v>
      </c>
      <c r="D2771" t="s">
        <v>20</v>
      </c>
      <c r="E2771" t="s">
        <v>21</v>
      </c>
      <c r="F2771" t="s">
        <v>22</v>
      </c>
      <c r="G2771" t="s">
        <v>161</v>
      </c>
      <c r="H2771" t="s">
        <v>125</v>
      </c>
      <c r="I2771" t="s">
        <v>171</v>
      </c>
      <c r="J2771" t="s">
        <v>161</v>
      </c>
      <c r="K2771" t="s">
        <v>161</v>
      </c>
      <c r="L2771" t="s">
        <v>35</v>
      </c>
      <c r="M2771" t="s">
        <v>26</v>
      </c>
      <c r="N2771">
        <v>155109</v>
      </c>
      <c r="O2771">
        <v>154220</v>
      </c>
      <c r="P2771">
        <v>116011</v>
      </c>
      <c r="Q2771">
        <v>88670</v>
      </c>
      <c r="R2771">
        <v>0</v>
      </c>
      <c r="S2771">
        <v>0</v>
      </c>
      <c r="T2771">
        <v>0</v>
      </c>
      <c r="U2771">
        <v>0</v>
      </c>
      <c r="V2771">
        <v>99</v>
      </c>
      <c r="W2771">
        <v>74</v>
      </c>
      <c r="X2771">
        <v>57</v>
      </c>
      <c r="Y2771" t="s">
        <v>173</v>
      </c>
      <c r="Z2771" t="s">
        <v>173</v>
      </c>
      <c r="AA2771" t="s">
        <v>173</v>
      </c>
      <c r="AB2771" t="s">
        <v>173</v>
      </c>
      <c r="AC2771" s="25" t="s">
        <v>173</v>
      </c>
      <c r="AD2771" s="25" t="s">
        <v>173</v>
      </c>
      <c r="AE2771" s="25" t="s">
        <v>173</v>
      </c>
      <c r="AQ2771" s="5" t="e">
        <f>VLOOKUP(AR2771,'End KS4 denominations'!A:G,7,0)</f>
        <v>#N/A</v>
      </c>
      <c r="AR2771" s="5" t="str">
        <f t="shared" si="43"/>
        <v>Total.S7.State-funded mainstream.Total.Total</v>
      </c>
    </row>
    <row r="2772" spans="1:44" x14ac:dyDescent="0.25">
      <c r="A2772">
        <v>201819</v>
      </c>
      <c r="B2772" t="s">
        <v>19</v>
      </c>
      <c r="C2772" t="s">
        <v>110</v>
      </c>
      <c r="D2772" t="s">
        <v>20</v>
      </c>
      <c r="E2772" t="s">
        <v>21</v>
      </c>
      <c r="F2772" t="s">
        <v>22</v>
      </c>
      <c r="G2772" t="s">
        <v>111</v>
      </c>
      <c r="H2772" t="s">
        <v>125</v>
      </c>
      <c r="I2772" t="s">
        <v>171</v>
      </c>
      <c r="J2772" t="s">
        <v>161</v>
      </c>
      <c r="K2772" t="s">
        <v>161</v>
      </c>
      <c r="L2772" t="s">
        <v>36</v>
      </c>
      <c r="M2772" t="s">
        <v>26</v>
      </c>
      <c r="N2772">
        <v>74620</v>
      </c>
      <c r="O2772">
        <v>74108</v>
      </c>
      <c r="P2772">
        <v>67428</v>
      </c>
      <c r="Q2772">
        <v>59796</v>
      </c>
      <c r="R2772">
        <v>0</v>
      </c>
      <c r="S2772">
        <v>0</v>
      </c>
      <c r="T2772">
        <v>0</v>
      </c>
      <c r="U2772">
        <v>0</v>
      </c>
      <c r="V2772">
        <v>99</v>
      </c>
      <c r="W2772">
        <v>90</v>
      </c>
      <c r="X2772">
        <v>80</v>
      </c>
      <c r="Y2772" t="s">
        <v>173</v>
      </c>
      <c r="Z2772" t="s">
        <v>173</v>
      </c>
      <c r="AA2772" t="s">
        <v>173</v>
      </c>
      <c r="AB2772" t="s">
        <v>173</v>
      </c>
      <c r="AC2772" s="25" t="s">
        <v>173</v>
      </c>
      <c r="AD2772" s="25" t="s">
        <v>173</v>
      </c>
      <c r="AE2772" s="25" t="s">
        <v>173</v>
      </c>
      <c r="AQ2772" s="5" t="e">
        <f>VLOOKUP(AR2772,'End KS4 denominations'!A:G,7,0)</f>
        <v>#N/A</v>
      </c>
      <c r="AR2772" s="5" t="str">
        <f t="shared" si="43"/>
        <v>Boys.S7.State-funded mainstream.Total.Total</v>
      </c>
    </row>
    <row r="2773" spans="1:44" x14ac:dyDescent="0.25">
      <c r="A2773">
        <v>201819</v>
      </c>
      <c r="B2773" t="s">
        <v>19</v>
      </c>
      <c r="C2773" t="s">
        <v>110</v>
      </c>
      <c r="D2773" t="s">
        <v>20</v>
      </c>
      <c r="E2773" t="s">
        <v>21</v>
      </c>
      <c r="F2773" t="s">
        <v>22</v>
      </c>
      <c r="G2773" t="s">
        <v>113</v>
      </c>
      <c r="H2773" t="s">
        <v>125</v>
      </c>
      <c r="I2773" t="s">
        <v>171</v>
      </c>
      <c r="J2773" t="s">
        <v>161</v>
      </c>
      <c r="K2773" t="s">
        <v>161</v>
      </c>
      <c r="L2773" t="s">
        <v>36</v>
      </c>
      <c r="M2773" t="s">
        <v>26</v>
      </c>
      <c r="N2773">
        <v>72805</v>
      </c>
      <c r="O2773">
        <v>72415</v>
      </c>
      <c r="P2773">
        <v>66917</v>
      </c>
      <c r="Q2773">
        <v>60082</v>
      </c>
      <c r="R2773">
        <v>0</v>
      </c>
      <c r="S2773">
        <v>0</v>
      </c>
      <c r="T2773">
        <v>0</v>
      </c>
      <c r="U2773">
        <v>0</v>
      </c>
      <c r="V2773">
        <v>99</v>
      </c>
      <c r="W2773">
        <v>91</v>
      </c>
      <c r="X2773">
        <v>82</v>
      </c>
      <c r="Y2773" t="s">
        <v>173</v>
      </c>
      <c r="Z2773" t="s">
        <v>173</v>
      </c>
      <c r="AA2773" t="s">
        <v>173</v>
      </c>
      <c r="AB2773" t="s">
        <v>173</v>
      </c>
      <c r="AC2773" s="25" t="s">
        <v>173</v>
      </c>
      <c r="AD2773" s="25" t="s">
        <v>173</v>
      </c>
      <c r="AE2773" s="25" t="s">
        <v>173</v>
      </c>
      <c r="AQ2773" s="5" t="e">
        <f>VLOOKUP(AR2773,'End KS4 denominations'!A:G,7,0)</f>
        <v>#N/A</v>
      </c>
      <c r="AR2773" s="5" t="str">
        <f t="shared" si="43"/>
        <v>Girls.S7.State-funded mainstream.Total.Total</v>
      </c>
    </row>
    <row r="2774" spans="1:44" x14ac:dyDescent="0.25">
      <c r="A2774">
        <v>201819</v>
      </c>
      <c r="B2774" t="s">
        <v>19</v>
      </c>
      <c r="C2774" t="s">
        <v>110</v>
      </c>
      <c r="D2774" t="s">
        <v>20</v>
      </c>
      <c r="E2774" t="s">
        <v>21</v>
      </c>
      <c r="F2774" t="s">
        <v>22</v>
      </c>
      <c r="G2774" t="s">
        <v>161</v>
      </c>
      <c r="H2774" t="s">
        <v>125</v>
      </c>
      <c r="I2774" t="s">
        <v>171</v>
      </c>
      <c r="J2774" t="s">
        <v>161</v>
      </c>
      <c r="K2774" t="s">
        <v>161</v>
      </c>
      <c r="L2774" t="s">
        <v>36</v>
      </c>
      <c r="M2774" t="s">
        <v>26</v>
      </c>
      <c r="N2774">
        <v>147425</v>
      </c>
      <c r="O2774">
        <v>146523</v>
      </c>
      <c r="P2774">
        <v>134345</v>
      </c>
      <c r="Q2774">
        <v>119878</v>
      </c>
      <c r="R2774">
        <v>0</v>
      </c>
      <c r="S2774">
        <v>0</v>
      </c>
      <c r="T2774">
        <v>0</v>
      </c>
      <c r="U2774">
        <v>0</v>
      </c>
      <c r="V2774">
        <v>99</v>
      </c>
      <c r="W2774">
        <v>91</v>
      </c>
      <c r="X2774">
        <v>81</v>
      </c>
      <c r="Y2774" t="s">
        <v>173</v>
      </c>
      <c r="Z2774" t="s">
        <v>173</v>
      </c>
      <c r="AA2774" t="s">
        <v>173</v>
      </c>
      <c r="AB2774" t="s">
        <v>173</v>
      </c>
      <c r="AC2774" s="25" t="s">
        <v>173</v>
      </c>
      <c r="AD2774" s="25" t="s">
        <v>173</v>
      </c>
      <c r="AE2774" s="25" t="s">
        <v>173</v>
      </c>
      <c r="AQ2774" s="5" t="e">
        <f>VLOOKUP(AR2774,'End KS4 denominations'!A:G,7,0)</f>
        <v>#N/A</v>
      </c>
      <c r="AR2774" s="5" t="str">
        <f t="shared" si="43"/>
        <v>Total.S7.State-funded mainstream.Total.Total</v>
      </c>
    </row>
    <row r="2775" spans="1:44" x14ac:dyDescent="0.25">
      <c r="A2775">
        <v>201819</v>
      </c>
      <c r="B2775" t="s">
        <v>19</v>
      </c>
      <c r="C2775" t="s">
        <v>110</v>
      </c>
      <c r="D2775" t="s">
        <v>20</v>
      </c>
      <c r="E2775" t="s">
        <v>21</v>
      </c>
      <c r="F2775" t="s">
        <v>22</v>
      </c>
      <c r="G2775" t="s">
        <v>111</v>
      </c>
      <c r="H2775" t="s">
        <v>125</v>
      </c>
      <c r="I2775" t="s">
        <v>171</v>
      </c>
      <c r="J2775" t="s">
        <v>161</v>
      </c>
      <c r="K2775" t="s">
        <v>161</v>
      </c>
      <c r="L2775" t="s">
        <v>37</v>
      </c>
      <c r="M2775" t="s">
        <v>26</v>
      </c>
      <c r="N2775">
        <v>49584</v>
      </c>
      <c r="O2775">
        <v>48572</v>
      </c>
      <c r="P2775">
        <v>31248</v>
      </c>
      <c r="Q2775">
        <v>23979</v>
      </c>
      <c r="R2775">
        <v>0</v>
      </c>
      <c r="S2775">
        <v>0</v>
      </c>
      <c r="T2775">
        <v>0</v>
      </c>
      <c r="U2775">
        <v>0</v>
      </c>
      <c r="V2775">
        <v>97</v>
      </c>
      <c r="W2775">
        <v>63</v>
      </c>
      <c r="X2775">
        <v>48</v>
      </c>
      <c r="Y2775" t="s">
        <v>173</v>
      </c>
      <c r="Z2775" t="s">
        <v>173</v>
      </c>
      <c r="AA2775" t="s">
        <v>173</v>
      </c>
      <c r="AB2775" t="s">
        <v>173</v>
      </c>
      <c r="AC2775" s="25" t="s">
        <v>173</v>
      </c>
      <c r="AD2775" s="25" t="s">
        <v>173</v>
      </c>
      <c r="AE2775" s="25" t="s">
        <v>173</v>
      </c>
      <c r="AQ2775" s="5" t="e">
        <f>VLOOKUP(AR2775,'End KS4 denominations'!A:G,7,0)</f>
        <v>#N/A</v>
      </c>
      <c r="AR2775" s="5" t="str">
        <f t="shared" si="43"/>
        <v>Boys.S7.State-funded mainstream.Total.Total</v>
      </c>
    </row>
    <row r="2776" spans="1:44" x14ac:dyDescent="0.25">
      <c r="A2776">
        <v>201819</v>
      </c>
      <c r="B2776" t="s">
        <v>19</v>
      </c>
      <c r="C2776" t="s">
        <v>110</v>
      </c>
      <c r="D2776" t="s">
        <v>20</v>
      </c>
      <c r="E2776" t="s">
        <v>21</v>
      </c>
      <c r="F2776" t="s">
        <v>22</v>
      </c>
      <c r="G2776" t="s">
        <v>113</v>
      </c>
      <c r="H2776" t="s">
        <v>125</v>
      </c>
      <c r="I2776" t="s">
        <v>171</v>
      </c>
      <c r="J2776" t="s">
        <v>161</v>
      </c>
      <c r="K2776" t="s">
        <v>161</v>
      </c>
      <c r="L2776" t="s">
        <v>37</v>
      </c>
      <c r="M2776" t="s">
        <v>26</v>
      </c>
      <c r="N2776">
        <v>33814</v>
      </c>
      <c r="O2776">
        <v>33427</v>
      </c>
      <c r="P2776">
        <v>22799</v>
      </c>
      <c r="Q2776">
        <v>18049</v>
      </c>
      <c r="R2776">
        <v>0</v>
      </c>
      <c r="S2776">
        <v>0</v>
      </c>
      <c r="T2776">
        <v>0</v>
      </c>
      <c r="U2776">
        <v>0</v>
      </c>
      <c r="V2776">
        <v>98</v>
      </c>
      <c r="W2776">
        <v>67</v>
      </c>
      <c r="X2776">
        <v>53</v>
      </c>
      <c r="Y2776" t="s">
        <v>173</v>
      </c>
      <c r="Z2776" t="s">
        <v>173</v>
      </c>
      <c r="AA2776" t="s">
        <v>173</v>
      </c>
      <c r="AB2776" t="s">
        <v>173</v>
      </c>
      <c r="AC2776" s="25" t="s">
        <v>173</v>
      </c>
      <c r="AD2776" s="25" t="s">
        <v>173</v>
      </c>
      <c r="AE2776" s="25" t="s">
        <v>173</v>
      </c>
      <c r="AQ2776" s="5" t="e">
        <f>VLOOKUP(AR2776,'End KS4 denominations'!A:G,7,0)</f>
        <v>#N/A</v>
      </c>
      <c r="AR2776" s="5" t="str">
        <f t="shared" si="43"/>
        <v>Girls.S7.State-funded mainstream.Total.Total</v>
      </c>
    </row>
    <row r="2777" spans="1:44" x14ac:dyDescent="0.25">
      <c r="A2777">
        <v>201819</v>
      </c>
      <c r="B2777" t="s">
        <v>19</v>
      </c>
      <c r="C2777" t="s">
        <v>110</v>
      </c>
      <c r="D2777" t="s">
        <v>20</v>
      </c>
      <c r="E2777" t="s">
        <v>21</v>
      </c>
      <c r="F2777" t="s">
        <v>22</v>
      </c>
      <c r="G2777" t="s">
        <v>161</v>
      </c>
      <c r="H2777" t="s">
        <v>125</v>
      </c>
      <c r="I2777" t="s">
        <v>171</v>
      </c>
      <c r="J2777" t="s">
        <v>161</v>
      </c>
      <c r="K2777" t="s">
        <v>161</v>
      </c>
      <c r="L2777" t="s">
        <v>37</v>
      </c>
      <c r="M2777" t="s">
        <v>26</v>
      </c>
      <c r="N2777">
        <v>83398</v>
      </c>
      <c r="O2777">
        <v>81999</v>
      </c>
      <c r="P2777">
        <v>54047</v>
      </c>
      <c r="Q2777">
        <v>42028</v>
      </c>
      <c r="R2777">
        <v>0</v>
      </c>
      <c r="S2777">
        <v>0</v>
      </c>
      <c r="T2777">
        <v>0</v>
      </c>
      <c r="U2777">
        <v>0</v>
      </c>
      <c r="V2777">
        <v>98</v>
      </c>
      <c r="W2777">
        <v>64</v>
      </c>
      <c r="X2777">
        <v>50</v>
      </c>
      <c r="Y2777" t="s">
        <v>173</v>
      </c>
      <c r="Z2777" t="s">
        <v>173</v>
      </c>
      <c r="AA2777" t="s">
        <v>173</v>
      </c>
      <c r="AB2777" t="s">
        <v>173</v>
      </c>
      <c r="AC2777" s="25" t="s">
        <v>173</v>
      </c>
      <c r="AD2777" s="25" t="s">
        <v>173</v>
      </c>
      <c r="AE2777" s="25" t="s">
        <v>173</v>
      </c>
      <c r="AQ2777" s="5" t="e">
        <f>VLOOKUP(AR2777,'End KS4 denominations'!A:G,7,0)</f>
        <v>#N/A</v>
      </c>
      <c r="AR2777" s="5" t="str">
        <f t="shared" si="43"/>
        <v>Total.S7.State-funded mainstream.Total.Total</v>
      </c>
    </row>
    <row r="2778" spans="1:44" x14ac:dyDescent="0.25">
      <c r="A2778">
        <v>201819</v>
      </c>
      <c r="B2778" t="s">
        <v>19</v>
      </c>
      <c r="C2778" t="s">
        <v>110</v>
      </c>
      <c r="D2778" t="s">
        <v>20</v>
      </c>
      <c r="E2778" t="s">
        <v>21</v>
      </c>
      <c r="F2778" t="s">
        <v>22</v>
      </c>
      <c r="G2778" t="s">
        <v>111</v>
      </c>
      <c r="H2778" t="s">
        <v>125</v>
      </c>
      <c r="I2778" t="s">
        <v>171</v>
      </c>
      <c r="J2778" t="s">
        <v>161</v>
      </c>
      <c r="K2778" t="s">
        <v>161</v>
      </c>
      <c r="L2778" t="s">
        <v>38</v>
      </c>
      <c r="M2778" t="s">
        <v>26</v>
      </c>
      <c r="N2778">
        <v>74248</v>
      </c>
      <c r="O2778">
        <v>73727</v>
      </c>
      <c r="P2778">
        <v>66329</v>
      </c>
      <c r="Q2778">
        <v>57589</v>
      </c>
      <c r="R2778">
        <v>0</v>
      </c>
      <c r="S2778">
        <v>0</v>
      </c>
      <c r="T2778">
        <v>0</v>
      </c>
      <c r="U2778">
        <v>0</v>
      </c>
      <c r="V2778">
        <v>99</v>
      </c>
      <c r="W2778">
        <v>89</v>
      </c>
      <c r="X2778">
        <v>77</v>
      </c>
      <c r="Y2778" t="s">
        <v>173</v>
      </c>
      <c r="Z2778" t="s">
        <v>173</v>
      </c>
      <c r="AA2778" t="s">
        <v>173</v>
      </c>
      <c r="AB2778" t="s">
        <v>173</v>
      </c>
      <c r="AC2778" s="25" t="s">
        <v>173</v>
      </c>
      <c r="AD2778" s="25" t="s">
        <v>173</v>
      </c>
      <c r="AE2778" s="25" t="s">
        <v>173</v>
      </c>
      <c r="AQ2778" s="5" t="e">
        <f>VLOOKUP(AR2778,'End KS4 denominations'!A:G,7,0)</f>
        <v>#N/A</v>
      </c>
      <c r="AR2778" s="5" t="str">
        <f t="shared" si="43"/>
        <v>Boys.S7.State-funded mainstream.Total.Total</v>
      </c>
    </row>
    <row r="2779" spans="1:44" x14ac:dyDescent="0.25">
      <c r="A2779">
        <v>201819</v>
      </c>
      <c r="B2779" t="s">
        <v>19</v>
      </c>
      <c r="C2779" t="s">
        <v>110</v>
      </c>
      <c r="D2779" t="s">
        <v>20</v>
      </c>
      <c r="E2779" t="s">
        <v>21</v>
      </c>
      <c r="F2779" t="s">
        <v>22</v>
      </c>
      <c r="G2779" t="s">
        <v>113</v>
      </c>
      <c r="H2779" t="s">
        <v>125</v>
      </c>
      <c r="I2779" t="s">
        <v>171</v>
      </c>
      <c r="J2779" t="s">
        <v>161</v>
      </c>
      <c r="K2779" t="s">
        <v>161</v>
      </c>
      <c r="L2779" t="s">
        <v>38</v>
      </c>
      <c r="M2779" t="s">
        <v>26</v>
      </c>
      <c r="N2779">
        <v>71980</v>
      </c>
      <c r="O2779">
        <v>71537</v>
      </c>
      <c r="P2779">
        <v>65068</v>
      </c>
      <c r="Q2779">
        <v>56858</v>
      </c>
      <c r="R2779">
        <v>0</v>
      </c>
      <c r="S2779">
        <v>0</v>
      </c>
      <c r="T2779">
        <v>0</v>
      </c>
      <c r="U2779">
        <v>0</v>
      </c>
      <c r="V2779">
        <v>99</v>
      </c>
      <c r="W2779">
        <v>90</v>
      </c>
      <c r="X2779">
        <v>78</v>
      </c>
      <c r="Y2779" t="s">
        <v>173</v>
      </c>
      <c r="Z2779" t="s">
        <v>173</v>
      </c>
      <c r="AA2779" t="s">
        <v>173</v>
      </c>
      <c r="AB2779" t="s">
        <v>173</v>
      </c>
      <c r="AC2779" s="25" t="s">
        <v>173</v>
      </c>
      <c r="AD2779" s="25" t="s">
        <v>173</v>
      </c>
      <c r="AE2779" s="25" t="s">
        <v>173</v>
      </c>
      <c r="AQ2779" s="5" t="e">
        <f>VLOOKUP(AR2779,'End KS4 denominations'!A:G,7,0)</f>
        <v>#N/A</v>
      </c>
      <c r="AR2779" s="5" t="str">
        <f t="shared" si="43"/>
        <v>Girls.S7.State-funded mainstream.Total.Total</v>
      </c>
    </row>
    <row r="2780" spans="1:44" x14ac:dyDescent="0.25">
      <c r="A2780">
        <v>201819</v>
      </c>
      <c r="B2780" t="s">
        <v>19</v>
      </c>
      <c r="C2780" t="s">
        <v>110</v>
      </c>
      <c r="D2780" t="s">
        <v>20</v>
      </c>
      <c r="E2780" t="s">
        <v>21</v>
      </c>
      <c r="F2780" t="s">
        <v>22</v>
      </c>
      <c r="G2780" t="s">
        <v>161</v>
      </c>
      <c r="H2780" t="s">
        <v>125</v>
      </c>
      <c r="I2780" t="s">
        <v>171</v>
      </c>
      <c r="J2780" t="s">
        <v>161</v>
      </c>
      <c r="K2780" t="s">
        <v>161</v>
      </c>
      <c r="L2780" t="s">
        <v>38</v>
      </c>
      <c r="M2780" t="s">
        <v>26</v>
      </c>
      <c r="N2780">
        <v>146228</v>
      </c>
      <c r="O2780">
        <v>145264</v>
      </c>
      <c r="P2780">
        <v>131397</v>
      </c>
      <c r="Q2780">
        <v>114447</v>
      </c>
      <c r="R2780">
        <v>0</v>
      </c>
      <c r="S2780">
        <v>0</v>
      </c>
      <c r="T2780">
        <v>0</v>
      </c>
      <c r="U2780">
        <v>0</v>
      </c>
      <c r="V2780">
        <v>99</v>
      </c>
      <c r="W2780">
        <v>89</v>
      </c>
      <c r="X2780">
        <v>78</v>
      </c>
      <c r="Y2780" t="s">
        <v>173</v>
      </c>
      <c r="Z2780" t="s">
        <v>173</v>
      </c>
      <c r="AA2780" t="s">
        <v>173</v>
      </c>
      <c r="AB2780" t="s">
        <v>173</v>
      </c>
      <c r="AC2780" s="25" t="s">
        <v>173</v>
      </c>
      <c r="AD2780" s="25" t="s">
        <v>173</v>
      </c>
      <c r="AE2780" s="25" t="s">
        <v>173</v>
      </c>
      <c r="AQ2780" s="5" t="e">
        <f>VLOOKUP(AR2780,'End KS4 denominations'!A:G,7,0)</f>
        <v>#N/A</v>
      </c>
      <c r="AR2780" s="5" t="str">
        <f t="shared" si="43"/>
        <v>Total.S7.State-funded mainstream.Total.Total</v>
      </c>
    </row>
    <row r="2781" spans="1:44" x14ac:dyDescent="0.25">
      <c r="A2781">
        <v>201819</v>
      </c>
      <c r="B2781" t="s">
        <v>19</v>
      </c>
      <c r="C2781" t="s">
        <v>110</v>
      </c>
      <c r="D2781" t="s">
        <v>20</v>
      </c>
      <c r="E2781" t="s">
        <v>21</v>
      </c>
      <c r="F2781" t="s">
        <v>22</v>
      </c>
      <c r="G2781" t="s">
        <v>111</v>
      </c>
      <c r="H2781" t="s">
        <v>125</v>
      </c>
      <c r="I2781" t="s">
        <v>171</v>
      </c>
      <c r="J2781" t="s">
        <v>161</v>
      </c>
      <c r="K2781" t="s">
        <v>161</v>
      </c>
      <c r="L2781" t="s">
        <v>39</v>
      </c>
      <c r="M2781" t="s">
        <v>26</v>
      </c>
      <c r="N2781">
        <v>493</v>
      </c>
      <c r="O2781">
        <v>476</v>
      </c>
      <c r="P2781">
        <v>315</v>
      </c>
      <c r="Q2781">
        <v>250</v>
      </c>
      <c r="R2781">
        <v>0</v>
      </c>
      <c r="S2781">
        <v>0</v>
      </c>
      <c r="T2781">
        <v>0</v>
      </c>
      <c r="U2781">
        <v>0</v>
      </c>
      <c r="V2781">
        <v>96</v>
      </c>
      <c r="W2781">
        <v>63</v>
      </c>
      <c r="X2781">
        <v>50</v>
      </c>
      <c r="Y2781" t="s">
        <v>173</v>
      </c>
      <c r="Z2781" t="s">
        <v>173</v>
      </c>
      <c r="AA2781" t="s">
        <v>173</v>
      </c>
      <c r="AB2781" t="s">
        <v>173</v>
      </c>
      <c r="AC2781" s="25" t="s">
        <v>173</v>
      </c>
      <c r="AD2781" s="25" t="s">
        <v>173</v>
      </c>
      <c r="AE2781" s="25" t="s">
        <v>173</v>
      </c>
      <c r="AQ2781" s="5" t="e">
        <f>VLOOKUP(AR2781,'End KS4 denominations'!A:G,7,0)</f>
        <v>#N/A</v>
      </c>
      <c r="AR2781" s="5" t="str">
        <f t="shared" si="43"/>
        <v>Boys.S7.State-funded mainstream.Total.Total</v>
      </c>
    </row>
    <row r="2782" spans="1:44" x14ac:dyDescent="0.25">
      <c r="A2782">
        <v>201819</v>
      </c>
      <c r="B2782" t="s">
        <v>19</v>
      </c>
      <c r="C2782" t="s">
        <v>110</v>
      </c>
      <c r="D2782" t="s">
        <v>20</v>
      </c>
      <c r="E2782" t="s">
        <v>21</v>
      </c>
      <c r="F2782" t="s">
        <v>22</v>
      </c>
      <c r="G2782" t="s">
        <v>113</v>
      </c>
      <c r="H2782" t="s">
        <v>125</v>
      </c>
      <c r="I2782" t="s">
        <v>171</v>
      </c>
      <c r="J2782" t="s">
        <v>161</v>
      </c>
      <c r="K2782" t="s">
        <v>161</v>
      </c>
      <c r="L2782" t="s">
        <v>39</v>
      </c>
      <c r="M2782" t="s">
        <v>26</v>
      </c>
      <c r="N2782">
        <v>724</v>
      </c>
      <c r="O2782">
        <v>716</v>
      </c>
      <c r="P2782">
        <v>601</v>
      </c>
      <c r="Q2782">
        <v>517</v>
      </c>
      <c r="R2782">
        <v>0</v>
      </c>
      <c r="S2782">
        <v>0</v>
      </c>
      <c r="T2782">
        <v>0</v>
      </c>
      <c r="U2782">
        <v>0</v>
      </c>
      <c r="V2782">
        <v>98</v>
      </c>
      <c r="W2782">
        <v>83</v>
      </c>
      <c r="X2782">
        <v>71</v>
      </c>
      <c r="Y2782" t="s">
        <v>173</v>
      </c>
      <c r="Z2782" t="s">
        <v>173</v>
      </c>
      <c r="AA2782" t="s">
        <v>173</v>
      </c>
      <c r="AB2782" t="s">
        <v>173</v>
      </c>
      <c r="AC2782" s="25" t="s">
        <v>173</v>
      </c>
      <c r="AD2782" s="25" t="s">
        <v>173</v>
      </c>
      <c r="AE2782" s="25" t="s">
        <v>173</v>
      </c>
      <c r="AQ2782" s="5" t="e">
        <f>VLOOKUP(AR2782,'End KS4 denominations'!A:G,7,0)</f>
        <v>#N/A</v>
      </c>
      <c r="AR2782" s="5" t="str">
        <f t="shared" si="43"/>
        <v>Girls.S7.State-funded mainstream.Total.Total</v>
      </c>
    </row>
    <row r="2783" spans="1:44" x14ac:dyDescent="0.25">
      <c r="A2783">
        <v>201819</v>
      </c>
      <c r="B2783" t="s">
        <v>19</v>
      </c>
      <c r="C2783" t="s">
        <v>110</v>
      </c>
      <c r="D2783" t="s">
        <v>20</v>
      </c>
      <c r="E2783" t="s">
        <v>21</v>
      </c>
      <c r="F2783" t="s">
        <v>22</v>
      </c>
      <c r="G2783" t="s">
        <v>161</v>
      </c>
      <c r="H2783" t="s">
        <v>125</v>
      </c>
      <c r="I2783" t="s">
        <v>171</v>
      </c>
      <c r="J2783" t="s">
        <v>161</v>
      </c>
      <c r="K2783" t="s">
        <v>161</v>
      </c>
      <c r="L2783" t="s">
        <v>39</v>
      </c>
      <c r="M2783" t="s">
        <v>26</v>
      </c>
      <c r="N2783">
        <v>1217</v>
      </c>
      <c r="O2783">
        <v>1192</v>
      </c>
      <c r="P2783">
        <v>916</v>
      </c>
      <c r="Q2783">
        <v>767</v>
      </c>
      <c r="R2783">
        <v>0</v>
      </c>
      <c r="S2783">
        <v>0</v>
      </c>
      <c r="T2783">
        <v>0</v>
      </c>
      <c r="U2783">
        <v>0</v>
      </c>
      <c r="V2783">
        <v>97</v>
      </c>
      <c r="W2783">
        <v>75</v>
      </c>
      <c r="X2783">
        <v>63</v>
      </c>
      <c r="Y2783" t="s">
        <v>173</v>
      </c>
      <c r="Z2783" t="s">
        <v>173</v>
      </c>
      <c r="AA2783" t="s">
        <v>173</v>
      </c>
      <c r="AB2783" t="s">
        <v>173</v>
      </c>
      <c r="AC2783" s="25" t="s">
        <v>173</v>
      </c>
      <c r="AD2783" s="25" t="s">
        <v>173</v>
      </c>
      <c r="AE2783" s="25" t="s">
        <v>173</v>
      </c>
      <c r="AQ2783" s="5" t="e">
        <f>VLOOKUP(AR2783,'End KS4 denominations'!A:G,7,0)</f>
        <v>#N/A</v>
      </c>
      <c r="AR2783" s="5" t="str">
        <f t="shared" si="43"/>
        <v>Total.S7.State-funded mainstream.Total.Total</v>
      </c>
    </row>
    <row r="2784" spans="1:44" x14ac:dyDescent="0.25">
      <c r="A2784">
        <v>201819</v>
      </c>
      <c r="B2784" t="s">
        <v>19</v>
      </c>
      <c r="C2784" t="s">
        <v>110</v>
      </c>
      <c r="D2784" t="s">
        <v>20</v>
      </c>
      <c r="E2784" t="s">
        <v>21</v>
      </c>
      <c r="F2784" t="s">
        <v>22</v>
      </c>
      <c r="G2784" t="s">
        <v>111</v>
      </c>
      <c r="H2784" t="s">
        <v>125</v>
      </c>
      <c r="I2784" t="s">
        <v>171</v>
      </c>
      <c r="J2784" t="s">
        <v>161</v>
      </c>
      <c r="K2784" t="s">
        <v>161</v>
      </c>
      <c r="L2784" t="s">
        <v>40</v>
      </c>
      <c r="M2784" t="s">
        <v>26</v>
      </c>
      <c r="N2784">
        <v>68</v>
      </c>
      <c r="O2784">
        <v>68</v>
      </c>
      <c r="P2784">
        <v>59</v>
      </c>
      <c r="Q2784">
        <v>57</v>
      </c>
      <c r="R2784">
        <v>0</v>
      </c>
      <c r="S2784">
        <v>0</v>
      </c>
      <c r="T2784">
        <v>0</v>
      </c>
      <c r="U2784">
        <v>0</v>
      </c>
      <c r="V2784">
        <v>100</v>
      </c>
      <c r="W2784">
        <v>86</v>
      </c>
      <c r="X2784">
        <v>83</v>
      </c>
      <c r="Y2784" t="s">
        <v>173</v>
      </c>
      <c r="Z2784" t="s">
        <v>173</v>
      </c>
      <c r="AA2784" t="s">
        <v>173</v>
      </c>
      <c r="AB2784" t="s">
        <v>173</v>
      </c>
      <c r="AC2784" s="25" t="s">
        <v>173</v>
      </c>
      <c r="AD2784" s="25" t="s">
        <v>173</v>
      </c>
      <c r="AE2784" s="25" t="s">
        <v>173</v>
      </c>
      <c r="AQ2784" s="5" t="e">
        <f>VLOOKUP(AR2784,'End KS4 denominations'!A:G,7,0)</f>
        <v>#N/A</v>
      </c>
      <c r="AR2784" s="5" t="str">
        <f t="shared" si="43"/>
        <v>Boys.S7.State-funded mainstream.Total.Total</v>
      </c>
    </row>
    <row r="2785" spans="1:44" x14ac:dyDescent="0.25">
      <c r="A2785">
        <v>201819</v>
      </c>
      <c r="B2785" t="s">
        <v>19</v>
      </c>
      <c r="C2785" t="s">
        <v>110</v>
      </c>
      <c r="D2785" t="s">
        <v>20</v>
      </c>
      <c r="E2785" t="s">
        <v>21</v>
      </c>
      <c r="F2785" t="s">
        <v>22</v>
      </c>
      <c r="G2785" t="s">
        <v>113</v>
      </c>
      <c r="H2785" t="s">
        <v>125</v>
      </c>
      <c r="I2785" t="s">
        <v>171</v>
      </c>
      <c r="J2785" t="s">
        <v>161</v>
      </c>
      <c r="K2785" t="s">
        <v>161</v>
      </c>
      <c r="L2785" t="s">
        <v>40</v>
      </c>
      <c r="M2785" t="s">
        <v>26</v>
      </c>
      <c r="N2785">
        <v>47</v>
      </c>
      <c r="O2785">
        <v>46</v>
      </c>
      <c r="P2785">
        <v>39</v>
      </c>
      <c r="Q2785">
        <v>39</v>
      </c>
      <c r="R2785">
        <v>0</v>
      </c>
      <c r="S2785">
        <v>0</v>
      </c>
      <c r="T2785">
        <v>0</v>
      </c>
      <c r="U2785">
        <v>0</v>
      </c>
      <c r="V2785">
        <v>97</v>
      </c>
      <c r="W2785">
        <v>82</v>
      </c>
      <c r="X2785">
        <v>82</v>
      </c>
      <c r="Y2785" t="s">
        <v>173</v>
      </c>
      <c r="Z2785" t="s">
        <v>173</v>
      </c>
      <c r="AA2785" t="s">
        <v>173</v>
      </c>
      <c r="AB2785" t="s">
        <v>173</v>
      </c>
      <c r="AC2785" s="25" t="s">
        <v>173</v>
      </c>
      <c r="AD2785" s="25" t="s">
        <v>173</v>
      </c>
      <c r="AE2785" s="25" t="s">
        <v>173</v>
      </c>
      <c r="AQ2785" s="5" t="e">
        <f>VLOOKUP(AR2785,'End KS4 denominations'!A:G,7,0)</f>
        <v>#N/A</v>
      </c>
      <c r="AR2785" s="5" t="str">
        <f t="shared" si="43"/>
        <v>Girls.S7.State-funded mainstream.Total.Total</v>
      </c>
    </row>
    <row r="2786" spans="1:44" x14ac:dyDescent="0.25">
      <c r="A2786">
        <v>201819</v>
      </c>
      <c r="B2786" t="s">
        <v>19</v>
      </c>
      <c r="C2786" t="s">
        <v>110</v>
      </c>
      <c r="D2786" t="s">
        <v>20</v>
      </c>
      <c r="E2786" t="s">
        <v>21</v>
      </c>
      <c r="F2786" t="s">
        <v>22</v>
      </c>
      <c r="G2786" t="s">
        <v>161</v>
      </c>
      <c r="H2786" t="s">
        <v>125</v>
      </c>
      <c r="I2786" t="s">
        <v>171</v>
      </c>
      <c r="J2786" t="s">
        <v>161</v>
      </c>
      <c r="K2786" t="s">
        <v>161</v>
      </c>
      <c r="L2786" t="s">
        <v>40</v>
      </c>
      <c r="M2786" t="s">
        <v>26</v>
      </c>
      <c r="N2786">
        <v>115</v>
      </c>
      <c r="O2786">
        <v>114</v>
      </c>
      <c r="P2786">
        <v>98</v>
      </c>
      <c r="Q2786">
        <v>96</v>
      </c>
      <c r="R2786">
        <v>0</v>
      </c>
      <c r="S2786">
        <v>0</v>
      </c>
      <c r="T2786">
        <v>0</v>
      </c>
      <c r="U2786">
        <v>0</v>
      </c>
      <c r="V2786">
        <v>99</v>
      </c>
      <c r="W2786">
        <v>85</v>
      </c>
      <c r="X2786">
        <v>83</v>
      </c>
      <c r="Y2786" t="s">
        <v>173</v>
      </c>
      <c r="Z2786" t="s">
        <v>173</v>
      </c>
      <c r="AA2786" t="s">
        <v>173</v>
      </c>
      <c r="AB2786" t="s">
        <v>173</v>
      </c>
      <c r="AC2786" s="25" t="s">
        <v>173</v>
      </c>
      <c r="AD2786" s="25" t="s">
        <v>173</v>
      </c>
      <c r="AE2786" s="25" t="s">
        <v>173</v>
      </c>
      <c r="AQ2786" s="5" t="e">
        <f>VLOOKUP(AR2786,'End KS4 denominations'!A:G,7,0)</f>
        <v>#N/A</v>
      </c>
      <c r="AR2786" s="5" t="str">
        <f t="shared" si="43"/>
        <v>Total.S7.State-funded mainstream.Total.Total</v>
      </c>
    </row>
    <row r="2787" spans="1:44" x14ac:dyDescent="0.25">
      <c r="A2787">
        <v>201819</v>
      </c>
      <c r="B2787" t="s">
        <v>19</v>
      </c>
      <c r="C2787" t="s">
        <v>110</v>
      </c>
      <c r="D2787" t="s">
        <v>20</v>
      </c>
      <c r="E2787" t="s">
        <v>21</v>
      </c>
      <c r="F2787" t="s">
        <v>22</v>
      </c>
      <c r="G2787" t="s">
        <v>111</v>
      </c>
      <c r="H2787" t="s">
        <v>125</v>
      </c>
      <c r="I2787" t="s">
        <v>171</v>
      </c>
      <c r="J2787" t="s">
        <v>161</v>
      </c>
      <c r="K2787" t="s">
        <v>161</v>
      </c>
      <c r="L2787" t="s">
        <v>41</v>
      </c>
      <c r="M2787" t="s">
        <v>26</v>
      </c>
      <c r="N2787">
        <v>188194</v>
      </c>
      <c r="O2787">
        <v>183123</v>
      </c>
      <c r="P2787">
        <v>98366</v>
      </c>
      <c r="Q2787">
        <v>58257</v>
      </c>
      <c r="R2787">
        <v>0</v>
      </c>
      <c r="S2787">
        <v>0</v>
      </c>
      <c r="T2787">
        <v>0</v>
      </c>
      <c r="U2787">
        <v>0</v>
      </c>
      <c r="V2787">
        <v>97</v>
      </c>
      <c r="W2787">
        <v>52</v>
      </c>
      <c r="X2787">
        <v>30</v>
      </c>
      <c r="Y2787" t="s">
        <v>173</v>
      </c>
      <c r="Z2787" t="s">
        <v>173</v>
      </c>
      <c r="AA2787" t="s">
        <v>173</v>
      </c>
      <c r="AB2787" t="s">
        <v>173</v>
      </c>
      <c r="AC2787" s="25" t="s">
        <v>173</v>
      </c>
      <c r="AD2787" s="25" t="s">
        <v>173</v>
      </c>
      <c r="AE2787" s="25" t="s">
        <v>173</v>
      </c>
      <c r="AQ2787" s="5" t="e">
        <f>VLOOKUP(AR2787,'End KS4 denominations'!A:G,7,0)</f>
        <v>#N/A</v>
      </c>
      <c r="AR2787" s="5" t="str">
        <f t="shared" si="43"/>
        <v>Boys.S7.State-funded mainstream.Total.Total</v>
      </c>
    </row>
    <row r="2788" spans="1:44" x14ac:dyDescent="0.25">
      <c r="A2788">
        <v>201819</v>
      </c>
      <c r="B2788" t="s">
        <v>19</v>
      </c>
      <c r="C2788" t="s">
        <v>110</v>
      </c>
      <c r="D2788" t="s">
        <v>20</v>
      </c>
      <c r="E2788" t="s">
        <v>21</v>
      </c>
      <c r="F2788" t="s">
        <v>22</v>
      </c>
      <c r="G2788" t="s">
        <v>113</v>
      </c>
      <c r="H2788" t="s">
        <v>125</v>
      </c>
      <c r="I2788" t="s">
        <v>171</v>
      </c>
      <c r="J2788" t="s">
        <v>161</v>
      </c>
      <c r="K2788" t="s">
        <v>161</v>
      </c>
      <c r="L2788" t="s">
        <v>41</v>
      </c>
      <c r="M2788" t="s">
        <v>26</v>
      </c>
      <c r="N2788">
        <v>186150</v>
      </c>
      <c r="O2788">
        <v>182398</v>
      </c>
      <c r="P2788">
        <v>106428</v>
      </c>
      <c r="Q2788">
        <v>66487</v>
      </c>
      <c r="R2788">
        <v>0</v>
      </c>
      <c r="S2788">
        <v>0</v>
      </c>
      <c r="T2788">
        <v>0</v>
      </c>
      <c r="U2788">
        <v>0</v>
      </c>
      <c r="V2788">
        <v>97</v>
      </c>
      <c r="W2788">
        <v>57</v>
      </c>
      <c r="X2788">
        <v>35</v>
      </c>
      <c r="Y2788" t="s">
        <v>173</v>
      </c>
      <c r="Z2788" t="s">
        <v>173</v>
      </c>
      <c r="AA2788" t="s">
        <v>173</v>
      </c>
      <c r="AB2788" t="s">
        <v>173</v>
      </c>
      <c r="AC2788" s="25" t="s">
        <v>173</v>
      </c>
      <c r="AD2788" s="25" t="s">
        <v>173</v>
      </c>
      <c r="AE2788" s="25" t="s">
        <v>173</v>
      </c>
      <c r="AQ2788" s="5" t="e">
        <f>VLOOKUP(AR2788,'End KS4 denominations'!A:G,7,0)</f>
        <v>#N/A</v>
      </c>
      <c r="AR2788" s="5" t="str">
        <f t="shared" si="43"/>
        <v>Girls.S7.State-funded mainstream.Total.Total</v>
      </c>
    </row>
    <row r="2789" spans="1:44" x14ac:dyDescent="0.25">
      <c r="A2789">
        <v>201819</v>
      </c>
      <c r="B2789" t="s">
        <v>19</v>
      </c>
      <c r="C2789" t="s">
        <v>110</v>
      </c>
      <c r="D2789" t="s">
        <v>20</v>
      </c>
      <c r="E2789" t="s">
        <v>21</v>
      </c>
      <c r="F2789" t="s">
        <v>22</v>
      </c>
      <c r="G2789" t="s">
        <v>161</v>
      </c>
      <c r="H2789" t="s">
        <v>125</v>
      </c>
      <c r="I2789" t="s">
        <v>171</v>
      </c>
      <c r="J2789" t="s">
        <v>161</v>
      </c>
      <c r="K2789" t="s">
        <v>161</v>
      </c>
      <c r="L2789" t="s">
        <v>41</v>
      </c>
      <c r="M2789" t="s">
        <v>26</v>
      </c>
      <c r="N2789">
        <v>374344</v>
      </c>
      <c r="O2789">
        <v>365521</v>
      </c>
      <c r="P2789">
        <v>204794</v>
      </c>
      <c r="Q2789">
        <v>124744</v>
      </c>
      <c r="R2789">
        <v>0</v>
      </c>
      <c r="S2789">
        <v>0</v>
      </c>
      <c r="T2789">
        <v>0</v>
      </c>
      <c r="U2789">
        <v>0</v>
      </c>
      <c r="V2789">
        <v>97</v>
      </c>
      <c r="W2789">
        <v>54</v>
      </c>
      <c r="X2789">
        <v>33</v>
      </c>
      <c r="Y2789" t="s">
        <v>173</v>
      </c>
      <c r="Z2789" t="s">
        <v>173</v>
      </c>
      <c r="AA2789" t="s">
        <v>173</v>
      </c>
      <c r="AB2789" t="s">
        <v>173</v>
      </c>
      <c r="AC2789" s="25" t="s">
        <v>173</v>
      </c>
      <c r="AD2789" s="25" t="s">
        <v>173</v>
      </c>
      <c r="AE2789" s="25" t="s">
        <v>173</v>
      </c>
      <c r="AQ2789" s="5" t="e">
        <f>VLOOKUP(AR2789,'End KS4 denominations'!A:G,7,0)</f>
        <v>#N/A</v>
      </c>
      <c r="AR2789" s="5" t="str">
        <f t="shared" si="43"/>
        <v>Total.S7.State-funded mainstream.Total.Total</v>
      </c>
    </row>
    <row r="2790" spans="1:44" x14ac:dyDescent="0.25">
      <c r="A2790">
        <v>201819</v>
      </c>
      <c r="B2790" t="s">
        <v>19</v>
      </c>
      <c r="C2790" t="s">
        <v>110</v>
      </c>
      <c r="D2790" t="s">
        <v>20</v>
      </c>
      <c r="E2790" t="s">
        <v>21</v>
      </c>
      <c r="F2790" t="s">
        <v>22</v>
      </c>
      <c r="G2790" t="s">
        <v>111</v>
      </c>
      <c r="H2790" t="s">
        <v>125</v>
      </c>
      <c r="I2790" t="s">
        <v>171</v>
      </c>
      <c r="J2790" t="s">
        <v>161</v>
      </c>
      <c r="K2790" t="s">
        <v>161</v>
      </c>
      <c r="L2790" t="s">
        <v>42</v>
      </c>
      <c r="M2790" t="s">
        <v>26</v>
      </c>
      <c r="N2790">
        <v>2513</v>
      </c>
      <c r="O2790">
        <v>2422</v>
      </c>
      <c r="P2790">
        <v>1376</v>
      </c>
      <c r="Q2790">
        <v>982</v>
      </c>
      <c r="R2790">
        <v>0</v>
      </c>
      <c r="S2790">
        <v>0</v>
      </c>
      <c r="T2790">
        <v>0</v>
      </c>
      <c r="U2790">
        <v>0</v>
      </c>
      <c r="V2790">
        <v>96</v>
      </c>
      <c r="W2790">
        <v>54</v>
      </c>
      <c r="X2790">
        <v>39</v>
      </c>
      <c r="Y2790" t="s">
        <v>173</v>
      </c>
      <c r="Z2790" t="s">
        <v>173</v>
      </c>
      <c r="AA2790" t="s">
        <v>173</v>
      </c>
      <c r="AB2790" t="s">
        <v>173</v>
      </c>
      <c r="AC2790" s="25" t="s">
        <v>173</v>
      </c>
      <c r="AD2790" s="25" t="s">
        <v>173</v>
      </c>
      <c r="AE2790" s="25" t="s">
        <v>173</v>
      </c>
      <c r="AQ2790" s="5" t="e">
        <f>VLOOKUP(AR2790,'End KS4 denominations'!A:G,7,0)</f>
        <v>#N/A</v>
      </c>
      <c r="AR2790" s="5" t="str">
        <f t="shared" si="43"/>
        <v>Boys.S7.State-funded mainstream.Total.Total</v>
      </c>
    </row>
    <row r="2791" spans="1:44" x14ac:dyDescent="0.25">
      <c r="A2791">
        <v>201819</v>
      </c>
      <c r="B2791" t="s">
        <v>19</v>
      </c>
      <c r="C2791" t="s">
        <v>110</v>
      </c>
      <c r="D2791" t="s">
        <v>20</v>
      </c>
      <c r="E2791" t="s">
        <v>21</v>
      </c>
      <c r="F2791" t="s">
        <v>22</v>
      </c>
      <c r="G2791" t="s">
        <v>113</v>
      </c>
      <c r="H2791" t="s">
        <v>125</v>
      </c>
      <c r="I2791" t="s">
        <v>171</v>
      </c>
      <c r="J2791" t="s">
        <v>161</v>
      </c>
      <c r="K2791" t="s">
        <v>161</v>
      </c>
      <c r="L2791" t="s">
        <v>42</v>
      </c>
      <c r="M2791" t="s">
        <v>26</v>
      </c>
      <c r="N2791">
        <v>1799</v>
      </c>
      <c r="O2791">
        <v>1767</v>
      </c>
      <c r="P2791">
        <v>1322</v>
      </c>
      <c r="Q2791">
        <v>1093</v>
      </c>
      <c r="R2791">
        <v>0</v>
      </c>
      <c r="S2791">
        <v>0</v>
      </c>
      <c r="T2791">
        <v>0</v>
      </c>
      <c r="U2791">
        <v>0</v>
      </c>
      <c r="V2791">
        <v>98</v>
      </c>
      <c r="W2791">
        <v>73</v>
      </c>
      <c r="X2791">
        <v>60</v>
      </c>
      <c r="Y2791" t="s">
        <v>173</v>
      </c>
      <c r="Z2791" t="s">
        <v>173</v>
      </c>
      <c r="AA2791" t="s">
        <v>173</v>
      </c>
      <c r="AB2791" t="s">
        <v>173</v>
      </c>
      <c r="AC2791" s="25" t="s">
        <v>173</v>
      </c>
      <c r="AD2791" s="25" t="s">
        <v>173</v>
      </c>
      <c r="AE2791" s="25" t="s">
        <v>173</v>
      </c>
      <c r="AQ2791" s="5" t="e">
        <f>VLOOKUP(AR2791,'End KS4 denominations'!A:G,7,0)</f>
        <v>#N/A</v>
      </c>
      <c r="AR2791" s="5" t="str">
        <f t="shared" si="43"/>
        <v>Girls.S7.State-funded mainstream.Total.Total</v>
      </c>
    </row>
    <row r="2792" spans="1:44" x14ac:dyDescent="0.25">
      <c r="A2792">
        <v>201819</v>
      </c>
      <c r="B2792" t="s">
        <v>19</v>
      </c>
      <c r="C2792" t="s">
        <v>110</v>
      </c>
      <c r="D2792" t="s">
        <v>20</v>
      </c>
      <c r="E2792" t="s">
        <v>21</v>
      </c>
      <c r="F2792" t="s">
        <v>22</v>
      </c>
      <c r="G2792" t="s">
        <v>161</v>
      </c>
      <c r="H2792" t="s">
        <v>125</v>
      </c>
      <c r="I2792" t="s">
        <v>171</v>
      </c>
      <c r="J2792" t="s">
        <v>161</v>
      </c>
      <c r="K2792" t="s">
        <v>161</v>
      </c>
      <c r="L2792" t="s">
        <v>42</v>
      </c>
      <c r="M2792" t="s">
        <v>26</v>
      </c>
      <c r="N2792">
        <v>4312</v>
      </c>
      <c r="O2792">
        <v>4189</v>
      </c>
      <c r="P2792">
        <v>2698</v>
      </c>
      <c r="Q2792">
        <v>2075</v>
      </c>
      <c r="R2792">
        <v>0</v>
      </c>
      <c r="S2792">
        <v>0</v>
      </c>
      <c r="T2792">
        <v>0</v>
      </c>
      <c r="U2792">
        <v>0</v>
      </c>
      <c r="V2792">
        <v>97</v>
      </c>
      <c r="W2792">
        <v>62</v>
      </c>
      <c r="X2792">
        <v>48</v>
      </c>
      <c r="Y2792" t="s">
        <v>173</v>
      </c>
      <c r="Z2792" t="s">
        <v>173</v>
      </c>
      <c r="AA2792" t="s">
        <v>173</v>
      </c>
      <c r="AB2792" t="s">
        <v>173</v>
      </c>
      <c r="AC2792" s="25" t="s">
        <v>173</v>
      </c>
      <c r="AD2792" s="25" t="s">
        <v>173</v>
      </c>
      <c r="AE2792" s="25" t="s">
        <v>173</v>
      </c>
      <c r="AQ2792" s="5" t="e">
        <f>VLOOKUP(AR2792,'End KS4 denominations'!A:G,7,0)</f>
        <v>#N/A</v>
      </c>
      <c r="AR2792" s="5" t="str">
        <f t="shared" si="43"/>
        <v>Total.S7.State-funded mainstream.Total.Total</v>
      </c>
    </row>
    <row r="2793" spans="1:44" x14ac:dyDescent="0.25">
      <c r="A2793">
        <v>201819</v>
      </c>
      <c r="B2793" t="s">
        <v>19</v>
      </c>
      <c r="C2793" t="s">
        <v>110</v>
      </c>
      <c r="D2793" t="s">
        <v>20</v>
      </c>
      <c r="E2793" t="s">
        <v>21</v>
      </c>
      <c r="F2793" t="s">
        <v>22</v>
      </c>
      <c r="G2793" t="s">
        <v>111</v>
      </c>
      <c r="H2793" t="s">
        <v>125</v>
      </c>
      <c r="I2793" t="s">
        <v>171</v>
      </c>
      <c r="J2793" t="s">
        <v>161</v>
      </c>
      <c r="K2793" t="s">
        <v>161</v>
      </c>
      <c r="L2793" t="s">
        <v>43</v>
      </c>
      <c r="M2793" t="s">
        <v>26</v>
      </c>
      <c r="N2793">
        <v>58135</v>
      </c>
      <c r="O2793">
        <v>56013</v>
      </c>
      <c r="P2793">
        <v>35231</v>
      </c>
      <c r="Q2793">
        <v>27141</v>
      </c>
      <c r="R2793">
        <v>0</v>
      </c>
      <c r="S2793">
        <v>0</v>
      </c>
      <c r="T2793">
        <v>0</v>
      </c>
      <c r="U2793">
        <v>0</v>
      </c>
      <c r="V2793">
        <v>96</v>
      </c>
      <c r="W2793">
        <v>60</v>
      </c>
      <c r="X2793">
        <v>46</v>
      </c>
      <c r="Y2793" t="s">
        <v>173</v>
      </c>
      <c r="Z2793" t="s">
        <v>173</v>
      </c>
      <c r="AA2793" t="s">
        <v>173</v>
      </c>
      <c r="AB2793" t="s">
        <v>173</v>
      </c>
      <c r="AC2793" s="25" t="s">
        <v>173</v>
      </c>
      <c r="AD2793" s="25" t="s">
        <v>173</v>
      </c>
      <c r="AE2793" s="25" t="s">
        <v>173</v>
      </c>
      <c r="AQ2793" s="5" t="e">
        <f>VLOOKUP(AR2793,'End KS4 denominations'!A:G,7,0)</f>
        <v>#N/A</v>
      </c>
      <c r="AR2793" s="5" t="str">
        <f t="shared" si="43"/>
        <v>Boys.S7.State-funded mainstream.Total.Total</v>
      </c>
    </row>
    <row r="2794" spans="1:44" x14ac:dyDescent="0.25">
      <c r="A2794">
        <v>201819</v>
      </c>
      <c r="B2794" t="s">
        <v>19</v>
      </c>
      <c r="C2794" t="s">
        <v>110</v>
      </c>
      <c r="D2794" t="s">
        <v>20</v>
      </c>
      <c r="E2794" t="s">
        <v>21</v>
      </c>
      <c r="F2794" t="s">
        <v>22</v>
      </c>
      <c r="G2794" t="s">
        <v>113</v>
      </c>
      <c r="H2794" t="s">
        <v>125</v>
      </c>
      <c r="I2794" t="s">
        <v>171</v>
      </c>
      <c r="J2794" t="s">
        <v>161</v>
      </c>
      <c r="K2794" t="s">
        <v>161</v>
      </c>
      <c r="L2794" t="s">
        <v>43</v>
      </c>
      <c r="M2794" t="s">
        <v>26</v>
      </c>
      <c r="N2794">
        <v>15491</v>
      </c>
      <c r="O2794">
        <v>14962</v>
      </c>
      <c r="P2794">
        <v>9963</v>
      </c>
      <c r="Q2794">
        <v>7845</v>
      </c>
      <c r="R2794">
        <v>0</v>
      </c>
      <c r="S2794">
        <v>0</v>
      </c>
      <c r="T2794">
        <v>0</v>
      </c>
      <c r="U2794">
        <v>0</v>
      </c>
      <c r="V2794">
        <v>96</v>
      </c>
      <c r="W2794">
        <v>64</v>
      </c>
      <c r="X2794">
        <v>50</v>
      </c>
      <c r="Y2794" t="s">
        <v>173</v>
      </c>
      <c r="Z2794" t="s">
        <v>173</v>
      </c>
      <c r="AA2794" t="s">
        <v>173</v>
      </c>
      <c r="AB2794" t="s">
        <v>173</v>
      </c>
      <c r="AC2794" s="25" t="s">
        <v>173</v>
      </c>
      <c r="AD2794" s="25" t="s">
        <v>173</v>
      </c>
      <c r="AE2794" s="25" t="s">
        <v>173</v>
      </c>
      <c r="AQ2794" s="5" t="e">
        <f>VLOOKUP(AR2794,'End KS4 denominations'!A:G,7,0)</f>
        <v>#N/A</v>
      </c>
      <c r="AR2794" s="5" t="str">
        <f t="shared" si="43"/>
        <v>Girls.S7.State-funded mainstream.Total.Total</v>
      </c>
    </row>
    <row r="2795" spans="1:44" x14ac:dyDescent="0.25">
      <c r="A2795">
        <v>201819</v>
      </c>
      <c r="B2795" t="s">
        <v>19</v>
      </c>
      <c r="C2795" t="s">
        <v>110</v>
      </c>
      <c r="D2795" t="s">
        <v>20</v>
      </c>
      <c r="E2795" t="s">
        <v>21</v>
      </c>
      <c r="F2795" t="s">
        <v>22</v>
      </c>
      <c r="G2795" t="s">
        <v>161</v>
      </c>
      <c r="H2795" t="s">
        <v>125</v>
      </c>
      <c r="I2795" t="s">
        <v>171</v>
      </c>
      <c r="J2795" t="s">
        <v>161</v>
      </c>
      <c r="K2795" t="s">
        <v>161</v>
      </c>
      <c r="L2795" t="s">
        <v>43</v>
      </c>
      <c r="M2795" t="s">
        <v>26</v>
      </c>
      <c r="N2795">
        <v>73626</v>
      </c>
      <c r="O2795">
        <v>70975</v>
      </c>
      <c r="P2795">
        <v>45194</v>
      </c>
      <c r="Q2795">
        <v>34986</v>
      </c>
      <c r="R2795">
        <v>0</v>
      </c>
      <c r="S2795">
        <v>0</v>
      </c>
      <c r="T2795">
        <v>0</v>
      </c>
      <c r="U2795">
        <v>0</v>
      </c>
      <c r="V2795">
        <v>96</v>
      </c>
      <c r="W2795">
        <v>61</v>
      </c>
      <c r="X2795">
        <v>47</v>
      </c>
      <c r="Y2795" t="s">
        <v>173</v>
      </c>
      <c r="Z2795" t="s">
        <v>173</v>
      </c>
      <c r="AA2795" t="s">
        <v>173</v>
      </c>
      <c r="AB2795" t="s">
        <v>173</v>
      </c>
      <c r="AC2795" s="25" t="s">
        <v>173</v>
      </c>
      <c r="AD2795" s="25" t="s">
        <v>173</v>
      </c>
      <c r="AE2795" s="25" t="s">
        <v>173</v>
      </c>
      <c r="AQ2795" s="5" t="e">
        <f>VLOOKUP(AR2795,'End KS4 denominations'!A:G,7,0)</f>
        <v>#N/A</v>
      </c>
      <c r="AR2795" s="5" t="str">
        <f t="shared" si="43"/>
        <v>Total.S7.State-funded mainstream.Total.Total</v>
      </c>
    </row>
    <row r="2796" spans="1:44" x14ac:dyDescent="0.25">
      <c r="A2796">
        <v>201819</v>
      </c>
      <c r="B2796" t="s">
        <v>19</v>
      </c>
      <c r="C2796" t="s">
        <v>110</v>
      </c>
      <c r="D2796" t="s">
        <v>20</v>
      </c>
      <c r="E2796" t="s">
        <v>21</v>
      </c>
      <c r="F2796" t="s">
        <v>22</v>
      </c>
      <c r="G2796" t="s">
        <v>111</v>
      </c>
      <c r="H2796" t="s">
        <v>125</v>
      </c>
      <c r="I2796" t="s">
        <v>171</v>
      </c>
      <c r="J2796" t="s">
        <v>161</v>
      </c>
      <c r="K2796" t="s">
        <v>161</v>
      </c>
      <c r="L2796" t="s">
        <v>44</v>
      </c>
      <c r="M2796" t="s">
        <v>26</v>
      </c>
      <c r="N2796">
        <v>528</v>
      </c>
      <c r="O2796">
        <v>523</v>
      </c>
      <c r="P2796">
        <v>326</v>
      </c>
      <c r="Q2796">
        <v>246</v>
      </c>
      <c r="R2796">
        <v>0</v>
      </c>
      <c r="S2796">
        <v>0</v>
      </c>
      <c r="T2796">
        <v>0</v>
      </c>
      <c r="U2796">
        <v>0</v>
      </c>
      <c r="V2796">
        <v>99</v>
      </c>
      <c r="W2796">
        <v>61</v>
      </c>
      <c r="X2796">
        <v>46</v>
      </c>
      <c r="Y2796" t="s">
        <v>173</v>
      </c>
      <c r="Z2796" t="s">
        <v>173</v>
      </c>
      <c r="AA2796" t="s">
        <v>173</v>
      </c>
      <c r="AB2796" t="s">
        <v>173</v>
      </c>
      <c r="AC2796" s="25" t="s">
        <v>173</v>
      </c>
      <c r="AD2796" s="25" t="s">
        <v>173</v>
      </c>
      <c r="AE2796" s="25" t="s">
        <v>173</v>
      </c>
      <c r="AQ2796" s="5" t="e">
        <f>VLOOKUP(AR2796,'End KS4 denominations'!A:G,7,0)</f>
        <v>#N/A</v>
      </c>
      <c r="AR2796" s="5" t="str">
        <f t="shared" si="43"/>
        <v>Boys.S7.State-funded mainstream.Total.Total</v>
      </c>
    </row>
    <row r="2797" spans="1:44" x14ac:dyDescent="0.25">
      <c r="A2797">
        <v>201819</v>
      </c>
      <c r="B2797" t="s">
        <v>19</v>
      </c>
      <c r="C2797" t="s">
        <v>110</v>
      </c>
      <c r="D2797" t="s">
        <v>20</v>
      </c>
      <c r="E2797" t="s">
        <v>21</v>
      </c>
      <c r="F2797" t="s">
        <v>22</v>
      </c>
      <c r="G2797" t="s">
        <v>113</v>
      </c>
      <c r="H2797" t="s">
        <v>125</v>
      </c>
      <c r="I2797" t="s">
        <v>171</v>
      </c>
      <c r="J2797" t="s">
        <v>161</v>
      </c>
      <c r="K2797" t="s">
        <v>161</v>
      </c>
      <c r="L2797" t="s">
        <v>44</v>
      </c>
      <c r="M2797" t="s">
        <v>26</v>
      </c>
      <c r="N2797">
        <v>8243</v>
      </c>
      <c r="O2797">
        <v>8167</v>
      </c>
      <c r="P2797">
        <v>5860</v>
      </c>
      <c r="Q2797">
        <v>4560</v>
      </c>
      <c r="R2797">
        <v>0</v>
      </c>
      <c r="S2797">
        <v>0</v>
      </c>
      <c r="T2797">
        <v>0</v>
      </c>
      <c r="U2797">
        <v>0</v>
      </c>
      <c r="V2797">
        <v>99</v>
      </c>
      <c r="W2797">
        <v>71</v>
      </c>
      <c r="X2797">
        <v>55</v>
      </c>
      <c r="Y2797" t="s">
        <v>173</v>
      </c>
      <c r="Z2797" t="s">
        <v>173</v>
      </c>
      <c r="AA2797" t="s">
        <v>173</v>
      </c>
      <c r="AB2797" t="s">
        <v>173</v>
      </c>
      <c r="AC2797" s="25" t="s">
        <v>173</v>
      </c>
      <c r="AD2797" s="25" t="s">
        <v>173</v>
      </c>
      <c r="AE2797" s="25" t="s">
        <v>173</v>
      </c>
      <c r="AQ2797" s="5" t="e">
        <f>VLOOKUP(AR2797,'End KS4 denominations'!A:G,7,0)</f>
        <v>#N/A</v>
      </c>
      <c r="AR2797" s="5" t="str">
        <f t="shared" si="43"/>
        <v>Girls.S7.State-funded mainstream.Total.Total</v>
      </c>
    </row>
    <row r="2798" spans="1:44" x14ac:dyDescent="0.25">
      <c r="A2798">
        <v>201819</v>
      </c>
      <c r="B2798" t="s">
        <v>19</v>
      </c>
      <c r="C2798" t="s">
        <v>110</v>
      </c>
      <c r="D2798" t="s">
        <v>20</v>
      </c>
      <c r="E2798" t="s">
        <v>21</v>
      </c>
      <c r="F2798" t="s">
        <v>22</v>
      </c>
      <c r="G2798" t="s">
        <v>161</v>
      </c>
      <c r="H2798" t="s">
        <v>125</v>
      </c>
      <c r="I2798" t="s">
        <v>171</v>
      </c>
      <c r="J2798" t="s">
        <v>161</v>
      </c>
      <c r="K2798" t="s">
        <v>161</v>
      </c>
      <c r="L2798" t="s">
        <v>44</v>
      </c>
      <c r="M2798" t="s">
        <v>26</v>
      </c>
      <c r="N2798">
        <v>8771</v>
      </c>
      <c r="O2798">
        <v>8690</v>
      </c>
      <c r="P2798">
        <v>6186</v>
      </c>
      <c r="Q2798">
        <v>4806</v>
      </c>
      <c r="R2798">
        <v>0</v>
      </c>
      <c r="S2798">
        <v>0</v>
      </c>
      <c r="T2798">
        <v>0</v>
      </c>
      <c r="U2798">
        <v>0</v>
      </c>
      <c r="V2798">
        <v>99</v>
      </c>
      <c r="W2798">
        <v>70</v>
      </c>
      <c r="X2798">
        <v>54</v>
      </c>
      <c r="Y2798" t="s">
        <v>173</v>
      </c>
      <c r="Z2798" t="s">
        <v>173</v>
      </c>
      <c r="AA2798" t="s">
        <v>173</v>
      </c>
      <c r="AB2798" t="s">
        <v>173</v>
      </c>
      <c r="AC2798" s="25" t="s">
        <v>173</v>
      </c>
      <c r="AD2798" s="25" t="s">
        <v>173</v>
      </c>
      <c r="AE2798" s="25" t="s">
        <v>173</v>
      </c>
      <c r="AQ2798" s="5" t="e">
        <f>VLOOKUP(AR2798,'End KS4 denominations'!A:G,7,0)</f>
        <v>#N/A</v>
      </c>
      <c r="AR2798" s="5" t="str">
        <f t="shared" si="43"/>
        <v>Total.S7.State-funded mainstream.Total.Total</v>
      </c>
    </row>
    <row r="2799" spans="1:44" x14ac:dyDescent="0.25">
      <c r="A2799">
        <v>201819</v>
      </c>
      <c r="B2799" t="s">
        <v>19</v>
      </c>
      <c r="C2799" t="s">
        <v>110</v>
      </c>
      <c r="D2799" t="s">
        <v>20</v>
      </c>
      <c r="E2799" t="s">
        <v>21</v>
      </c>
      <c r="F2799" t="s">
        <v>22</v>
      </c>
      <c r="G2799" t="s">
        <v>111</v>
      </c>
      <c r="H2799" t="s">
        <v>125</v>
      </c>
      <c r="I2799" t="s">
        <v>171</v>
      </c>
      <c r="J2799" t="s">
        <v>161</v>
      </c>
      <c r="K2799" t="s">
        <v>161</v>
      </c>
      <c r="L2799" t="s">
        <v>165</v>
      </c>
      <c r="M2799" t="s">
        <v>26</v>
      </c>
      <c r="N2799">
        <v>56957</v>
      </c>
      <c r="O2799">
        <v>55761</v>
      </c>
      <c r="P2799">
        <v>31810</v>
      </c>
      <c r="Q2799">
        <v>22655</v>
      </c>
      <c r="R2799">
        <v>0</v>
      </c>
      <c r="S2799">
        <v>0</v>
      </c>
      <c r="T2799">
        <v>0</v>
      </c>
      <c r="U2799">
        <v>0</v>
      </c>
      <c r="V2799">
        <v>97</v>
      </c>
      <c r="W2799">
        <v>55</v>
      </c>
      <c r="X2799">
        <v>39</v>
      </c>
      <c r="Y2799" t="s">
        <v>173</v>
      </c>
      <c r="Z2799" t="s">
        <v>173</v>
      </c>
      <c r="AA2799" t="s">
        <v>173</v>
      </c>
      <c r="AB2799" t="s">
        <v>173</v>
      </c>
      <c r="AC2799" s="25" t="s">
        <v>173</v>
      </c>
      <c r="AD2799" s="25" t="s">
        <v>173</v>
      </c>
      <c r="AE2799" s="25" t="s">
        <v>173</v>
      </c>
      <c r="AQ2799" s="5" t="e">
        <f>VLOOKUP(AR2799,'End KS4 denominations'!A:G,7,0)</f>
        <v>#N/A</v>
      </c>
      <c r="AR2799" s="5" t="str">
        <f t="shared" si="43"/>
        <v>Boys.S7.State-funded mainstream.Total.Total</v>
      </c>
    </row>
    <row r="2800" spans="1:44" x14ac:dyDescent="0.25">
      <c r="A2800">
        <v>201819</v>
      </c>
      <c r="B2800" t="s">
        <v>19</v>
      </c>
      <c r="C2800" t="s">
        <v>110</v>
      </c>
      <c r="D2800" t="s">
        <v>20</v>
      </c>
      <c r="E2800" t="s">
        <v>21</v>
      </c>
      <c r="F2800" t="s">
        <v>22</v>
      </c>
      <c r="G2800" t="s">
        <v>113</v>
      </c>
      <c r="H2800" t="s">
        <v>125</v>
      </c>
      <c r="I2800" t="s">
        <v>171</v>
      </c>
      <c r="J2800" t="s">
        <v>161</v>
      </c>
      <c r="K2800" t="s">
        <v>161</v>
      </c>
      <c r="L2800" t="s">
        <v>165</v>
      </c>
      <c r="M2800" t="s">
        <v>26</v>
      </c>
      <c r="N2800">
        <v>24480</v>
      </c>
      <c r="O2800">
        <v>24246</v>
      </c>
      <c r="P2800">
        <v>17854</v>
      </c>
      <c r="Q2800">
        <v>14538</v>
      </c>
      <c r="R2800">
        <v>0</v>
      </c>
      <c r="S2800">
        <v>0</v>
      </c>
      <c r="T2800">
        <v>0</v>
      </c>
      <c r="U2800">
        <v>0</v>
      </c>
      <c r="V2800">
        <v>99</v>
      </c>
      <c r="W2800">
        <v>72</v>
      </c>
      <c r="X2800">
        <v>59</v>
      </c>
      <c r="Y2800" t="s">
        <v>173</v>
      </c>
      <c r="Z2800" t="s">
        <v>173</v>
      </c>
      <c r="AA2800" t="s">
        <v>173</v>
      </c>
      <c r="AB2800" t="s">
        <v>173</v>
      </c>
      <c r="AC2800" s="25" t="s">
        <v>173</v>
      </c>
      <c r="AD2800" s="25" t="s">
        <v>173</v>
      </c>
      <c r="AE2800" s="25" t="s">
        <v>173</v>
      </c>
      <c r="AQ2800" s="5" t="e">
        <f>VLOOKUP(AR2800,'End KS4 denominations'!A:G,7,0)</f>
        <v>#N/A</v>
      </c>
      <c r="AR2800" s="5" t="str">
        <f t="shared" si="43"/>
        <v>Girls.S7.State-funded mainstream.Total.Total</v>
      </c>
    </row>
    <row r="2801" spans="1:44" x14ac:dyDescent="0.25">
      <c r="A2801">
        <v>201819</v>
      </c>
      <c r="B2801" t="s">
        <v>19</v>
      </c>
      <c r="C2801" t="s">
        <v>110</v>
      </c>
      <c r="D2801" t="s">
        <v>20</v>
      </c>
      <c r="E2801" t="s">
        <v>21</v>
      </c>
      <c r="F2801" t="s">
        <v>22</v>
      </c>
      <c r="G2801" t="s">
        <v>161</v>
      </c>
      <c r="H2801" t="s">
        <v>125</v>
      </c>
      <c r="I2801" t="s">
        <v>171</v>
      </c>
      <c r="J2801" t="s">
        <v>161</v>
      </c>
      <c r="K2801" t="s">
        <v>161</v>
      </c>
      <c r="L2801" t="s">
        <v>165</v>
      </c>
      <c r="M2801" t="s">
        <v>26</v>
      </c>
      <c r="N2801">
        <v>81437</v>
      </c>
      <c r="O2801">
        <v>80007</v>
      </c>
      <c r="P2801">
        <v>49664</v>
      </c>
      <c r="Q2801">
        <v>37193</v>
      </c>
      <c r="R2801">
        <v>0</v>
      </c>
      <c r="S2801">
        <v>0</v>
      </c>
      <c r="T2801">
        <v>0</v>
      </c>
      <c r="U2801">
        <v>0</v>
      </c>
      <c r="V2801">
        <v>98</v>
      </c>
      <c r="W2801">
        <v>60</v>
      </c>
      <c r="X2801">
        <v>45</v>
      </c>
      <c r="Y2801" t="s">
        <v>173</v>
      </c>
      <c r="Z2801" t="s">
        <v>173</v>
      </c>
      <c r="AA2801" t="s">
        <v>173</v>
      </c>
      <c r="AB2801" t="s">
        <v>173</v>
      </c>
      <c r="AC2801" s="25" t="s">
        <v>173</v>
      </c>
      <c r="AD2801" s="25" t="s">
        <v>173</v>
      </c>
      <c r="AE2801" s="25" t="s">
        <v>173</v>
      </c>
      <c r="AQ2801" s="5" t="e">
        <f>VLOOKUP(AR2801,'End KS4 denominations'!A:G,7,0)</f>
        <v>#N/A</v>
      </c>
      <c r="AR2801" s="5" t="str">
        <f t="shared" si="43"/>
        <v>Total.S7.State-funded mainstream.Total.Total</v>
      </c>
    </row>
    <row r="2802" spans="1:44" x14ac:dyDescent="0.25">
      <c r="A2802">
        <v>201819</v>
      </c>
      <c r="B2802" t="s">
        <v>19</v>
      </c>
      <c r="C2802" t="s">
        <v>110</v>
      </c>
      <c r="D2802" t="s">
        <v>20</v>
      </c>
      <c r="E2802" t="s">
        <v>21</v>
      </c>
      <c r="F2802" t="s">
        <v>22</v>
      </c>
      <c r="G2802" t="s">
        <v>111</v>
      </c>
      <c r="H2802" t="s">
        <v>125</v>
      </c>
      <c r="I2802" t="s">
        <v>171</v>
      </c>
      <c r="J2802" t="s">
        <v>161</v>
      </c>
      <c r="K2802" t="s">
        <v>161</v>
      </c>
      <c r="L2802" t="s">
        <v>45</v>
      </c>
      <c r="M2802" t="s">
        <v>26</v>
      </c>
      <c r="N2802">
        <v>18167</v>
      </c>
      <c r="O2802">
        <v>17965</v>
      </c>
      <c r="P2802">
        <v>10872</v>
      </c>
      <c r="Q2802">
        <v>7714</v>
      </c>
      <c r="R2802">
        <v>0</v>
      </c>
      <c r="S2802">
        <v>0</v>
      </c>
      <c r="T2802">
        <v>0</v>
      </c>
      <c r="U2802">
        <v>0</v>
      </c>
      <c r="V2802">
        <v>98</v>
      </c>
      <c r="W2802">
        <v>59</v>
      </c>
      <c r="X2802">
        <v>42</v>
      </c>
      <c r="Y2802" t="s">
        <v>173</v>
      </c>
      <c r="Z2802" t="s">
        <v>173</v>
      </c>
      <c r="AA2802" t="s">
        <v>173</v>
      </c>
      <c r="AB2802" t="s">
        <v>173</v>
      </c>
      <c r="AC2802" s="25" t="s">
        <v>173</v>
      </c>
      <c r="AD2802" s="25" t="s">
        <v>173</v>
      </c>
      <c r="AE2802" s="25" t="s">
        <v>173</v>
      </c>
      <c r="AQ2802" s="5" t="e">
        <f>VLOOKUP(AR2802,'End KS4 denominations'!A:G,7,0)</f>
        <v>#N/A</v>
      </c>
      <c r="AR2802" s="5" t="str">
        <f t="shared" si="43"/>
        <v>Boys.S7.State-funded mainstream.Total.Total</v>
      </c>
    </row>
    <row r="2803" spans="1:44" x14ac:dyDescent="0.25">
      <c r="A2803">
        <v>201819</v>
      </c>
      <c r="B2803" t="s">
        <v>19</v>
      </c>
      <c r="C2803" t="s">
        <v>110</v>
      </c>
      <c r="D2803" t="s">
        <v>20</v>
      </c>
      <c r="E2803" t="s">
        <v>21</v>
      </c>
      <c r="F2803" t="s">
        <v>22</v>
      </c>
      <c r="G2803" t="s">
        <v>113</v>
      </c>
      <c r="H2803" t="s">
        <v>125</v>
      </c>
      <c r="I2803" t="s">
        <v>171</v>
      </c>
      <c r="J2803" t="s">
        <v>161</v>
      </c>
      <c r="K2803" t="s">
        <v>161</v>
      </c>
      <c r="L2803" t="s">
        <v>45</v>
      </c>
      <c r="M2803" t="s">
        <v>26</v>
      </c>
      <c r="N2803">
        <v>33293</v>
      </c>
      <c r="O2803">
        <v>33169</v>
      </c>
      <c r="P2803">
        <v>26170</v>
      </c>
      <c r="Q2803">
        <v>21320</v>
      </c>
      <c r="R2803">
        <v>0</v>
      </c>
      <c r="S2803">
        <v>0</v>
      </c>
      <c r="T2803">
        <v>0</v>
      </c>
      <c r="U2803">
        <v>0</v>
      </c>
      <c r="V2803">
        <v>99</v>
      </c>
      <c r="W2803">
        <v>78</v>
      </c>
      <c r="X2803">
        <v>64</v>
      </c>
      <c r="Y2803" t="s">
        <v>173</v>
      </c>
      <c r="Z2803" t="s">
        <v>173</v>
      </c>
      <c r="AA2803" t="s">
        <v>173</v>
      </c>
      <c r="AB2803" t="s">
        <v>173</v>
      </c>
      <c r="AC2803" s="25" t="s">
        <v>173</v>
      </c>
      <c r="AD2803" s="25" t="s">
        <v>173</v>
      </c>
      <c r="AE2803" s="25" t="s">
        <v>173</v>
      </c>
      <c r="AQ2803" s="5" t="e">
        <f>VLOOKUP(AR2803,'End KS4 denominations'!A:G,7,0)</f>
        <v>#N/A</v>
      </c>
      <c r="AR2803" s="5" t="str">
        <f t="shared" si="43"/>
        <v>Girls.S7.State-funded mainstream.Total.Total</v>
      </c>
    </row>
    <row r="2804" spans="1:44" x14ac:dyDescent="0.25">
      <c r="A2804">
        <v>201819</v>
      </c>
      <c r="B2804" t="s">
        <v>19</v>
      </c>
      <c r="C2804" t="s">
        <v>110</v>
      </c>
      <c r="D2804" t="s">
        <v>20</v>
      </c>
      <c r="E2804" t="s">
        <v>21</v>
      </c>
      <c r="F2804" t="s">
        <v>22</v>
      </c>
      <c r="G2804" t="s">
        <v>161</v>
      </c>
      <c r="H2804" t="s">
        <v>125</v>
      </c>
      <c r="I2804" t="s">
        <v>171</v>
      </c>
      <c r="J2804" t="s">
        <v>161</v>
      </c>
      <c r="K2804" t="s">
        <v>161</v>
      </c>
      <c r="L2804" t="s">
        <v>45</v>
      </c>
      <c r="M2804" t="s">
        <v>26</v>
      </c>
      <c r="N2804">
        <v>51460</v>
      </c>
      <c r="O2804">
        <v>51134</v>
      </c>
      <c r="P2804">
        <v>37042</v>
      </c>
      <c r="Q2804">
        <v>29034</v>
      </c>
      <c r="R2804">
        <v>0</v>
      </c>
      <c r="S2804">
        <v>0</v>
      </c>
      <c r="T2804">
        <v>0</v>
      </c>
      <c r="U2804">
        <v>0</v>
      </c>
      <c r="V2804">
        <v>99</v>
      </c>
      <c r="W2804">
        <v>71</v>
      </c>
      <c r="X2804">
        <v>56</v>
      </c>
      <c r="Y2804" t="s">
        <v>173</v>
      </c>
      <c r="Z2804" t="s">
        <v>173</v>
      </c>
      <c r="AA2804" t="s">
        <v>173</v>
      </c>
      <c r="AB2804" t="s">
        <v>173</v>
      </c>
      <c r="AC2804" s="25" t="s">
        <v>173</v>
      </c>
      <c r="AD2804" s="25" t="s">
        <v>173</v>
      </c>
      <c r="AE2804" s="25" t="s">
        <v>173</v>
      </c>
      <c r="AQ2804" s="5" t="e">
        <f>VLOOKUP(AR2804,'End KS4 denominations'!A:G,7,0)</f>
        <v>#N/A</v>
      </c>
      <c r="AR2804" s="5" t="str">
        <f t="shared" si="43"/>
        <v>Total.S7.State-funded mainstream.Total.Total</v>
      </c>
    </row>
    <row r="2805" spans="1:44" x14ac:dyDescent="0.25">
      <c r="A2805">
        <v>201819</v>
      </c>
      <c r="B2805" t="s">
        <v>19</v>
      </c>
      <c r="C2805" t="s">
        <v>110</v>
      </c>
      <c r="D2805" t="s">
        <v>20</v>
      </c>
      <c r="E2805" t="s">
        <v>21</v>
      </c>
      <c r="F2805" t="s">
        <v>22</v>
      </c>
      <c r="G2805" t="s">
        <v>111</v>
      </c>
      <c r="H2805" t="s">
        <v>125</v>
      </c>
      <c r="I2805" t="s">
        <v>171</v>
      </c>
      <c r="J2805" t="s">
        <v>161</v>
      </c>
      <c r="K2805" t="s">
        <v>161</v>
      </c>
      <c r="L2805" t="s">
        <v>46</v>
      </c>
      <c r="M2805" t="s">
        <v>26</v>
      </c>
      <c r="N2805">
        <v>3786</v>
      </c>
      <c r="O2805">
        <v>3752</v>
      </c>
      <c r="P2805">
        <v>3124</v>
      </c>
      <c r="Q2805">
        <v>2703</v>
      </c>
      <c r="R2805">
        <v>0</v>
      </c>
      <c r="S2805">
        <v>0</v>
      </c>
      <c r="T2805">
        <v>0</v>
      </c>
      <c r="U2805">
        <v>0</v>
      </c>
      <c r="V2805">
        <v>99</v>
      </c>
      <c r="W2805">
        <v>82</v>
      </c>
      <c r="X2805">
        <v>71</v>
      </c>
      <c r="Y2805" t="s">
        <v>173</v>
      </c>
      <c r="Z2805" t="s">
        <v>173</v>
      </c>
      <c r="AA2805" t="s">
        <v>173</v>
      </c>
      <c r="AB2805" t="s">
        <v>173</v>
      </c>
      <c r="AC2805" s="25" t="s">
        <v>173</v>
      </c>
      <c r="AD2805" s="25" t="s">
        <v>173</v>
      </c>
      <c r="AE2805" s="25" t="s">
        <v>173</v>
      </c>
      <c r="AQ2805" s="5" t="e">
        <f>VLOOKUP(AR2805,'End KS4 denominations'!A:G,7,0)</f>
        <v>#N/A</v>
      </c>
      <c r="AR2805" s="5" t="str">
        <f t="shared" si="43"/>
        <v>Boys.S7.State-funded mainstream.Total.Total</v>
      </c>
    </row>
    <row r="2806" spans="1:44" x14ac:dyDescent="0.25">
      <c r="A2806">
        <v>201819</v>
      </c>
      <c r="B2806" t="s">
        <v>19</v>
      </c>
      <c r="C2806" t="s">
        <v>110</v>
      </c>
      <c r="D2806" t="s">
        <v>20</v>
      </c>
      <c r="E2806" t="s">
        <v>21</v>
      </c>
      <c r="F2806" t="s">
        <v>22</v>
      </c>
      <c r="G2806" t="s">
        <v>113</v>
      </c>
      <c r="H2806" t="s">
        <v>125</v>
      </c>
      <c r="I2806" t="s">
        <v>171</v>
      </c>
      <c r="J2806" t="s">
        <v>161</v>
      </c>
      <c r="K2806" t="s">
        <v>161</v>
      </c>
      <c r="L2806" t="s">
        <v>46</v>
      </c>
      <c r="M2806" t="s">
        <v>26</v>
      </c>
      <c r="N2806">
        <v>1787</v>
      </c>
      <c r="O2806">
        <v>1777</v>
      </c>
      <c r="P2806">
        <v>1430</v>
      </c>
      <c r="Q2806">
        <v>1197</v>
      </c>
      <c r="R2806">
        <v>0</v>
      </c>
      <c r="S2806">
        <v>0</v>
      </c>
      <c r="T2806">
        <v>0</v>
      </c>
      <c r="U2806">
        <v>0</v>
      </c>
      <c r="V2806">
        <v>99</v>
      </c>
      <c r="W2806">
        <v>80</v>
      </c>
      <c r="X2806">
        <v>66</v>
      </c>
      <c r="Y2806" t="s">
        <v>173</v>
      </c>
      <c r="Z2806" t="s">
        <v>173</v>
      </c>
      <c r="AA2806" t="s">
        <v>173</v>
      </c>
      <c r="AB2806" t="s">
        <v>173</v>
      </c>
      <c r="AC2806" s="25" t="s">
        <v>173</v>
      </c>
      <c r="AD2806" s="25" t="s">
        <v>173</v>
      </c>
      <c r="AE2806" s="25" t="s">
        <v>173</v>
      </c>
      <c r="AQ2806" s="5" t="e">
        <f>VLOOKUP(AR2806,'End KS4 denominations'!A:G,7,0)</f>
        <v>#N/A</v>
      </c>
      <c r="AR2806" s="5" t="str">
        <f t="shared" si="43"/>
        <v>Girls.S7.State-funded mainstream.Total.Total</v>
      </c>
    </row>
    <row r="2807" spans="1:44" x14ac:dyDescent="0.25">
      <c r="A2807">
        <v>201819</v>
      </c>
      <c r="B2807" t="s">
        <v>19</v>
      </c>
      <c r="C2807" t="s">
        <v>110</v>
      </c>
      <c r="D2807" t="s">
        <v>20</v>
      </c>
      <c r="E2807" t="s">
        <v>21</v>
      </c>
      <c r="F2807" t="s">
        <v>22</v>
      </c>
      <c r="G2807" t="s">
        <v>161</v>
      </c>
      <c r="H2807" t="s">
        <v>125</v>
      </c>
      <c r="I2807" t="s">
        <v>171</v>
      </c>
      <c r="J2807" t="s">
        <v>161</v>
      </c>
      <c r="K2807" t="s">
        <v>161</v>
      </c>
      <c r="L2807" t="s">
        <v>46</v>
      </c>
      <c r="M2807" t="s">
        <v>26</v>
      </c>
      <c r="N2807">
        <v>5573</v>
      </c>
      <c r="O2807">
        <v>5529</v>
      </c>
      <c r="P2807">
        <v>4554</v>
      </c>
      <c r="Q2807">
        <v>3900</v>
      </c>
      <c r="R2807">
        <v>0</v>
      </c>
      <c r="S2807">
        <v>0</v>
      </c>
      <c r="T2807">
        <v>0</v>
      </c>
      <c r="U2807">
        <v>0</v>
      </c>
      <c r="V2807">
        <v>99</v>
      </c>
      <c r="W2807">
        <v>81</v>
      </c>
      <c r="X2807">
        <v>69</v>
      </c>
      <c r="Y2807" t="s">
        <v>173</v>
      </c>
      <c r="Z2807" t="s">
        <v>173</v>
      </c>
      <c r="AA2807" t="s">
        <v>173</v>
      </c>
      <c r="AB2807" t="s">
        <v>173</v>
      </c>
      <c r="AC2807" s="25" t="s">
        <v>173</v>
      </c>
      <c r="AD2807" s="25" t="s">
        <v>173</v>
      </c>
      <c r="AE2807" s="25" t="s">
        <v>173</v>
      </c>
      <c r="AQ2807" s="5" t="e">
        <f>VLOOKUP(AR2807,'End KS4 denominations'!A:G,7,0)</f>
        <v>#N/A</v>
      </c>
      <c r="AR2807" s="5" t="str">
        <f t="shared" si="43"/>
        <v>Total.S7.State-funded mainstream.Total.Total</v>
      </c>
    </row>
    <row r="2808" spans="1:44" x14ac:dyDescent="0.25">
      <c r="A2808">
        <v>201819</v>
      </c>
      <c r="B2808" t="s">
        <v>19</v>
      </c>
      <c r="C2808" t="s">
        <v>110</v>
      </c>
      <c r="D2808" t="s">
        <v>20</v>
      </c>
      <c r="E2808" t="s">
        <v>21</v>
      </c>
      <c r="F2808" t="s">
        <v>22</v>
      </c>
      <c r="G2808" t="s">
        <v>111</v>
      </c>
      <c r="H2808" t="s">
        <v>125</v>
      </c>
      <c r="I2808" t="s">
        <v>171</v>
      </c>
      <c r="J2808" t="s">
        <v>161</v>
      </c>
      <c r="K2808" t="s">
        <v>161</v>
      </c>
      <c r="L2808" t="s">
        <v>47</v>
      </c>
      <c r="M2808" t="s">
        <v>26</v>
      </c>
      <c r="N2808">
        <v>2514</v>
      </c>
      <c r="O2808">
        <v>2446</v>
      </c>
      <c r="P2808">
        <v>1208</v>
      </c>
      <c r="Q2808">
        <v>846</v>
      </c>
      <c r="R2808">
        <v>0</v>
      </c>
      <c r="S2808">
        <v>0</v>
      </c>
      <c r="T2808">
        <v>0</v>
      </c>
      <c r="U2808">
        <v>0</v>
      </c>
      <c r="V2808">
        <v>97</v>
      </c>
      <c r="W2808">
        <v>48</v>
      </c>
      <c r="X2808">
        <v>33</v>
      </c>
      <c r="Y2808" t="s">
        <v>173</v>
      </c>
      <c r="Z2808" t="s">
        <v>173</v>
      </c>
      <c r="AA2808" t="s">
        <v>173</v>
      </c>
      <c r="AB2808" t="s">
        <v>173</v>
      </c>
      <c r="AC2808" s="25" t="s">
        <v>173</v>
      </c>
      <c r="AD2808" s="25" t="s">
        <v>173</v>
      </c>
      <c r="AE2808" s="25" t="s">
        <v>173</v>
      </c>
      <c r="AQ2808" s="5" t="e">
        <f>VLOOKUP(AR2808,'End KS4 denominations'!A:G,7,0)</f>
        <v>#N/A</v>
      </c>
      <c r="AR2808" s="5" t="str">
        <f t="shared" si="43"/>
        <v>Boys.S7.State-funded mainstream.Total.Total</v>
      </c>
    </row>
    <row r="2809" spans="1:44" x14ac:dyDescent="0.25">
      <c r="A2809">
        <v>201819</v>
      </c>
      <c r="B2809" t="s">
        <v>19</v>
      </c>
      <c r="C2809" t="s">
        <v>110</v>
      </c>
      <c r="D2809" t="s">
        <v>20</v>
      </c>
      <c r="E2809" t="s">
        <v>21</v>
      </c>
      <c r="F2809" t="s">
        <v>22</v>
      </c>
      <c r="G2809" t="s">
        <v>113</v>
      </c>
      <c r="H2809" t="s">
        <v>125</v>
      </c>
      <c r="I2809" t="s">
        <v>171</v>
      </c>
      <c r="J2809" t="s">
        <v>161</v>
      </c>
      <c r="K2809" t="s">
        <v>161</v>
      </c>
      <c r="L2809" t="s">
        <v>47</v>
      </c>
      <c r="M2809" t="s">
        <v>26</v>
      </c>
      <c r="N2809">
        <v>302</v>
      </c>
      <c r="O2809">
        <v>297</v>
      </c>
      <c r="P2809">
        <v>213</v>
      </c>
      <c r="Q2809">
        <v>184</v>
      </c>
      <c r="R2809">
        <v>0</v>
      </c>
      <c r="S2809">
        <v>0</v>
      </c>
      <c r="T2809">
        <v>0</v>
      </c>
      <c r="U2809">
        <v>0</v>
      </c>
      <c r="V2809">
        <v>98</v>
      </c>
      <c r="W2809">
        <v>70</v>
      </c>
      <c r="X2809">
        <v>60</v>
      </c>
      <c r="Y2809" t="s">
        <v>173</v>
      </c>
      <c r="Z2809" t="s">
        <v>173</v>
      </c>
      <c r="AA2809" t="s">
        <v>173</v>
      </c>
      <c r="AB2809" t="s">
        <v>173</v>
      </c>
      <c r="AC2809" s="25" t="s">
        <v>173</v>
      </c>
      <c r="AD2809" s="25" t="s">
        <v>173</v>
      </c>
      <c r="AE2809" s="25" t="s">
        <v>173</v>
      </c>
      <c r="AQ2809" s="5" t="e">
        <f>VLOOKUP(AR2809,'End KS4 denominations'!A:G,7,0)</f>
        <v>#N/A</v>
      </c>
      <c r="AR2809" s="5" t="str">
        <f t="shared" si="43"/>
        <v>Girls.S7.State-funded mainstream.Total.Total</v>
      </c>
    </row>
    <row r="2810" spans="1:44" x14ac:dyDescent="0.25">
      <c r="A2810">
        <v>201819</v>
      </c>
      <c r="B2810" t="s">
        <v>19</v>
      </c>
      <c r="C2810" t="s">
        <v>110</v>
      </c>
      <c r="D2810" t="s">
        <v>20</v>
      </c>
      <c r="E2810" t="s">
        <v>21</v>
      </c>
      <c r="F2810" t="s">
        <v>22</v>
      </c>
      <c r="G2810" t="s">
        <v>161</v>
      </c>
      <c r="H2810" t="s">
        <v>125</v>
      </c>
      <c r="I2810" t="s">
        <v>171</v>
      </c>
      <c r="J2810" t="s">
        <v>161</v>
      </c>
      <c r="K2810" t="s">
        <v>161</v>
      </c>
      <c r="L2810" t="s">
        <v>47</v>
      </c>
      <c r="M2810" t="s">
        <v>26</v>
      </c>
      <c r="N2810">
        <v>2816</v>
      </c>
      <c r="O2810">
        <v>2743</v>
      </c>
      <c r="P2810">
        <v>1421</v>
      </c>
      <c r="Q2810">
        <v>1030</v>
      </c>
      <c r="R2810">
        <v>0</v>
      </c>
      <c r="S2810">
        <v>0</v>
      </c>
      <c r="T2810">
        <v>0</v>
      </c>
      <c r="U2810">
        <v>0</v>
      </c>
      <c r="V2810">
        <v>97</v>
      </c>
      <c r="W2810">
        <v>50</v>
      </c>
      <c r="X2810">
        <v>36</v>
      </c>
      <c r="Y2810" t="s">
        <v>173</v>
      </c>
      <c r="Z2810" t="s">
        <v>173</v>
      </c>
      <c r="AA2810" t="s">
        <v>173</v>
      </c>
      <c r="AB2810" t="s">
        <v>173</v>
      </c>
      <c r="AC2810" s="25" t="s">
        <v>173</v>
      </c>
      <c r="AD2810" s="25" t="s">
        <v>173</v>
      </c>
      <c r="AE2810" s="25" t="s">
        <v>173</v>
      </c>
      <c r="AQ2810" s="5" t="e">
        <f>VLOOKUP(AR2810,'End KS4 denominations'!A:G,7,0)</f>
        <v>#N/A</v>
      </c>
      <c r="AR2810" s="5" t="str">
        <f t="shared" si="43"/>
        <v>Total.S7.State-funded mainstream.Total.Total</v>
      </c>
    </row>
    <row r="2811" spans="1:44" x14ac:dyDescent="0.25">
      <c r="A2811">
        <v>201819</v>
      </c>
      <c r="B2811" t="s">
        <v>19</v>
      </c>
      <c r="C2811" t="s">
        <v>110</v>
      </c>
      <c r="D2811" t="s">
        <v>20</v>
      </c>
      <c r="E2811" t="s">
        <v>21</v>
      </c>
      <c r="F2811" t="s">
        <v>22</v>
      </c>
      <c r="G2811" t="s">
        <v>111</v>
      </c>
      <c r="H2811" t="s">
        <v>125</v>
      </c>
      <c r="I2811" t="s">
        <v>171</v>
      </c>
      <c r="J2811" t="s">
        <v>161</v>
      </c>
      <c r="K2811" t="s">
        <v>161</v>
      </c>
      <c r="L2811" t="s">
        <v>48</v>
      </c>
      <c r="M2811" t="s">
        <v>26</v>
      </c>
      <c r="N2811">
        <v>265720</v>
      </c>
      <c r="O2811">
        <v>258611</v>
      </c>
      <c r="P2811">
        <v>167956</v>
      </c>
      <c r="Q2811">
        <v>109912</v>
      </c>
      <c r="R2811">
        <v>0</v>
      </c>
      <c r="S2811">
        <v>0</v>
      </c>
      <c r="T2811">
        <v>0</v>
      </c>
      <c r="U2811">
        <v>0</v>
      </c>
      <c r="V2811">
        <v>97</v>
      </c>
      <c r="W2811">
        <v>63</v>
      </c>
      <c r="X2811">
        <v>41</v>
      </c>
      <c r="Y2811" t="s">
        <v>173</v>
      </c>
      <c r="Z2811" t="s">
        <v>173</v>
      </c>
      <c r="AA2811" t="s">
        <v>173</v>
      </c>
      <c r="AB2811" t="s">
        <v>173</v>
      </c>
      <c r="AC2811" s="25" t="s">
        <v>173</v>
      </c>
      <c r="AD2811" s="25" t="s">
        <v>173</v>
      </c>
      <c r="AE2811" s="25" t="s">
        <v>173</v>
      </c>
      <c r="AQ2811" s="5" t="e">
        <f>VLOOKUP(AR2811,'End KS4 denominations'!A:G,7,0)</f>
        <v>#N/A</v>
      </c>
      <c r="AR2811" s="5" t="str">
        <f t="shared" si="43"/>
        <v>Boys.S7.State-funded mainstream.Total.Total</v>
      </c>
    </row>
    <row r="2812" spans="1:44" x14ac:dyDescent="0.25">
      <c r="A2812">
        <v>201819</v>
      </c>
      <c r="B2812" t="s">
        <v>19</v>
      </c>
      <c r="C2812" t="s">
        <v>110</v>
      </c>
      <c r="D2812" t="s">
        <v>20</v>
      </c>
      <c r="E2812" t="s">
        <v>21</v>
      </c>
      <c r="F2812" t="s">
        <v>22</v>
      </c>
      <c r="G2812" t="s">
        <v>113</v>
      </c>
      <c r="H2812" t="s">
        <v>125</v>
      </c>
      <c r="I2812" t="s">
        <v>171</v>
      </c>
      <c r="J2812" t="s">
        <v>161</v>
      </c>
      <c r="K2812" t="s">
        <v>161</v>
      </c>
      <c r="L2812" t="s">
        <v>48</v>
      </c>
      <c r="M2812" t="s">
        <v>26</v>
      </c>
      <c r="N2812">
        <v>260850</v>
      </c>
      <c r="O2812">
        <v>255916</v>
      </c>
      <c r="P2812">
        <v>181504</v>
      </c>
      <c r="Q2812">
        <v>123397</v>
      </c>
      <c r="R2812">
        <v>0</v>
      </c>
      <c r="S2812">
        <v>0</v>
      </c>
      <c r="T2812">
        <v>0</v>
      </c>
      <c r="U2812">
        <v>0</v>
      </c>
      <c r="V2812">
        <v>98</v>
      </c>
      <c r="W2812">
        <v>69</v>
      </c>
      <c r="X2812">
        <v>47</v>
      </c>
      <c r="Y2812" t="s">
        <v>173</v>
      </c>
      <c r="Z2812" t="s">
        <v>173</v>
      </c>
      <c r="AA2812" t="s">
        <v>173</v>
      </c>
      <c r="AB2812" t="s">
        <v>173</v>
      </c>
      <c r="AC2812" s="25" t="s">
        <v>173</v>
      </c>
      <c r="AD2812" s="25" t="s">
        <v>173</v>
      </c>
      <c r="AE2812" s="25" t="s">
        <v>173</v>
      </c>
      <c r="AQ2812" s="5" t="e">
        <f>VLOOKUP(AR2812,'End KS4 denominations'!A:G,7,0)</f>
        <v>#N/A</v>
      </c>
      <c r="AR2812" s="5" t="str">
        <f t="shared" si="43"/>
        <v>Girls.S7.State-funded mainstream.Total.Total</v>
      </c>
    </row>
    <row r="2813" spans="1:44" x14ac:dyDescent="0.25">
      <c r="A2813">
        <v>201819</v>
      </c>
      <c r="B2813" t="s">
        <v>19</v>
      </c>
      <c r="C2813" t="s">
        <v>110</v>
      </c>
      <c r="D2813" t="s">
        <v>20</v>
      </c>
      <c r="E2813" t="s">
        <v>21</v>
      </c>
      <c r="F2813" t="s">
        <v>22</v>
      </c>
      <c r="G2813" t="s">
        <v>161</v>
      </c>
      <c r="H2813" t="s">
        <v>125</v>
      </c>
      <c r="I2813" t="s">
        <v>171</v>
      </c>
      <c r="J2813" t="s">
        <v>161</v>
      </c>
      <c r="K2813" t="s">
        <v>161</v>
      </c>
      <c r="L2813" t="s">
        <v>48</v>
      </c>
      <c r="M2813" t="s">
        <v>26</v>
      </c>
      <c r="N2813">
        <v>526570</v>
      </c>
      <c r="O2813">
        <v>514527</v>
      </c>
      <c r="P2813">
        <v>349460</v>
      </c>
      <c r="Q2813">
        <v>233309</v>
      </c>
      <c r="R2813">
        <v>0</v>
      </c>
      <c r="S2813">
        <v>0</v>
      </c>
      <c r="T2813">
        <v>0</v>
      </c>
      <c r="U2813">
        <v>0</v>
      </c>
      <c r="V2813">
        <v>97</v>
      </c>
      <c r="W2813">
        <v>66</v>
      </c>
      <c r="X2813">
        <v>44</v>
      </c>
      <c r="Y2813" t="s">
        <v>173</v>
      </c>
      <c r="Z2813" t="s">
        <v>173</v>
      </c>
      <c r="AA2813" t="s">
        <v>173</v>
      </c>
      <c r="AB2813" t="s">
        <v>173</v>
      </c>
      <c r="AC2813" s="25" t="s">
        <v>173</v>
      </c>
      <c r="AD2813" s="25" t="s">
        <v>173</v>
      </c>
      <c r="AE2813" s="25" t="s">
        <v>173</v>
      </c>
      <c r="AQ2813" s="5" t="e">
        <f>VLOOKUP(AR2813,'End KS4 denominations'!A:G,7,0)</f>
        <v>#N/A</v>
      </c>
      <c r="AR2813" s="5" t="str">
        <f t="shared" si="43"/>
        <v>Total.S7.State-funded mainstream.Total.Total</v>
      </c>
    </row>
    <row r="2814" spans="1:44" x14ac:dyDescent="0.25">
      <c r="A2814">
        <v>201819</v>
      </c>
      <c r="B2814" t="s">
        <v>19</v>
      </c>
      <c r="C2814" t="s">
        <v>110</v>
      </c>
      <c r="D2814" t="s">
        <v>20</v>
      </c>
      <c r="E2814" t="s">
        <v>21</v>
      </c>
      <c r="F2814" t="s">
        <v>22</v>
      </c>
      <c r="G2814" t="s">
        <v>111</v>
      </c>
      <c r="H2814" t="s">
        <v>125</v>
      </c>
      <c r="I2814" t="s">
        <v>171</v>
      </c>
      <c r="J2814" t="s">
        <v>161</v>
      </c>
      <c r="K2814" t="s">
        <v>161</v>
      </c>
      <c r="L2814" t="s">
        <v>49</v>
      </c>
      <c r="M2814" t="s">
        <v>26</v>
      </c>
      <c r="N2814">
        <v>265907</v>
      </c>
      <c r="O2814">
        <v>260716</v>
      </c>
      <c r="P2814">
        <v>166878</v>
      </c>
      <c r="Q2814">
        <v>118045</v>
      </c>
      <c r="R2814">
        <v>0</v>
      </c>
      <c r="S2814">
        <v>0</v>
      </c>
      <c r="T2814">
        <v>0</v>
      </c>
      <c r="U2814">
        <v>0</v>
      </c>
      <c r="V2814">
        <v>98</v>
      </c>
      <c r="W2814">
        <v>62</v>
      </c>
      <c r="X2814">
        <v>44</v>
      </c>
      <c r="Y2814" t="s">
        <v>173</v>
      </c>
      <c r="Z2814" t="s">
        <v>173</v>
      </c>
      <c r="AA2814" t="s">
        <v>173</v>
      </c>
      <c r="AB2814" t="s">
        <v>173</v>
      </c>
      <c r="AC2814" s="25" t="s">
        <v>173</v>
      </c>
      <c r="AD2814" s="25" t="s">
        <v>173</v>
      </c>
      <c r="AE2814" s="25" t="s">
        <v>173</v>
      </c>
      <c r="AQ2814" s="5" t="e">
        <f>VLOOKUP(AR2814,'End KS4 denominations'!A:G,7,0)</f>
        <v>#N/A</v>
      </c>
      <c r="AR2814" s="5" t="str">
        <f t="shared" si="43"/>
        <v>Boys.S7.State-funded mainstream.Total.Total</v>
      </c>
    </row>
    <row r="2815" spans="1:44" x14ac:dyDescent="0.25">
      <c r="A2815">
        <v>201819</v>
      </c>
      <c r="B2815" t="s">
        <v>19</v>
      </c>
      <c r="C2815" t="s">
        <v>110</v>
      </c>
      <c r="D2815" t="s">
        <v>20</v>
      </c>
      <c r="E2815" t="s">
        <v>21</v>
      </c>
      <c r="F2815" t="s">
        <v>22</v>
      </c>
      <c r="G2815" t="s">
        <v>113</v>
      </c>
      <c r="H2815" t="s">
        <v>125</v>
      </c>
      <c r="I2815" t="s">
        <v>171</v>
      </c>
      <c r="J2815" t="s">
        <v>161</v>
      </c>
      <c r="K2815" t="s">
        <v>161</v>
      </c>
      <c r="L2815" t="s">
        <v>49</v>
      </c>
      <c r="M2815" t="s">
        <v>26</v>
      </c>
      <c r="N2815">
        <v>261083</v>
      </c>
      <c r="O2815">
        <v>258989</v>
      </c>
      <c r="P2815">
        <v>203043</v>
      </c>
      <c r="Q2815">
        <v>160187</v>
      </c>
      <c r="R2815">
        <v>0</v>
      </c>
      <c r="S2815">
        <v>0</v>
      </c>
      <c r="T2815">
        <v>0</v>
      </c>
      <c r="U2815">
        <v>0</v>
      </c>
      <c r="V2815">
        <v>99</v>
      </c>
      <c r="W2815">
        <v>77</v>
      </c>
      <c r="X2815">
        <v>61</v>
      </c>
      <c r="Y2815" t="s">
        <v>173</v>
      </c>
      <c r="Z2815" t="s">
        <v>173</v>
      </c>
      <c r="AA2815" t="s">
        <v>173</v>
      </c>
      <c r="AB2815" t="s">
        <v>173</v>
      </c>
      <c r="AC2815" s="25" t="s">
        <v>173</v>
      </c>
      <c r="AD2815" s="25" t="s">
        <v>173</v>
      </c>
      <c r="AE2815" s="25" t="s">
        <v>173</v>
      </c>
      <c r="AQ2815" s="5" t="e">
        <f>VLOOKUP(AR2815,'End KS4 denominations'!A:G,7,0)</f>
        <v>#N/A</v>
      </c>
      <c r="AR2815" s="5" t="str">
        <f t="shared" si="43"/>
        <v>Girls.S7.State-funded mainstream.Total.Total</v>
      </c>
    </row>
    <row r="2816" spans="1:44" x14ac:dyDescent="0.25">
      <c r="A2816">
        <v>201819</v>
      </c>
      <c r="B2816" t="s">
        <v>19</v>
      </c>
      <c r="C2816" t="s">
        <v>110</v>
      </c>
      <c r="D2816" t="s">
        <v>20</v>
      </c>
      <c r="E2816" t="s">
        <v>21</v>
      </c>
      <c r="F2816" t="s">
        <v>22</v>
      </c>
      <c r="G2816" t="s">
        <v>161</v>
      </c>
      <c r="H2816" t="s">
        <v>125</v>
      </c>
      <c r="I2816" t="s">
        <v>171</v>
      </c>
      <c r="J2816" t="s">
        <v>161</v>
      </c>
      <c r="K2816" t="s">
        <v>161</v>
      </c>
      <c r="L2816" t="s">
        <v>49</v>
      </c>
      <c r="M2816" t="s">
        <v>26</v>
      </c>
      <c r="N2816">
        <v>526990</v>
      </c>
      <c r="O2816">
        <v>519705</v>
      </c>
      <c r="P2816">
        <v>369921</v>
      </c>
      <c r="Q2816">
        <v>278232</v>
      </c>
      <c r="R2816">
        <v>0</v>
      </c>
      <c r="S2816">
        <v>0</v>
      </c>
      <c r="T2816">
        <v>0</v>
      </c>
      <c r="U2816">
        <v>0</v>
      </c>
      <c r="V2816">
        <v>98</v>
      </c>
      <c r="W2816">
        <v>70</v>
      </c>
      <c r="X2816">
        <v>52</v>
      </c>
      <c r="Y2816" t="s">
        <v>173</v>
      </c>
      <c r="Z2816" t="s">
        <v>173</v>
      </c>
      <c r="AA2816" t="s">
        <v>173</v>
      </c>
      <c r="AB2816" t="s">
        <v>173</v>
      </c>
      <c r="AC2816" s="25" t="s">
        <v>173</v>
      </c>
      <c r="AD2816" s="25" t="s">
        <v>173</v>
      </c>
      <c r="AE2816" s="25" t="s">
        <v>173</v>
      </c>
      <c r="AQ2816" s="5" t="e">
        <f>VLOOKUP(AR2816,'End KS4 denominations'!A:G,7,0)</f>
        <v>#N/A</v>
      </c>
      <c r="AR2816" s="5" t="str">
        <f t="shared" ref="AR2816:AR2879" si="44">CONCATENATE(G2816,".",H2816,".",I2816,".",J2816,".",K2816)</f>
        <v>Total.S7.State-funded mainstream.Total.Total</v>
      </c>
    </row>
    <row r="2817" spans="1:44" x14ac:dyDescent="0.25">
      <c r="A2817">
        <v>201819</v>
      </c>
      <c r="B2817" t="s">
        <v>19</v>
      </c>
      <c r="C2817" t="s">
        <v>110</v>
      </c>
      <c r="D2817" t="s">
        <v>20</v>
      </c>
      <c r="E2817" t="s">
        <v>21</v>
      </c>
      <c r="F2817" t="s">
        <v>22</v>
      </c>
      <c r="G2817" t="s">
        <v>111</v>
      </c>
      <c r="H2817" t="s">
        <v>125</v>
      </c>
      <c r="I2817" t="s">
        <v>171</v>
      </c>
      <c r="J2817" t="s">
        <v>161</v>
      </c>
      <c r="K2817" t="s">
        <v>161</v>
      </c>
      <c r="L2817" t="s">
        <v>50</v>
      </c>
      <c r="M2817" t="s">
        <v>26</v>
      </c>
      <c r="N2817">
        <v>263122</v>
      </c>
      <c r="O2817">
        <v>255490</v>
      </c>
      <c r="P2817">
        <v>172778</v>
      </c>
      <c r="Q2817">
        <v>123446</v>
      </c>
      <c r="R2817">
        <v>0</v>
      </c>
      <c r="S2817">
        <v>0</v>
      </c>
      <c r="T2817">
        <v>0</v>
      </c>
      <c r="U2817">
        <v>0</v>
      </c>
      <c r="V2817">
        <v>97</v>
      </c>
      <c r="W2817">
        <v>65</v>
      </c>
      <c r="X2817">
        <v>46</v>
      </c>
      <c r="Y2817" t="s">
        <v>173</v>
      </c>
      <c r="Z2817" t="s">
        <v>173</v>
      </c>
      <c r="AA2817" t="s">
        <v>173</v>
      </c>
      <c r="AB2817" t="s">
        <v>173</v>
      </c>
      <c r="AC2817" s="25" t="s">
        <v>173</v>
      </c>
      <c r="AD2817" s="25" t="s">
        <v>173</v>
      </c>
      <c r="AE2817" s="25" t="s">
        <v>173</v>
      </c>
      <c r="AQ2817" s="5" t="e">
        <f>VLOOKUP(AR2817,'End KS4 denominations'!A:G,7,0)</f>
        <v>#N/A</v>
      </c>
      <c r="AR2817" s="5" t="str">
        <f t="shared" si="44"/>
        <v>Boys.S7.State-funded mainstream.Total.Total</v>
      </c>
    </row>
    <row r="2818" spans="1:44" x14ac:dyDescent="0.25">
      <c r="A2818">
        <v>201819</v>
      </c>
      <c r="B2818" t="s">
        <v>19</v>
      </c>
      <c r="C2818" t="s">
        <v>110</v>
      </c>
      <c r="D2818" t="s">
        <v>20</v>
      </c>
      <c r="E2818" t="s">
        <v>21</v>
      </c>
      <c r="F2818" t="s">
        <v>22</v>
      </c>
      <c r="G2818" t="s">
        <v>113</v>
      </c>
      <c r="H2818" t="s">
        <v>125</v>
      </c>
      <c r="I2818" t="s">
        <v>171</v>
      </c>
      <c r="J2818" t="s">
        <v>161</v>
      </c>
      <c r="K2818" t="s">
        <v>161</v>
      </c>
      <c r="L2818" t="s">
        <v>50</v>
      </c>
      <c r="M2818" t="s">
        <v>26</v>
      </c>
      <c r="N2818">
        <v>259225</v>
      </c>
      <c r="O2818">
        <v>256290</v>
      </c>
      <c r="P2818">
        <v>208188</v>
      </c>
      <c r="Q2818">
        <v>166628</v>
      </c>
      <c r="R2818">
        <v>0</v>
      </c>
      <c r="S2818">
        <v>0</v>
      </c>
      <c r="T2818">
        <v>0</v>
      </c>
      <c r="U2818">
        <v>0</v>
      </c>
      <c r="V2818">
        <v>98</v>
      </c>
      <c r="W2818">
        <v>80</v>
      </c>
      <c r="X2818">
        <v>64</v>
      </c>
      <c r="Y2818" t="s">
        <v>173</v>
      </c>
      <c r="Z2818" t="s">
        <v>173</v>
      </c>
      <c r="AA2818" t="s">
        <v>173</v>
      </c>
      <c r="AB2818" t="s">
        <v>173</v>
      </c>
      <c r="AC2818" s="25" t="s">
        <v>173</v>
      </c>
      <c r="AD2818" s="25" t="s">
        <v>173</v>
      </c>
      <c r="AE2818" s="25" t="s">
        <v>173</v>
      </c>
      <c r="AQ2818" s="5" t="e">
        <f>VLOOKUP(AR2818,'End KS4 denominations'!A:G,7,0)</f>
        <v>#N/A</v>
      </c>
      <c r="AR2818" s="5" t="str">
        <f t="shared" si="44"/>
        <v>Girls.S7.State-funded mainstream.Total.Total</v>
      </c>
    </row>
    <row r="2819" spans="1:44" x14ac:dyDescent="0.25">
      <c r="A2819">
        <v>201819</v>
      </c>
      <c r="B2819" t="s">
        <v>19</v>
      </c>
      <c r="C2819" t="s">
        <v>110</v>
      </c>
      <c r="D2819" t="s">
        <v>20</v>
      </c>
      <c r="E2819" t="s">
        <v>21</v>
      </c>
      <c r="F2819" t="s">
        <v>22</v>
      </c>
      <c r="G2819" t="s">
        <v>161</v>
      </c>
      <c r="H2819" t="s">
        <v>125</v>
      </c>
      <c r="I2819" t="s">
        <v>171</v>
      </c>
      <c r="J2819" t="s">
        <v>161</v>
      </c>
      <c r="K2819" t="s">
        <v>161</v>
      </c>
      <c r="L2819" t="s">
        <v>50</v>
      </c>
      <c r="M2819" t="s">
        <v>26</v>
      </c>
      <c r="N2819">
        <v>522347</v>
      </c>
      <c r="O2819">
        <v>511780</v>
      </c>
      <c r="P2819">
        <v>380966</v>
      </c>
      <c r="Q2819">
        <v>290074</v>
      </c>
      <c r="R2819">
        <v>0</v>
      </c>
      <c r="S2819">
        <v>0</v>
      </c>
      <c r="T2819">
        <v>0</v>
      </c>
      <c r="U2819">
        <v>0</v>
      </c>
      <c r="V2819">
        <v>97</v>
      </c>
      <c r="W2819">
        <v>72</v>
      </c>
      <c r="X2819">
        <v>55</v>
      </c>
      <c r="Y2819" t="s">
        <v>173</v>
      </c>
      <c r="Z2819" t="s">
        <v>173</v>
      </c>
      <c r="AA2819" t="s">
        <v>173</v>
      </c>
      <c r="AB2819" t="s">
        <v>173</v>
      </c>
      <c r="AC2819" s="25" t="s">
        <v>173</v>
      </c>
      <c r="AD2819" s="25" t="s">
        <v>173</v>
      </c>
      <c r="AE2819" s="25" t="s">
        <v>173</v>
      </c>
      <c r="AQ2819" s="5" t="e">
        <f>VLOOKUP(AR2819,'End KS4 denominations'!A:G,7,0)</f>
        <v>#N/A</v>
      </c>
      <c r="AR2819" s="5" t="str">
        <f t="shared" si="44"/>
        <v>Total.S7.State-funded mainstream.Total.Total</v>
      </c>
    </row>
    <row r="2820" spans="1:44" x14ac:dyDescent="0.25">
      <c r="A2820">
        <v>201819</v>
      </c>
      <c r="B2820" t="s">
        <v>19</v>
      </c>
      <c r="C2820" t="s">
        <v>110</v>
      </c>
      <c r="D2820" t="s">
        <v>20</v>
      </c>
      <c r="E2820" t="s">
        <v>21</v>
      </c>
      <c r="F2820" t="s">
        <v>22</v>
      </c>
      <c r="G2820" t="s">
        <v>111</v>
      </c>
      <c r="H2820" t="s">
        <v>125</v>
      </c>
      <c r="I2820" t="s">
        <v>171</v>
      </c>
      <c r="J2820" t="s">
        <v>161</v>
      </c>
      <c r="K2820" t="s">
        <v>161</v>
      </c>
      <c r="L2820" t="s">
        <v>51</v>
      </c>
      <c r="M2820" t="s">
        <v>26</v>
      </c>
      <c r="N2820">
        <v>263033</v>
      </c>
      <c r="O2820">
        <v>254386</v>
      </c>
      <c r="P2820">
        <v>150958</v>
      </c>
      <c r="Q2820">
        <v>98187</v>
      </c>
      <c r="R2820">
        <v>0</v>
      </c>
      <c r="S2820">
        <v>0</v>
      </c>
      <c r="T2820">
        <v>0</v>
      </c>
      <c r="U2820">
        <v>0</v>
      </c>
      <c r="V2820">
        <v>96</v>
      </c>
      <c r="W2820">
        <v>57</v>
      </c>
      <c r="X2820">
        <v>37</v>
      </c>
      <c r="Y2820" t="s">
        <v>173</v>
      </c>
      <c r="Z2820" t="s">
        <v>173</v>
      </c>
      <c r="AA2820" t="s">
        <v>173</v>
      </c>
      <c r="AB2820" t="s">
        <v>173</v>
      </c>
      <c r="AC2820" s="25" t="s">
        <v>173</v>
      </c>
      <c r="AD2820" s="25" t="s">
        <v>173</v>
      </c>
      <c r="AE2820" s="25" t="s">
        <v>173</v>
      </c>
      <c r="AQ2820" s="5" t="e">
        <f>VLOOKUP(AR2820,'End KS4 denominations'!A:G,7,0)</f>
        <v>#N/A</v>
      </c>
      <c r="AR2820" s="5" t="str">
        <f t="shared" si="44"/>
        <v>Boys.S7.State-funded mainstream.Total.Total</v>
      </c>
    </row>
    <row r="2821" spans="1:44" x14ac:dyDescent="0.25">
      <c r="A2821">
        <v>201819</v>
      </c>
      <c r="B2821" t="s">
        <v>19</v>
      </c>
      <c r="C2821" t="s">
        <v>110</v>
      </c>
      <c r="D2821" t="s">
        <v>20</v>
      </c>
      <c r="E2821" t="s">
        <v>21</v>
      </c>
      <c r="F2821" t="s">
        <v>22</v>
      </c>
      <c r="G2821" t="s">
        <v>113</v>
      </c>
      <c r="H2821" t="s">
        <v>125</v>
      </c>
      <c r="I2821" t="s">
        <v>171</v>
      </c>
      <c r="J2821" t="s">
        <v>161</v>
      </c>
      <c r="K2821" t="s">
        <v>161</v>
      </c>
      <c r="L2821" t="s">
        <v>51</v>
      </c>
      <c r="M2821" t="s">
        <v>26</v>
      </c>
      <c r="N2821">
        <v>258932</v>
      </c>
      <c r="O2821">
        <v>252233</v>
      </c>
      <c r="P2821">
        <v>164054</v>
      </c>
      <c r="Q2821">
        <v>110380</v>
      </c>
      <c r="R2821">
        <v>0</v>
      </c>
      <c r="S2821">
        <v>0</v>
      </c>
      <c r="T2821">
        <v>0</v>
      </c>
      <c r="U2821">
        <v>0</v>
      </c>
      <c r="V2821">
        <v>97</v>
      </c>
      <c r="W2821">
        <v>63</v>
      </c>
      <c r="X2821">
        <v>42</v>
      </c>
      <c r="Y2821" t="s">
        <v>173</v>
      </c>
      <c r="Z2821" t="s">
        <v>173</v>
      </c>
      <c r="AA2821" t="s">
        <v>173</v>
      </c>
      <c r="AB2821" t="s">
        <v>173</v>
      </c>
      <c r="AC2821" s="25" t="s">
        <v>173</v>
      </c>
      <c r="AD2821" s="25" t="s">
        <v>173</v>
      </c>
      <c r="AE2821" s="25" t="s">
        <v>173</v>
      </c>
      <c r="AQ2821" s="5" t="e">
        <f>VLOOKUP(AR2821,'End KS4 denominations'!A:G,7,0)</f>
        <v>#N/A</v>
      </c>
      <c r="AR2821" s="5" t="str">
        <f t="shared" si="44"/>
        <v>Girls.S7.State-funded mainstream.Total.Total</v>
      </c>
    </row>
    <row r="2822" spans="1:44" x14ac:dyDescent="0.25">
      <c r="A2822">
        <v>201819</v>
      </c>
      <c r="B2822" t="s">
        <v>19</v>
      </c>
      <c r="C2822" t="s">
        <v>110</v>
      </c>
      <c r="D2822" t="s">
        <v>20</v>
      </c>
      <c r="E2822" t="s">
        <v>21</v>
      </c>
      <c r="F2822" t="s">
        <v>22</v>
      </c>
      <c r="G2822" t="s">
        <v>161</v>
      </c>
      <c r="H2822" t="s">
        <v>125</v>
      </c>
      <c r="I2822" t="s">
        <v>171</v>
      </c>
      <c r="J2822" t="s">
        <v>161</v>
      </c>
      <c r="K2822" t="s">
        <v>161</v>
      </c>
      <c r="L2822" t="s">
        <v>51</v>
      </c>
      <c r="M2822" t="s">
        <v>26</v>
      </c>
      <c r="N2822">
        <v>521965</v>
      </c>
      <c r="O2822">
        <v>506619</v>
      </c>
      <c r="P2822">
        <v>315012</v>
      </c>
      <c r="Q2822">
        <v>208567</v>
      </c>
      <c r="R2822">
        <v>0</v>
      </c>
      <c r="S2822">
        <v>0</v>
      </c>
      <c r="T2822">
        <v>0</v>
      </c>
      <c r="U2822">
        <v>0</v>
      </c>
      <c r="V2822">
        <v>97</v>
      </c>
      <c r="W2822">
        <v>60</v>
      </c>
      <c r="X2822">
        <v>39</v>
      </c>
      <c r="Y2822" t="s">
        <v>173</v>
      </c>
      <c r="Z2822" t="s">
        <v>173</v>
      </c>
      <c r="AA2822" t="s">
        <v>173</v>
      </c>
      <c r="AB2822" t="s">
        <v>173</v>
      </c>
      <c r="AC2822" s="25" t="s">
        <v>173</v>
      </c>
      <c r="AD2822" s="25" t="s">
        <v>173</v>
      </c>
      <c r="AE2822" s="25" t="s">
        <v>173</v>
      </c>
      <c r="AQ2822" s="5" t="e">
        <f>VLOOKUP(AR2822,'End KS4 denominations'!A:G,7,0)</f>
        <v>#N/A</v>
      </c>
      <c r="AR2822" s="5" t="str">
        <f t="shared" si="44"/>
        <v>Total.S7.State-funded mainstream.Total.Total</v>
      </c>
    </row>
    <row r="2823" spans="1:44" x14ac:dyDescent="0.25">
      <c r="A2823">
        <v>201819</v>
      </c>
      <c r="B2823" t="s">
        <v>19</v>
      </c>
      <c r="C2823" t="s">
        <v>110</v>
      </c>
      <c r="D2823" t="s">
        <v>20</v>
      </c>
      <c r="E2823" t="s">
        <v>21</v>
      </c>
      <c r="F2823" t="s">
        <v>22</v>
      </c>
      <c r="G2823" t="s">
        <v>111</v>
      </c>
      <c r="H2823" t="s">
        <v>125</v>
      </c>
      <c r="I2823" t="s">
        <v>171</v>
      </c>
      <c r="J2823" t="s">
        <v>161</v>
      </c>
      <c r="K2823" t="s">
        <v>161</v>
      </c>
      <c r="L2823" t="s">
        <v>52</v>
      </c>
      <c r="M2823" t="s">
        <v>26</v>
      </c>
      <c r="N2823">
        <v>16270</v>
      </c>
      <c r="O2823">
        <v>16063</v>
      </c>
      <c r="P2823">
        <v>7925</v>
      </c>
      <c r="Q2823">
        <v>5106</v>
      </c>
      <c r="R2823">
        <v>0</v>
      </c>
      <c r="S2823">
        <v>0</v>
      </c>
      <c r="T2823">
        <v>0</v>
      </c>
      <c r="U2823">
        <v>0</v>
      </c>
      <c r="V2823">
        <v>98</v>
      </c>
      <c r="W2823">
        <v>48</v>
      </c>
      <c r="X2823">
        <v>31</v>
      </c>
      <c r="Y2823" t="s">
        <v>173</v>
      </c>
      <c r="Z2823" t="s">
        <v>173</v>
      </c>
      <c r="AA2823" t="s">
        <v>173</v>
      </c>
      <c r="AB2823" t="s">
        <v>173</v>
      </c>
      <c r="AC2823" s="25" t="s">
        <v>173</v>
      </c>
      <c r="AD2823" s="25" t="s">
        <v>173</v>
      </c>
      <c r="AE2823" s="25" t="s">
        <v>173</v>
      </c>
      <c r="AQ2823" s="5" t="e">
        <f>VLOOKUP(AR2823,'End KS4 denominations'!A:G,7,0)</f>
        <v>#N/A</v>
      </c>
      <c r="AR2823" s="5" t="str">
        <f t="shared" si="44"/>
        <v>Boys.S7.State-funded mainstream.Total.Total</v>
      </c>
    </row>
    <row r="2824" spans="1:44" x14ac:dyDescent="0.25">
      <c r="A2824">
        <v>201819</v>
      </c>
      <c r="B2824" t="s">
        <v>19</v>
      </c>
      <c r="C2824" t="s">
        <v>110</v>
      </c>
      <c r="D2824" t="s">
        <v>20</v>
      </c>
      <c r="E2824" t="s">
        <v>21</v>
      </c>
      <c r="F2824" t="s">
        <v>22</v>
      </c>
      <c r="G2824" t="s">
        <v>113</v>
      </c>
      <c r="H2824" t="s">
        <v>125</v>
      </c>
      <c r="I2824" t="s">
        <v>171</v>
      </c>
      <c r="J2824" t="s">
        <v>161</v>
      </c>
      <c r="K2824" t="s">
        <v>161</v>
      </c>
      <c r="L2824" t="s">
        <v>52</v>
      </c>
      <c r="M2824" t="s">
        <v>26</v>
      </c>
      <c r="N2824">
        <v>26496</v>
      </c>
      <c r="O2824">
        <v>26374</v>
      </c>
      <c r="P2824">
        <v>19194</v>
      </c>
      <c r="Q2824">
        <v>15167</v>
      </c>
      <c r="R2824">
        <v>0</v>
      </c>
      <c r="S2824">
        <v>0</v>
      </c>
      <c r="T2824">
        <v>0</v>
      </c>
      <c r="U2824">
        <v>0</v>
      </c>
      <c r="V2824">
        <v>99</v>
      </c>
      <c r="W2824">
        <v>72</v>
      </c>
      <c r="X2824">
        <v>57</v>
      </c>
      <c r="Y2824" t="s">
        <v>173</v>
      </c>
      <c r="Z2824" t="s">
        <v>173</v>
      </c>
      <c r="AA2824" t="s">
        <v>173</v>
      </c>
      <c r="AB2824" t="s">
        <v>173</v>
      </c>
      <c r="AC2824" s="25" t="s">
        <v>173</v>
      </c>
      <c r="AD2824" s="25" t="s">
        <v>173</v>
      </c>
      <c r="AE2824" s="25" t="s">
        <v>173</v>
      </c>
      <c r="AQ2824" s="5" t="e">
        <f>VLOOKUP(AR2824,'End KS4 denominations'!A:G,7,0)</f>
        <v>#N/A</v>
      </c>
      <c r="AR2824" s="5" t="str">
        <f t="shared" si="44"/>
        <v>Girls.S7.State-funded mainstream.Total.Total</v>
      </c>
    </row>
    <row r="2825" spans="1:44" x14ac:dyDescent="0.25">
      <c r="A2825">
        <v>201819</v>
      </c>
      <c r="B2825" t="s">
        <v>19</v>
      </c>
      <c r="C2825" t="s">
        <v>110</v>
      </c>
      <c r="D2825" t="s">
        <v>20</v>
      </c>
      <c r="E2825" t="s">
        <v>21</v>
      </c>
      <c r="F2825" t="s">
        <v>22</v>
      </c>
      <c r="G2825" t="s">
        <v>161</v>
      </c>
      <c r="H2825" t="s">
        <v>125</v>
      </c>
      <c r="I2825" t="s">
        <v>171</v>
      </c>
      <c r="J2825" t="s">
        <v>161</v>
      </c>
      <c r="K2825" t="s">
        <v>161</v>
      </c>
      <c r="L2825" t="s">
        <v>52</v>
      </c>
      <c r="M2825" t="s">
        <v>26</v>
      </c>
      <c r="N2825">
        <v>42766</v>
      </c>
      <c r="O2825">
        <v>42437</v>
      </c>
      <c r="P2825">
        <v>27119</v>
      </c>
      <c r="Q2825">
        <v>20273</v>
      </c>
      <c r="R2825">
        <v>0</v>
      </c>
      <c r="S2825">
        <v>0</v>
      </c>
      <c r="T2825">
        <v>0</v>
      </c>
      <c r="U2825">
        <v>0</v>
      </c>
      <c r="V2825">
        <v>99</v>
      </c>
      <c r="W2825">
        <v>63</v>
      </c>
      <c r="X2825">
        <v>47</v>
      </c>
      <c r="Y2825" t="s">
        <v>173</v>
      </c>
      <c r="Z2825" t="s">
        <v>173</v>
      </c>
      <c r="AA2825" t="s">
        <v>173</v>
      </c>
      <c r="AB2825" t="s">
        <v>173</v>
      </c>
      <c r="AC2825" s="25" t="s">
        <v>173</v>
      </c>
      <c r="AD2825" s="25" t="s">
        <v>173</v>
      </c>
      <c r="AE2825" s="25" t="s">
        <v>173</v>
      </c>
      <c r="AQ2825" s="5" t="e">
        <f>VLOOKUP(AR2825,'End KS4 denominations'!A:G,7,0)</f>
        <v>#N/A</v>
      </c>
      <c r="AR2825" s="5" t="str">
        <f t="shared" si="44"/>
        <v>Total.S7.State-funded mainstream.Total.Total</v>
      </c>
    </row>
    <row r="2826" spans="1:44" x14ac:dyDescent="0.25">
      <c r="A2826">
        <v>201819</v>
      </c>
      <c r="B2826" t="s">
        <v>19</v>
      </c>
      <c r="C2826" t="s">
        <v>110</v>
      </c>
      <c r="D2826" t="s">
        <v>20</v>
      </c>
      <c r="E2826" t="s">
        <v>21</v>
      </c>
      <c r="F2826" t="s">
        <v>22</v>
      </c>
      <c r="G2826" t="s">
        <v>111</v>
      </c>
      <c r="H2826" t="s">
        <v>125</v>
      </c>
      <c r="I2826" t="s">
        <v>171</v>
      </c>
      <c r="J2826" t="s">
        <v>161</v>
      </c>
      <c r="K2826" t="s">
        <v>161</v>
      </c>
      <c r="L2826" t="s">
        <v>53</v>
      </c>
      <c r="M2826" t="s">
        <v>26</v>
      </c>
      <c r="N2826">
        <v>48704</v>
      </c>
      <c r="O2826">
        <v>47754</v>
      </c>
      <c r="P2826">
        <v>30062</v>
      </c>
      <c r="Q2826">
        <v>22004</v>
      </c>
      <c r="R2826">
        <v>0</v>
      </c>
      <c r="S2826">
        <v>0</v>
      </c>
      <c r="T2826">
        <v>0</v>
      </c>
      <c r="U2826">
        <v>0</v>
      </c>
      <c r="V2826">
        <v>98</v>
      </c>
      <c r="W2826">
        <v>61</v>
      </c>
      <c r="X2826">
        <v>45</v>
      </c>
      <c r="Y2826" t="s">
        <v>173</v>
      </c>
      <c r="Z2826" t="s">
        <v>173</v>
      </c>
      <c r="AA2826" t="s">
        <v>173</v>
      </c>
      <c r="AB2826" t="s">
        <v>173</v>
      </c>
      <c r="AC2826" s="25" t="s">
        <v>173</v>
      </c>
      <c r="AD2826" s="25" t="s">
        <v>173</v>
      </c>
      <c r="AE2826" s="25" t="s">
        <v>173</v>
      </c>
      <c r="AQ2826" s="5" t="e">
        <f>VLOOKUP(AR2826,'End KS4 denominations'!A:G,7,0)</f>
        <v>#N/A</v>
      </c>
      <c r="AR2826" s="5" t="str">
        <f t="shared" si="44"/>
        <v>Boys.S7.State-funded mainstream.Total.Total</v>
      </c>
    </row>
    <row r="2827" spans="1:44" x14ac:dyDescent="0.25">
      <c r="A2827">
        <v>201819</v>
      </c>
      <c r="B2827" t="s">
        <v>19</v>
      </c>
      <c r="C2827" t="s">
        <v>110</v>
      </c>
      <c r="D2827" t="s">
        <v>20</v>
      </c>
      <c r="E2827" t="s">
        <v>21</v>
      </c>
      <c r="F2827" t="s">
        <v>22</v>
      </c>
      <c r="G2827" t="s">
        <v>113</v>
      </c>
      <c r="H2827" t="s">
        <v>125</v>
      </c>
      <c r="I2827" t="s">
        <v>171</v>
      </c>
      <c r="J2827" t="s">
        <v>161</v>
      </c>
      <c r="K2827" t="s">
        <v>161</v>
      </c>
      <c r="L2827" t="s">
        <v>53</v>
      </c>
      <c r="M2827" t="s">
        <v>26</v>
      </c>
      <c r="N2827">
        <v>67380</v>
      </c>
      <c r="O2827">
        <v>66392</v>
      </c>
      <c r="P2827">
        <v>49145</v>
      </c>
      <c r="Q2827">
        <v>38145</v>
      </c>
      <c r="R2827">
        <v>0</v>
      </c>
      <c r="S2827">
        <v>0</v>
      </c>
      <c r="T2827">
        <v>0</v>
      </c>
      <c r="U2827">
        <v>0</v>
      </c>
      <c r="V2827">
        <v>98</v>
      </c>
      <c r="W2827">
        <v>72</v>
      </c>
      <c r="X2827">
        <v>56</v>
      </c>
      <c r="Y2827" t="s">
        <v>173</v>
      </c>
      <c r="Z2827" t="s">
        <v>173</v>
      </c>
      <c r="AA2827" t="s">
        <v>173</v>
      </c>
      <c r="AB2827" t="s">
        <v>173</v>
      </c>
      <c r="AC2827" s="25" t="s">
        <v>173</v>
      </c>
      <c r="AD2827" s="25" t="s">
        <v>173</v>
      </c>
      <c r="AE2827" s="25" t="s">
        <v>173</v>
      </c>
      <c r="AQ2827" s="5" t="e">
        <f>VLOOKUP(AR2827,'End KS4 denominations'!A:G,7,0)</f>
        <v>#N/A</v>
      </c>
      <c r="AR2827" s="5" t="str">
        <f t="shared" si="44"/>
        <v>Girls.S7.State-funded mainstream.Total.Total</v>
      </c>
    </row>
    <row r="2828" spans="1:44" x14ac:dyDescent="0.25">
      <c r="A2828">
        <v>201819</v>
      </c>
      <c r="B2828" t="s">
        <v>19</v>
      </c>
      <c r="C2828" t="s">
        <v>110</v>
      </c>
      <c r="D2828" t="s">
        <v>20</v>
      </c>
      <c r="E2828" t="s">
        <v>21</v>
      </c>
      <c r="F2828" t="s">
        <v>22</v>
      </c>
      <c r="G2828" t="s">
        <v>161</v>
      </c>
      <c r="H2828" t="s">
        <v>125</v>
      </c>
      <c r="I2828" t="s">
        <v>171</v>
      </c>
      <c r="J2828" t="s">
        <v>161</v>
      </c>
      <c r="K2828" t="s">
        <v>161</v>
      </c>
      <c r="L2828" t="s">
        <v>53</v>
      </c>
      <c r="M2828" t="s">
        <v>26</v>
      </c>
      <c r="N2828">
        <v>116084</v>
      </c>
      <c r="O2828">
        <v>114146</v>
      </c>
      <c r="P2828">
        <v>79207</v>
      </c>
      <c r="Q2828">
        <v>60149</v>
      </c>
      <c r="R2828">
        <v>0</v>
      </c>
      <c r="S2828">
        <v>0</v>
      </c>
      <c r="T2828">
        <v>0</v>
      </c>
      <c r="U2828">
        <v>0</v>
      </c>
      <c r="V2828">
        <v>98</v>
      </c>
      <c r="W2828">
        <v>68</v>
      </c>
      <c r="X2828">
        <v>51</v>
      </c>
      <c r="Y2828" t="s">
        <v>173</v>
      </c>
      <c r="Z2828" t="s">
        <v>173</v>
      </c>
      <c r="AA2828" t="s">
        <v>173</v>
      </c>
      <c r="AB2828" t="s">
        <v>173</v>
      </c>
      <c r="AC2828" s="25" t="s">
        <v>173</v>
      </c>
      <c r="AD2828" s="25" t="s">
        <v>173</v>
      </c>
      <c r="AE2828" s="25" t="s">
        <v>173</v>
      </c>
      <c r="AQ2828" s="5" t="e">
        <f>VLOOKUP(AR2828,'End KS4 denominations'!A:G,7,0)</f>
        <v>#N/A</v>
      </c>
      <c r="AR2828" s="5" t="str">
        <f t="shared" si="44"/>
        <v>Total.S7.State-funded mainstream.Total.Total</v>
      </c>
    </row>
    <row r="2829" spans="1:44" x14ac:dyDescent="0.25">
      <c r="A2829">
        <v>201819</v>
      </c>
      <c r="B2829" t="s">
        <v>19</v>
      </c>
      <c r="C2829" t="s">
        <v>110</v>
      </c>
      <c r="D2829" t="s">
        <v>20</v>
      </c>
      <c r="E2829" t="s">
        <v>21</v>
      </c>
      <c r="F2829" t="s">
        <v>22</v>
      </c>
      <c r="G2829" t="s">
        <v>111</v>
      </c>
      <c r="H2829" t="s">
        <v>125</v>
      </c>
      <c r="I2829" t="s">
        <v>171</v>
      </c>
      <c r="J2829" t="s">
        <v>161</v>
      </c>
      <c r="K2829" t="s">
        <v>161</v>
      </c>
      <c r="L2829" t="s">
        <v>54</v>
      </c>
      <c r="M2829" t="s">
        <v>26</v>
      </c>
      <c r="N2829">
        <v>126586</v>
      </c>
      <c r="O2829">
        <v>123141</v>
      </c>
      <c r="P2829">
        <v>75823</v>
      </c>
      <c r="Q2829">
        <v>59020</v>
      </c>
      <c r="R2829">
        <v>0</v>
      </c>
      <c r="S2829">
        <v>0</v>
      </c>
      <c r="T2829">
        <v>0</v>
      </c>
      <c r="U2829">
        <v>0</v>
      </c>
      <c r="V2829">
        <v>97</v>
      </c>
      <c r="W2829">
        <v>59</v>
      </c>
      <c r="X2829">
        <v>46</v>
      </c>
      <c r="Y2829" t="s">
        <v>173</v>
      </c>
      <c r="Z2829" t="s">
        <v>173</v>
      </c>
      <c r="AA2829" t="s">
        <v>173</v>
      </c>
      <c r="AB2829" t="s">
        <v>173</v>
      </c>
      <c r="AC2829" s="25" t="s">
        <v>173</v>
      </c>
      <c r="AD2829" s="25" t="s">
        <v>173</v>
      </c>
      <c r="AE2829" s="25" t="s">
        <v>173</v>
      </c>
      <c r="AQ2829" s="5" t="e">
        <f>VLOOKUP(AR2829,'End KS4 denominations'!A:G,7,0)</f>
        <v>#N/A</v>
      </c>
      <c r="AR2829" s="5" t="str">
        <f t="shared" si="44"/>
        <v>Boys.S7.State-funded mainstream.Total.Total</v>
      </c>
    </row>
    <row r="2830" spans="1:44" x14ac:dyDescent="0.25">
      <c r="A2830">
        <v>201819</v>
      </c>
      <c r="B2830" t="s">
        <v>19</v>
      </c>
      <c r="C2830" t="s">
        <v>110</v>
      </c>
      <c r="D2830" t="s">
        <v>20</v>
      </c>
      <c r="E2830" t="s">
        <v>21</v>
      </c>
      <c r="F2830" t="s">
        <v>22</v>
      </c>
      <c r="G2830" t="s">
        <v>113</v>
      </c>
      <c r="H2830" t="s">
        <v>125</v>
      </c>
      <c r="I2830" t="s">
        <v>171</v>
      </c>
      <c r="J2830" t="s">
        <v>161</v>
      </c>
      <c r="K2830" t="s">
        <v>161</v>
      </c>
      <c r="L2830" t="s">
        <v>54</v>
      </c>
      <c r="M2830" t="s">
        <v>26</v>
      </c>
      <c r="N2830">
        <v>108562</v>
      </c>
      <c r="O2830">
        <v>107073</v>
      </c>
      <c r="P2830">
        <v>72912</v>
      </c>
      <c r="Q2830">
        <v>59191</v>
      </c>
      <c r="R2830">
        <v>0</v>
      </c>
      <c r="S2830">
        <v>0</v>
      </c>
      <c r="T2830">
        <v>0</v>
      </c>
      <c r="U2830">
        <v>0</v>
      </c>
      <c r="V2830">
        <v>98</v>
      </c>
      <c r="W2830">
        <v>67</v>
      </c>
      <c r="X2830">
        <v>54</v>
      </c>
      <c r="Y2830" t="s">
        <v>173</v>
      </c>
      <c r="Z2830" t="s">
        <v>173</v>
      </c>
      <c r="AA2830" t="s">
        <v>173</v>
      </c>
      <c r="AB2830" t="s">
        <v>173</v>
      </c>
      <c r="AC2830" s="25" t="s">
        <v>173</v>
      </c>
      <c r="AD2830" s="25" t="s">
        <v>173</v>
      </c>
      <c r="AE2830" s="25" t="s">
        <v>173</v>
      </c>
      <c r="AQ2830" s="5" t="e">
        <f>VLOOKUP(AR2830,'End KS4 denominations'!A:G,7,0)</f>
        <v>#N/A</v>
      </c>
      <c r="AR2830" s="5" t="str">
        <f t="shared" si="44"/>
        <v>Girls.S7.State-funded mainstream.Total.Total</v>
      </c>
    </row>
    <row r="2831" spans="1:44" x14ac:dyDescent="0.25">
      <c r="A2831">
        <v>201819</v>
      </c>
      <c r="B2831" t="s">
        <v>19</v>
      </c>
      <c r="C2831" t="s">
        <v>110</v>
      </c>
      <c r="D2831" t="s">
        <v>20</v>
      </c>
      <c r="E2831" t="s">
        <v>21</v>
      </c>
      <c r="F2831" t="s">
        <v>22</v>
      </c>
      <c r="G2831" t="s">
        <v>161</v>
      </c>
      <c r="H2831" t="s">
        <v>125</v>
      </c>
      <c r="I2831" t="s">
        <v>171</v>
      </c>
      <c r="J2831" t="s">
        <v>161</v>
      </c>
      <c r="K2831" t="s">
        <v>161</v>
      </c>
      <c r="L2831" t="s">
        <v>54</v>
      </c>
      <c r="M2831" t="s">
        <v>26</v>
      </c>
      <c r="N2831">
        <v>235148</v>
      </c>
      <c r="O2831">
        <v>230214</v>
      </c>
      <c r="P2831">
        <v>148735</v>
      </c>
      <c r="Q2831">
        <v>118211</v>
      </c>
      <c r="R2831">
        <v>0</v>
      </c>
      <c r="S2831">
        <v>0</v>
      </c>
      <c r="T2831">
        <v>0</v>
      </c>
      <c r="U2831">
        <v>0</v>
      </c>
      <c r="V2831">
        <v>97</v>
      </c>
      <c r="W2831">
        <v>63</v>
      </c>
      <c r="X2831">
        <v>50</v>
      </c>
      <c r="Y2831" t="s">
        <v>173</v>
      </c>
      <c r="Z2831" t="s">
        <v>173</v>
      </c>
      <c r="AA2831" t="s">
        <v>173</v>
      </c>
      <c r="AB2831" t="s">
        <v>173</v>
      </c>
      <c r="AC2831" s="25" t="s">
        <v>173</v>
      </c>
      <c r="AD2831" s="25" t="s">
        <v>173</v>
      </c>
      <c r="AE2831" s="25" t="s">
        <v>173</v>
      </c>
      <c r="AQ2831" s="5" t="e">
        <f>VLOOKUP(AR2831,'End KS4 denominations'!A:G,7,0)</f>
        <v>#N/A</v>
      </c>
      <c r="AR2831" s="5" t="str">
        <f t="shared" si="44"/>
        <v>Total.S7.State-funded mainstream.Total.Total</v>
      </c>
    </row>
    <row r="2832" spans="1:44" x14ac:dyDescent="0.25">
      <c r="A2832">
        <v>201819</v>
      </c>
      <c r="B2832" t="s">
        <v>19</v>
      </c>
      <c r="C2832" t="s">
        <v>110</v>
      </c>
      <c r="D2832" t="s">
        <v>20</v>
      </c>
      <c r="E2832" t="s">
        <v>21</v>
      </c>
      <c r="F2832" t="s">
        <v>22</v>
      </c>
      <c r="G2832" t="s">
        <v>111</v>
      </c>
      <c r="H2832" t="s">
        <v>125</v>
      </c>
      <c r="I2832" t="s">
        <v>171</v>
      </c>
      <c r="J2832" t="s">
        <v>161</v>
      </c>
      <c r="K2832" t="s">
        <v>161</v>
      </c>
      <c r="L2832" t="s">
        <v>55</v>
      </c>
      <c r="M2832" t="s">
        <v>26</v>
      </c>
      <c r="N2832">
        <v>18991</v>
      </c>
      <c r="O2832">
        <v>18674</v>
      </c>
      <c r="P2832">
        <v>13343</v>
      </c>
      <c r="Q2832">
        <v>9726</v>
      </c>
      <c r="R2832">
        <v>0</v>
      </c>
      <c r="S2832">
        <v>0</v>
      </c>
      <c r="T2832">
        <v>0</v>
      </c>
      <c r="U2832">
        <v>0</v>
      </c>
      <c r="V2832">
        <v>98</v>
      </c>
      <c r="W2832">
        <v>70</v>
      </c>
      <c r="X2832">
        <v>51</v>
      </c>
      <c r="Y2832" t="s">
        <v>173</v>
      </c>
      <c r="Z2832" t="s">
        <v>173</v>
      </c>
      <c r="AA2832" t="s">
        <v>173</v>
      </c>
      <c r="AB2832" t="s">
        <v>173</v>
      </c>
      <c r="AC2832" s="25" t="s">
        <v>173</v>
      </c>
      <c r="AD2832" s="25" t="s">
        <v>173</v>
      </c>
      <c r="AE2832" s="25" t="s">
        <v>173</v>
      </c>
      <c r="AQ2832" s="5" t="e">
        <f>VLOOKUP(AR2832,'End KS4 denominations'!A:G,7,0)</f>
        <v>#N/A</v>
      </c>
      <c r="AR2832" s="5" t="str">
        <f t="shared" si="44"/>
        <v>Boys.S7.State-funded mainstream.Total.Total</v>
      </c>
    </row>
    <row r="2833" spans="1:44" x14ac:dyDescent="0.25">
      <c r="A2833">
        <v>201819</v>
      </c>
      <c r="B2833" t="s">
        <v>19</v>
      </c>
      <c r="C2833" t="s">
        <v>110</v>
      </c>
      <c r="D2833" t="s">
        <v>20</v>
      </c>
      <c r="E2833" t="s">
        <v>21</v>
      </c>
      <c r="F2833" t="s">
        <v>22</v>
      </c>
      <c r="G2833" t="s">
        <v>113</v>
      </c>
      <c r="H2833" t="s">
        <v>125</v>
      </c>
      <c r="I2833" t="s">
        <v>171</v>
      </c>
      <c r="J2833" t="s">
        <v>161</v>
      </c>
      <c r="K2833" t="s">
        <v>161</v>
      </c>
      <c r="L2833" t="s">
        <v>55</v>
      </c>
      <c r="M2833" t="s">
        <v>26</v>
      </c>
      <c r="N2833">
        <v>19957</v>
      </c>
      <c r="O2833">
        <v>19702</v>
      </c>
      <c r="P2833">
        <v>15680</v>
      </c>
      <c r="Q2833">
        <v>12102</v>
      </c>
      <c r="R2833">
        <v>0</v>
      </c>
      <c r="S2833">
        <v>0</v>
      </c>
      <c r="T2833">
        <v>0</v>
      </c>
      <c r="U2833">
        <v>0</v>
      </c>
      <c r="V2833">
        <v>98</v>
      </c>
      <c r="W2833">
        <v>78</v>
      </c>
      <c r="X2833">
        <v>60</v>
      </c>
      <c r="Y2833" t="s">
        <v>173</v>
      </c>
      <c r="Z2833" t="s">
        <v>173</v>
      </c>
      <c r="AA2833" t="s">
        <v>173</v>
      </c>
      <c r="AB2833" t="s">
        <v>173</v>
      </c>
      <c r="AC2833" s="25" t="s">
        <v>173</v>
      </c>
      <c r="AD2833" s="25" t="s">
        <v>173</v>
      </c>
      <c r="AE2833" s="25" t="s">
        <v>173</v>
      </c>
      <c r="AQ2833" s="5" t="e">
        <f>VLOOKUP(AR2833,'End KS4 denominations'!A:G,7,0)</f>
        <v>#N/A</v>
      </c>
      <c r="AR2833" s="5" t="str">
        <f t="shared" si="44"/>
        <v>Girls.S7.State-funded mainstream.Total.Total</v>
      </c>
    </row>
    <row r="2834" spans="1:44" x14ac:dyDescent="0.25">
      <c r="A2834">
        <v>201819</v>
      </c>
      <c r="B2834" t="s">
        <v>19</v>
      </c>
      <c r="C2834" t="s">
        <v>110</v>
      </c>
      <c r="D2834" t="s">
        <v>20</v>
      </c>
      <c r="E2834" t="s">
        <v>21</v>
      </c>
      <c r="F2834" t="s">
        <v>22</v>
      </c>
      <c r="G2834" t="s">
        <v>161</v>
      </c>
      <c r="H2834" t="s">
        <v>125</v>
      </c>
      <c r="I2834" t="s">
        <v>171</v>
      </c>
      <c r="J2834" t="s">
        <v>161</v>
      </c>
      <c r="K2834" t="s">
        <v>161</v>
      </c>
      <c r="L2834" t="s">
        <v>55</v>
      </c>
      <c r="M2834" t="s">
        <v>26</v>
      </c>
      <c r="N2834">
        <v>38948</v>
      </c>
      <c r="O2834">
        <v>38376</v>
      </c>
      <c r="P2834">
        <v>29023</v>
      </c>
      <c r="Q2834">
        <v>21828</v>
      </c>
      <c r="R2834">
        <v>0</v>
      </c>
      <c r="S2834">
        <v>0</v>
      </c>
      <c r="T2834">
        <v>0</v>
      </c>
      <c r="U2834">
        <v>0</v>
      </c>
      <c r="V2834">
        <v>98</v>
      </c>
      <c r="W2834">
        <v>74</v>
      </c>
      <c r="X2834">
        <v>56</v>
      </c>
      <c r="Y2834" t="s">
        <v>173</v>
      </c>
      <c r="Z2834" t="s">
        <v>173</v>
      </c>
      <c r="AA2834" t="s">
        <v>173</v>
      </c>
      <c r="AB2834" t="s">
        <v>173</v>
      </c>
      <c r="AC2834" s="25" t="s">
        <v>173</v>
      </c>
      <c r="AD2834" s="25" t="s">
        <v>173</v>
      </c>
      <c r="AE2834" s="25" t="s">
        <v>173</v>
      </c>
      <c r="AQ2834" s="5" t="e">
        <f>VLOOKUP(AR2834,'End KS4 denominations'!A:G,7,0)</f>
        <v>#N/A</v>
      </c>
      <c r="AR2834" s="5" t="str">
        <f t="shared" si="44"/>
        <v>Total.S7.State-funded mainstream.Total.Total</v>
      </c>
    </row>
    <row r="2835" spans="1:44" x14ac:dyDescent="0.25">
      <c r="A2835">
        <v>201819</v>
      </c>
      <c r="B2835" t="s">
        <v>19</v>
      </c>
      <c r="C2835" t="s">
        <v>110</v>
      </c>
      <c r="D2835" t="s">
        <v>20</v>
      </c>
      <c r="E2835" t="s">
        <v>21</v>
      </c>
      <c r="F2835" t="s">
        <v>22</v>
      </c>
      <c r="G2835" t="s">
        <v>111</v>
      </c>
      <c r="H2835" t="s">
        <v>125</v>
      </c>
      <c r="I2835" t="s">
        <v>171</v>
      </c>
      <c r="J2835" t="s">
        <v>161</v>
      </c>
      <c r="K2835" t="s">
        <v>161</v>
      </c>
      <c r="L2835" t="s">
        <v>56</v>
      </c>
      <c r="M2835" t="s">
        <v>26</v>
      </c>
      <c r="N2835">
        <v>119208</v>
      </c>
      <c r="O2835">
        <v>113454</v>
      </c>
      <c r="P2835">
        <v>70017</v>
      </c>
      <c r="Q2835">
        <v>55115</v>
      </c>
      <c r="R2835">
        <v>0</v>
      </c>
      <c r="S2835">
        <v>0</v>
      </c>
      <c r="T2835">
        <v>0</v>
      </c>
      <c r="U2835">
        <v>0</v>
      </c>
      <c r="V2835">
        <v>95</v>
      </c>
      <c r="W2835">
        <v>58</v>
      </c>
      <c r="X2835">
        <v>46</v>
      </c>
      <c r="Y2835" t="s">
        <v>173</v>
      </c>
      <c r="Z2835" t="s">
        <v>173</v>
      </c>
      <c r="AA2835" t="s">
        <v>173</v>
      </c>
      <c r="AB2835" t="s">
        <v>173</v>
      </c>
      <c r="AC2835" s="25" t="s">
        <v>173</v>
      </c>
      <c r="AD2835" s="25" t="s">
        <v>173</v>
      </c>
      <c r="AE2835" s="25" t="s">
        <v>173</v>
      </c>
      <c r="AQ2835" s="5" t="e">
        <f>VLOOKUP(AR2835,'End KS4 denominations'!A:G,7,0)</f>
        <v>#N/A</v>
      </c>
      <c r="AR2835" s="5" t="str">
        <f t="shared" si="44"/>
        <v>Boys.S7.State-funded mainstream.Total.Total</v>
      </c>
    </row>
    <row r="2836" spans="1:44" x14ac:dyDescent="0.25">
      <c r="A2836">
        <v>201819</v>
      </c>
      <c r="B2836" t="s">
        <v>19</v>
      </c>
      <c r="C2836" t="s">
        <v>110</v>
      </c>
      <c r="D2836" t="s">
        <v>20</v>
      </c>
      <c r="E2836" t="s">
        <v>21</v>
      </c>
      <c r="F2836" t="s">
        <v>22</v>
      </c>
      <c r="G2836" t="s">
        <v>113</v>
      </c>
      <c r="H2836" t="s">
        <v>125</v>
      </c>
      <c r="I2836" t="s">
        <v>171</v>
      </c>
      <c r="J2836" t="s">
        <v>161</v>
      </c>
      <c r="K2836" t="s">
        <v>161</v>
      </c>
      <c r="L2836" t="s">
        <v>56</v>
      </c>
      <c r="M2836" t="s">
        <v>26</v>
      </c>
      <c r="N2836">
        <v>133448</v>
      </c>
      <c r="O2836">
        <v>130192</v>
      </c>
      <c r="P2836">
        <v>88008</v>
      </c>
      <c r="Q2836">
        <v>72226</v>
      </c>
      <c r="R2836">
        <v>0</v>
      </c>
      <c r="S2836">
        <v>0</v>
      </c>
      <c r="T2836">
        <v>0</v>
      </c>
      <c r="U2836">
        <v>0</v>
      </c>
      <c r="V2836">
        <v>97</v>
      </c>
      <c r="W2836">
        <v>65</v>
      </c>
      <c r="X2836">
        <v>54</v>
      </c>
      <c r="Y2836" t="s">
        <v>173</v>
      </c>
      <c r="Z2836" t="s">
        <v>173</v>
      </c>
      <c r="AA2836" t="s">
        <v>173</v>
      </c>
      <c r="AB2836" t="s">
        <v>173</v>
      </c>
      <c r="AC2836" s="25" t="s">
        <v>173</v>
      </c>
      <c r="AD2836" s="25" t="s">
        <v>173</v>
      </c>
      <c r="AE2836" s="25" t="s">
        <v>173</v>
      </c>
      <c r="AQ2836" s="5" t="e">
        <f>VLOOKUP(AR2836,'End KS4 denominations'!A:G,7,0)</f>
        <v>#N/A</v>
      </c>
      <c r="AR2836" s="5" t="str">
        <f t="shared" si="44"/>
        <v>Girls.S7.State-funded mainstream.Total.Total</v>
      </c>
    </row>
    <row r="2837" spans="1:44" x14ac:dyDescent="0.25">
      <c r="A2837">
        <v>201819</v>
      </c>
      <c r="B2837" t="s">
        <v>19</v>
      </c>
      <c r="C2837" t="s">
        <v>110</v>
      </c>
      <c r="D2837" t="s">
        <v>20</v>
      </c>
      <c r="E2837" t="s">
        <v>21</v>
      </c>
      <c r="F2837" t="s">
        <v>22</v>
      </c>
      <c r="G2837" t="s">
        <v>161</v>
      </c>
      <c r="H2837" t="s">
        <v>125</v>
      </c>
      <c r="I2837" t="s">
        <v>171</v>
      </c>
      <c r="J2837" t="s">
        <v>161</v>
      </c>
      <c r="K2837" t="s">
        <v>161</v>
      </c>
      <c r="L2837" t="s">
        <v>56</v>
      </c>
      <c r="M2837" t="s">
        <v>26</v>
      </c>
      <c r="N2837">
        <v>252656</v>
      </c>
      <c r="O2837">
        <v>243646</v>
      </c>
      <c r="P2837">
        <v>158025</v>
      </c>
      <c r="Q2837">
        <v>127341</v>
      </c>
      <c r="R2837">
        <v>0</v>
      </c>
      <c r="S2837">
        <v>0</v>
      </c>
      <c r="T2837">
        <v>0</v>
      </c>
      <c r="U2837">
        <v>0</v>
      </c>
      <c r="V2837">
        <v>96</v>
      </c>
      <c r="W2837">
        <v>62</v>
      </c>
      <c r="X2837">
        <v>50</v>
      </c>
      <c r="Y2837" t="s">
        <v>173</v>
      </c>
      <c r="Z2837" t="s">
        <v>173</v>
      </c>
      <c r="AA2837" t="s">
        <v>173</v>
      </c>
      <c r="AB2837" t="s">
        <v>173</v>
      </c>
      <c r="AC2837" s="25" t="s">
        <v>173</v>
      </c>
      <c r="AD2837" s="25" t="s">
        <v>173</v>
      </c>
      <c r="AE2837" s="25" t="s">
        <v>173</v>
      </c>
      <c r="AQ2837" s="5" t="e">
        <f>VLOOKUP(AR2837,'End KS4 denominations'!A:G,7,0)</f>
        <v>#N/A</v>
      </c>
      <c r="AR2837" s="5" t="str">
        <f t="shared" si="44"/>
        <v>Total.S7.State-funded mainstream.Total.Total</v>
      </c>
    </row>
    <row r="2838" spans="1:44" x14ac:dyDescent="0.25">
      <c r="A2838">
        <v>201819</v>
      </c>
      <c r="B2838" t="s">
        <v>19</v>
      </c>
      <c r="C2838" t="s">
        <v>110</v>
      </c>
      <c r="D2838" t="s">
        <v>20</v>
      </c>
      <c r="E2838" t="s">
        <v>21</v>
      </c>
      <c r="F2838" t="s">
        <v>22</v>
      </c>
      <c r="G2838" t="s">
        <v>111</v>
      </c>
      <c r="H2838" t="s">
        <v>125</v>
      </c>
      <c r="I2838" t="s">
        <v>171</v>
      </c>
      <c r="J2838" t="s">
        <v>161</v>
      </c>
      <c r="K2838" t="s">
        <v>161</v>
      </c>
      <c r="L2838" t="s">
        <v>57</v>
      </c>
      <c r="M2838" t="s">
        <v>26</v>
      </c>
      <c r="N2838">
        <v>1491</v>
      </c>
      <c r="O2838">
        <v>1473</v>
      </c>
      <c r="P2838">
        <v>1330</v>
      </c>
      <c r="Q2838">
        <v>1262</v>
      </c>
      <c r="R2838">
        <v>0</v>
      </c>
      <c r="S2838">
        <v>0</v>
      </c>
      <c r="T2838">
        <v>0</v>
      </c>
      <c r="U2838">
        <v>0</v>
      </c>
      <c r="V2838">
        <v>98</v>
      </c>
      <c r="W2838">
        <v>89</v>
      </c>
      <c r="X2838">
        <v>84</v>
      </c>
      <c r="Y2838" t="s">
        <v>173</v>
      </c>
      <c r="Z2838" t="s">
        <v>173</v>
      </c>
      <c r="AA2838" t="s">
        <v>173</v>
      </c>
      <c r="AB2838" t="s">
        <v>173</v>
      </c>
      <c r="AC2838" s="25" t="s">
        <v>173</v>
      </c>
      <c r="AD2838" s="25" t="s">
        <v>173</v>
      </c>
      <c r="AE2838" s="25" t="s">
        <v>173</v>
      </c>
      <c r="AQ2838" s="5" t="e">
        <f>VLOOKUP(AR2838,'End KS4 denominations'!A:G,7,0)</f>
        <v>#N/A</v>
      </c>
      <c r="AR2838" s="5" t="str">
        <f t="shared" si="44"/>
        <v>Boys.S7.State-funded mainstream.Total.Total</v>
      </c>
    </row>
    <row r="2839" spans="1:44" x14ac:dyDescent="0.25">
      <c r="A2839">
        <v>201819</v>
      </c>
      <c r="B2839" t="s">
        <v>19</v>
      </c>
      <c r="C2839" t="s">
        <v>110</v>
      </c>
      <c r="D2839" t="s">
        <v>20</v>
      </c>
      <c r="E2839" t="s">
        <v>21</v>
      </c>
      <c r="F2839" t="s">
        <v>22</v>
      </c>
      <c r="G2839" t="s">
        <v>113</v>
      </c>
      <c r="H2839" t="s">
        <v>125</v>
      </c>
      <c r="I2839" t="s">
        <v>171</v>
      </c>
      <c r="J2839" t="s">
        <v>161</v>
      </c>
      <c r="K2839" t="s">
        <v>161</v>
      </c>
      <c r="L2839" t="s">
        <v>57</v>
      </c>
      <c r="M2839" t="s">
        <v>26</v>
      </c>
      <c r="N2839">
        <v>2130</v>
      </c>
      <c r="O2839">
        <v>2099</v>
      </c>
      <c r="P2839">
        <v>1902</v>
      </c>
      <c r="Q2839">
        <v>1778</v>
      </c>
      <c r="R2839">
        <v>0</v>
      </c>
      <c r="S2839">
        <v>0</v>
      </c>
      <c r="T2839">
        <v>0</v>
      </c>
      <c r="U2839">
        <v>0</v>
      </c>
      <c r="V2839">
        <v>98</v>
      </c>
      <c r="W2839">
        <v>89</v>
      </c>
      <c r="X2839">
        <v>83</v>
      </c>
      <c r="Y2839" t="s">
        <v>173</v>
      </c>
      <c r="Z2839" t="s">
        <v>173</v>
      </c>
      <c r="AA2839" t="s">
        <v>173</v>
      </c>
      <c r="AB2839" t="s">
        <v>173</v>
      </c>
      <c r="AC2839" s="25" t="s">
        <v>173</v>
      </c>
      <c r="AD2839" s="25" t="s">
        <v>173</v>
      </c>
      <c r="AE2839" s="25" t="s">
        <v>173</v>
      </c>
      <c r="AQ2839" s="5" t="e">
        <f>VLOOKUP(AR2839,'End KS4 denominations'!A:G,7,0)</f>
        <v>#N/A</v>
      </c>
      <c r="AR2839" s="5" t="str">
        <f t="shared" si="44"/>
        <v>Girls.S7.State-funded mainstream.Total.Total</v>
      </c>
    </row>
    <row r="2840" spans="1:44" x14ac:dyDescent="0.25">
      <c r="A2840">
        <v>201819</v>
      </c>
      <c r="B2840" t="s">
        <v>19</v>
      </c>
      <c r="C2840" t="s">
        <v>110</v>
      </c>
      <c r="D2840" t="s">
        <v>20</v>
      </c>
      <c r="E2840" t="s">
        <v>21</v>
      </c>
      <c r="F2840" t="s">
        <v>22</v>
      </c>
      <c r="G2840" t="s">
        <v>161</v>
      </c>
      <c r="H2840" t="s">
        <v>125</v>
      </c>
      <c r="I2840" t="s">
        <v>171</v>
      </c>
      <c r="J2840" t="s">
        <v>161</v>
      </c>
      <c r="K2840" t="s">
        <v>161</v>
      </c>
      <c r="L2840" t="s">
        <v>57</v>
      </c>
      <c r="M2840" t="s">
        <v>26</v>
      </c>
      <c r="N2840">
        <v>3621</v>
      </c>
      <c r="O2840">
        <v>3572</v>
      </c>
      <c r="P2840">
        <v>3232</v>
      </c>
      <c r="Q2840">
        <v>3040</v>
      </c>
      <c r="R2840">
        <v>0</v>
      </c>
      <c r="S2840">
        <v>0</v>
      </c>
      <c r="T2840">
        <v>0</v>
      </c>
      <c r="U2840">
        <v>0</v>
      </c>
      <c r="V2840">
        <v>98</v>
      </c>
      <c r="W2840">
        <v>89</v>
      </c>
      <c r="X2840">
        <v>83</v>
      </c>
      <c r="Y2840" t="s">
        <v>173</v>
      </c>
      <c r="Z2840" t="s">
        <v>173</v>
      </c>
      <c r="AA2840" t="s">
        <v>173</v>
      </c>
      <c r="AB2840" t="s">
        <v>173</v>
      </c>
      <c r="AC2840" s="25" t="s">
        <v>173</v>
      </c>
      <c r="AD2840" s="25" t="s">
        <v>173</v>
      </c>
      <c r="AE2840" s="25" t="s">
        <v>173</v>
      </c>
      <c r="AQ2840" s="5" t="e">
        <f>VLOOKUP(AR2840,'End KS4 denominations'!A:G,7,0)</f>
        <v>#N/A</v>
      </c>
      <c r="AR2840" s="5" t="str">
        <f t="shared" si="44"/>
        <v>Total.S7.State-funded mainstream.Total.Total</v>
      </c>
    </row>
    <row r="2841" spans="1:44" x14ac:dyDescent="0.25">
      <c r="A2841">
        <v>201819</v>
      </c>
      <c r="B2841" t="s">
        <v>19</v>
      </c>
      <c r="C2841" t="s">
        <v>110</v>
      </c>
      <c r="D2841" t="s">
        <v>20</v>
      </c>
      <c r="E2841" t="s">
        <v>21</v>
      </c>
      <c r="F2841" t="s">
        <v>22</v>
      </c>
      <c r="G2841" t="s">
        <v>111</v>
      </c>
      <c r="H2841" t="s">
        <v>125</v>
      </c>
      <c r="I2841" t="s">
        <v>171</v>
      </c>
      <c r="J2841" t="s">
        <v>161</v>
      </c>
      <c r="K2841" t="s">
        <v>161</v>
      </c>
      <c r="L2841" t="s">
        <v>58</v>
      </c>
      <c r="M2841" t="s">
        <v>26</v>
      </c>
      <c r="N2841">
        <v>266397</v>
      </c>
      <c r="O2841">
        <v>260747</v>
      </c>
      <c r="P2841">
        <v>190868</v>
      </c>
      <c r="Q2841">
        <v>133854</v>
      </c>
      <c r="R2841">
        <v>0</v>
      </c>
      <c r="S2841">
        <v>0</v>
      </c>
      <c r="T2841">
        <v>0</v>
      </c>
      <c r="U2841">
        <v>0</v>
      </c>
      <c r="V2841">
        <v>97</v>
      </c>
      <c r="W2841">
        <v>71</v>
      </c>
      <c r="X2841">
        <v>50</v>
      </c>
      <c r="Y2841" t="s">
        <v>173</v>
      </c>
      <c r="Z2841" t="s">
        <v>173</v>
      </c>
      <c r="AA2841" t="s">
        <v>173</v>
      </c>
      <c r="AB2841" t="s">
        <v>173</v>
      </c>
      <c r="AC2841" s="25" t="s">
        <v>173</v>
      </c>
      <c r="AD2841" s="25" t="s">
        <v>173</v>
      </c>
      <c r="AE2841" s="25" t="s">
        <v>173</v>
      </c>
      <c r="AQ2841" s="5" t="e">
        <f>VLOOKUP(AR2841,'End KS4 denominations'!A:G,7,0)</f>
        <v>#N/A</v>
      </c>
      <c r="AR2841" s="5" t="str">
        <f t="shared" si="44"/>
        <v>Boys.S7.State-funded mainstream.Total.Total</v>
      </c>
    </row>
    <row r="2842" spans="1:44" x14ac:dyDescent="0.25">
      <c r="A2842">
        <v>201819</v>
      </c>
      <c r="B2842" t="s">
        <v>19</v>
      </c>
      <c r="C2842" t="s">
        <v>110</v>
      </c>
      <c r="D2842" t="s">
        <v>20</v>
      </c>
      <c r="E2842" t="s">
        <v>21</v>
      </c>
      <c r="F2842" t="s">
        <v>22</v>
      </c>
      <c r="G2842" t="s">
        <v>113</v>
      </c>
      <c r="H2842" t="s">
        <v>125</v>
      </c>
      <c r="I2842" t="s">
        <v>171</v>
      </c>
      <c r="J2842" t="s">
        <v>161</v>
      </c>
      <c r="K2842" t="s">
        <v>161</v>
      </c>
      <c r="L2842" t="s">
        <v>58</v>
      </c>
      <c r="M2842" t="s">
        <v>26</v>
      </c>
      <c r="N2842">
        <v>261184</v>
      </c>
      <c r="O2842">
        <v>256445</v>
      </c>
      <c r="P2842">
        <v>187971</v>
      </c>
      <c r="Q2842">
        <v>131272</v>
      </c>
      <c r="R2842">
        <v>0</v>
      </c>
      <c r="S2842">
        <v>0</v>
      </c>
      <c r="T2842">
        <v>0</v>
      </c>
      <c r="U2842">
        <v>0</v>
      </c>
      <c r="V2842">
        <v>98</v>
      </c>
      <c r="W2842">
        <v>71</v>
      </c>
      <c r="X2842">
        <v>50</v>
      </c>
      <c r="Y2842" t="s">
        <v>173</v>
      </c>
      <c r="Z2842" t="s">
        <v>173</v>
      </c>
      <c r="AA2842" t="s">
        <v>173</v>
      </c>
      <c r="AB2842" t="s">
        <v>173</v>
      </c>
      <c r="AC2842" s="25" t="s">
        <v>173</v>
      </c>
      <c r="AD2842" s="25" t="s">
        <v>173</v>
      </c>
      <c r="AE2842" s="25" t="s">
        <v>173</v>
      </c>
      <c r="AQ2842" s="5" t="e">
        <f>VLOOKUP(AR2842,'End KS4 denominations'!A:G,7,0)</f>
        <v>#N/A</v>
      </c>
      <c r="AR2842" s="5" t="str">
        <f t="shared" si="44"/>
        <v>Girls.S7.State-funded mainstream.Total.Total</v>
      </c>
    </row>
    <row r="2843" spans="1:44" x14ac:dyDescent="0.25">
      <c r="A2843">
        <v>201819</v>
      </c>
      <c r="B2843" t="s">
        <v>19</v>
      </c>
      <c r="C2843" t="s">
        <v>110</v>
      </c>
      <c r="D2843" t="s">
        <v>20</v>
      </c>
      <c r="E2843" t="s">
        <v>21</v>
      </c>
      <c r="F2843" t="s">
        <v>22</v>
      </c>
      <c r="G2843" t="s">
        <v>161</v>
      </c>
      <c r="H2843" t="s">
        <v>125</v>
      </c>
      <c r="I2843" t="s">
        <v>171</v>
      </c>
      <c r="J2843" t="s">
        <v>161</v>
      </c>
      <c r="K2843" t="s">
        <v>161</v>
      </c>
      <c r="L2843" t="s">
        <v>58</v>
      </c>
      <c r="M2843" t="s">
        <v>26</v>
      </c>
      <c r="N2843">
        <v>527581</v>
      </c>
      <c r="O2843">
        <v>517192</v>
      </c>
      <c r="P2843">
        <v>378839</v>
      </c>
      <c r="Q2843">
        <v>265126</v>
      </c>
      <c r="R2843">
        <v>0</v>
      </c>
      <c r="S2843">
        <v>0</v>
      </c>
      <c r="T2843">
        <v>0</v>
      </c>
      <c r="U2843">
        <v>0</v>
      </c>
      <c r="V2843">
        <v>98</v>
      </c>
      <c r="W2843">
        <v>71</v>
      </c>
      <c r="X2843">
        <v>50</v>
      </c>
      <c r="Y2843" t="s">
        <v>173</v>
      </c>
      <c r="Z2843" t="s">
        <v>173</v>
      </c>
      <c r="AA2843" t="s">
        <v>173</v>
      </c>
      <c r="AB2843" t="s">
        <v>173</v>
      </c>
      <c r="AC2843" s="25" t="s">
        <v>173</v>
      </c>
      <c r="AD2843" s="25" t="s">
        <v>173</v>
      </c>
      <c r="AE2843" s="25" t="s">
        <v>173</v>
      </c>
      <c r="AQ2843" s="5" t="e">
        <f>VLOOKUP(AR2843,'End KS4 denominations'!A:G,7,0)</f>
        <v>#N/A</v>
      </c>
      <c r="AR2843" s="5" t="str">
        <f t="shared" si="44"/>
        <v>Total.S7.State-funded mainstream.Total.Total</v>
      </c>
    </row>
    <row r="2844" spans="1:44" x14ac:dyDescent="0.25">
      <c r="A2844">
        <v>201819</v>
      </c>
      <c r="B2844" t="s">
        <v>19</v>
      </c>
      <c r="C2844" t="s">
        <v>110</v>
      </c>
      <c r="D2844" t="s">
        <v>20</v>
      </c>
      <c r="E2844" t="s">
        <v>21</v>
      </c>
      <c r="F2844" t="s">
        <v>22</v>
      </c>
      <c r="G2844" t="s">
        <v>111</v>
      </c>
      <c r="H2844" t="s">
        <v>125</v>
      </c>
      <c r="I2844" t="s">
        <v>171</v>
      </c>
      <c r="J2844" t="s">
        <v>161</v>
      </c>
      <c r="K2844" t="s">
        <v>161</v>
      </c>
      <c r="L2844" t="s">
        <v>59</v>
      </c>
      <c r="M2844" t="s">
        <v>26</v>
      </c>
      <c r="N2844">
        <v>263371</v>
      </c>
      <c r="O2844">
        <v>255716</v>
      </c>
      <c r="P2844">
        <v>162629</v>
      </c>
      <c r="Q2844">
        <v>111660</v>
      </c>
      <c r="R2844">
        <v>0</v>
      </c>
      <c r="S2844">
        <v>0</v>
      </c>
      <c r="T2844">
        <v>0</v>
      </c>
      <c r="U2844">
        <v>0</v>
      </c>
      <c r="V2844">
        <v>97</v>
      </c>
      <c r="W2844">
        <v>61</v>
      </c>
      <c r="X2844">
        <v>42</v>
      </c>
      <c r="Y2844" t="s">
        <v>173</v>
      </c>
      <c r="Z2844" t="s">
        <v>173</v>
      </c>
      <c r="AA2844" t="s">
        <v>173</v>
      </c>
      <c r="AB2844" t="s">
        <v>173</v>
      </c>
      <c r="AC2844" s="25" t="s">
        <v>173</v>
      </c>
      <c r="AD2844" s="25" t="s">
        <v>173</v>
      </c>
      <c r="AE2844" s="25" t="s">
        <v>173</v>
      </c>
      <c r="AQ2844" s="5" t="e">
        <f>VLOOKUP(AR2844,'End KS4 denominations'!A:G,7,0)</f>
        <v>#N/A</v>
      </c>
      <c r="AR2844" s="5" t="str">
        <f t="shared" si="44"/>
        <v>Boys.S7.State-funded mainstream.Total.Total</v>
      </c>
    </row>
    <row r="2845" spans="1:44" x14ac:dyDescent="0.25">
      <c r="A2845">
        <v>201819</v>
      </c>
      <c r="B2845" t="s">
        <v>19</v>
      </c>
      <c r="C2845" t="s">
        <v>110</v>
      </c>
      <c r="D2845" t="s">
        <v>20</v>
      </c>
      <c r="E2845" t="s">
        <v>21</v>
      </c>
      <c r="F2845" t="s">
        <v>22</v>
      </c>
      <c r="G2845" t="s">
        <v>113</v>
      </c>
      <c r="H2845" t="s">
        <v>125</v>
      </c>
      <c r="I2845" t="s">
        <v>171</v>
      </c>
      <c r="J2845" t="s">
        <v>161</v>
      </c>
      <c r="K2845" t="s">
        <v>161</v>
      </c>
      <c r="L2845" t="s">
        <v>59</v>
      </c>
      <c r="M2845" t="s">
        <v>26</v>
      </c>
      <c r="N2845">
        <v>259088</v>
      </c>
      <c r="O2845">
        <v>252549</v>
      </c>
      <c r="P2845">
        <v>166711</v>
      </c>
      <c r="Q2845">
        <v>114103</v>
      </c>
      <c r="R2845">
        <v>0</v>
      </c>
      <c r="S2845">
        <v>0</v>
      </c>
      <c r="T2845">
        <v>0</v>
      </c>
      <c r="U2845">
        <v>0</v>
      </c>
      <c r="V2845">
        <v>97</v>
      </c>
      <c r="W2845">
        <v>64</v>
      </c>
      <c r="X2845">
        <v>44</v>
      </c>
      <c r="Y2845" t="s">
        <v>173</v>
      </c>
      <c r="Z2845" t="s">
        <v>173</v>
      </c>
      <c r="AA2845" t="s">
        <v>173</v>
      </c>
      <c r="AB2845" t="s">
        <v>173</v>
      </c>
      <c r="AC2845" s="25" t="s">
        <v>173</v>
      </c>
      <c r="AD2845" s="25" t="s">
        <v>173</v>
      </c>
      <c r="AE2845" s="25" t="s">
        <v>173</v>
      </c>
      <c r="AQ2845" s="5" t="e">
        <f>VLOOKUP(AR2845,'End KS4 denominations'!A:G,7,0)</f>
        <v>#N/A</v>
      </c>
      <c r="AR2845" s="5" t="str">
        <f t="shared" si="44"/>
        <v>Girls.S7.State-funded mainstream.Total.Total</v>
      </c>
    </row>
    <row r="2846" spans="1:44" x14ac:dyDescent="0.25">
      <c r="A2846">
        <v>201819</v>
      </c>
      <c r="B2846" t="s">
        <v>19</v>
      </c>
      <c r="C2846" t="s">
        <v>110</v>
      </c>
      <c r="D2846" t="s">
        <v>20</v>
      </c>
      <c r="E2846" t="s">
        <v>21</v>
      </c>
      <c r="F2846" t="s">
        <v>22</v>
      </c>
      <c r="G2846" t="s">
        <v>161</v>
      </c>
      <c r="H2846" t="s">
        <v>125</v>
      </c>
      <c r="I2846" t="s">
        <v>171</v>
      </c>
      <c r="J2846" t="s">
        <v>161</v>
      </c>
      <c r="K2846" t="s">
        <v>161</v>
      </c>
      <c r="L2846" t="s">
        <v>59</v>
      </c>
      <c r="M2846" t="s">
        <v>26</v>
      </c>
      <c r="N2846">
        <v>522459</v>
      </c>
      <c r="O2846">
        <v>508265</v>
      </c>
      <c r="P2846">
        <v>329340</v>
      </c>
      <c r="Q2846">
        <v>225763</v>
      </c>
      <c r="R2846">
        <v>0</v>
      </c>
      <c r="S2846">
        <v>0</v>
      </c>
      <c r="T2846">
        <v>0</v>
      </c>
      <c r="U2846">
        <v>0</v>
      </c>
      <c r="V2846">
        <v>97</v>
      </c>
      <c r="W2846">
        <v>63</v>
      </c>
      <c r="X2846">
        <v>43</v>
      </c>
      <c r="Y2846" t="s">
        <v>173</v>
      </c>
      <c r="Z2846" t="s">
        <v>173</v>
      </c>
      <c r="AA2846" t="s">
        <v>173</v>
      </c>
      <c r="AB2846" t="s">
        <v>173</v>
      </c>
      <c r="AC2846" s="25" t="s">
        <v>173</v>
      </c>
      <c r="AD2846" s="25" t="s">
        <v>173</v>
      </c>
      <c r="AE2846" s="25" t="s">
        <v>173</v>
      </c>
      <c r="AQ2846" s="5" t="e">
        <f>VLOOKUP(AR2846,'End KS4 denominations'!A:G,7,0)</f>
        <v>#N/A</v>
      </c>
      <c r="AR2846" s="5" t="str">
        <f t="shared" si="44"/>
        <v>Total.S7.State-funded mainstream.Total.Total</v>
      </c>
    </row>
    <row r="2847" spans="1:44" x14ac:dyDescent="0.25">
      <c r="A2847">
        <v>201819</v>
      </c>
      <c r="B2847" t="s">
        <v>19</v>
      </c>
      <c r="C2847" t="s">
        <v>110</v>
      </c>
      <c r="D2847" t="s">
        <v>20</v>
      </c>
      <c r="E2847" t="s">
        <v>21</v>
      </c>
      <c r="F2847" t="s">
        <v>22</v>
      </c>
      <c r="G2847" t="s">
        <v>111</v>
      </c>
      <c r="H2847" t="s">
        <v>125</v>
      </c>
      <c r="I2847" t="s">
        <v>171</v>
      </c>
      <c r="J2847" t="s">
        <v>161</v>
      </c>
      <c r="K2847" t="s">
        <v>161</v>
      </c>
      <c r="L2847" t="s">
        <v>60</v>
      </c>
      <c r="M2847" t="s">
        <v>26</v>
      </c>
      <c r="N2847">
        <v>15999</v>
      </c>
      <c r="O2847">
        <v>15664</v>
      </c>
      <c r="P2847">
        <v>9237</v>
      </c>
      <c r="Q2847">
        <v>6400</v>
      </c>
      <c r="R2847">
        <v>0</v>
      </c>
      <c r="S2847">
        <v>0</v>
      </c>
      <c r="T2847">
        <v>0</v>
      </c>
      <c r="U2847">
        <v>0</v>
      </c>
      <c r="V2847">
        <v>97</v>
      </c>
      <c r="W2847">
        <v>57</v>
      </c>
      <c r="X2847">
        <v>40</v>
      </c>
      <c r="Y2847" t="s">
        <v>173</v>
      </c>
      <c r="Z2847" t="s">
        <v>173</v>
      </c>
      <c r="AA2847" t="s">
        <v>173</v>
      </c>
      <c r="AB2847" t="s">
        <v>173</v>
      </c>
      <c r="AC2847" s="25" t="s">
        <v>173</v>
      </c>
      <c r="AD2847" s="25" t="s">
        <v>173</v>
      </c>
      <c r="AE2847" s="25" t="s">
        <v>173</v>
      </c>
      <c r="AQ2847" s="5" t="e">
        <f>VLOOKUP(AR2847,'End KS4 denominations'!A:G,7,0)</f>
        <v>#N/A</v>
      </c>
      <c r="AR2847" s="5" t="str">
        <f t="shared" si="44"/>
        <v>Boys.S7.State-funded mainstream.Total.Total</v>
      </c>
    </row>
    <row r="2848" spans="1:44" x14ac:dyDescent="0.25">
      <c r="A2848">
        <v>201819</v>
      </c>
      <c r="B2848" t="s">
        <v>19</v>
      </c>
      <c r="C2848" t="s">
        <v>110</v>
      </c>
      <c r="D2848" t="s">
        <v>20</v>
      </c>
      <c r="E2848" t="s">
        <v>21</v>
      </c>
      <c r="F2848" t="s">
        <v>22</v>
      </c>
      <c r="G2848" t="s">
        <v>113</v>
      </c>
      <c r="H2848" t="s">
        <v>125</v>
      </c>
      <c r="I2848" t="s">
        <v>171</v>
      </c>
      <c r="J2848" t="s">
        <v>161</v>
      </c>
      <c r="K2848" t="s">
        <v>161</v>
      </c>
      <c r="L2848" t="s">
        <v>60</v>
      </c>
      <c r="M2848" t="s">
        <v>26</v>
      </c>
      <c r="N2848">
        <v>13850</v>
      </c>
      <c r="O2848">
        <v>13735</v>
      </c>
      <c r="P2848">
        <v>10850</v>
      </c>
      <c r="Q2848">
        <v>8901</v>
      </c>
      <c r="R2848">
        <v>0</v>
      </c>
      <c r="S2848">
        <v>0</v>
      </c>
      <c r="T2848">
        <v>0</v>
      </c>
      <c r="U2848">
        <v>0</v>
      </c>
      <c r="V2848">
        <v>99</v>
      </c>
      <c r="W2848">
        <v>78</v>
      </c>
      <c r="X2848">
        <v>64</v>
      </c>
      <c r="Y2848" t="s">
        <v>173</v>
      </c>
      <c r="Z2848" t="s">
        <v>173</v>
      </c>
      <c r="AA2848" t="s">
        <v>173</v>
      </c>
      <c r="AB2848" t="s">
        <v>173</v>
      </c>
      <c r="AC2848" s="25" t="s">
        <v>173</v>
      </c>
      <c r="AD2848" s="25" t="s">
        <v>173</v>
      </c>
      <c r="AE2848" s="25" t="s">
        <v>173</v>
      </c>
      <c r="AQ2848" s="5" t="e">
        <f>VLOOKUP(AR2848,'End KS4 denominations'!A:G,7,0)</f>
        <v>#N/A</v>
      </c>
      <c r="AR2848" s="5" t="str">
        <f t="shared" si="44"/>
        <v>Girls.S7.State-funded mainstream.Total.Total</v>
      </c>
    </row>
    <row r="2849" spans="1:44" x14ac:dyDescent="0.25">
      <c r="A2849">
        <v>201819</v>
      </c>
      <c r="B2849" t="s">
        <v>19</v>
      </c>
      <c r="C2849" t="s">
        <v>110</v>
      </c>
      <c r="D2849" t="s">
        <v>20</v>
      </c>
      <c r="E2849" t="s">
        <v>21</v>
      </c>
      <c r="F2849" t="s">
        <v>22</v>
      </c>
      <c r="G2849" t="s">
        <v>161</v>
      </c>
      <c r="H2849" t="s">
        <v>125</v>
      </c>
      <c r="I2849" t="s">
        <v>171</v>
      </c>
      <c r="J2849" t="s">
        <v>161</v>
      </c>
      <c r="K2849" t="s">
        <v>161</v>
      </c>
      <c r="L2849" t="s">
        <v>60</v>
      </c>
      <c r="M2849" t="s">
        <v>26</v>
      </c>
      <c r="N2849">
        <v>29849</v>
      </c>
      <c r="O2849">
        <v>29399</v>
      </c>
      <c r="P2849">
        <v>20087</v>
      </c>
      <c r="Q2849">
        <v>15301</v>
      </c>
      <c r="R2849">
        <v>0</v>
      </c>
      <c r="S2849">
        <v>0</v>
      </c>
      <c r="T2849">
        <v>0</v>
      </c>
      <c r="U2849">
        <v>0</v>
      </c>
      <c r="V2849">
        <v>98</v>
      </c>
      <c r="W2849">
        <v>67</v>
      </c>
      <c r="X2849">
        <v>51</v>
      </c>
      <c r="Y2849" t="s">
        <v>173</v>
      </c>
      <c r="Z2849" t="s">
        <v>173</v>
      </c>
      <c r="AA2849" t="s">
        <v>173</v>
      </c>
      <c r="AB2849" t="s">
        <v>173</v>
      </c>
      <c r="AC2849" s="25" t="s">
        <v>173</v>
      </c>
      <c r="AD2849" s="25" t="s">
        <v>173</v>
      </c>
      <c r="AE2849" s="25" t="s">
        <v>173</v>
      </c>
      <c r="AQ2849" s="5" t="e">
        <f>VLOOKUP(AR2849,'End KS4 denominations'!A:G,7,0)</f>
        <v>#N/A</v>
      </c>
      <c r="AR2849" s="5" t="str">
        <f t="shared" si="44"/>
        <v>Total.S7.State-funded mainstream.Total.Total</v>
      </c>
    </row>
    <row r="2850" spans="1:44" x14ac:dyDescent="0.25">
      <c r="A2850">
        <v>201819</v>
      </c>
      <c r="B2850" t="s">
        <v>19</v>
      </c>
      <c r="C2850" t="s">
        <v>110</v>
      </c>
      <c r="D2850" t="s">
        <v>20</v>
      </c>
      <c r="E2850" t="s">
        <v>21</v>
      </c>
      <c r="F2850" t="s">
        <v>22</v>
      </c>
      <c r="G2850" t="s">
        <v>111</v>
      </c>
      <c r="H2850" t="s">
        <v>125</v>
      </c>
      <c r="I2850" t="s">
        <v>171</v>
      </c>
      <c r="J2850" t="s">
        <v>161</v>
      </c>
      <c r="K2850" t="s">
        <v>161</v>
      </c>
      <c r="L2850" t="s">
        <v>61</v>
      </c>
      <c r="M2850" t="s">
        <v>26</v>
      </c>
      <c r="N2850">
        <v>13899</v>
      </c>
      <c r="O2850">
        <v>13697</v>
      </c>
      <c r="P2850">
        <v>9675</v>
      </c>
      <c r="Q2850">
        <v>7887</v>
      </c>
      <c r="R2850">
        <v>0</v>
      </c>
      <c r="S2850">
        <v>0</v>
      </c>
      <c r="T2850">
        <v>0</v>
      </c>
      <c r="U2850">
        <v>0</v>
      </c>
      <c r="V2850">
        <v>98</v>
      </c>
      <c r="W2850">
        <v>69</v>
      </c>
      <c r="X2850">
        <v>56</v>
      </c>
      <c r="Y2850" t="s">
        <v>173</v>
      </c>
      <c r="Z2850" t="s">
        <v>173</v>
      </c>
      <c r="AA2850" t="s">
        <v>173</v>
      </c>
      <c r="AB2850" t="s">
        <v>173</v>
      </c>
      <c r="AC2850" s="25" t="s">
        <v>173</v>
      </c>
      <c r="AD2850" s="25" t="s">
        <v>173</v>
      </c>
      <c r="AE2850" s="25" t="s">
        <v>173</v>
      </c>
      <c r="AQ2850" s="5" t="e">
        <f>VLOOKUP(AR2850,'End KS4 denominations'!A:G,7,0)</f>
        <v>#N/A</v>
      </c>
      <c r="AR2850" s="5" t="str">
        <f t="shared" si="44"/>
        <v>Boys.S7.State-funded mainstream.Total.Total</v>
      </c>
    </row>
    <row r="2851" spans="1:44" x14ac:dyDescent="0.25">
      <c r="A2851">
        <v>201819</v>
      </c>
      <c r="B2851" t="s">
        <v>19</v>
      </c>
      <c r="C2851" t="s">
        <v>110</v>
      </c>
      <c r="D2851" t="s">
        <v>20</v>
      </c>
      <c r="E2851" t="s">
        <v>21</v>
      </c>
      <c r="F2851" t="s">
        <v>22</v>
      </c>
      <c r="G2851" t="s">
        <v>113</v>
      </c>
      <c r="H2851" t="s">
        <v>125</v>
      </c>
      <c r="I2851" t="s">
        <v>171</v>
      </c>
      <c r="J2851" t="s">
        <v>161</v>
      </c>
      <c r="K2851" t="s">
        <v>161</v>
      </c>
      <c r="L2851" t="s">
        <v>61</v>
      </c>
      <c r="M2851" t="s">
        <v>26</v>
      </c>
      <c r="N2851">
        <v>16796</v>
      </c>
      <c r="O2851">
        <v>16656</v>
      </c>
      <c r="P2851">
        <v>12750</v>
      </c>
      <c r="Q2851">
        <v>10524</v>
      </c>
      <c r="R2851">
        <v>0</v>
      </c>
      <c r="S2851">
        <v>0</v>
      </c>
      <c r="T2851">
        <v>0</v>
      </c>
      <c r="U2851">
        <v>0</v>
      </c>
      <c r="V2851">
        <v>99</v>
      </c>
      <c r="W2851">
        <v>75</v>
      </c>
      <c r="X2851">
        <v>62</v>
      </c>
      <c r="Y2851" t="s">
        <v>173</v>
      </c>
      <c r="Z2851" t="s">
        <v>173</v>
      </c>
      <c r="AA2851" t="s">
        <v>173</v>
      </c>
      <c r="AB2851" t="s">
        <v>173</v>
      </c>
      <c r="AC2851" s="25" t="s">
        <v>173</v>
      </c>
      <c r="AD2851" s="25" t="s">
        <v>173</v>
      </c>
      <c r="AE2851" s="25" t="s">
        <v>173</v>
      </c>
      <c r="AQ2851" s="5" t="e">
        <f>VLOOKUP(AR2851,'End KS4 denominations'!A:G,7,0)</f>
        <v>#N/A</v>
      </c>
      <c r="AR2851" s="5" t="str">
        <f t="shared" si="44"/>
        <v>Girls.S7.State-funded mainstream.Total.Total</v>
      </c>
    </row>
    <row r="2852" spans="1:44" x14ac:dyDescent="0.25">
      <c r="A2852">
        <v>201819</v>
      </c>
      <c r="B2852" t="s">
        <v>19</v>
      </c>
      <c r="C2852" t="s">
        <v>110</v>
      </c>
      <c r="D2852" t="s">
        <v>20</v>
      </c>
      <c r="E2852" t="s">
        <v>21</v>
      </c>
      <c r="F2852" t="s">
        <v>22</v>
      </c>
      <c r="G2852" t="s">
        <v>161</v>
      </c>
      <c r="H2852" t="s">
        <v>125</v>
      </c>
      <c r="I2852" t="s">
        <v>171</v>
      </c>
      <c r="J2852" t="s">
        <v>161</v>
      </c>
      <c r="K2852" t="s">
        <v>161</v>
      </c>
      <c r="L2852" t="s">
        <v>61</v>
      </c>
      <c r="M2852" t="s">
        <v>26</v>
      </c>
      <c r="N2852">
        <v>30695</v>
      </c>
      <c r="O2852">
        <v>30353</v>
      </c>
      <c r="P2852">
        <v>22425</v>
      </c>
      <c r="Q2852">
        <v>18411</v>
      </c>
      <c r="R2852">
        <v>0</v>
      </c>
      <c r="S2852">
        <v>0</v>
      </c>
      <c r="T2852">
        <v>0</v>
      </c>
      <c r="U2852">
        <v>0</v>
      </c>
      <c r="V2852">
        <v>98</v>
      </c>
      <c r="W2852">
        <v>73</v>
      </c>
      <c r="X2852">
        <v>59</v>
      </c>
      <c r="Y2852" t="s">
        <v>173</v>
      </c>
      <c r="Z2852" t="s">
        <v>173</v>
      </c>
      <c r="AA2852" t="s">
        <v>173</v>
      </c>
      <c r="AB2852" t="s">
        <v>173</v>
      </c>
      <c r="AC2852" s="25" t="s">
        <v>173</v>
      </c>
      <c r="AD2852" s="25" t="s">
        <v>173</v>
      </c>
      <c r="AE2852" s="25" t="s">
        <v>173</v>
      </c>
      <c r="AQ2852" s="5" t="e">
        <f>VLOOKUP(AR2852,'End KS4 denominations'!A:G,7,0)</f>
        <v>#N/A</v>
      </c>
      <c r="AR2852" s="5" t="str">
        <f t="shared" si="44"/>
        <v>Total.S7.State-funded mainstream.Total.Total</v>
      </c>
    </row>
    <row r="2853" spans="1:44" x14ac:dyDescent="0.25">
      <c r="A2853">
        <v>201819</v>
      </c>
      <c r="B2853" t="s">
        <v>19</v>
      </c>
      <c r="C2853" t="s">
        <v>110</v>
      </c>
      <c r="D2853" t="s">
        <v>20</v>
      </c>
      <c r="E2853" t="s">
        <v>21</v>
      </c>
      <c r="F2853" t="s">
        <v>22</v>
      </c>
      <c r="G2853" t="s">
        <v>111</v>
      </c>
      <c r="H2853" t="s">
        <v>125</v>
      </c>
      <c r="I2853" t="s">
        <v>171</v>
      </c>
      <c r="J2853" t="s">
        <v>161</v>
      </c>
      <c r="K2853" t="s">
        <v>161</v>
      </c>
      <c r="L2853" t="s">
        <v>102</v>
      </c>
      <c r="M2853" t="s">
        <v>26</v>
      </c>
      <c r="N2853">
        <v>44</v>
      </c>
      <c r="O2853">
        <v>44</v>
      </c>
      <c r="P2853">
        <v>40</v>
      </c>
      <c r="Q2853">
        <v>0</v>
      </c>
      <c r="R2853">
        <v>0</v>
      </c>
      <c r="S2853">
        <v>0</v>
      </c>
      <c r="T2853">
        <v>0</v>
      </c>
      <c r="U2853">
        <v>0</v>
      </c>
      <c r="V2853">
        <v>100</v>
      </c>
      <c r="W2853">
        <v>90</v>
      </c>
      <c r="X2853">
        <v>0</v>
      </c>
      <c r="Y2853" t="s">
        <v>173</v>
      </c>
      <c r="Z2853" t="s">
        <v>173</v>
      </c>
      <c r="AA2853" t="s">
        <v>173</v>
      </c>
      <c r="AB2853" t="s">
        <v>173</v>
      </c>
      <c r="AC2853" s="25" t="s">
        <v>173</v>
      </c>
      <c r="AD2853" s="25" t="s">
        <v>173</v>
      </c>
      <c r="AE2853" s="25" t="s">
        <v>173</v>
      </c>
      <c r="AQ2853" s="5" t="e">
        <f>VLOOKUP(AR2853,'End KS4 denominations'!A:G,7,0)</f>
        <v>#N/A</v>
      </c>
      <c r="AR2853" s="5" t="str">
        <f t="shared" si="44"/>
        <v>Boys.S7.State-funded mainstream.Total.Total</v>
      </c>
    </row>
    <row r="2854" spans="1:44" x14ac:dyDescent="0.25">
      <c r="A2854">
        <v>201819</v>
      </c>
      <c r="B2854" t="s">
        <v>19</v>
      </c>
      <c r="C2854" t="s">
        <v>110</v>
      </c>
      <c r="D2854" t="s">
        <v>20</v>
      </c>
      <c r="E2854" t="s">
        <v>21</v>
      </c>
      <c r="F2854" t="s">
        <v>22</v>
      </c>
      <c r="G2854" t="s">
        <v>113</v>
      </c>
      <c r="H2854" t="s">
        <v>125</v>
      </c>
      <c r="I2854" t="s">
        <v>171</v>
      </c>
      <c r="J2854" t="s">
        <v>161</v>
      </c>
      <c r="K2854" t="s">
        <v>161</v>
      </c>
      <c r="L2854" t="s">
        <v>102</v>
      </c>
      <c r="M2854" t="s">
        <v>26</v>
      </c>
      <c r="N2854">
        <v>191</v>
      </c>
      <c r="O2854">
        <v>185</v>
      </c>
      <c r="P2854">
        <v>158</v>
      </c>
      <c r="Q2854">
        <v>0</v>
      </c>
      <c r="R2854">
        <v>0</v>
      </c>
      <c r="S2854">
        <v>0</v>
      </c>
      <c r="T2854">
        <v>0</v>
      </c>
      <c r="U2854">
        <v>0</v>
      </c>
      <c r="V2854">
        <v>96</v>
      </c>
      <c r="W2854">
        <v>82</v>
      </c>
      <c r="X2854">
        <v>0</v>
      </c>
      <c r="Y2854" t="s">
        <v>173</v>
      </c>
      <c r="Z2854" t="s">
        <v>173</v>
      </c>
      <c r="AA2854" t="s">
        <v>173</v>
      </c>
      <c r="AB2854" t="s">
        <v>173</v>
      </c>
      <c r="AC2854" s="25" t="s">
        <v>173</v>
      </c>
      <c r="AD2854" s="25" t="s">
        <v>173</v>
      </c>
      <c r="AE2854" s="25" t="s">
        <v>173</v>
      </c>
      <c r="AQ2854" s="5" t="e">
        <f>VLOOKUP(AR2854,'End KS4 denominations'!A:G,7,0)</f>
        <v>#N/A</v>
      </c>
      <c r="AR2854" s="5" t="str">
        <f t="shared" si="44"/>
        <v>Girls.S7.State-funded mainstream.Total.Total</v>
      </c>
    </row>
    <row r="2855" spans="1:44" x14ac:dyDescent="0.25">
      <c r="A2855">
        <v>201819</v>
      </c>
      <c r="B2855" t="s">
        <v>19</v>
      </c>
      <c r="C2855" t="s">
        <v>110</v>
      </c>
      <c r="D2855" t="s">
        <v>20</v>
      </c>
      <c r="E2855" t="s">
        <v>21</v>
      </c>
      <c r="F2855" t="s">
        <v>22</v>
      </c>
      <c r="G2855" t="s">
        <v>161</v>
      </c>
      <c r="H2855" t="s">
        <v>125</v>
      </c>
      <c r="I2855" t="s">
        <v>171</v>
      </c>
      <c r="J2855" t="s">
        <v>161</v>
      </c>
      <c r="K2855" t="s">
        <v>161</v>
      </c>
      <c r="L2855" t="s">
        <v>102</v>
      </c>
      <c r="M2855" t="s">
        <v>26</v>
      </c>
      <c r="N2855">
        <v>235</v>
      </c>
      <c r="O2855">
        <v>229</v>
      </c>
      <c r="P2855">
        <v>198</v>
      </c>
      <c r="Q2855">
        <v>0</v>
      </c>
      <c r="R2855">
        <v>0</v>
      </c>
      <c r="S2855">
        <v>0</v>
      </c>
      <c r="T2855">
        <v>0</v>
      </c>
      <c r="U2855">
        <v>0</v>
      </c>
      <c r="V2855">
        <v>97</v>
      </c>
      <c r="W2855">
        <v>84</v>
      </c>
      <c r="X2855">
        <v>0</v>
      </c>
      <c r="Y2855" t="s">
        <v>173</v>
      </c>
      <c r="Z2855" t="s">
        <v>173</v>
      </c>
      <c r="AA2855" t="s">
        <v>173</v>
      </c>
      <c r="AB2855" t="s">
        <v>173</v>
      </c>
      <c r="AC2855" s="25" t="s">
        <v>173</v>
      </c>
      <c r="AD2855" s="25" t="s">
        <v>173</v>
      </c>
      <c r="AE2855" s="25" t="s">
        <v>173</v>
      </c>
      <c r="AQ2855" s="5" t="e">
        <f>VLOOKUP(AR2855,'End KS4 denominations'!A:G,7,0)</f>
        <v>#N/A</v>
      </c>
      <c r="AR2855" s="5" t="str">
        <f t="shared" si="44"/>
        <v>Total.S7.State-funded mainstream.Total.Total</v>
      </c>
    </row>
    <row r="2856" spans="1:44" x14ac:dyDescent="0.25">
      <c r="A2856">
        <v>201819</v>
      </c>
      <c r="B2856" t="s">
        <v>19</v>
      </c>
      <c r="C2856" t="s">
        <v>110</v>
      </c>
      <c r="D2856" t="s">
        <v>20</v>
      </c>
      <c r="E2856" t="s">
        <v>21</v>
      </c>
      <c r="F2856" t="s">
        <v>22</v>
      </c>
      <c r="G2856" t="s">
        <v>111</v>
      </c>
      <c r="H2856" t="s">
        <v>125</v>
      </c>
      <c r="I2856" t="s">
        <v>171</v>
      </c>
      <c r="J2856" t="s">
        <v>161</v>
      </c>
      <c r="K2856" t="s">
        <v>161</v>
      </c>
      <c r="L2856" t="s">
        <v>63</v>
      </c>
      <c r="M2856" t="s">
        <v>26</v>
      </c>
      <c r="N2856">
        <v>8788</v>
      </c>
      <c r="O2856">
        <v>8513</v>
      </c>
      <c r="P2856">
        <v>7484</v>
      </c>
      <c r="Q2856">
        <v>5142</v>
      </c>
      <c r="R2856">
        <v>0</v>
      </c>
      <c r="S2856">
        <v>0</v>
      </c>
      <c r="T2856">
        <v>0</v>
      </c>
      <c r="U2856">
        <v>0</v>
      </c>
      <c r="V2856">
        <v>96</v>
      </c>
      <c r="W2856">
        <v>85</v>
      </c>
      <c r="X2856">
        <v>58</v>
      </c>
      <c r="Y2856" t="s">
        <v>173</v>
      </c>
      <c r="Z2856" t="s">
        <v>173</v>
      </c>
      <c r="AA2856" t="s">
        <v>173</v>
      </c>
      <c r="AB2856" t="s">
        <v>173</v>
      </c>
      <c r="AC2856" s="25" t="s">
        <v>173</v>
      </c>
      <c r="AD2856" s="25" t="s">
        <v>173</v>
      </c>
      <c r="AE2856" s="25" t="s">
        <v>173</v>
      </c>
      <c r="AQ2856" s="5" t="e">
        <f>VLOOKUP(AR2856,'End KS4 denominations'!A:G,7,0)</f>
        <v>#N/A</v>
      </c>
      <c r="AR2856" s="5" t="str">
        <f t="shared" si="44"/>
        <v>Boys.S7.State-funded mainstream.Total.Total</v>
      </c>
    </row>
    <row r="2857" spans="1:44" x14ac:dyDescent="0.25">
      <c r="A2857">
        <v>201819</v>
      </c>
      <c r="B2857" t="s">
        <v>19</v>
      </c>
      <c r="C2857" t="s">
        <v>110</v>
      </c>
      <c r="D2857" t="s">
        <v>20</v>
      </c>
      <c r="E2857" t="s">
        <v>21</v>
      </c>
      <c r="F2857" t="s">
        <v>22</v>
      </c>
      <c r="G2857" t="s">
        <v>113</v>
      </c>
      <c r="H2857" t="s">
        <v>125</v>
      </c>
      <c r="I2857" t="s">
        <v>171</v>
      </c>
      <c r="J2857" t="s">
        <v>161</v>
      </c>
      <c r="K2857" t="s">
        <v>161</v>
      </c>
      <c r="L2857" t="s">
        <v>63</v>
      </c>
      <c r="M2857" t="s">
        <v>26</v>
      </c>
      <c r="N2857">
        <v>10205</v>
      </c>
      <c r="O2857">
        <v>10036</v>
      </c>
      <c r="P2857">
        <v>9237</v>
      </c>
      <c r="Q2857">
        <v>6489</v>
      </c>
      <c r="R2857">
        <v>0</v>
      </c>
      <c r="S2857">
        <v>0</v>
      </c>
      <c r="T2857">
        <v>0</v>
      </c>
      <c r="U2857">
        <v>0</v>
      </c>
      <c r="V2857">
        <v>98</v>
      </c>
      <c r="W2857">
        <v>90</v>
      </c>
      <c r="X2857">
        <v>63</v>
      </c>
      <c r="Y2857" t="s">
        <v>173</v>
      </c>
      <c r="Z2857" t="s">
        <v>173</v>
      </c>
      <c r="AA2857" t="s">
        <v>173</v>
      </c>
      <c r="AB2857" t="s">
        <v>173</v>
      </c>
      <c r="AC2857" s="25" t="s">
        <v>173</v>
      </c>
      <c r="AD2857" s="25" t="s">
        <v>173</v>
      </c>
      <c r="AE2857" s="25" t="s">
        <v>173</v>
      </c>
      <c r="AQ2857" s="5" t="e">
        <f>VLOOKUP(AR2857,'End KS4 denominations'!A:G,7,0)</f>
        <v>#N/A</v>
      </c>
      <c r="AR2857" s="5" t="str">
        <f t="shared" si="44"/>
        <v>Girls.S7.State-funded mainstream.Total.Total</v>
      </c>
    </row>
    <row r="2858" spans="1:44" x14ac:dyDescent="0.25">
      <c r="A2858">
        <v>201819</v>
      </c>
      <c r="B2858" t="s">
        <v>19</v>
      </c>
      <c r="C2858" t="s">
        <v>110</v>
      </c>
      <c r="D2858" t="s">
        <v>20</v>
      </c>
      <c r="E2858" t="s">
        <v>21</v>
      </c>
      <c r="F2858" t="s">
        <v>22</v>
      </c>
      <c r="G2858" t="s">
        <v>161</v>
      </c>
      <c r="H2858" t="s">
        <v>125</v>
      </c>
      <c r="I2858" t="s">
        <v>171</v>
      </c>
      <c r="J2858" t="s">
        <v>161</v>
      </c>
      <c r="K2858" t="s">
        <v>161</v>
      </c>
      <c r="L2858" t="s">
        <v>63</v>
      </c>
      <c r="M2858" t="s">
        <v>26</v>
      </c>
      <c r="N2858">
        <v>18993</v>
      </c>
      <c r="O2858">
        <v>18549</v>
      </c>
      <c r="P2858">
        <v>16721</v>
      </c>
      <c r="Q2858">
        <v>11631</v>
      </c>
      <c r="R2858">
        <v>0</v>
      </c>
      <c r="S2858">
        <v>0</v>
      </c>
      <c r="T2858">
        <v>0</v>
      </c>
      <c r="U2858">
        <v>0</v>
      </c>
      <c r="V2858">
        <v>97</v>
      </c>
      <c r="W2858">
        <v>88</v>
      </c>
      <c r="X2858">
        <v>61</v>
      </c>
      <c r="Y2858" t="s">
        <v>173</v>
      </c>
      <c r="Z2858" t="s">
        <v>173</v>
      </c>
      <c r="AA2858" t="s">
        <v>173</v>
      </c>
      <c r="AB2858" t="s">
        <v>173</v>
      </c>
      <c r="AC2858" s="25" t="s">
        <v>173</v>
      </c>
      <c r="AD2858" s="25" t="s">
        <v>173</v>
      </c>
      <c r="AE2858" s="25" t="s">
        <v>173</v>
      </c>
      <c r="AQ2858" s="5" t="e">
        <f>VLOOKUP(AR2858,'End KS4 denominations'!A:G,7,0)</f>
        <v>#N/A</v>
      </c>
      <c r="AR2858" s="5" t="str">
        <f t="shared" si="44"/>
        <v>Total.S7.State-funded mainstream.Total.Total</v>
      </c>
    </row>
    <row r="2859" spans="1:44" x14ac:dyDescent="0.25">
      <c r="A2859">
        <v>201819</v>
      </c>
      <c r="B2859" t="s">
        <v>19</v>
      </c>
      <c r="C2859" t="s">
        <v>110</v>
      </c>
      <c r="D2859" t="s">
        <v>20</v>
      </c>
      <c r="E2859" t="s">
        <v>21</v>
      </c>
      <c r="F2859" t="s">
        <v>22</v>
      </c>
      <c r="G2859" t="s">
        <v>111</v>
      </c>
      <c r="H2859" t="s">
        <v>125</v>
      </c>
      <c r="I2859" t="s">
        <v>171</v>
      </c>
      <c r="J2859" t="s">
        <v>161</v>
      </c>
      <c r="K2859" t="s">
        <v>161</v>
      </c>
      <c r="L2859" t="s">
        <v>64</v>
      </c>
      <c r="M2859" t="s">
        <v>26</v>
      </c>
      <c r="N2859">
        <v>1138</v>
      </c>
      <c r="O2859">
        <v>1121</v>
      </c>
      <c r="P2859">
        <v>900</v>
      </c>
      <c r="Q2859">
        <v>756</v>
      </c>
      <c r="R2859">
        <v>0</v>
      </c>
      <c r="S2859">
        <v>0</v>
      </c>
      <c r="T2859">
        <v>0</v>
      </c>
      <c r="U2859">
        <v>0</v>
      </c>
      <c r="V2859">
        <v>98</v>
      </c>
      <c r="W2859">
        <v>79</v>
      </c>
      <c r="X2859">
        <v>66</v>
      </c>
      <c r="Y2859" t="s">
        <v>173</v>
      </c>
      <c r="Z2859" t="s">
        <v>173</v>
      </c>
      <c r="AA2859" t="s">
        <v>173</v>
      </c>
      <c r="AB2859" t="s">
        <v>173</v>
      </c>
      <c r="AC2859" s="25" t="s">
        <v>173</v>
      </c>
      <c r="AD2859" s="25" t="s">
        <v>173</v>
      </c>
      <c r="AE2859" s="25" t="s">
        <v>173</v>
      </c>
      <c r="AQ2859" s="5" t="e">
        <f>VLOOKUP(AR2859,'End KS4 denominations'!A:G,7,0)</f>
        <v>#N/A</v>
      </c>
      <c r="AR2859" s="5" t="str">
        <f t="shared" si="44"/>
        <v>Boys.S7.State-funded mainstream.Total.Total</v>
      </c>
    </row>
    <row r="2860" spans="1:44" x14ac:dyDescent="0.25">
      <c r="A2860">
        <v>201819</v>
      </c>
      <c r="B2860" t="s">
        <v>19</v>
      </c>
      <c r="C2860" t="s">
        <v>110</v>
      </c>
      <c r="D2860" t="s">
        <v>20</v>
      </c>
      <c r="E2860" t="s">
        <v>21</v>
      </c>
      <c r="F2860" t="s">
        <v>22</v>
      </c>
      <c r="G2860" t="s">
        <v>113</v>
      </c>
      <c r="H2860" t="s">
        <v>125</v>
      </c>
      <c r="I2860" t="s">
        <v>171</v>
      </c>
      <c r="J2860" t="s">
        <v>161</v>
      </c>
      <c r="K2860" t="s">
        <v>161</v>
      </c>
      <c r="L2860" t="s">
        <v>64</v>
      </c>
      <c r="M2860" t="s">
        <v>26</v>
      </c>
      <c r="N2860">
        <v>259</v>
      </c>
      <c r="O2860">
        <v>253</v>
      </c>
      <c r="P2860">
        <v>194</v>
      </c>
      <c r="Q2860">
        <v>156</v>
      </c>
      <c r="R2860">
        <v>0</v>
      </c>
      <c r="S2860">
        <v>0</v>
      </c>
      <c r="T2860">
        <v>0</v>
      </c>
      <c r="U2860">
        <v>0</v>
      </c>
      <c r="V2860">
        <v>97</v>
      </c>
      <c r="W2860">
        <v>74</v>
      </c>
      <c r="X2860">
        <v>60</v>
      </c>
      <c r="Y2860" t="s">
        <v>173</v>
      </c>
      <c r="Z2860" t="s">
        <v>173</v>
      </c>
      <c r="AA2860" t="s">
        <v>173</v>
      </c>
      <c r="AB2860" t="s">
        <v>173</v>
      </c>
      <c r="AC2860" s="25" t="s">
        <v>173</v>
      </c>
      <c r="AD2860" s="25" t="s">
        <v>173</v>
      </c>
      <c r="AE2860" s="25" t="s">
        <v>173</v>
      </c>
      <c r="AQ2860" s="5" t="e">
        <f>VLOOKUP(AR2860,'End KS4 denominations'!A:G,7,0)</f>
        <v>#N/A</v>
      </c>
      <c r="AR2860" s="5" t="str">
        <f t="shared" si="44"/>
        <v>Girls.S7.State-funded mainstream.Total.Total</v>
      </c>
    </row>
    <row r="2861" spans="1:44" x14ac:dyDescent="0.25">
      <c r="A2861">
        <v>201819</v>
      </c>
      <c r="B2861" t="s">
        <v>19</v>
      </c>
      <c r="C2861" t="s">
        <v>110</v>
      </c>
      <c r="D2861" t="s">
        <v>20</v>
      </c>
      <c r="E2861" t="s">
        <v>21</v>
      </c>
      <c r="F2861" t="s">
        <v>22</v>
      </c>
      <c r="G2861" t="s">
        <v>161</v>
      </c>
      <c r="H2861" t="s">
        <v>125</v>
      </c>
      <c r="I2861" t="s">
        <v>171</v>
      </c>
      <c r="J2861" t="s">
        <v>161</v>
      </c>
      <c r="K2861" t="s">
        <v>161</v>
      </c>
      <c r="L2861" t="s">
        <v>64</v>
      </c>
      <c r="M2861" t="s">
        <v>26</v>
      </c>
      <c r="N2861">
        <v>1397</v>
      </c>
      <c r="O2861">
        <v>1374</v>
      </c>
      <c r="P2861">
        <v>1094</v>
      </c>
      <c r="Q2861">
        <v>912</v>
      </c>
      <c r="R2861">
        <v>0</v>
      </c>
      <c r="S2861">
        <v>0</v>
      </c>
      <c r="T2861">
        <v>0</v>
      </c>
      <c r="U2861">
        <v>0</v>
      </c>
      <c r="V2861">
        <v>98</v>
      </c>
      <c r="W2861">
        <v>78</v>
      </c>
      <c r="X2861">
        <v>65</v>
      </c>
      <c r="Y2861" t="s">
        <v>173</v>
      </c>
      <c r="Z2861" t="s">
        <v>173</v>
      </c>
      <c r="AA2861" t="s">
        <v>173</v>
      </c>
      <c r="AB2861" t="s">
        <v>173</v>
      </c>
      <c r="AC2861" s="25" t="s">
        <v>173</v>
      </c>
      <c r="AD2861" s="25" t="s">
        <v>173</v>
      </c>
      <c r="AE2861" s="25" t="s">
        <v>173</v>
      </c>
      <c r="AQ2861" s="5" t="e">
        <f>VLOOKUP(AR2861,'End KS4 denominations'!A:G,7,0)</f>
        <v>#N/A</v>
      </c>
      <c r="AR2861" s="5" t="str">
        <f t="shared" si="44"/>
        <v>Total.S7.State-funded mainstream.Total.Total</v>
      </c>
    </row>
    <row r="2862" spans="1:44" x14ac:dyDescent="0.25">
      <c r="A2862">
        <v>201819</v>
      </c>
      <c r="B2862" t="s">
        <v>19</v>
      </c>
      <c r="C2862" t="s">
        <v>110</v>
      </c>
      <c r="D2862" t="s">
        <v>20</v>
      </c>
      <c r="E2862" t="s">
        <v>21</v>
      </c>
      <c r="F2862" t="s">
        <v>22</v>
      </c>
      <c r="G2862" t="s">
        <v>111</v>
      </c>
      <c r="H2862" t="s">
        <v>125</v>
      </c>
      <c r="I2862" t="s">
        <v>171</v>
      </c>
      <c r="J2862" t="s">
        <v>161</v>
      </c>
      <c r="K2862" t="s">
        <v>161</v>
      </c>
      <c r="L2862" t="s">
        <v>65</v>
      </c>
      <c r="M2862" t="s">
        <v>26</v>
      </c>
      <c r="N2862">
        <v>47026</v>
      </c>
      <c r="O2862">
        <v>46852</v>
      </c>
      <c r="P2862">
        <v>31866</v>
      </c>
      <c r="Q2862">
        <v>24031</v>
      </c>
      <c r="R2862">
        <v>0</v>
      </c>
      <c r="S2862">
        <v>0</v>
      </c>
      <c r="T2862">
        <v>0</v>
      </c>
      <c r="U2862">
        <v>0</v>
      </c>
      <c r="V2862">
        <v>99</v>
      </c>
      <c r="W2862">
        <v>67</v>
      </c>
      <c r="X2862">
        <v>51</v>
      </c>
      <c r="Y2862" t="s">
        <v>173</v>
      </c>
      <c r="Z2862" t="s">
        <v>173</v>
      </c>
      <c r="AA2862" t="s">
        <v>173</v>
      </c>
      <c r="AB2862" t="s">
        <v>173</v>
      </c>
      <c r="AC2862" s="25" t="s">
        <v>173</v>
      </c>
      <c r="AD2862" s="25" t="s">
        <v>173</v>
      </c>
      <c r="AE2862" s="25" t="s">
        <v>173</v>
      </c>
      <c r="AQ2862" s="5" t="e">
        <f>VLOOKUP(AR2862,'End KS4 denominations'!A:G,7,0)</f>
        <v>#N/A</v>
      </c>
      <c r="AR2862" s="5" t="str">
        <f t="shared" si="44"/>
        <v>Boys.S7.State-funded mainstream.Total.Total</v>
      </c>
    </row>
    <row r="2863" spans="1:44" x14ac:dyDescent="0.25">
      <c r="A2863">
        <v>201819</v>
      </c>
      <c r="B2863" t="s">
        <v>19</v>
      </c>
      <c r="C2863" t="s">
        <v>110</v>
      </c>
      <c r="D2863" t="s">
        <v>20</v>
      </c>
      <c r="E2863" t="s">
        <v>21</v>
      </c>
      <c r="F2863" t="s">
        <v>22</v>
      </c>
      <c r="G2863" t="s">
        <v>113</v>
      </c>
      <c r="H2863" t="s">
        <v>125</v>
      </c>
      <c r="I2863" t="s">
        <v>171</v>
      </c>
      <c r="J2863" t="s">
        <v>161</v>
      </c>
      <c r="K2863" t="s">
        <v>161</v>
      </c>
      <c r="L2863" t="s">
        <v>65</v>
      </c>
      <c r="M2863" t="s">
        <v>26</v>
      </c>
      <c r="N2863">
        <v>26487</v>
      </c>
      <c r="O2863">
        <v>26395</v>
      </c>
      <c r="P2863">
        <v>20090</v>
      </c>
      <c r="Q2863">
        <v>16557</v>
      </c>
      <c r="R2863">
        <v>0</v>
      </c>
      <c r="S2863">
        <v>0</v>
      </c>
      <c r="T2863">
        <v>0</v>
      </c>
      <c r="U2863">
        <v>0</v>
      </c>
      <c r="V2863">
        <v>99</v>
      </c>
      <c r="W2863">
        <v>75</v>
      </c>
      <c r="X2863">
        <v>62</v>
      </c>
      <c r="Y2863" t="s">
        <v>173</v>
      </c>
      <c r="Z2863" t="s">
        <v>173</v>
      </c>
      <c r="AA2863" t="s">
        <v>173</v>
      </c>
      <c r="AB2863" t="s">
        <v>173</v>
      </c>
      <c r="AC2863" s="25" t="s">
        <v>173</v>
      </c>
      <c r="AD2863" s="25" t="s">
        <v>173</v>
      </c>
      <c r="AE2863" s="25" t="s">
        <v>173</v>
      </c>
      <c r="AQ2863" s="5" t="e">
        <f>VLOOKUP(AR2863,'End KS4 denominations'!A:G,7,0)</f>
        <v>#N/A</v>
      </c>
      <c r="AR2863" s="5" t="str">
        <f t="shared" si="44"/>
        <v>Girls.S7.State-funded mainstream.Total.Total</v>
      </c>
    </row>
    <row r="2864" spans="1:44" x14ac:dyDescent="0.25">
      <c r="A2864">
        <v>201819</v>
      </c>
      <c r="B2864" t="s">
        <v>19</v>
      </c>
      <c r="C2864" t="s">
        <v>110</v>
      </c>
      <c r="D2864" t="s">
        <v>20</v>
      </c>
      <c r="E2864" t="s">
        <v>21</v>
      </c>
      <c r="F2864" t="s">
        <v>22</v>
      </c>
      <c r="G2864" t="s">
        <v>161</v>
      </c>
      <c r="H2864" t="s">
        <v>125</v>
      </c>
      <c r="I2864" t="s">
        <v>171</v>
      </c>
      <c r="J2864" t="s">
        <v>161</v>
      </c>
      <c r="K2864" t="s">
        <v>161</v>
      </c>
      <c r="L2864" t="s">
        <v>65</v>
      </c>
      <c r="M2864" t="s">
        <v>26</v>
      </c>
      <c r="N2864">
        <v>73513</v>
      </c>
      <c r="O2864">
        <v>73247</v>
      </c>
      <c r="P2864">
        <v>51956</v>
      </c>
      <c r="Q2864">
        <v>40588</v>
      </c>
      <c r="R2864">
        <v>0</v>
      </c>
      <c r="S2864">
        <v>0</v>
      </c>
      <c r="T2864">
        <v>0</v>
      </c>
      <c r="U2864">
        <v>0</v>
      </c>
      <c r="V2864">
        <v>99</v>
      </c>
      <c r="W2864">
        <v>70</v>
      </c>
      <c r="X2864">
        <v>55</v>
      </c>
      <c r="Y2864" t="s">
        <v>173</v>
      </c>
      <c r="Z2864" t="s">
        <v>173</v>
      </c>
      <c r="AA2864" t="s">
        <v>173</v>
      </c>
      <c r="AB2864" t="s">
        <v>173</v>
      </c>
      <c r="AC2864" s="25" t="s">
        <v>173</v>
      </c>
      <c r="AD2864" s="25" t="s">
        <v>173</v>
      </c>
      <c r="AE2864" s="25" t="s">
        <v>173</v>
      </c>
      <c r="AQ2864" s="5" t="e">
        <f>VLOOKUP(AR2864,'End KS4 denominations'!A:G,7,0)</f>
        <v>#N/A</v>
      </c>
      <c r="AR2864" s="5" t="str">
        <f t="shared" si="44"/>
        <v>Total.S7.State-funded mainstream.Total.Total</v>
      </c>
    </row>
    <row r="2865" spans="1:44" x14ac:dyDescent="0.25">
      <c r="A2865">
        <v>201819</v>
      </c>
      <c r="B2865" t="s">
        <v>19</v>
      </c>
      <c r="C2865" t="s">
        <v>110</v>
      </c>
      <c r="D2865" t="s">
        <v>20</v>
      </c>
      <c r="E2865" t="s">
        <v>21</v>
      </c>
      <c r="F2865" t="s">
        <v>22</v>
      </c>
      <c r="G2865" t="s">
        <v>111</v>
      </c>
      <c r="H2865" t="s">
        <v>125</v>
      </c>
      <c r="I2865" t="s">
        <v>171</v>
      </c>
      <c r="J2865" t="s">
        <v>161</v>
      </c>
      <c r="K2865" t="s">
        <v>161</v>
      </c>
      <c r="L2865" t="s">
        <v>66</v>
      </c>
      <c r="M2865" t="s">
        <v>26</v>
      </c>
      <c r="N2865">
        <v>74177</v>
      </c>
      <c r="O2865">
        <v>73659</v>
      </c>
      <c r="P2865">
        <v>67334</v>
      </c>
      <c r="Q2865">
        <v>58849</v>
      </c>
      <c r="R2865">
        <v>0</v>
      </c>
      <c r="S2865">
        <v>0</v>
      </c>
      <c r="T2865">
        <v>0</v>
      </c>
      <c r="U2865">
        <v>0</v>
      </c>
      <c r="V2865">
        <v>99</v>
      </c>
      <c r="W2865">
        <v>90</v>
      </c>
      <c r="X2865">
        <v>79</v>
      </c>
      <c r="Y2865" t="s">
        <v>173</v>
      </c>
      <c r="Z2865" t="s">
        <v>173</v>
      </c>
      <c r="AA2865" t="s">
        <v>173</v>
      </c>
      <c r="AB2865" t="s">
        <v>173</v>
      </c>
      <c r="AC2865" s="25" t="s">
        <v>173</v>
      </c>
      <c r="AD2865" s="25" t="s">
        <v>173</v>
      </c>
      <c r="AE2865" s="25" t="s">
        <v>173</v>
      </c>
      <c r="AQ2865" s="5" t="e">
        <f>VLOOKUP(AR2865,'End KS4 denominations'!A:G,7,0)</f>
        <v>#N/A</v>
      </c>
      <c r="AR2865" s="5" t="str">
        <f t="shared" si="44"/>
        <v>Boys.S7.State-funded mainstream.Total.Total</v>
      </c>
    </row>
    <row r="2866" spans="1:44" x14ac:dyDescent="0.25">
      <c r="A2866">
        <v>201819</v>
      </c>
      <c r="B2866" t="s">
        <v>19</v>
      </c>
      <c r="C2866" t="s">
        <v>110</v>
      </c>
      <c r="D2866" t="s">
        <v>20</v>
      </c>
      <c r="E2866" t="s">
        <v>21</v>
      </c>
      <c r="F2866" t="s">
        <v>22</v>
      </c>
      <c r="G2866" t="s">
        <v>113</v>
      </c>
      <c r="H2866" t="s">
        <v>125</v>
      </c>
      <c r="I2866" t="s">
        <v>171</v>
      </c>
      <c r="J2866" t="s">
        <v>161</v>
      </c>
      <c r="K2866" t="s">
        <v>161</v>
      </c>
      <c r="L2866" t="s">
        <v>66</v>
      </c>
      <c r="M2866" t="s">
        <v>26</v>
      </c>
      <c r="N2866">
        <v>71784</v>
      </c>
      <c r="O2866">
        <v>71315</v>
      </c>
      <c r="P2866">
        <v>64789</v>
      </c>
      <c r="Q2866">
        <v>55854</v>
      </c>
      <c r="R2866">
        <v>0</v>
      </c>
      <c r="S2866">
        <v>0</v>
      </c>
      <c r="T2866">
        <v>0</v>
      </c>
      <c r="U2866">
        <v>0</v>
      </c>
      <c r="V2866">
        <v>99</v>
      </c>
      <c r="W2866">
        <v>90</v>
      </c>
      <c r="X2866">
        <v>77</v>
      </c>
      <c r="Y2866" t="s">
        <v>173</v>
      </c>
      <c r="Z2866" t="s">
        <v>173</v>
      </c>
      <c r="AA2866" t="s">
        <v>173</v>
      </c>
      <c r="AB2866" t="s">
        <v>173</v>
      </c>
      <c r="AC2866" s="25" t="s">
        <v>173</v>
      </c>
      <c r="AD2866" s="25" t="s">
        <v>173</v>
      </c>
      <c r="AE2866" s="25" t="s">
        <v>173</v>
      </c>
      <c r="AQ2866" s="5" t="e">
        <f>VLOOKUP(AR2866,'End KS4 denominations'!A:G,7,0)</f>
        <v>#N/A</v>
      </c>
      <c r="AR2866" s="5" t="str">
        <f t="shared" si="44"/>
        <v>Girls.S7.State-funded mainstream.Total.Total</v>
      </c>
    </row>
    <row r="2867" spans="1:44" x14ac:dyDescent="0.25">
      <c r="A2867">
        <v>201819</v>
      </c>
      <c r="B2867" t="s">
        <v>19</v>
      </c>
      <c r="C2867" t="s">
        <v>110</v>
      </c>
      <c r="D2867" t="s">
        <v>20</v>
      </c>
      <c r="E2867" t="s">
        <v>21</v>
      </c>
      <c r="F2867" t="s">
        <v>22</v>
      </c>
      <c r="G2867" t="s">
        <v>161</v>
      </c>
      <c r="H2867" t="s">
        <v>125</v>
      </c>
      <c r="I2867" t="s">
        <v>171</v>
      </c>
      <c r="J2867" t="s">
        <v>161</v>
      </c>
      <c r="K2867" t="s">
        <v>161</v>
      </c>
      <c r="L2867" t="s">
        <v>66</v>
      </c>
      <c r="M2867" t="s">
        <v>26</v>
      </c>
      <c r="N2867">
        <v>145961</v>
      </c>
      <c r="O2867">
        <v>144974</v>
      </c>
      <c r="P2867">
        <v>132123</v>
      </c>
      <c r="Q2867">
        <v>114703</v>
      </c>
      <c r="R2867">
        <v>0</v>
      </c>
      <c r="S2867">
        <v>0</v>
      </c>
      <c r="T2867">
        <v>0</v>
      </c>
      <c r="U2867">
        <v>0</v>
      </c>
      <c r="V2867">
        <v>99</v>
      </c>
      <c r="W2867">
        <v>90</v>
      </c>
      <c r="X2867">
        <v>78</v>
      </c>
      <c r="Y2867" t="s">
        <v>173</v>
      </c>
      <c r="Z2867" t="s">
        <v>173</v>
      </c>
      <c r="AA2867" t="s">
        <v>173</v>
      </c>
      <c r="AB2867" t="s">
        <v>173</v>
      </c>
      <c r="AC2867" s="25" t="s">
        <v>173</v>
      </c>
      <c r="AD2867" s="25" t="s">
        <v>173</v>
      </c>
      <c r="AE2867" s="25" t="s">
        <v>173</v>
      </c>
      <c r="AQ2867" s="5" t="e">
        <f>VLOOKUP(AR2867,'End KS4 denominations'!A:G,7,0)</f>
        <v>#N/A</v>
      </c>
      <c r="AR2867" s="5" t="str">
        <f t="shared" si="44"/>
        <v>Total.S7.State-funded mainstream.Total.Total</v>
      </c>
    </row>
    <row r="2868" spans="1:44" x14ac:dyDescent="0.25">
      <c r="A2868">
        <v>201819</v>
      </c>
      <c r="B2868" t="s">
        <v>19</v>
      </c>
      <c r="C2868" t="s">
        <v>110</v>
      </c>
      <c r="D2868" t="s">
        <v>20</v>
      </c>
      <c r="E2868" t="s">
        <v>21</v>
      </c>
      <c r="F2868" t="s">
        <v>22</v>
      </c>
      <c r="G2868" t="s">
        <v>111</v>
      </c>
      <c r="H2868" t="s">
        <v>125</v>
      </c>
      <c r="I2868" t="s">
        <v>171</v>
      </c>
      <c r="J2868" t="s">
        <v>161</v>
      </c>
      <c r="K2868" t="s">
        <v>161</v>
      </c>
      <c r="L2868" t="s">
        <v>67</v>
      </c>
      <c r="M2868" t="s">
        <v>26</v>
      </c>
      <c r="N2868">
        <v>96672</v>
      </c>
      <c r="O2868">
        <v>93884</v>
      </c>
      <c r="P2868">
        <v>60583</v>
      </c>
      <c r="Q2868">
        <v>48043</v>
      </c>
      <c r="R2868">
        <v>0</v>
      </c>
      <c r="S2868">
        <v>0</v>
      </c>
      <c r="T2868">
        <v>0</v>
      </c>
      <c r="U2868">
        <v>0</v>
      </c>
      <c r="V2868">
        <v>97</v>
      </c>
      <c r="W2868">
        <v>62</v>
      </c>
      <c r="X2868">
        <v>49</v>
      </c>
      <c r="Y2868" t="s">
        <v>173</v>
      </c>
      <c r="Z2868" t="s">
        <v>173</v>
      </c>
      <c r="AA2868" t="s">
        <v>173</v>
      </c>
      <c r="AB2868" t="s">
        <v>173</v>
      </c>
      <c r="AC2868" s="25" t="s">
        <v>173</v>
      </c>
      <c r="AD2868" s="25" t="s">
        <v>173</v>
      </c>
      <c r="AE2868" s="25" t="s">
        <v>173</v>
      </c>
      <c r="AQ2868" s="5" t="e">
        <f>VLOOKUP(AR2868,'End KS4 denominations'!A:G,7,0)</f>
        <v>#N/A</v>
      </c>
      <c r="AR2868" s="5" t="str">
        <f t="shared" si="44"/>
        <v>Boys.S7.State-funded mainstream.Total.Total</v>
      </c>
    </row>
    <row r="2869" spans="1:44" x14ac:dyDescent="0.25">
      <c r="A2869">
        <v>201819</v>
      </c>
      <c r="B2869" t="s">
        <v>19</v>
      </c>
      <c r="C2869" t="s">
        <v>110</v>
      </c>
      <c r="D2869" t="s">
        <v>20</v>
      </c>
      <c r="E2869" t="s">
        <v>21</v>
      </c>
      <c r="F2869" t="s">
        <v>22</v>
      </c>
      <c r="G2869" t="s">
        <v>113</v>
      </c>
      <c r="H2869" t="s">
        <v>125</v>
      </c>
      <c r="I2869" t="s">
        <v>171</v>
      </c>
      <c r="J2869" t="s">
        <v>161</v>
      </c>
      <c r="K2869" t="s">
        <v>161</v>
      </c>
      <c r="L2869" t="s">
        <v>67</v>
      </c>
      <c r="M2869" t="s">
        <v>26</v>
      </c>
      <c r="N2869">
        <v>114064</v>
      </c>
      <c r="O2869">
        <v>112936</v>
      </c>
      <c r="P2869">
        <v>89011</v>
      </c>
      <c r="Q2869">
        <v>76721</v>
      </c>
      <c r="R2869">
        <v>0</v>
      </c>
      <c r="S2869">
        <v>0</v>
      </c>
      <c r="T2869">
        <v>0</v>
      </c>
      <c r="U2869">
        <v>0</v>
      </c>
      <c r="V2869">
        <v>99</v>
      </c>
      <c r="W2869">
        <v>78</v>
      </c>
      <c r="X2869">
        <v>67</v>
      </c>
      <c r="Y2869" t="s">
        <v>173</v>
      </c>
      <c r="Z2869" t="s">
        <v>173</v>
      </c>
      <c r="AA2869" t="s">
        <v>173</v>
      </c>
      <c r="AB2869" t="s">
        <v>173</v>
      </c>
      <c r="AC2869" s="25" t="s">
        <v>173</v>
      </c>
      <c r="AD2869" s="25" t="s">
        <v>173</v>
      </c>
      <c r="AE2869" s="25" t="s">
        <v>173</v>
      </c>
      <c r="AQ2869" s="5" t="e">
        <f>VLOOKUP(AR2869,'End KS4 denominations'!A:G,7,0)</f>
        <v>#N/A</v>
      </c>
      <c r="AR2869" s="5" t="str">
        <f t="shared" si="44"/>
        <v>Girls.S7.State-funded mainstream.Total.Total</v>
      </c>
    </row>
    <row r="2870" spans="1:44" x14ac:dyDescent="0.25">
      <c r="A2870">
        <v>201819</v>
      </c>
      <c r="B2870" t="s">
        <v>19</v>
      </c>
      <c r="C2870" t="s">
        <v>110</v>
      </c>
      <c r="D2870" t="s">
        <v>20</v>
      </c>
      <c r="E2870" t="s">
        <v>21</v>
      </c>
      <c r="F2870" t="s">
        <v>22</v>
      </c>
      <c r="G2870" t="s">
        <v>161</v>
      </c>
      <c r="H2870" t="s">
        <v>125</v>
      </c>
      <c r="I2870" t="s">
        <v>171</v>
      </c>
      <c r="J2870" t="s">
        <v>161</v>
      </c>
      <c r="K2870" t="s">
        <v>161</v>
      </c>
      <c r="L2870" t="s">
        <v>67</v>
      </c>
      <c r="M2870" t="s">
        <v>26</v>
      </c>
      <c r="N2870">
        <v>210736</v>
      </c>
      <c r="O2870">
        <v>206820</v>
      </c>
      <c r="P2870">
        <v>149594</v>
      </c>
      <c r="Q2870">
        <v>124764</v>
      </c>
      <c r="R2870">
        <v>0</v>
      </c>
      <c r="S2870">
        <v>0</v>
      </c>
      <c r="T2870">
        <v>0</v>
      </c>
      <c r="U2870">
        <v>0</v>
      </c>
      <c r="V2870">
        <v>98</v>
      </c>
      <c r="W2870">
        <v>70</v>
      </c>
      <c r="X2870">
        <v>59</v>
      </c>
      <c r="Y2870" t="s">
        <v>173</v>
      </c>
      <c r="Z2870" t="s">
        <v>173</v>
      </c>
      <c r="AA2870" t="s">
        <v>173</v>
      </c>
      <c r="AB2870" t="s">
        <v>173</v>
      </c>
      <c r="AC2870" s="25" t="s">
        <v>173</v>
      </c>
      <c r="AD2870" s="25" t="s">
        <v>173</v>
      </c>
      <c r="AE2870" s="25" t="s">
        <v>173</v>
      </c>
      <c r="AQ2870" s="5" t="e">
        <f>VLOOKUP(AR2870,'End KS4 denominations'!A:G,7,0)</f>
        <v>#N/A</v>
      </c>
      <c r="AR2870" s="5" t="str">
        <f t="shared" si="44"/>
        <v>Total.S7.State-funded mainstream.Total.Total</v>
      </c>
    </row>
    <row r="2871" spans="1:44" x14ac:dyDescent="0.25">
      <c r="A2871">
        <v>201819</v>
      </c>
      <c r="B2871" t="s">
        <v>19</v>
      </c>
      <c r="C2871" t="s">
        <v>110</v>
      </c>
      <c r="D2871" t="s">
        <v>20</v>
      </c>
      <c r="E2871" t="s">
        <v>21</v>
      </c>
      <c r="F2871" t="s">
        <v>22</v>
      </c>
      <c r="G2871" t="s">
        <v>111</v>
      </c>
      <c r="H2871" t="s">
        <v>125</v>
      </c>
      <c r="I2871" t="s">
        <v>171</v>
      </c>
      <c r="J2871" t="s">
        <v>161</v>
      </c>
      <c r="K2871" t="s">
        <v>161</v>
      </c>
      <c r="L2871" t="s">
        <v>68</v>
      </c>
      <c r="M2871" t="s">
        <v>26</v>
      </c>
      <c r="N2871">
        <v>9610</v>
      </c>
      <c r="O2871">
        <v>9237</v>
      </c>
      <c r="P2871">
        <v>5214</v>
      </c>
      <c r="Q2871">
        <v>3672</v>
      </c>
      <c r="R2871">
        <v>0</v>
      </c>
      <c r="S2871">
        <v>0</v>
      </c>
      <c r="T2871">
        <v>0</v>
      </c>
      <c r="U2871">
        <v>0</v>
      </c>
      <c r="V2871">
        <v>96</v>
      </c>
      <c r="W2871">
        <v>54</v>
      </c>
      <c r="X2871">
        <v>38</v>
      </c>
      <c r="Y2871" t="s">
        <v>173</v>
      </c>
      <c r="Z2871" t="s">
        <v>173</v>
      </c>
      <c r="AA2871" t="s">
        <v>173</v>
      </c>
      <c r="AB2871" t="s">
        <v>173</v>
      </c>
      <c r="AC2871" s="25" t="s">
        <v>173</v>
      </c>
      <c r="AD2871" s="25" t="s">
        <v>173</v>
      </c>
      <c r="AE2871" s="25" t="s">
        <v>173</v>
      </c>
      <c r="AQ2871" s="5" t="e">
        <f>VLOOKUP(AR2871,'End KS4 denominations'!A:G,7,0)</f>
        <v>#N/A</v>
      </c>
      <c r="AR2871" s="5" t="str">
        <f t="shared" si="44"/>
        <v>Boys.S7.State-funded mainstream.Total.Total</v>
      </c>
    </row>
    <row r="2872" spans="1:44" x14ac:dyDescent="0.25">
      <c r="A2872">
        <v>201819</v>
      </c>
      <c r="B2872" t="s">
        <v>19</v>
      </c>
      <c r="C2872" t="s">
        <v>110</v>
      </c>
      <c r="D2872" t="s">
        <v>20</v>
      </c>
      <c r="E2872" t="s">
        <v>21</v>
      </c>
      <c r="F2872" t="s">
        <v>22</v>
      </c>
      <c r="G2872" t="s">
        <v>113</v>
      </c>
      <c r="H2872" t="s">
        <v>125</v>
      </c>
      <c r="I2872" t="s">
        <v>171</v>
      </c>
      <c r="J2872" t="s">
        <v>161</v>
      </c>
      <c r="K2872" t="s">
        <v>161</v>
      </c>
      <c r="L2872" t="s">
        <v>68</v>
      </c>
      <c r="M2872" t="s">
        <v>26</v>
      </c>
      <c r="N2872">
        <v>23309</v>
      </c>
      <c r="O2872">
        <v>22963</v>
      </c>
      <c r="P2872">
        <v>16007</v>
      </c>
      <c r="Q2872">
        <v>12698</v>
      </c>
      <c r="R2872">
        <v>0</v>
      </c>
      <c r="S2872">
        <v>0</v>
      </c>
      <c r="T2872">
        <v>0</v>
      </c>
      <c r="U2872">
        <v>0</v>
      </c>
      <c r="V2872">
        <v>98</v>
      </c>
      <c r="W2872">
        <v>68</v>
      </c>
      <c r="X2872">
        <v>54</v>
      </c>
      <c r="Y2872" t="s">
        <v>173</v>
      </c>
      <c r="Z2872" t="s">
        <v>173</v>
      </c>
      <c r="AA2872" t="s">
        <v>173</v>
      </c>
      <c r="AB2872" t="s">
        <v>173</v>
      </c>
      <c r="AC2872" s="25" t="s">
        <v>173</v>
      </c>
      <c r="AD2872" s="25" t="s">
        <v>173</v>
      </c>
      <c r="AE2872" s="25" t="s">
        <v>173</v>
      </c>
      <c r="AQ2872" s="5" t="e">
        <f>VLOOKUP(AR2872,'End KS4 denominations'!A:G,7,0)</f>
        <v>#N/A</v>
      </c>
      <c r="AR2872" s="5" t="str">
        <f t="shared" si="44"/>
        <v>Girls.S7.State-funded mainstream.Total.Total</v>
      </c>
    </row>
    <row r="2873" spans="1:44" x14ac:dyDescent="0.25">
      <c r="A2873">
        <v>201819</v>
      </c>
      <c r="B2873" t="s">
        <v>19</v>
      </c>
      <c r="C2873" t="s">
        <v>110</v>
      </c>
      <c r="D2873" t="s">
        <v>20</v>
      </c>
      <c r="E2873" t="s">
        <v>21</v>
      </c>
      <c r="F2873" t="s">
        <v>22</v>
      </c>
      <c r="G2873" t="s">
        <v>161</v>
      </c>
      <c r="H2873" t="s">
        <v>125</v>
      </c>
      <c r="I2873" t="s">
        <v>171</v>
      </c>
      <c r="J2873" t="s">
        <v>161</v>
      </c>
      <c r="K2873" t="s">
        <v>161</v>
      </c>
      <c r="L2873" t="s">
        <v>68</v>
      </c>
      <c r="M2873" t="s">
        <v>26</v>
      </c>
      <c r="N2873">
        <v>32919</v>
      </c>
      <c r="O2873">
        <v>32200</v>
      </c>
      <c r="P2873">
        <v>21221</v>
      </c>
      <c r="Q2873">
        <v>16370</v>
      </c>
      <c r="R2873">
        <v>0</v>
      </c>
      <c r="S2873">
        <v>0</v>
      </c>
      <c r="T2873">
        <v>0</v>
      </c>
      <c r="U2873">
        <v>0</v>
      </c>
      <c r="V2873">
        <v>97</v>
      </c>
      <c r="W2873">
        <v>64</v>
      </c>
      <c r="X2873">
        <v>49</v>
      </c>
      <c r="Y2873" t="s">
        <v>173</v>
      </c>
      <c r="Z2873" t="s">
        <v>173</v>
      </c>
      <c r="AA2873" t="s">
        <v>173</v>
      </c>
      <c r="AB2873" t="s">
        <v>173</v>
      </c>
      <c r="AC2873" s="25" t="s">
        <v>173</v>
      </c>
      <c r="AD2873" s="25" t="s">
        <v>173</v>
      </c>
      <c r="AE2873" s="25" t="s">
        <v>173</v>
      </c>
      <c r="AQ2873" s="5" t="e">
        <f>VLOOKUP(AR2873,'End KS4 denominations'!A:G,7,0)</f>
        <v>#N/A</v>
      </c>
      <c r="AR2873" s="5" t="str">
        <f t="shared" si="44"/>
        <v>Total.S7.State-funded mainstream.Total.Total</v>
      </c>
    </row>
    <row r="2874" spans="1:44" x14ac:dyDescent="0.25">
      <c r="A2874">
        <v>201819</v>
      </c>
      <c r="B2874" t="s">
        <v>19</v>
      </c>
      <c r="C2874" t="s">
        <v>110</v>
      </c>
      <c r="D2874" t="s">
        <v>20</v>
      </c>
      <c r="E2874" t="s">
        <v>21</v>
      </c>
      <c r="F2874" t="s">
        <v>22</v>
      </c>
      <c r="G2874" t="s">
        <v>111</v>
      </c>
      <c r="H2874" t="s">
        <v>125</v>
      </c>
      <c r="I2874" t="s">
        <v>171</v>
      </c>
      <c r="J2874" t="s">
        <v>161</v>
      </c>
      <c r="K2874" t="s">
        <v>161</v>
      </c>
      <c r="L2874" t="s">
        <v>69</v>
      </c>
      <c r="M2874" t="s">
        <v>26</v>
      </c>
      <c r="N2874">
        <v>38914</v>
      </c>
      <c r="O2874">
        <v>38008</v>
      </c>
      <c r="P2874">
        <v>23989</v>
      </c>
      <c r="Q2874">
        <v>17874</v>
      </c>
      <c r="R2874">
        <v>0</v>
      </c>
      <c r="S2874">
        <v>0</v>
      </c>
      <c r="T2874">
        <v>0</v>
      </c>
      <c r="U2874">
        <v>0</v>
      </c>
      <c r="V2874">
        <v>97</v>
      </c>
      <c r="W2874">
        <v>61</v>
      </c>
      <c r="X2874">
        <v>45</v>
      </c>
      <c r="Y2874" t="s">
        <v>173</v>
      </c>
      <c r="Z2874" t="s">
        <v>173</v>
      </c>
      <c r="AA2874" t="s">
        <v>173</v>
      </c>
      <c r="AB2874" t="s">
        <v>173</v>
      </c>
      <c r="AC2874" s="25" t="s">
        <v>173</v>
      </c>
      <c r="AD2874" s="25" t="s">
        <v>173</v>
      </c>
      <c r="AE2874" s="25" t="s">
        <v>173</v>
      </c>
      <c r="AQ2874" s="5" t="e">
        <f>VLOOKUP(AR2874,'End KS4 denominations'!A:G,7,0)</f>
        <v>#N/A</v>
      </c>
      <c r="AR2874" s="5" t="str">
        <f t="shared" si="44"/>
        <v>Boys.S7.State-funded mainstream.Total.Total</v>
      </c>
    </row>
    <row r="2875" spans="1:44" x14ac:dyDescent="0.25">
      <c r="A2875">
        <v>201819</v>
      </c>
      <c r="B2875" t="s">
        <v>19</v>
      </c>
      <c r="C2875" t="s">
        <v>110</v>
      </c>
      <c r="D2875" t="s">
        <v>20</v>
      </c>
      <c r="E2875" t="s">
        <v>21</v>
      </c>
      <c r="F2875" t="s">
        <v>22</v>
      </c>
      <c r="G2875" t="s">
        <v>113</v>
      </c>
      <c r="H2875" t="s">
        <v>125</v>
      </c>
      <c r="I2875" t="s">
        <v>171</v>
      </c>
      <c r="J2875" t="s">
        <v>161</v>
      </c>
      <c r="K2875" t="s">
        <v>161</v>
      </c>
      <c r="L2875" t="s">
        <v>69</v>
      </c>
      <c r="M2875" t="s">
        <v>26</v>
      </c>
      <c r="N2875">
        <v>52746</v>
      </c>
      <c r="O2875">
        <v>51782</v>
      </c>
      <c r="P2875">
        <v>38366</v>
      </c>
      <c r="Q2875">
        <v>30384</v>
      </c>
      <c r="R2875">
        <v>0</v>
      </c>
      <c r="S2875">
        <v>0</v>
      </c>
      <c r="T2875">
        <v>0</v>
      </c>
      <c r="U2875">
        <v>0</v>
      </c>
      <c r="V2875">
        <v>98</v>
      </c>
      <c r="W2875">
        <v>72</v>
      </c>
      <c r="X2875">
        <v>57</v>
      </c>
      <c r="Y2875" t="s">
        <v>173</v>
      </c>
      <c r="Z2875" t="s">
        <v>173</v>
      </c>
      <c r="AA2875" t="s">
        <v>173</v>
      </c>
      <c r="AB2875" t="s">
        <v>173</v>
      </c>
      <c r="AC2875" s="25" t="s">
        <v>173</v>
      </c>
      <c r="AD2875" s="25" t="s">
        <v>173</v>
      </c>
      <c r="AE2875" s="25" t="s">
        <v>173</v>
      </c>
      <c r="AQ2875" s="5" t="e">
        <f>VLOOKUP(AR2875,'End KS4 denominations'!A:G,7,0)</f>
        <v>#N/A</v>
      </c>
      <c r="AR2875" s="5" t="str">
        <f t="shared" si="44"/>
        <v>Girls.S7.State-funded mainstream.Total.Total</v>
      </c>
    </row>
    <row r="2876" spans="1:44" x14ac:dyDescent="0.25">
      <c r="A2876">
        <v>201819</v>
      </c>
      <c r="B2876" t="s">
        <v>19</v>
      </c>
      <c r="C2876" t="s">
        <v>110</v>
      </c>
      <c r="D2876" t="s">
        <v>20</v>
      </c>
      <c r="E2876" t="s">
        <v>21</v>
      </c>
      <c r="F2876" t="s">
        <v>22</v>
      </c>
      <c r="G2876" t="s">
        <v>161</v>
      </c>
      <c r="H2876" t="s">
        <v>125</v>
      </c>
      <c r="I2876" t="s">
        <v>171</v>
      </c>
      <c r="J2876" t="s">
        <v>161</v>
      </c>
      <c r="K2876" t="s">
        <v>161</v>
      </c>
      <c r="L2876" t="s">
        <v>69</v>
      </c>
      <c r="M2876" t="s">
        <v>26</v>
      </c>
      <c r="N2876">
        <v>91660</v>
      </c>
      <c r="O2876">
        <v>89790</v>
      </c>
      <c r="P2876">
        <v>62355</v>
      </c>
      <c r="Q2876">
        <v>48258</v>
      </c>
      <c r="R2876">
        <v>0</v>
      </c>
      <c r="S2876">
        <v>0</v>
      </c>
      <c r="T2876">
        <v>0</v>
      </c>
      <c r="U2876">
        <v>0</v>
      </c>
      <c r="V2876">
        <v>97</v>
      </c>
      <c r="W2876">
        <v>68</v>
      </c>
      <c r="X2876">
        <v>52</v>
      </c>
      <c r="Y2876" t="s">
        <v>173</v>
      </c>
      <c r="Z2876" t="s">
        <v>173</v>
      </c>
      <c r="AA2876" t="s">
        <v>173</v>
      </c>
      <c r="AB2876" t="s">
        <v>173</v>
      </c>
      <c r="AC2876" s="25" t="s">
        <v>173</v>
      </c>
      <c r="AD2876" s="25" t="s">
        <v>173</v>
      </c>
      <c r="AE2876" s="25" t="s">
        <v>173</v>
      </c>
      <c r="AQ2876" s="5" t="e">
        <f>VLOOKUP(AR2876,'End KS4 denominations'!A:G,7,0)</f>
        <v>#N/A</v>
      </c>
      <c r="AR2876" s="5" t="str">
        <f t="shared" si="44"/>
        <v>Total.S7.State-funded mainstream.Total.Total</v>
      </c>
    </row>
    <row r="2877" spans="1:44" x14ac:dyDescent="0.25">
      <c r="A2877">
        <v>201819</v>
      </c>
      <c r="B2877" t="s">
        <v>19</v>
      </c>
      <c r="C2877" t="s">
        <v>110</v>
      </c>
      <c r="D2877" t="s">
        <v>20</v>
      </c>
      <c r="E2877" t="s">
        <v>21</v>
      </c>
      <c r="F2877" t="s">
        <v>22</v>
      </c>
      <c r="G2877" t="s">
        <v>111</v>
      </c>
      <c r="H2877" t="s">
        <v>125</v>
      </c>
      <c r="I2877" t="s">
        <v>171</v>
      </c>
      <c r="J2877" t="s">
        <v>161</v>
      </c>
      <c r="K2877" t="s">
        <v>161</v>
      </c>
      <c r="L2877" t="s">
        <v>146</v>
      </c>
      <c r="M2877" t="s">
        <v>26</v>
      </c>
      <c r="N2877">
        <v>7652</v>
      </c>
      <c r="O2877">
        <v>7393</v>
      </c>
      <c r="P2877">
        <v>5529</v>
      </c>
      <c r="Q2877">
        <v>4190</v>
      </c>
      <c r="R2877">
        <v>0</v>
      </c>
      <c r="S2877">
        <v>0</v>
      </c>
      <c r="T2877">
        <v>0</v>
      </c>
      <c r="U2877">
        <v>0</v>
      </c>
      <c r="V2877">
        <v>96</v>
      </c>
      <c r="W2877">
        <v>72</v>
      </c>
      <c r="X2877">
        <v>54</v>
      </c>
      <c r="Y2877" t="s">
        <v>173</v>
      </c>
      <c r="Z2877" t="s">
        <v>173</v>
      </c>
      <c r="AA2877" t="s">
        <v>173</v>
      </c>
      <c r="AB2877" t="s">
        <v>173</v>
      </c>
      <c r="AC2877" s="25" t="s">
        <v>173</v>
      </c>
      <c r="AD2877" s="25" t="s">
        <v>173</v>
      </c>
      <c r="AE2877" s="25" t="s">
        <v>173</v>
      </c>
      <c r="AQ2877" s="5" t="e">
        <f>VLOOKUP(AR2877,'End KS4 denominations'!A:G,7,0)</f>
        <v>#N/A</v>
      </c>
      <c r="AR2877" s="5" t="str">
        <f t="shared" si="44"/>
        <v>Boys.S7.State-funded mainstream.Total.Total</v>
      </c>
    </row>
    <row r="2878" spans="1:44" x14ac:dyDescent="0.25">
      <c r="A2878">
        <v>201819</v>
      </c>
      <c r="B2878" t="s">
        <v>19</v>
      </c>
      <c r="C2878" t="s">
        <v>110</v>
      </c>
      <c r="D2878" t="s">
        <v>20</v>
      </c>
      <c r="E2878" t="s">
        <v>21</v>
      </c>
      <c r="F2878" t="s">
        <v>22</v>
      </c>
      <c r="G2878" t="s">
        <v>113</v>
      </c>
      <c r="H2878" t="s">
        <v>125</v>
      </c>
      <c r="I2878" t="s">
        <v>171</v>
      </c>
      <c r="J2878" t="s">
        <v>161</v>
      </c>
      <c r="K2878" t="s">
        <v>161</v>
      </c>
      <c r="L2878" t="s">
        <v>146</v>
      </c>
      <c r="M2878" t="s">
        <v>26</v>
      </c>
      <c r="N2878">
        <v>4989</v>
      </c>
      <c r="O2878">
        <v>4874</v>
      </c>
      <c r="P2878">
        <v>3604</v>
      </c>
      <c r="Q2878">
        <v>2612</v>
      </c>
      <c r="R2878">
        <v>0</v>
      </c>
      <c r="S2878">
        <v>0</v>
      </c>
      <c r="T2878">
        <v>0</v>
      </c>
      <c r="U2878">
        <v>0</v>
      </c>
      <c r="V2878">
        <v>97</v>
      </c>
      <c r="W2878">
        <v>72</v>
      </c>
      <c r="X2878">
        <v>52</v>
      </c>
      <c r="Y2878" t="s">
        <v>173</v>
      </c>
      <c r="Z2878" t="s">
        <v>173</v>
      </c>
      <c r="AA2878" t="s">
        <v>173</v>
      </c>
      <c r="AB2878" t="s">
        <v>173</v>
      </c>
      <c r="AC2878" s="25" t="s">
        <v>173</v>
      </c>
      <c r="AD2878" s="25" t="s">
        <v>173</v>
      </c>
      <c r="AE2878" s="25" t="s">
        <v>173</v>
      </c>
      <c r="AQ2878" s="5" t="e">
        <f>VLOOKUP(AR2878,'End KS4 denominations'!A:G,7,0)</f>
        <v>#N/A</v>
      </c>
      <c r="AR2878" s="5" t="str">
        <f t="shared" si="44"/>
        <v>Girls.S7.State-funded mainstream.Total.Total</v>
      </c>
    </row>
    <row r="2879" spans="1:44" x14ac:dyDescent="0.25">
      <c r="A2879">
        <v>201819</v>
      </c>
      <c r="B2879" t="s">
        <v>19</v>
      </c>
      <c r="C2879" t="s">
        <v>110</v>
      </c>
      <c r="D2879" t="s">
        <v>20</v>
      </c>
      <c r="E2879" t="s">
        <v>21</v>
      </c>
      <c r="F2879" t="s">
        <v>22</v>
      </c>
      <c r="G2879" t="s">
        <v>161</v>
      </c>
      <c r="H2879" t="s">
        <v>125</v>
      </c>
      <c r="I2879" t="s">
        <v>171</v>
      </c>
      <c r="J2879" t="s">
        <v>161</v>
      </c>
      <c r="K2879" t="s">
        <v>161</v>
      </c>
      <c r="L2879" t="s">
        <v>146</v>
      </c>
      <c r="M2879" t="s">
        <v>26</v>
      </c>
      <c r="N2879">
        <v>12641</v>
      </c>
      <c r="O2879">
        <v>12267</v>
      </c>
      <c r="P2879">
        <v>9133</v>
      </c>
      <c r="Q2879">
        <v>6802</v>
      </c>
      <c r="R2879">
        <v>0</v>
      </c>
      <c r="S2879">
        <v>0</v>
      </c>
      <c r="T2879">
        <v>0</v>
      </c>
      <c r="U2879">
        <v>0</v>
      </c>
      <c r="V2879">
        <v>97</v>
      </c>
      <c r="W2879">
        <v>72</v>
      </c>
      <c r="X2879">
        <v>53</v>
      </c>
      <c r="Y2879" t="s">
        <v>173</v>
      </c>
      <c r="Z2879" t="s">
        <v>173</v>
      </c>
      <c r="AA2879" t="s">
        <v>173</v>
      </c>
      <c r="AB2879" t="s">
        <v>173</v>
      </c>
      <c r="AC2879" s="25" t="s">
        <v>173</v>
      </c>
      <c r="AD2879" s="25" t="s">
        <v>173</v>
      </c>
      <c r="AE2879" s="25" t="s">
        <v>173</v>
      </c>
      <c r="AQ2879" s="5" t="e">
        <f>VLOOKUP(AR2879,'End KS4 denominations'!A:G,7,0)</f>
        <v>#N/A</v>
      </c>
      <c r="AR2879" s="5" t="str">
        <f t="shared" si="44"/>
        <v>Total.S7.State-funded mainstream.Total.Total</v>
      </c>
    </row>
    <row r="2880" spans="1:44" x14ac:dyDescent="0.25">
      <c r="A2880">
        <v>201819</v>
      </c>
      <c r="B2880" t="s">
        <v>19</v>
      </c>
      <c r="C2880" t="s">
        <v>110</v>
      </c>
      <c r="D2880" t="s">
        <v>20</v>
      </c>
      <c r="E2880" t="s">
        <v>21</v>
      </c>
      <c r="F2880" t="s">
        <v>22</v>
      </c>
      <c r="G2880" t="s">
        <v>113</v>
      </c>
      <c r="H2880" t="s">
        <v>128</v>
      </c>
      <c r="I2880" t="s">
        <v>166</v>
      </c>
      <c r="J2880" t="s">
        <v>129</v>
      </c>
      <c r="K2880" t="s">
        <v>161</v>
      </c>
      <c r="L2880" t="s">
        <v>70</v>
      </c>
      <c r="M2880" t="s">
        <v>26</v>
      </c>
      <c r="N2880">
        <v>50</v>
      </c>
      <c r="O2880">
        <v>46</v>
      </c>
      <c r="P2880">
        <v>33</v>
      </c>
      <c r="Q2880">
        <v>27</v>
      </c>
      <c r="R2880">
        <v>0</v>
      </c>
      <c r="S2880">
        <v>0</v>
      </c>
      <c r="T2880">
        <v>0</v>
      </c>
      <c r="U2880">
        <v>0</v>
      </c>
      <c r="V2880">
        <v>92</v>
      </c>
      <c r="W2880">
        <v>66</v>
      </c>
      <c r="X2880">
        <v>54</v>
      </c>
      <c r="Y2880" t="s">
        <v>173</v>
      </c>
      <c r="Z2880" t="s">
        <v>173</v>
      </c>
      <c r="AA2880" t="s">
        <v>173</v>
      </c>
      <c r="AB2880" t="s">
        <v>173</v>
      </c>
      <c r="AC2880" s="25">
        <v>0.27980535279805352</v>
      </c>
      <c r="AD2880" s="25">
        <v>0.20072992700729927</v>
      </c>
      <c r="AE2880" s="25">
        <v>0.16423357664233576</v>
      </c>
      <c r="AQ2880" s="5">
        <f>VLOOKUP(AR2880,'End KS4 denominations'!A:G,7,0)</f>
        <v>16440</v>
      </c>
      <c r="AR2880" s="5" t="str">
        <f t="shared" ref="AR2880:AR2943" si="45">CONCATENATE(G2880,".",H2880,".",I2880,".",J2880,".",K2880)</f>
        <v>Girls.S8.state-funded mainstream.non-selective schools in highly selective areas.Total</v>
      </c>
    </row>
    <row r="2881" spans="1:44" x14ac:dyDescent="0.25">
      <c r="A2881">
        <v>201819</v>
      </c>
      <c r="B2881" t="s">
        <v>19</v>
      </c>
      <c r="C2881" t="s">
        <v>110</v>
      </c>
      <c r="D2881" t="s">
        <v>20</v>
      </c>
      <c r="E2881" t="s">
        <v>21</v>
      </c>
      <c r="F2881" t="s">
        <v>22</v>
      </c>
      <c r="G2881" t="s">
        <v>161</v>
      </c>
      <c r="H2881" t="s">
        <v>128</v>
      </c>
      <c r="I2881" t="s">
        <v>166</v>
      </c>
      <c r="J2881" t="s">
        <v>129</v>
      </c>
      <c r="K2881" t="s">
        <v>161</v>
      </c>
      <c r="L2881" t="s">
        <v>70</v>
      </c>
      <c r="M2881" t="s">
        <v>26</v>
      </c>
      <c r="N2881">
        <v>50</v>
      </c>
      <c r="O2881">
        <v>46</v>
      </c>
      <c r="P2881">
        <v>33</v>
      </c>
      <c r="Q2881">
        <v>27</v>
      </c>
      <c r="R2881">
        <v>0</v>
      </c>
      <c r="S2881">
        <v>0</v>
      </c>
      <c r="T2881">
        <v>0</v>
      </c>
      <c r="U2881">
        <v>0</v>
      </c>
      <c r="V2881">
        <v>92</v>
      </c>
      <c r="W2881">
        <v>66</v>
      </c>
      <c r="X2881">
        <v>54</v>
      </c>
      <c r="Y2881" t="s">
        <v>173</v>
      </c>
      <c r="Z2881" t="s">
        <v>173</v>
      </c>
      <c r="AA2881" t="s">
        <v>173</v>
      </c>
      <c r="AB2881" t="s">
        <v>173</v>
      </c>
      <c r="AC2881" s="25">
        <v>0.13776167230690903</v>
      </c>
      <c r="AD2881" s="25">
        <v>9.8829025785391267E-2</v>
      </c>
      <c r="AE2881" s="25">
        <v>8.0860112006229223E-2</v>
      </c>
      <c r="AQ2881" s="5">
        <f>VLOOKUP(AR2881,'End KS4 denominations'!A:G,7,0)</f>
        <v>33391</v>
      </c>
      <c r="AR2881" s="5" t="str">
        <f t="shared" si="45"/>
        <v>Total.S8.state-funded mainstream.non-selective schools in highly selective areas.Total</v>
      </c>
    </row>
    <row r="2882" spans="1:44" x14ac:dyDescent="0.25">
      <c r="A2882">
        <v>201819</v>
      </c>
      <c r="B2882" t="s">
        <v>19</v>
      </c>
      <c r="C2882" t="s">
        <v>110</v>
      </c>
      <c r="D2882" t="s">
        <v>20</v>
      </c>
      <c r="E2882" t="s">
        <v>21</v>
      </c>
      <c r="F2882" t="s">
        <v>22</v>
      </c>
      <c r="G2882" t="s">
        <v>111</v>
      </c>
      <c r="H2882" t="s">
        <v>128</v>
      </c>
      <c r="I2882" t="s">
        <v>166</v>
      </c>
      <c r="J2882" t="s">
        <v>130</v>
      </c>
      <c r="K2882" t="s">
        <v>161</v>
      </c>
      <c r="L2882" t="s">
        <v>70</v>
      </c>
      <c r="M2882" t="s">
        <v>26</v>
      </c>
      <c r="N2882">
        <v>271</v>
      </c>
      <c r="O2882">
        <v>225</v>
      </c>
      <c r="P2882">
        <v>141</v>
      </c>
      <c r="Q2882">
        <v>111</v>
      </c>
      <c r="R2882">
        <v>0</v>
      </c>
      <c r="S2882">
        <v>0</v>
      </c>
      <c r="T2882">
        <v>0</v>
      </c>
      <c r="U2882">
        <v>0</v>
      </c>
      <c r="V2882">
        <v>83</v>
      </c>
      <c r="W2882">
        <v>52</v>
      </c>
      <c r="X2882">
        <v>40</v>
      </c>
      <c r="Y2882" t="s">
        <v>173</v>
      </c>
      <c r="Z2882" t="s">
        <v>173</v>
      </c>
      <c r="AA2882" t="s">
        <v>173</v>
      </c>
      <c r="AB2882" t="s">
        <v>173</v>
      </c>
      <c r="AC2882" s="25">
        <v>9.3964944811255752E-2</v>
      </c>
      <c r="AD2882" s="25">
        <v>5.8884698748386935E-2</v>
      </c>
      <c r="AE2882" s="25">
        <v>4.6356039440219501E-2</v>
      </c>
      <c r="AQ2882" s="5">
        <f>VLOOKUP(AR2882,'End KS4 denominations'!A:G,7,0)</f>
        <v>239451</v>
      </c>
      <c r="AR2882" s="5" t="str">
        <f t="shared" si="45"/>
        <v>Boys.S8.state-funded mainstream.non-selective schools in other areas.Total</v>
      </c>
    </row>
    <row r="2883" spans="1:44" x14ac:dyDescent="0.25">
      <c r="A2883">
        <v>201819</v>
      </c>
      <c r="B2883" t="s">
        <v>19</v>
      </c>
      <c r="C2883" t="s">
        <v>110</v>
      </c>
      <c r="D2883" t="s">
        <v>20</v>
      </c>
      <c r="E2883" t="s">
        <v>21</v>
      </c>
      <c r="F2883" t="s">
        <v>22</v>
      </c>
      <c r="G2883" t="s">
        <v>113</v>
      </c>
      <c r="H2883" t="s">
        <v>128</v>
      </c>
      <c r="I2883" t="s">
        <v>166</v>
      </c>
      <c r="J2883" t="s">
        <v>130</v>
      </c>
      <c r="K2883" t="s">
        <v>161</v>
      </c>
      <c r="L2883" t="s">
        <v>70</v>
      </c>
      <c r="M2883" t="s">
        <v>26</v>
      </c>
      <c r="N2883">
        <v>283</v>
      </c>
      <c r="O2883">
        <v>266</v>
      </c>
      <c r="P2883">
        <v>192</v>
      </c>
      <c r="Q2883">
        <v>168</v>
      </c>
      <c r="R2883">
        <v>0</v>
      </c>
      <c r="S2883">
        <v>0</v>
      </c>
      <c r="T2883">
        <v>0</v>
      </c>
      <c r="U2883">
        <v>0</v>
      </c>
      <c r="V2883">
        <v>93</v>
      </c>
      <c r="W2883">
        <v>67</v>
      </c>
      <c r="X2883">
        <v>59</v>
      </c>
      <c r="Y2883" t="s">
        <v>173</v>
      </c>
      <c r="Z2883" t="s">
        <v>173</v>
      </c>
      <c r="AA2883" t="s">
        <v>173</v>
      </c>
      <c r="AB2883" t="s">
        <v>173</v>
      </c>
      <c r="AC2883" s="25">
        <v>0.11368930337520462</v>
      </c>
      <c r="AD2883" s="25">
        <v>8.2061452060298079E-2</v>
      </c>
      <c r="AE2883" s="25">
        <v>7.1803770552760812E-2</v>
      </c>
      <c r="AQ2883" s="5">
        <f>VLOOKUP(AR2883,'End KS4 denominations'!A:G,7,0)</f>
        <v>233971</v>
      </c>
      <c r="AR2883" s="5" t="str">
        <f t="shared" si="45"/>
        <v>Girls.S8.state-funded mainstream.non-selective schools in other areas.Total</v>
      </c>
    </row>
    <row r="2884" spans="1:44" x14ac:dyDescent="0.25">
      <c r="A2884">
        <v>201819</v>
      </c>
      <c r="B2884" t="s">
        <v>19</v>
      </c>
      <c r="C2884" t="s">
        <v>110</v>
      </c>
      <c r="D2884" t="s">
        <v>20</v>
      </c>
      <c r="E2884" t="s">
        <v>21</v>
      </c>
      <c r="F2884" t="s">
        <v>22</v>
      </c>
      <c r="G2884" t="s">
        <v>161</v>
      </c>
      <c r="H2884" t="s">
        <v>128</v>
      </c>
      <c r="I2884" t="s">
        <v>166</v>
      </c>
      <c r="J2884" t="s">
        <v>130</v>
      </c>
      <c r="K2884" t="s">
        <v>161</v>
      </c>
      <c r="L2884" t="s">
        <v>70</v>
      </c>
      <c r="M2884" t="s">
        <v>26</v>
      </c>
      <c r="N2884">
        <v>554</v>
      </c>
      <c r="O2884">
        <v>491</v>
      </c>
      <c r="P2884">
        <v>333</v>
      </c>
      <c r="Q2884">
        <v>279</v>
      </c>
      <c r="R2884">
        <v>0</v>
      </c>
      <c r="S2884">
        <v>0</v>
      </c>
      <c r="T2884">
        <v>0</v>
      </c>
      <c r="U2884">
        <v>0</v>
      </c>
      <c r="V2884">
        <v>88</v>
      </c>
      <c r="W2884">
        <v>60</v>
      </c>
      <c r="X2884">
        <v>50</v>
      </c>
      <c r="Y2884" t="s">
        <v>173</v>
      </c>
      <c r="Z2884" t="s">
        <v>173</v>
      </c>
      <c r="AA2884" t="s">
        <v>173</v>
      </c>
      <c r="AB2884" t="s">
        <v>173</v>
      </c>
      <c r="AC2884" s="25">
        <v>0.10371296644431395</v>
      </c>
      <c r="AD2884" s="25">
        <v>7.0338936509076466E-2</v>
      </c>
      <c r="AE2884" s="25">
        <v>5.8932622480577582E-2</v>
      </c>
      <c r="AQ2884" s="5">
        <f>VLOOKUP(AR2884,'End KS4 denominations'!A:G,7,0)</f>
        <v>473422</v>
      </c>
      <c r="AR2884" s="5" t="str">
        <f t="shared" si="45"/>
        <v>Total.S8.state-funded mainstream.non-selective schools in other areas.Total</v>
      </c>
    </row>
    <row r="2885" spans="1:44" x14ac:dyDescent="0.25">
      <c r="A2885">
        <v>201819</v>
      </c>
      <c r="B2885" t="s">
        <v>19</v>
      </c>
      <c r="C2885" t="s">
        <v>110</v>
      </c>
      <c r="D2885" t="s">
        <v>20</v>
      </c>
      <c r="E2885" t="s">
        <v>21</v>
      </c>
      <c r="F2885" t="s">
        <v>22</v>
      </c>
      <c r="G2885" t="s">
        <v>111</v>
      </c>
      <c r="H2885" t="s">
        <v>128</v>
      </c>
      <c r="I2885" t="s">
        <v>166</v>
      </c>
      <c r="J2885" t="s">
        <v>131</v>
      </c>
      <c r="K2885" t="s">
        <v>161</v>
      </c>
      <c r="L2885" t="s">
        <v>70</v>
      </c>
      <c r="M2885" t="s">
        <v>26</v>
      </c>
      <c r="N2885">
        <v>63</v>
      </c>
      <c r="O2885">
        <v>63</v>
      </c>
      <c r="P2885">
        <v>61</v>
      </c>
      <c r="Q2885">
        <v>58</v>
      </c>
      <c r="R2885">
        <v>0</v>
      </c>
      <c r="S2885">
        <v>0</v>
      </c>
      <c r="T2885">
        <v>0</v>
      </c>
      <c r="U2885">
        <v>0</v>
      </c>
      <c r="V2885">
        <v>100</v>
      </c>
      <c r="W2885">
        <v>96</v>
      </c>
      <c r="X2885">
        <v>92</v>
      </c>
      <c r="Y2885" t="s">
        <v>173</v>
      </c>
      <c r="Z2885" t="s">
        <v>173</v>
      </c>
      <c r="AA2885" t="s">
        <v>173</v>
      </c>
      <c r="AB2885" t="s">
        <v>173</v>
      </c>
      <c r="AC2885" s="25">
        <v>0.52803620819713348</v>
      </c>
      <c r="AD2885" s="25">
        <v>0.51127315396865314</v>
      </c>
      <c r="AE2885" s="25">
        <v>0.48612857262593245</v>
      </c>
      <c r="AQ2885" s="5">
        <f>VLOOKUP(AR2885,'End KS4 denominations'!A:G,7,0)</f>
        <v>11931</v>
      </c>
      <c r="AR2885" s="5" t="str">
        <f t="shared" si="45"/>
        <v>Boys.S8.state-funded mainstream.selective schools.Total</v>
      </c>
    </row>
    <row r="2886" spans="1:44" x14ac:dyDescent="0.25">
      <c r="A2886">
        <v>201819</v>
      </c>
      <c r="B2886" t="s">
        <v>19</v>
      </c>
      <c r="C2886" t="s">
        <v>110</v>
      </c>
      <c r="D2886" t="s">
        <v>20</v>
      </c>
      <c r="E2886" t="s">
        <v>21</v>
      </c>
      <c r="F2886" t="s">
        <v>22</v>
      </c>
      <c r="G2886" t="s">
        <v>113</v>
      </c>
      <c r="H2886" t="s">
        <v>128</v>
      </c>
      <c r="I2886" t="s">
        <v>166</v>
      </c>
      <c r="J2886" t="s">
        <v>131</v>
      </c>
      <c r="K2886" t="s">
        <v>161</v>
      </c>
      <c r="L2886" t="s">
        <v>70</v>
      </c>
      <c r="M2886" t="s">
        <v>26</v>
      </c>
      <c r="N2886">
        <v>7</v>
      </c>
      <c r="O2886">
        <v>7</v>
      </c>
      <c r="P2886">
        <v>7</v>
      </c>
      <c r="Q2886">
        <v>7</v>
      </c>
      <c r="R2886">
        <v>0</v>
      </c>
      <c r="S2886">
        <v>0</v>
      </c>
      <c r="T2886">
        <v>0</v>
      </c>
      <c r="U2886">
        <v>0</v>
      </c>
      <c r="V2886">
        <v>100</v>
      </c>
      <c r="W2886">
        <v>100</v>
      </c>
      <c r="X2886">
        <v>100</v>
      </c>
      <c r="Y2886" t="s">
        <v>173</v>
      </c>
      <c r="Z2886" t="s">
        <v>173</v>
      </c>
      <c r="AA2886" t="s">
        <v>173</v>
      </c>
      <c r="AB2886" t="s">
        <v>173</v>
      </c>
      <c r="AC2886" s="25">
        <v>5.8004640371229696E-2</v>
      </c>
      <c r="AD2886" s="25">
        <v>5.8004640371229696E-2</v>
      </c>
      <c r="AE2886" s="25">
        <v>5.8004640371229696E-2</v>
      </c>
      <c r="AQ2886" s="5">
        <f>VLOOKUP(AR2886,'End KS4 denominations'!A:G,7,0)</f>
        <v>12068</v>
      </c>
      <c r="AR2886" s="5" t="str">
        <f t="shared" si="45"/>
        <v>Girls.S8.state-funded mainstream.selective schools.Total</v>
      </c>
    </row>
    <row r="2887" spans="1:44" x14ac:dyDescent="0.25">
      <c r="A2887">
        <v>201819</v>
      </c>
      <c r="B2887" t="s">
        <v>19</v>
      </c>
      <c r="C2887" t="s">
        <v>110</v>
      </c>
      <c r="D2887" t="s">
        <v>20</v>
      </c>
      <c r="E2887" t="s">
        <v>21</v>
      </c>
      <c r="F2887" t="s">
        <v>22</v>
      </c>
      <c r="G2887" t="s">
        <v>161</v>
      </c>
      <c r="H2887" t="s">
        <v>128</v>
      </c>
      <c r="I2887" t="s">
        <v>166</v>
      </c>
      <c r="J2887" t="s">
        <v>131</v>
      </c>
      <c r="K2887" t="s">
        <v>161</v>
      </c>
      <c r="L2887" t="s">
        <v>70</v>
      </c>
      <c r="M2887" t="s">
        <v>26</v>
      </c>
      <c r="N2887">
        <v>70</v>
      </c>
      <c r="O2887">
        <v>70</v>
      </c>
      <c r="P2887">
        <v>68</v>
      </c>
      <c r="Q2887">
        <v>65</v>
      </c>
      <c r="R2887">
        <v>0</v>
      </c>
      <c r="S2887">
        <v>0</v>
      </c>
      <c r="T2887">
        <v>0</v>
      </c>
      <c r="U2887">
        <v>0</v>
      </c>
      <c r="V2887">
        <v>100</v>
      </c>
      <c r="W2887">
        <v>97</v>
      </c>
      <c r="X2887">
        <v>92</v>
      </c>
      <c r="Y2887" t="s">
        <v>173</v>
      </c>
      <c r="Z2887" t="s">
        <v>173</v>
      </c>
      <c r="AA2887" t="s">
        <v>173</v>
      </c>
      <c r="AB2887" t="s">
        <v>173</v>
      </c>
      <c r="AC2887" s="25">
        <v>0.29167881995083128</v>
      </c>
      <c r="AD2887" s="25">
        <v>0.28334513938080752</v>
      </c>
      <c r="AE2887" s="25">
        <v>0.27084461852577191</v>
      </c>
      <c r="AQ2887" s="5">
        <f>VLOOKUP(AR2887,'End KS4 denominations'!A:G,7,0)</f>
        <v>23999</v>
      </c>
      <c r="AR2887" s="5" t="str">
        <f t="shared" si="45"/>
        <v>Total.S8.state-funded mainstream.selective schools.Total</v>
      </c>
    </row>
    <row r="2888" spans="1:44" x14ac:dyDescent="0.25">
      <c r="A2888">
        <v>201819</v>
      </c>
      <c r="B2888" t="s">
        <v>19</v>
      </c>
      <c r="C2888" t="s">
        <v>110</v>
      </c>
      <c r="D2888" t="s">
        <v>20</v>
      </c>
      <c r="E2888" t="s">
        <v>21</v>
      </c>
      <c r="F2888" t="s">
        <v>22</v>
      </c>
      <c r="G2888" t="s">
        <v>111</v>
      </c>
      <c r="H2888" t="s">
        <v>128</v>
      </c>
      <c r="I2888" t="s">
        <v>166</v>
      </c>
      <c r="J2888" t="s">
        <v>129</v>
      </c>
      <c r="K2888" t="s">
        <v>161</v>
      </c>
      <c r="L2888" t="s">
        <v>25</v>
      </c>
      <c r="M2888" t="s">
        <v>26</v>
      </c>
      <c r="N2888">
        <v>10</v>
      </c>
      <c r="O2888">
        <v>10</v>
      </c>
      <c r="P2888">
        <v>10</v>
      </c>
      <c r="Q2888">
        <v>10</v>
      </c>
      <c r="R2888">
        <v>0</v>
      </c>
      <c r="S2888">
        <v>0</v>
      </c>
      <c r="T2888">
        <v>0</v>
      </c>
      <c r="U2888">
        <v>0</v>
      </c>
      <c r="V2888">
        <v>100</v>
      </c>
      <c r="W2888">
        <v>100</v>
      </c>
      <c r="X2888">
        <v>100</v>
      </c>
      <c r="Y2888" t="s">
        <v>173</v>
      </c>
      <c r="Z2888" t="s">
        <v>173</v>
      </c>
      <c r="AA2888" t="s">
        <v>173</v>
      </c>
      <c r="AB2888" t="s">
        <v>173</v>
      </c>
      <c r="AC2888" s="25">
        <v>5.8993569700902602E-2</v>
      </c>
      <c r="AD2888" s="25">
        <v>5.8993569700902602E-2</v>
      </c>
      <c r="AE2888" s="25">
        <v>5.8993569700902602E-2</v>
      </c>
      <c r="AQ2888" s="5">
        <f>VLOOKUP(AR2888,'End KS4 denominations'!A:G,7,0)</f>
        <v>16951</v>
      </c>
      <c r="AR2888" s="5" t="str">
        <f t="shared" si="45"/>
        <v>Boys.S8.state-funded mainstream.non-selective schools in highly selective areas.Total</v>
      </c>
    </row>
    <row r="2889" spans="1:44" x14ac:dyDescent="0.25">
      <c r="A2889">
        <v>201819</v>
      </c>
      <c r="B2889" t="s">
        <v>19</v>
      </c>
      <c r="C2889" t="s">
        <v>110</v>
      </c>
      <c r="D2889" t="s">
        <v>20</v>
      </c>
      <c r="E2889" t="s">
        <v>21</v>
      </c>
      <c r="F2889" t="s">
        <v>22</v>
      </c>
      <c r="G2889" t="s">
        <v>113</v>
      </c>
      <c r="H2889" t="s">
        <v>128</v>
      </c>
      <c r="I2889" t="s">
        <v>166</v>
      </c>
      <c r="J2889" t="s">
        <v>129</v>
      </c>
      <c r="K2889" t="s">
        <v>161</v>
      </c>
      <c r="L2889" t="s">
        <v>25</v>
      </c>
      <c r="M2889" t="s">
        <v>26</v>
      </c>
      <c r="N2889">
        <v>10</v>
      </c>
      <c r="O2889">
        <v>10</v>
      </c>
      <c r="P2889">
        <v>10</v>
      </c>
      <c r="Q2889">
        <v>8</v>
      </c>
      <c r="R2889">
        <v>0</v>
      </c>
      <c r="S2889">
        <v>0</v>
      </c>
      <c r="T2889">
        <v>0</v>
      </c>
      <c r="U2889">
        <v>0</v>
      </c>
      <c r="V2889">
        <v>100</v>
      </c>
      <c r="W2889">
        <v>100</v>
      </c>
      <c r="X2889">
        <v>80</v>
      </c>
      <c r="Y2889" t="s">
        <v>173</v>
      </c>
      <c r="Z2889" t="s">
        <v>173</v>
      </c>
      <c r="AA2889" t="s">
        <v>173</v>
      </c>
      <c r="AB2889" t="s">
        <v>173</v>
      </c>
      <c r="AC2889" s="25">
        <v>6.0827250608272508E-2</v>
      </c>
      <c r="AD2889" s="25">
        <v>6.0827250608272508E-2</v>
      </c>
      <c r="AE2889" s="25">
        <v>4.8661800486618008E-2</v>
      </c>
      <c r="AQ2889" s="5">
        <f>VLOOKUP(AR2889,'End KS4 denominations'!A:G,7,0)</f>
        <v>16440</v>
      </c>
      <c r="AR2889" s="5" t="str">
        <f t="shared" si="45"/>
        <v>Girls.S8.state-funded mainstream.non-selective schools in highly selective areas.Total</v>
      </c>
    </row>
    <row r="2890" spans="1:44" x14ac:dyDescent="0.25">
      <c r="A2890">
        <v>201819</v>
      </c>
      <c r="B2890" t="s">
        <v>19</v>
      </c>
      <c r="C2890" t="s">
        <v>110</v>
      </c>
      <c r="D2890" t="s">
        <v>20</v>
      </c>
      <c r="E2890" t="s">
        <v>21</v>
      </c>
      <c r="F2890" t="s">
        <v>22</v>
      </c>
      <c r="G2890" t="s">
        <v>161</v>
      </c>
      <c r="H2890" t="s">
        <v>128</v>
      </c>
      <c r="I2890" t="s">
        <v>166</v>
      </c>
      <c r="J2890" t="s">
        <v>129</v>
      </c>
      <c r="K2890" t="s">
        <v>161</v>
      </c>
      <c r="L2890" t="s">
        <v>25</v>
      </c>
      <c r="M2890" t="s">
        <v>26</v>
      </c>
      <c r="N2890">
        <v>20</v>
      </c>
      <c r="O2890">
        <v>20</v>
      </c>
      <c r="P2890">
        <v>20</v>
      </c>
      <c r="Q2890">
        <v>18</v>
      </c>
      <c r="R2890">
        <v>0</v>
      </c>
      <c r="S2890">
        <v>0</v>
      </c>
      <c r="T2890">
        <v>0</v>
      </c>
      <c r="U2890">
        <v>0</v>
      </c>
      <c r="V2890">
        <v>100</v>
      </c>
      <c r="W2890">
        <v>100</v>
      </c>
      <c r="X2890">
        <v>90</v>
      </c>
      <c r="Y2890" t="s">
        <v>173</v>
      </c>
      <c r="Z2890" t="s">
        <v>173</v>
      </c>
      <c r="AA2890" t="s">
        <v>173</v>
      </c>
      <c r="AB2890" t="s">
        <v>173</v>
      </c>
      <c r="AC2890" s="25">
        <v>5.9896379263873499E-2</v>
      </c>
      <c r="AD2890" s="25">
        <v>5.9896379263873499E-2</v>
      </c>
      <c r="AE2890" s="25">
        <v>5.3906741337486151E-2</v>
      </c>
      <c r="AQ2890" s="5">
        <f>VLOOKUP(AR2890,'End KS4 denominations'!A:G,7,0)</f>
        <v>33391</v>
      </c>
      <c r="AR2890" s="5" t="str">
        <f t="shared" si="45"/>
        <v>Total.S8.state-funded mainstream.non-selective schools in highly selective areas.Total</v>
      </c>
    </row>
    <row r="2891" spans="1:44" x14ac:dyDescent="0.25">
      <c r="A2891">
        <v>201819</v>
      </c>
      <c r="B2891" t="s">
        <v>19</v>
      </c>
      <c r="C2891" t="s">
        <v>110</v>
      </c>
      <c r="D2891" t="s">
        <v>20</v>
      </c>
      <c r="E2891" t="s">
        <v>21</v>
      </c>
      <c r="F2891" t="s">
        <v>22</v>
      </c>
      <c r="G2891" t="s">
        <v>111</v>
      </c>
      <c r="H2891" t="s">
        <v>128</v>
      </c>
      <c r="I2891" t="s">
        <v>166</v>
      </c>
      <c r="J2891" t="s">
        <v>130</v>
      </c>
      <c r="K2891" t="s">
        <v>161</v>
      </c>
      <c r="L2891" t="s">
        <v>25</v>
      </c>
      <c r="M2891" t="s">
        <v>26</v>
      </c>
      <c r="N2891">
        <v>1225</v>
      </c>
      <c r="O2891">
        <v>1190</v>
      </c>
      <c r="P2891">
        <v>912</v>
      </c>
      <c r="Q2891">
        <v>761</v>
      </c>
      <c r="R2891">
        <v>0</v>
      </c>
      <c r="S2891">
        <v>0</v>
      </c>
      <c r="T2891">
        <v>0</v>
      </c>
      <c r="U2891">
        <v>0</v>
      </c>
      <c r="V2891">
        <v>97</v>
      </c>
      <c r="W2891">
        <v>74</v>
      </c>
      <c r="X2891">
        <v>62</v>
      </c>
      <c r="Y2891" t="s">
        <v>173</v>
      </c>
      <c r="Z2891" t="s">
        <v>173</v>
      </c>
      <c r="AA2891" t="s">
        <v>173</v>
      </c>
      <c r="AB2891" t="s">
        <v>173</v>
      </c>
      <c r="AC2891" s="25">
        <v>0.49697015255730814</v>
      </c>
      <c r="AD2891" s="25">
        <v>0.38087124296828995</v>
      </c>
      <c r="AE2891" s="25">
        <v>0.31781032445051388</v>
      </c>
      <c r="AQ2891" s="5">
        <f>VLOOKUP(AR2891,'End KS4 denominations'!A:G,7,0)</f>
        <v>239451</v>
      </c>
      <c r="AR2891" s="5" t="str">
        <f t="shared" si="45"/>
        <v>Boys.S8.state-funded mainstream.non-selective schools in other areas.Total</v>
      </c>
    </row>
    <row r="2892" spans="1:44" x14ac:dyDescent="0.25">
      <c r="A2892">
        <v>201819</v>
      </c>
      <c r="B2892" t="s">
        <v>19</v>
      </c>
      <c r="C2892" t="s">
        <v>110</v>
      </c>
      <c r="D2892" t="s">
        <v>20</v>
      </c>
      <c r="E2892" t="s">
        <v>21</v>
      </c>
      <c r="F2892" t="s">
        <v>22</v>
      </c>
      <c r="G2892" t="s">
        <v>113</v>
      </c>
      <c r="H2892" t="s">
        <v>128</v>
      </c>
      <c r="I2892" t="s">
        <v>166</v>
      </c>
      <c r="J2892" t="s">
        <v>130</v>
      </c>
      <c r="K2892" t="s">
        <v>161</v>
      </c>
      <c r="L2892" t="s">
        <v>25</v>
      </c>
      <c r="M2892" t="s">
        <v>26</v>
      </c>
      <c r="N2892">
        <v>1902</v>
      </c>
      <c r="O2892">
        <v>1859</v>
      </c>
      <c r="P2892">
        <v>1558</v>
      </c>
      <c r="Q2892">
        <v>1231</v>
      </c>
      <c r="R2892">
        <v>0</v>
      </c>
      <c r="S2892">
        <v>0</v>
      </c>
      <c r="T2892">
        <v>0</v>
      </c>
      <c r="U2892">
        <v>0</v>
      </c>
      <c r="V2892">
        <v>97</v>
      </c>
      <c r="W2892">
        <v>81</v>
      </c>
      <c r="X2892">
        <v>64</v>
      </c>
      <c r="Y2892" t="s">
        <v>173</v>
      </c>
      <c r="Z2892" t="s">
        <v>173</v>
      </c>
      <c r="AA2892" t="s">
        <v>173</v>
      </c>
      <c r="AB2892" t="s">
        <v>173</v>
      </c>
      <c r="AC2892" s="25">
        <v>0.79454291343799022</v>
      </c>
      <c r="AD2892" s="25">
        <v>0.665894491197627</v>
      </c>
      <c r="AE2892" s="25">
        <v>0.52613358065743188</v>
      </c>
      <c r="AQ2892" s="5">
        <f>VLOOKUP(AR2892,'End KS4 denominations'!A:G,7,0)</f>
        <v>233971</v>
      </c>
      <c r="AR2892" s="5" t="str">
        <f t="shared" si="45"/>
        <v>Girls.S8.state-funded mainstream.non-selective schools in other areas.Total</v>
      </c>
    </row>
    <row r="2893" spans="1:44" x14ac:dyDescent="0.25">
      <c r="A2893">
        <v>201819</v>
      </c>
      <c r="B2893" t="s">
        <v>19</v>
      </c>
      <c r="C2893" t="s">
        <v>110</v>
      </c>
      <c r="D2893" t="s">
        <v>20</v>
      </c>
      <c r="E2893" t="s">
        <v>21</v>
      </c>
      <c r="F2893" t="s">
        <v>22</v>
      </c>
      <c r="G2893" t="s">
        <v>161</v>
      </c>
      <c r="H2893" t="s">
        <v>128</v>
      </c>
      <c r="I2893" t="s">
        <v>166</v>
      </c>
      <c r="J2893" t="s">
        <v>130</v>
      </c>
      <c r="K2893" t="s">
        <v>161</v>
      </c>
      <c r="L2893" t="s">
        <v>25</v>
      </c>
      <c r="M2893" t="s">
        <v>26</v>
      </c>
      <c r="N2893">
        <v>3127</v>
      </c>
      <c r="O2893">
        <v>3049</v>
      </c>
      <c r="P2893">
        <v>2470</v>
      </c>
      <c r="Q2893">
        <v>1992</v>
      </c>
      <c r="R2893">
        <v>0</v>
      </c>
      <c r="S2893">
        <v>0</v>
      </c>
      <c r="T2893">
        <v>0</v>
      </c>
      <c r="U2893">
        <v>0</v>
      </c>
      <c r="V2893">
        <v>97</v>
      </c>
      <c r="W2893">
        <v>78</v>
      </c>
      <c r="X2893">
        <v>63</v>
      </c>
      <c r="Y2893" t="s">
        <v>173</v>
      </c>
      <c r="Z2893" t="s">
        <v>173</v>
      </c>
      <c r="AA2893" t="s">
        <v>173</v>
      </c>
      <c r="AB2893" t="s">
        <v>173</v>
      </c>
      <c r="AC2893" s="25">
        <v>0.64403428653505745</v>
      </c>
      <c r="AD2893" s="25">
        <v>0.52173325278504168</v>
      </c>
      <c r="AE2893" s="25">
        <v>0.42076625082907004</v>
      </c>
      <c r="AQ2893" s="5">
        <f>VLOOKUP(AR2893,'End KS4 denominations'!A:G,7,0)</f>
        <v>473422</v>
      </c>
      <c r="AR2893" s="5" t="str">
        <f t="shared" si="45"/>
        <v>Total.S8.state-funded mainstream.non-selective schools in other areas.Total</v>
      </c>
    </row>
    <row r="2894" spans="1:44" x14ac:dyDescent="0.25">
      <c r="A2894">
        <v>201819</v>
      </c>
      <c r="B2894" t="s">
        <v>19</v>
      </c>
      <c r="C2894" t="s">
        <v>110</v>
      </c>
      <c r="D2894" t="s">
        <v>20</v>
      </c>
      <c r="E2894" t="s">
        <v>21</v>
      </c>
      <c r="F2894" t="s">
        <v>22</v>
      </c>
      <c r="G2894" t="s">
        <v>111</v>
      </c>
      <c r="H2894" t="s">
        <v>128</v>
      </c>
      <c r="I2894" t="s">
        <v>166</v>
      </c>
      <c r="J2894" t="s">
        <v>131</v>
      </c>
      <c r="K2894" t="s">
        <v>161</v>
      </c>
      <c r="L2894" t="s">
        <v>25</v>
      </c>
      <c r="M2894" t="s">
        <v>26</v>
      </c>
      <c r="N2894">
        <v>785</v>
      </c>
      <c r="O2894">
        <v>785</v>
      </c>
      <c r="P2894">
        <v>755</v>
      </c>
      <c r="Q2894">
        <v>735</v>
      </c>
      <c r="R2894">
        <v>0</v>
      </c>
      <c r="S2894">
        <v>0</v>
      </c>
      <c r="T2894">
        <v>0</v>
      </c>
      <c r="U2894">
        <v>0</v>
      </c>
      <c r="V2894">
        <v>100</v>
      </c>
      <c r="W2894">
        <v>96</v>
      </c>
      <c r="X2894">
        <v>93</v>
      </c>
      <c r="Y2894" t="s">
        <v>173</v>
      </c>
      <c r="Z2894" t="s">
        <v>173</v>
      </c>
      <c r="AA2894" t="s">
        <v>173</v>
      </c>
      <c r="AB2894" t="s">
        <v>173</v>
      </c>
      <c r="AC2894" s="25">
        <v>6.5794987846785684</v>
      </c>
      <c r="AD2894" s="25">
        <v>6.3280529712513616</v>
      </c>
      <c r="AE2894" s="25">
        <v>6.1604224289665579</v>
      </c>
      <c r="AQ2894" s="5">
        <f>VLOOKUP(AR2894,'End KS4 denominations'!A:G,7,0)</f>
        <v>11931</v>
      </c>
      <c r="AR2894" s="5" t="str">
        <f t="shared" si="45"/>
        <v>Boys.S8.state-funded mainstream.selective schools.Total</v>
      </c>
    </row>
    <row r="2895" spans="1:44" x14ac:dyDescent="0.25">
      <c r="A2895">
        <v>201819</v>
      </c>
      <c r="B2895" t="s">
        <v>19</v>
      </c>
      <c r="C2895" t="s">
        <v>110</v>
      </c>
      <c r="D2895" t="s">
        <v>20</v>
      </c>
      <c r="E2895" t="s">
        <v>21</v>
      </c>
      <c r="F2895" t="s">
        <v>22</v>
      </c>
      <c r="G2895" t="s">
        <v>113</v>
      </c>
      <c r="H2895" t="s">
        <v>128</v>
      </c>
      <c r="I2895" t="s">
        <v>166</v>
      </c>
      <c r="J2895" t="s">
        <v>131</v>
      </c>
      <c r="K2895" t="s">
        <v>161</v>
      </c>
      <c r="L2895" t="s">
        <v>25</v>
      </c>
      <c r="M2895" t="s">
        <v>26</v>
      </c>
      <c r="N2895">
        <v>1105</v>
      </c>
      <c r="O2895">
        <v>1102</v>
      </c>
      <c r="P2895">
        <v>1067</v>
      </c>
      <c r="Q2895">
        <v>1034</v>
      </c>
      <c r="R2895">
        <v>0</v>
      </c>
      <c r="S2895">
        <v>0</v>
      </c>
      <c r="T2895">
        <v>0</v>
      </c>
      <c r="U2895">
        <v>0</v>
      </c>
      <c r="V2895">
        <v>99</v>
      </c>
      <c r="W2895">
        <v>96</v>
      </c>
      <c r="X2895">
        <v>93</v>
      </c>
      <c r="Y2895" t="s">
        <v>173</v>
      </c>
      <c r="Z2895" t="s">
        <v>173</v>
      </c>
      <c r="AA2895" t="s">
        <v>173</v>
      </c>
      <c r="AB2895" t="s">
        <v>173</v>
      </c>
      <c r="AC2895" s="25">
        <v>9.131587669870731</v>
      </c>
      <c r="AD2895" s="25">
        <v>8.8415644680145853</v>
      </c>
      <c r="AE2895" s="25">
        <v>8.5681140205502153</v>
      </c>
      <c r="AQ2895" s="5">
        <f>VLOOKUP(AR2895,'End KS4 denominations'!A:G,7,0)</f>
        <v>12068</v>
      </c>
      <c r="AR2895" s="5" t="str">
        <f t="shared" si="45"/>
        <v>Girls.S8.state-funded mainstream.selective schools.Total</v>
      </c>
    </row>
    <row r="2896" spans="1:44" x14ac:dyDescent="0.25">
      <c r="A2896">
        <v>201819</v>
      </c>
      <c r="B2896" t="s">
        <v>19</v>
      </c>
      <c r="C2896" t="s">
        <v>110</v>
      </c>
      <c r="D2896" t="s">
        <v>20</v>
      </c>
      <c r="E2896" t="s">
        <v>21</v>
      </c>
      <c r="F2896" t="s">
        <v>22</v>
      </c>
      <c r="G2896" t="s">
        <v>161</v>
      </c>
      <c r="H2896" t="s">
        <v>128</v>
      </c>
      <c r="I2896" t="s">
        <v>166</v>
      </c>
      <c r="J2896" t="s">
        <v>131</v>
      </c>
      <c r="K2896" t="s">
        <v>161</v>
      </c>
      <c r="L2896" t="s">
        <v>25</v>
      </c>
      <c r="M2896" t="s">
        <v>26</v>
      </c>
      <c r="N2896">
        <v>1890</v>
      </c>
      <c r="O2896">
        <v>1887</v>
      </c>
      <c r="P2896">
        <v>1822</v>
      </c>
      <c r="Q2896">
        <v>1769</v>
      </c>
      <c r="R2896">
        <v>0</v>
      </c>
      <c r="S2896">
        <v>0</v>
      </c>
      <c r="T2896">
        <v>0</v>
      </c>
      <c r="U2896">
        <v>0</v>
      </c>
      <c r="V2896">
        <v>99</v>
      </c>
      <c r="W2896">
        <v>96</v>
      </c>
      <c r="X2896">
        <v>93</v>
      </c>
      <c r="Y2896" t="s">
        <v>173</v>
      </c>
      <c r="Z2896" t="s">
        <v>173</v>
      </c>
      <c r="AA2896" t="s">
        <v>173</v>
      </c>
      <c r="AB2896" t="s">
        <v>173</v>
      </c>
      <c r="AC2896" s="25">
        <v>7.8628276178174099</v>
      </c>
      <c r="AD2896" s="25">
        <v>7.5919829992916368</v>
      </c>
      <c r="AE2896" s="25">
        <v>7.3711404641860074</v>
      </c>
      <c r="AQ2896" s="5">
        <f>VLOOKUP(AR2896,'End KS4 denominations'!A:G,7,0)</f>
        <v>23999</v>
      </c>
      <c r="AR2896" s="5" t="str">
        <f t="shared" si="45"/>
        <v>Total.S8.state-funded mainstream.selective schools.Total</v>
      </c>
    </row>
    <row r="2897" spans="1:44" x14ac:dyDescent="0.25">
      <c r="A2897">
        <v>201819</v>
      </c>
      <c r="B2897" t="s">
        <v>19</v>
      </c>
      <c r="C2897" t="s">
        <v>110</v>
      </c>
      <c r="D2897" t="s">
        <v>20</v>
      </c>
      <c r="E2897" t="s">
        <v>21</v>
      </c>
      <c r="F2897" t="s">
        <v>22</v>
      </c>
      <c r="G2897" t="s">
        <v>111</v>
      </c>
      <c r="H2897" t="s">
        <v>128</v>
      </c>
      <c r="I2897" t="s">
        <v>166</v>
      </c>
      <c r="J2897" t="s">
        <v>129</v>
      </c>
      <c r="K2897" t="s">
        <v>161</v>
      </c>
      <c r="L2897" t="s">
        <v>28</v>
      </c>
      <c r="M2897" t="s">
        <v>26</v>
      </c>
      <c r="N2897">
        <v>2975</v>
      </c>
      <c r="O2897">
        <v>2859</v>
      </c>
      <c r="P2897">
        <v>1301</v>
      </c>
      <c r="Q2897">
        <v>798</v>
      </c>
      <c r="R2897">
        <v>0</v>
      </c>
      <c r="S2897">
        <v>0</v>
      </c>
      <c r="T2897">
        <v>0</v>
      </c>
      <c r="U2897">
        <v>0</v>
      </c>
      <c r="V2897">
        <v>96</v>
      </c>
      <c r="W2897">
        <v>43</v>
      </c>
      <c r="X2897">
        <v>26</v>
      </c>
      <c r="Y2897" t="s">
        <v>173</v>
      </c>
      <c r="Z2897" t="s">
        <v>173</v>
      </c>
      <c r="AA2897" t="s">
        <v>173</v>
      </c>
      <c r="AB2897" t="s">
        <v>173</v>
      </c>
      <c r="AC2897" s="25">
        <v>16.866261577488054</v>
      </c>
      <c r="AD2897" s="25">
        <v>7.6750634180874284</v>
      </c>
      <c r="AE2897" s="25">
        <v>4.7076868621320278</v>
      </c>
      <c r="AQ2897" s="5">
        <f>VLOOKUP(AR2897,'End KS4 denominations'!A:G,7,0)</f>
        <v>16951</v>
      </c>
      <c r="AR2897" s="5" t="str">
        <f t="shared" si="45"/>
        <v>Boys.S8.state-funded mainstream.non-selective schools in highly selective areas.Total</v>
      </c>
    </row>
    <row r="2898" spans="1:44" x14ac:dyDescent="0.25">
      <c r="A2898">
        <v>201819</v>
      </c>
      <c r="B2898" t="s">
        <v>19</v>
      </c>
      <c r="C2898" t="s">
        <v>110</v>
      </c>
      <c r="D2898" t="s">
        <v>20</v>
      </c>
      <c r="E2898" t="s">
        <v>21</v>
      </c>
      <c r="F2898" t="s">
        <v>22</v>
      </c>
      <c r="G2898" t="s">
        <v>113</v>
      </c>
      <c r="H2898" t="s">
        <v>128</v>
      </c>
      <c r="I2898" t="s">
        <v>166</v>
      </c>
      <c r="J2898" t="s">
        <v>129</v>
      </c>
      <c r="K2898" t="s">
        <v>161</v>
      </c>
      <c r="L2898" t="s">
        <v>28</v>
      </c>
      <c r="M2898" t="s">
        <v>26</v>
      </c>
      <c r="N2898">
        <v>1036</v>
      </c>
      <c r="O2898">
        <v>1018</v>
      </c>
      <c r="P2898">
        <v>640</v>
      </c>
      <c r="Q2898">
        <v>466</v>
      </c>
      <c r="R2898">
        <v>0</v>
      </c>
      <c r="S2898">
        <v>0</v>
      </c>
      <c r="T2898">
        <v>0</v>
      </c>
      <c r="U2898">
        <v>0</v>
      </c>
      <c r="V2898">
        <v>98</v>
      </c>
      <c r="W2898">
        <v>61</v>
      </c>
      <c r="X2898">
        <v>44</v>
      </c>
      <c r="Y2898" t="s">
        <v>173</v>
      </c>
      <c r="Z2898" t="s">
        <v>173</v>
      </c>
      <c r="AA2898" t="s">
        <v>173</v>
      </c>
      <c r="AB2898" t="s">
        <v>173</v>
      </c>
      <c r="AC2898" s="25">
        <v>6.1922141119221408</v>
      </c>
      <c r="AD2898" s="25">
        <v>3.8929440389294405</v>
      </c>
      <c r="AE2898" s="25">
        <v>2.834549878345499</v>
      </c>
      <c r="AQ2898" s="5">
        <f>VLOOKUP(AR2898,'End KS4 denominations'!A:G,7,0)</f>
        <v>16440</v>
      </c>
      <c r="AR2898" s="5" t="str">
        <f t="shared" si="45"/>
        <v>Girls.S8.state-funded mainstream.non-selective schools in highly selective areas.Total</v>
      </c>
    </row>
    <row r="2899" spans="1:44" x14ac:dyDescent="0.25">
      <c r="A2899">
        <v>201819</v>
      </c>
      <c r="B2899" t="s">
        <v>19</v>
      </c>
      <c r="C2899" t="s">
        <v>110</v>
      </c>
      <c r="D2899" t="s">
        <v>20</v>
      </c>
      <c r="E2899" t="s">
        <v>21</v>
      </c>
      <c r="F2899" t="s">
        <v>22</v>
      </c>
      <c r="G2899" t="s">
        <v>161</v>
      </c>
      <c r="H2899" t="s">
        <v>128</v>
      </c>
      <c r="I2899" t="s">
        <v>166</v>
      </c>
      <c r="J2899" t="s">
        <v>129</v>
      </c>
      <c r="K2899" t="s">
        <v>161</v>
      </c>
      <c r="L2899" t="s">
        <v>28</v>
      </c>
      <c r="M2899" t="s">
        <v>26</v>
      </c>
      <c r="N2899">
        <v>4011</v>
      </c>
      <c r="O2899">
        <v>3877</v>
      </c>
      <c r="P2899">
        <v>1941</v>
      </c>
      <c r="Q2899">
        <v>1264</v>
      </c>
      <c r="R2899">
        <v>0</v>
      </c>
      <c r="S2899">
        <v>0</v>
      </c>
      <c r="T2899">
        <v>0</v>
      </c>
      <c r="U2899">
        <v>0</v>
      </c>
      <c r="V2899">
        <v>96</v>
      </c>
      <c r="W2899">
        <v>48</v>
      </c>
      <c r="X2899">
        <v>31</v>
      </c>
      <c r="Y2899" t="s">
        <v>173</v>
      </c>
      <c r="Z2899" t="s">
        <v>173</v>
      </c>
      <c r="AA2899" t="s">
        <v>173</v>
      </c>
      <c r="AB2899" t="s">
        <v>173</v>
      </c>
      <c r="AC2899" s="25">
        <v>11.610913120301877</v>
      </c>
      <c r="AD2899" s="25">
        <v>5.8129436075589229</v>
      </c>
      <c r="AE2899" s="25">
        <v>3.7854511694768047</v>
      </c>
      <c r="AQ2899" s="5">
        <f>VLOOKUP(AR2899,'End KS4 denominations'!A:G,7,0)</f>
        <v>33391</v>
      </c>
      <c r="AR2899" s="5" t="str">
        <f t="shared" si="45"/>
        <v>Total.S8.state-funded mainstream.non-selective schools in highly selective areas.Total</v>
      </c>
    </row>
    <row r="2900" spans="1:44" x14ac:dyDescent="0.25">
      <c r="A2900">
        <v>201819</v>
      </c>
      <c r="B2900" t="s">
        <v>19</v>
      </c>
      <c r="C2900" t="s">
        <v>110</v>
      </c>
      <c r="D2900" t="s">
        <v>20</v>
      </c>
      <c r="E2900" t="s">
        <v>21</v>
      </c>
      <c r="F2900" t="s">
        <v>22</v>
      </c>
      <c r="G2900" t="s">
        <v>111</v>
      </c>
      <c r="H2900" t="s">
        <v>128</v>
      </c>
      <c r="I2900" t="s">
        <v>166</v>
      </c>
      <c r="J2900" t="s">
        <v>130</v>
      </c>
      <c r="K2900" t="s">
        <v>161</v>
      </c>
      <c r="L2900" t="s">
        <v>28</v>
      </c>
      <c r="M2900" t="s">
        <v>26</v>
      </c>
      <c r="N2900">
        <v>50910</v>
      </c>
      <c r="O2900">
        <v>49832</v>
      </c>
      <c r="P2900">
        <v>27625</v>
      </c>
      <c r="Q2900">
        <v>19217</v>
      </c>
      <c r="R2900">
        <v>0</v>
      </c>
      <c r="S2900">
        <v>0</v>
      </c>
      <c r="T2900">
        <v>0</v>
      </c>
      <c r="U2900">
        <v>0</v>
      </c>
      <c r="V2900">
        <v>97</v>
      </c>
      <c r="W2900">
        <v>54</v>
      </c>
      <c r="X2900">
        <v>37</v>
      </c>
      <c r="Y2900" t="s">
        <v>173</v>
      </c>
      <c r="Z2900" t="s">
        <v>173</v>
      </c>
      <c r="AA2900" t="s">
        <v>173</v>
      </c>
      <c r="AB2900" t="s">
        <v>173</v>
      </c>
      <c r="AC2900" s="25">
        <v>20.810938354819982</v>
      </c>
      <c r="AD2900" s="25">
        <v>11.536807112937511</v>
      </c>
      <c r="AE2900" s="25">
        <v>8.0254415308351188</v>
      </c>
      <c r="AQ2900" s="5">
        <f>VLOOKUP(AR2900,'End KS4 denominations'!A:G,7,0)</f>
        <v>239451</v>
      </c>
      <c r="AR2900" s="5" t="str">
        <f t="shared" si="45"/>
        <v>Boys.S8.state-funded mainstream.non-selective schools in other areas.Total</v>
      </c>
    </row>
    <row r="2901" spans="1:44" x14ac:dyDescent="0.25">
      <c r="A2901">
        <v>201819</v>
      </c>
      <c r="B2901" t="s">
        <v>19</v>
      </c>
      <c r="C2901" t="s">
        <v>110</v>
      </c>
      <c r="D2901" t="s">
        <v>20</v>
      </c>
      <c r="E2901" t="s">
        <v>21</v>
      </c>
      <c r="F2901" t="s">
        <v>22</v>
      </c>
      <c r="G2901" t="s">
        <v>113</v>
      </c>
      <c r="H2901" t="s">
        <v>128</v>
      </c>
      <c r="I2901" t="s">
        <v>166</v>
      </c>
      <c r="J2901" t="s">
        <v>130</v>
      </c>
      <c r="K2901" t="s">
        <v>161</v>
      </c>
      <c r="L2901" t="s">
        <v>28</v>
      </c>
      <c r="M2901" t="s">
        <v>26</v>
      </c>
      <c r="N2901">
        <v>21748</v>
      </c>
      <c r="O2901">
        <v>21532</v>
      </c>
      <c r="P2901">
        <v>15541</v>
      </c>
      <c r="Q2901">
        <v>12462</v>
      </c>
      <c r="R2901">
        <v>0</v>
      </c>
      <c r="S2901">
        <v>0</v>
      </c>
      <c r="T2901">
        <v>0</v>
      </c>
      <c r="U2901">
        <v>0</v>
      </c>
      <c r="V2901">
        <v>99</v>
      </c>
      <c r="W2901">
        <v>71</v>
      </c>
      <c r="X2901">
        <v>57</v>
      </c>
      <c r="Y2901" t="s">
        <v>173</v>
      </c>
      <c r="Z2901" t="s">
        <v>173</v>
      </c>
      <c r="AA2901" t="s">
        <v>173</v>
      </c>
      <c r="AB2901" t="s">
        <v>173</v>
      </c>
      <c r="AC2901" s="25">
        <v>9.202849925845511</v>
      </c>
      <c r="AD2901" s="25">
        <v>6.6422761795265224</v>
      </c>
      <c r="AE2901" s="25">
        <v>5.3263011227887214</v>
      </c>
      <c r="AQ2901" s="5">
        <f>VLOOKUP(AR2901,'End KS4 denominations'!A:G,7,0)</f>
        <v>233971</v>
      </c>
      <c r="AR2901" s="5" t="str">
        <f t="shared" si="45"/>
        <v>Girls.S8.state-funded mainstream.non-selective schools in other areas.Total</v>
      </c>
    </row>
    <row r="2902" spans="1:44" x14ac:dyDescent="0.25">
      <c r="A2902">
        <v>201819</v>
      </c>
      <c r="B2902" t="s">
        <v>19</v>
      </c>
      <c r="C2902" t="s">
        <v>110</v>
      </c>
      <c r="D2902" t="s">
        <v>20</v>
      </c>
      <c r="E2902" t="s">
        <v>21</v>
      </c>
      <c r="F2902" t="s">
        <v>22</v>
      </c>
      <c r="G2902" t="s">
        <v>161</v>
      </c>
      <c r="H2902" t="s">
        <v>128</v>
      </c>
      <c r="I2902" t="s">
        <v>166</v>
      </c>
      <c r="J2902" t="s">
        <v>130</v>
      </c>
      <c r="K2902" t="s">
        <v>161</v>
      </c>
      <c r="L2902" t="s">
        <v>28</v>
      </c>
      <c r="M2902" t="s">
        <v>26</v>
      </c>
      <c r="N2902">
        <v>72658</v>
      </c>
      <c r="O2902">
        <v>71364</v>
      </c>
      <c r="P2902">
        <v>43166</v>
      </c>
      <c r="Q2902">
        <v>31679</v>
      </c>
      <c r="R2902">
        <v>0</v>
      </c>
      <c r="S2902">
        <v>0</v>
      </c>
      <c r="T2902">
        <v>0</v>
      </c>
      <c r="U2902">
        <v>0</v>
      </c>
      <c r="V2902">
        <v>98</v>
      </c>
      <c r="W2902">
        <v>59</v>
      </c>
      <c r="X2902">
        <v>43</v>
      </c>
      <c r="Y2902" t="s">
        <v>173</v>
      </c>
      <c r="Z2902" t="s">
        <v>173</v>
      </c>
      <c r="AA2902" t="s">
        <v>173</v>
      </c>
      <c r="AB2902" t="s">
        <v>173</v>
      </c>
      <c r="AC2902" s="25">
        <v>15.074077672773972</v>
      </c>
      <c r="AD2902" s="25">
        <v>9.1178694695219065</v>
      </c>
      <c r="AE2902" s="25">
        <v>6.6914930020151155</v>
      </c>
      <c r="AQ2902" s="5">
        <f>VLOOKUP(AR2902,'End KS4 denominations'!A:G,7,0)</f>
        <v>473422</v>
      </c>
      <c r="AR2902" s="5" t="str">
        <f t="shared" si="45"/>
        <v>Total.S8.state-funded mainstream.non-selective schools in other areas.Total</v>
      </c>
    </row>
    <row r="2903" spans="1:44" x14ac:dyDescent="0.25">
      <c r="A2903">
        <v>201819</v>
      </c>
      <c r="B2903" t="s">
        <v>19</v>
      </c>
      <c r="C2903" t="s">
        <v>110</v>
      </c>
      <c r="D2903" t="s">
        <v>20</v>
      </c>
      <c r="E2903" t="s">
        <v>21</v>
      </c>
      <c r="F2903" t="s">
        <v>22</v>
      </c>
      <c r="G2903" t="s">
        <v>111</v>
      </c>
      <c r="H2903" t="s">
        <v>128</v>
      </c>
      <c r="I2903" t="s">
        <v>166</v>
      </c>
      <c r="J2903" t="s">
        <v>131</v>
      </c>
      <c r="K2903" t="s">
        <v>161</v>
      </c>
      <c r="L2903" t="s">
        <v>28</v>
      </c>
      <c r="M2903" t="s">
        <v>26</v>
      </c>
      <c r="N2903">
        <v>3072</v>
      </c>
      <c r="O2903">
        <v>3070</v>
      </c>
      <c r="P2903">
        <v>2884</v>
      </c>
      <c r="Q2903">
        <v>2640</v>
      </c>
      <c r="R2903">
        <v>0</v>
      </c>
      <c r="S2903">
        <v>0</v>
      </c>
      <c r="T2903">
        <v>0</v>
      </c>
      <c r="U2903">
        <v>0</v>
      </c>
      <c r="V2903">
        <v>99</v>
      </c>
      <c r="W2903">
        <v>93</v>
      </c>
      <c r="X2903">
        <v>85</v>
      </c>
      <c r="Y2903" t="s">
        <v>173</v>
      </c>
      <c r="Z2903" t="s">
        <v>173</v>
      </c>
      <c r="AA2903" t="s">
        <v>173</v>
      </c>
      <c r="AB2903" t="s">
        <v>173</v>
      </c>
      <c r="AC2903" s="25">
        <v>25.731288240717458</v>
      </c>
      <c r="AD2903" s="25">
        <v>24.172324197468779</v>
      </c>
      <c r="AE2903" s="25">
        <v>22.127231581594167</v>
      </c>
      <c r="AQ2903" s="5">
        <f>VLOOKUP(AR2903,'End KS4 denominations'!A:G,7,0)</f>
        <v>11931</v>
      </c>
      <c r="AR2903" s="5" t="str">
        <f t="shared" si="45"/>
        <v>Boys.S8.state-funded mainstream.selective schools.Total</v>
      </c>
    </row>
    <row r="2904" spans="1:44" x14ac:dyDescent="0.25">
      <c r="A2904">
        <v>201819</v>
      </c>
      <c r="B2904" t="s">
        <v>19</v>
      </c>
      <c r="C2904" t="s">
        <v>110</v>
      </c>
      <c r="D2904" t="s">
        <v>20</v>
      </c>
      <c r="E2904" t="s">
        <v>21</v>
      </c>
      <c r="F2904" t="s">
        <v>22</v>
      </c>
      <c r="G2904" t="s">
        <v>113</v>
      </c>
      <c r="H2904" t="s">
        <v>128</v>
      </c>
      <c r="I2904" t="s">
        <v>166</v>
      </c>
      <c r="J2904" t="s">
        <v>131</v>
      </c>
      <c r="K2904" t="s">
        <v>161</v>
      </c>
      <c r="L2904" t="s">
        <v>28</v>
      </c>
      <c r="M2904" t="s">
        <v>26</v>
      </c>
      <c r="N2904">
        <v>1696</v>
      </c>
      <c r="O2904">
        <v>1696</v>
      </c>
      <c r="P2904">
        <v>1673</v>
      </c>
      <c r="Q2904">
        <v>1610</v>
      </c>
      <c r="R2904">
        <v>0</v>
      </c>
      <c r="S2904">
        <v>0</v>
      </c>
      <c r="T2904">
        <v>0</v>
      </c>
      <c r="U2904">
        <v>0</v>
      </c>
      <c r="V2904">
        <v>100</v>
      </c>
      <c r="W2904">
        <v>98</v>
      </c>
      <c r="X2904">
        <v>94</v>
      </c>
      <c r="Y2904" t="s">
        <v>173</v>
      </c>
      <c r="Z2904" t="s">
        <v>173</v>
      </c>
      <c r="AA2904" t="s">
        <v>173</v>
      </c>
      <c r="AB2904" t="s">
        <v>173</v>
      </c>
      <c r="AC2904" s="25">
        <v>14.053695724229367</v>
      </c>
      <c r="AD2904" s="25">
        <v>13.863109048723899</v>
      </c>
      <c r="AE2904" s="25">
        <v>13.341067285382829</v>
      </c>
      <c r="AQ2904" s="5">
        <f>VLOOKUP(AR2904,'End KS4 denominations'!A:G,7,0)</f>
        <v>12068</v>
      </c>
      <c r="AR2904" s="5" t="str">
        <f t="shared" si="45"/>
        <v>Girls.S8.state-funded mainstream.selective schools.Total</v>
      </c>
    </row>
    <row r="2905" spans="1:44" x14ac:dyDescent="0.25">
      <c r="A2905">
        <v>201819</v>
      </c>
      <c r="B2905" t="s">
        <v>19</v>
      </c>
      <c r="C2905" t="s">
        <v>110</v>
      </c>
      <c r="D2905" t="s">
        <v>20</v>
      </c>
      <c r="E2905" t="s">
        <v>21</v>
      </c>
      <c r="F2905" t="s">
        <v>22</v>
      </c>
      <c r="G2905" t="s">
        <v>161</v>
      </c>
      <c r="H2905" t="s">
        <v>128</v>
      </c>
      <c r="I2905" t="s">
        <v>166</v>
      </c>
      <c r="J2905" t="s">
        <v>131</v>
      </c>
      <c r="K2905" t="s">
        <v>161</v>
      </c>
      <c r="L2905" t="s">
        <v>28</v>
      </c>
      <c r="M2905" t="s">
        <v>26</v>
      </c>
      <c r="N2905">
        <v>4768</v>
      </c>
      <c r="O2905">
        <v>4766</v>
      </c>
      <c r="P2905">
        <v>4557</v>
      </c>
      <c r="Q2905">
        <v>4250</v>
      </c>
      <c r="R2905">
        <v>0</v>
      </c>
      <c r="S2905">
        <v>0</v>
      </c>
      <c r="T2905">
        <v>0</v>
      </c>
      <c r="U2905">
        <v>0</v>
      </c>
      <c r="V2905">
        <v>99</v>
      </c>
      <c r="W2905">
        <v>95</v>
      </c>
      <c r="X2905">
        <v>89</v>
      </c>
      <c r="Y2905" t="s">
        <v>173</v>
      </c>
      <c r="Z2905" t="s">
        <v>173</v>
      </c>
      <c r="AA2905" t="s">
        <v>173</v>
      </c>
      <c r="AB2905" t="s">
        <v>173</v>
      </c>
      <c r="AC2905" s="25">
        <v>19.859160798366599</v>
      </c>
      <c r="AD2905" s="25">
        <v>18.988291178799116</v>
      </c>
      <c r="AE2905" s="25">
        <v>17.709071211300468</v>
      </c>
      <c r="AQ2905" s="5">
        <f>VLOOKUP(AR2905,'End KS4 denominations'!A:G,7,0)</f>
        <v>23999</v>
      </c>
      <c r="AR2905" s="5" t="str">
        <f t="shared" si="45"/>
        <v>Total.S8.state-funded mainstream.selective schools.Total</v>
      </c>
    </row>
    <row r="2906" spans="1:44" x14ac:dyDescent="0.25">
      <c r="A2906">
        <v>201819</v>
      </c>
      <c r="B2906" t="s">
        <v>19</v>
      </c>
      <c r="C2906" t="s">
        <v>110</v>
      </c>
      <c r="D2906" t="s">
        <v>20</v>
      </c>
      <c r="E2906" t="s">
        <v>21</v>
      </c>
      <c r="F2906" t="s">
        <v>22</v>
      </c>
      <c r="G2906" t="s">
        <v>111</v>
      </c>
      <c r="H2906" t="s">
        <v>128</v>
      </c>
      <c r="I2906" t="s">
        <v>166</v>
      </c>
      <c r="J2906" t="s">
        <v>129</v>
      </c>
      <c r="K2906" t="s">
        <v>161</v>
      </c>
      <c r="L2906" t="s">
        <v>29</v>
      </c>
      <c r="M2906" t="s">
        <v>26</v>
      </c>
      <c r="N2906">
        <v>16785</v>
      </c>
      <c r="O2906">
        <v>16490</v>
      </c>
      <c r="P2906">
        <v>10674</v>
      </c>
      <c r="Q2906">
        <v>7287</v>
      </c>
      <c r="R2906">
        <v>0</v>
      </c>
      <c r="S2906">
        <v>0</v>
      </c>
      <c r="T2906">
        <v>0</v>
      </c>
      <c r="U2906">
        <v>0</v>
      </c>
      <c r="V2906">
        <v>98</v>
      </c>
      <c r="W2906">
        <v>63</v>
      </c>
      <c r="X2906">
        <v>43</v>
      </c>
      <c r="Y2906" t="s">
        <v>173</v>
      </c>
      <c r="Z2906" t="s">
        <v>173</v>
      </c>
      <c r="AA2906" t="s">
        <v>173</v>
      </c>
      <c r="AB2906" t="s">
        <v>173</v>
      </c>
      <c r="AC2906" s="25">
        <v>97.280396436788379</v>
      </c>
      <c r="AD2906" s="25">
        <v>62.969736298743442</v>
      </c>
      <c r="AE2906" s="25">
        <v>42.988614241047721</v>
      </c>
      <c r="AQ2906" s="5">
        <f>VLOOKUP(AR2906,'End KS4 denominations'!A:G,7,0)</f>
        <v>16951</v>
      </c>
      <c r="AR2906" s="5" t="str">
        <f t="shared" si="45"/>
        <v>Boys.S8.state-funded mainstream.non-selective schools in highly selective areas.Total</v>
      </c>
    </row>
    <row r="2907" spans="1:44" x14ac:dyDescent="0.25">
      <c r="A2907">
        <v>201819</v>
      </c>
      <c r="B2907" t="s">
        <v>19</v>
      </c>
      <c r="C2907" t="s">
        <v>110</v>
      </c>
      <c r="D2907" t="s">
        <v>20</v>
      </c>
      <c r="E2907" t="s">
        <v>21</v>
      </c>
      <c r="F2907" t="s">
        <v>22</v>
      </c>
      <c r="G2907" t="s">
        <v>113</v>
      </c>
      <c r="H2907" t="s">
        <v>128</v>
      </c>
      <c r="I2907" t="s">
        <v>166</v>
      </c>
      <c r="J2907" t="s">
        <v>129</v>
      </c>
      <c r="K2907" t="s">
        <v>161</v>
      </c>
      <c r="L2907" t="s">
        <v>29</v>
      </c>
      <c r="M2907" t="s">
        <v>26</v>
      </c>
      <c r="N2907">
        <v>16323</v>
      </c>
      <c r="O2907">
        <v>16216</v>
      </c>
      <c r="P2907">
        <v>13087</v>
      </c>
      <c r="Q2907">
        <v>10270</v>
      </c>
      <c r="R2907">
        <v>0</v>
      </c>
      <c r="S2907">
        <v>0</v>
      </c>
      <c r="T2907">
        <v>0</v>
      </c>
      <c r="U2907">
        <v>0</v>
      </c>
      <c r="V2907">
        <v>99</v>
      </c>
      <c r="W2907">
        <v>80</v>
      </c>
      <c r="X2907">
        <v>62</v>
      </c>
      <c r="Y2907" t="s">
        <v>173</v>
      </c>
      <c r="Z2907" t="s">
        <v>173</v>
      </c>
      <c r="AA2907" t="s">
        <v>173</v>
      </c>
      <c r="AB2907" t="s">
        <v>173</v>
      </c>
      <c r="AC2907" s="25">
        <v>98.637469586374692</v>
      </c>
      <c r="AD2907" s="25">
        <v>79.604622871046232</v>
      </c>
      <c r="AE2907" s="25">
        <v>62.469586374695865</v>
      </c>
      <c r="AQ2907" s="5">
        <f>VLOOKUP(AR2907,'End KS4 denominations'!A:G,7,0)</f>
        <v>16440</v>
      </c>
      <c r="AR2907" s="5" t="str">
        <f t="shared" si="45"/>
        <v>Girls.S8.state-funded mainstream.non-selective schools in highly selective areas.Total</v>
      </c>
    </row>
    <row r="2908" spans="1:44" x14ac:dyDescent="0.25">
      <c r="A2908">
        <v>201819</v>
      </c>
      <c r="B2908" t="s">
        <v>19</v>
      </c>
      <c r="C2908" t="s">
        <v>110</v>
      </c>
      <c r="D2908" t="s">
        <v>20</v>
      </c>
      <c r="E2908" t="s">
        <v>21</v>
      </c>
      <c r="F2908" t="s">
        <v>22</v>
      </c>
      <c r="G2908" t="s">
        <v>161</v>
      </c>
      <c r="H2908" t="s">
        <v>128</v>
      </c>
      <c r="I2908" t="s">
        <v>166</v>
      </c>
      <c r="J2908" t="s">
        <v>129</v>
      </c>
      <c r="K2908" t="s">
        <v>161</v>
      </c>
      <c r="L2908" t="s">
        <v>29</v>
      </c>
      <c r="M2908" t="s">
        <v>26</v>
      </c>
      <c r="N2908">
        <v>33108</v>
      </c>
      <c r="O2908">
        <v>32706</v>
      </c>
      <c r="P2908">
        <v>23761</v>
      </c>
      <c r="Q2908">
        <v>17557</v>
      </c>
      <c r="R2908">
        <v>0</v>
      </c>
      <c r="S2908">
        <v>0</v>
      </c>
      <c r="T2908">
        <v>0</v>
      </c>
      <c r="U2908">
        <v>0</v>
      </c>
      <c r="V2908">
        <v>98</v>
      </c>
      <c r="W2908">
        <v>71</v>
      </c>
      <c r="X2908">
        <v>53</v>
      </c>
      <c r="Y2908" t="s">
        <v>173</v>
      </c>
      <c r="Z2908" t="s">
        <v>173</v>
      </c>
      <c r="AA2908" t="s">
        <v>173</v>
      </c>
      <c r="AB2908" t="s">
        <v>173</v>
      </c>
      <c r="AC2908" s="25">
        <v>97.948549010212332</v>
      </c>
      <c r="AD2908" s="25">
        <v>71.159893384444899</v>
      </c>
      <c r="AE2908" s="25">
        <v>52.580036536791354</v>
      </c>
      <c r="AQ2908" s="5">
        <f>VLOOKUP(AR2908,'End KS4 denominations'!A:G,7,0)</f>
        <v>33391</v>
      </c>
      <c r="AR2908" s="5" t="str">
        <f t="shared" si="45"/>
        <v>Total.S8.state-funded mainstream.non-selective schools in highly selective areas.Total</v>
      </c>
    </row>
    <row r="2909" spans="1:44" x14ac:dyDescent="0.25">
      <c r="A2909">
        <v>201819</v>
      </c>
      <c r="B2909" t="s">
        <v>19</v>
      </c>
      <c r="C2909" t="s">
        <v>110</v>
      </c>
      <c r="D2909" t="s">
        <v>20</v>
      </c>
      <c r="E2909" t="s">
        <v>21</v>
      </c>
      <c r="F2909" t="s">
        <v>22</v>
      </c>
      <c r="G2909" t="s">
        <v>111</v>
      </c>
      <c r="H2909" t="s">
        <v>128</v>
      </c>
      <c r="I2909" t="s">
        <v>166</v>
      </c>
      <c r="J2909" t="s">
        <v>130</v>
      </c>
      <c r="K2909" t="s">
        <v>161</v>
      </c>
      <c r="L2909" t="s">
        <v>29</v>
      </c>
      <c r="M2909" t="s">
        <v>26</v>
      </c>
      <c r="N2909">
        <v>236931</v>
      </c>
      <c r="O2909">
        <v>233453</v>
      </c>
      <c r="P2909">
        <v>167721</v>
      </c>
      <c r="Q2909">
        <v>124958</v>
      </c>
      <c r="R2909">
        <v>0</v>
      </c>
      <c r="S2909">
        <v>0</v>
      </c>
      <c r="T2909">
        <v>0</v>
      </c>
      <c r="U2909">
        <v>0</v>
      </c>
      <c r="V2909">
        <v>98</v>
      </c>
      <c r="W2909">
        <v>70</v>
      </c>
      <c r="X2909">
        <v>52</v>
      </c>
      <c r="Y2909" t="s">
        <v>173</v>
      </c>
      <c r="Z2909" t="s">
        <v>173</v>
      </c>
      <c r="AA2909" t="s">
        <v>173</v>
      </c>
      <c r="AB2909" t="s">
        <v>173</v>
      </c>
      <c r="AC2909" s="25">
        <v>97.495103382320394</v>
      </c>
      <c r="AD2909" s="25">
        <v>70.04397559417167</v>
      </c>
      <c r="AE2909" s="25">
        <v>52.185206994332866</v>
      </c>
      <c r="AQ2909" s="5">
        <f>VLOOKUP(AR2909,'End KS4 denominations'!A:G,7,0)</f>
        <v>239451</v>
      </c>
      <c r="AR2909" s="5" t="str">
        <f t="shared" si="45"/>
        <v>Boys.S8.state-funded mainstream.non-selective schools in other areas.Total</v>
      </c>
    </row>
    <row r="2910" spans="1:44" x14ac:dyDescent="0.25">
      <c r="A2910">
        <v>201819</v>
      </c>
      <c r="B2910" t="s">
        <v>19</v>
      </c>
      <c r="C2910" t="s">
        <v>110</v>
      </c>
      <c r="D2910" t="s">
        <v>20</v>
      </c>
      <c r="E2910" t="s">
        <v>21</v>
      </c>
      <c r="F2910" t="s">
        <v>22</v>
      </c>
      <c r="G2910" t="s">
        <v>113</v>
      </c>
      <c r="H2910" t="s">
        <v>128</v>
      </c>
      <c r="I2910" t="s">
        <v>166</v>
      </c>
      <c r="J2910" t="s">
        <v>130</v>
      </c>
      <c r="K2910" t="s">
        <v>161</v>
      </c>
      <c r="L2910" t="s">
        <v>29</v>
      </c>
      <c r="M2910" t="s">
        <v>26</v>
      </c>
      <c r="N2910">
        <v>232347</v>
      </c>
      <c r="O2910">
        <v>230900</v>
      </c>
      <c r="P2910">
        <v>195467</v>
      </c>
      <c r="Q2910">
        <v>162215</v>
      </c>
      <c r="R2910">
        <v>0</v>
      </c>
      <c r="S2910">
        <v>0</v>
      </c>
      <c r="T2910">
        <v>0</v>
      </c>
      <c r="U2910">
        <v>0</v>
      </c>
      <c r="V2910">
        <v>99</v>
      </c>
      <c r="W2910">
        <v>84</v>
      </c>
      <c r="X2910">
        <v>69</v>
      </c>
      <c r="Y2910" t="s">
        <v>173</v>
      </c>
      <c r="Z2910" t="s">
        <v>173</v>
      </c>
      <c r="AA2910" t="s">
        <v>173</v>
      </c>
      <c r="AB2910" t="s">
        <v>173</v>
      </c>
      <c r="AC2910" s="25">
        <v>98.687444170431377</v>
      </c>
      <c r="AD2910" s="25">
        <v>83.543259634741062</v>
      </c>
      <c r="AE2910" s="25">
        <v>69.331241906048177</v>
      </c>
      <c r="AQ2910" s="5">
        <f>VLOOKUP(AR2910,'End KS4 denominations'!A:G,7,0)</f>
        <v>233971</v>
      </c>
      <c r="AR2910" s="5" t="str">
        <f t="shared" si="45"/>
        <v>Girls.S8.state-funded mainstream.non-selective schools in other areas.Total</v>
      </c>
    </row>
    <row r="2911" spans="1:44" x14ac:dyDescent="0.25">
      <c r="A2911">
        <v>201819</v>
      </c>
      <c r="B2911" t="s">
        <v>19</v>
      </c>
      <c r="C2911" t="s">
        <v>110</v>
      </c>
      <c r="D2911" t="s">
        <v>20</v>
      </c>
      <c r="E2911" t="s">
        <v>21</v>
      </c>
      <c r="F2911" t="s">
        <v>22</v>
      </c>
      <c r="G2911" t="s">
        <v>161</v>
      </c>
      <c r="H2911" t="s">
        <v>128</v>
      </c>
      <c r="I2911" t="s">
        <v>166</v>
      </c>
      <c r="J2911" t="s">
        <v>130</v>
      </c>
      <c r="K2911" t="s">
        <v>161</v>
      </c>
      <c r="L2911" t="s">
        <v>29</v>
      </c>
      <c r="M2911" t="s">
        <v>26</v>
      </c>
      <c r="N2911">
        <v>469278</v>
      </c>
      <c r="O2911">
        <v>464353</v>
      </c>
      <c r="P2911">
        <v>363188</v>
      </c>
      <c r="Q2911">
        <v>287173</v>
      </c>
      <c r="R2911">
        <v>0</v>
      </c>
      <c r="S2911">
        <v>0</v>
      </c>
      <c r="T2911">
        <v>0</v>
      </c>
      <c r="U2911">
        <v>0</v>
      </c>
      <c r="V2911">
        <v>98</v>
      </c>
      <c r="W2911">
        <v>77</v>
      </c>
      <c r="X2911">
        <v>61</v>
      </c>
      <c r="Y2911" t="s">
        <v>173</v>
      </c>
      <c r="Z2911" t="s">
        <v>173</v>
      </c>
      <c r="AA2911" t="s">
        <v>173</v>
      </c>
      <c r="AB2911" t="s">
        <v>173</v>
      </c>
      <c r="AC2911" s="25">
        <v>98.084372927324878</v>
      </c>
      <c r="AD2911" s="25">
        <v>76.715488507082469</v>
      </c>
      <c r="AE2911" s="25">
        <v>60.658989231594639</v>
      </c>
      <c r="AQ2911" s="5">
        <f>VLOOKUP(AR2911,'End KS4 denominations'!A:G,7,0)</f>
        <v>473422</v>
      </c>
      <c r="AR2911" s="5" t="str">
        <f t="shared" si="45"/>
        <v>Total.S8.state-funded mainstream.non-selective schools in other areas.Total</v>
      </c>
    </row>
    <row r="2912" spans="1:44" x14ac:dyDescent="0.25">
      <c r="A2912">
        <v>201819</v>
      </c>
      <c r="B2912" t="s">
        <v>19</v>
      </c>
      <c r="C2912" t="s">
        <v>110</v>
      </c>
      <c r="D2912" t="s">
        <v>20</v>
      </c>
      <c r="E2912" t="s">
        <v>21</v>
      </c>
      <c r="F2912" t="s">
        <v>22</v>
      </c>
      <c r="G2912" t="s">
        <v>111</v>
      </c>
      <c r="H2912" t="s">
        <v>128</v>
      </c>
      <c r="I2912" t="s">
        <v>166</v>
      </c>
      <c r="J2912" t="s">
        <v>131</v>
      </c>
      <c r="K2912" t="s">
        <v>161</v>
      </c>
      <c r="L2912" t="s">
        <v>29</v>
      </c>
      <c r="M2912" t="s">
        <v>26</v>
      </c>
      <c r="N2912">
        <v>11923</v>
      </c>
      <c r="O2912">
        <v>11917</v>
      </c>
      <c r="P2912">
        <v>11767</v>
      </c>
      <c r="Q2912">
        <v>11270</v>
      </c>
      <c r="R2912">
        <v>0</v>
      </c>
      <c r="S2912">
        <v>0</v>
      </c>
      <c r="T2912">
        <v>0</v>
      </c>
      <c r="U2912">
        <v>0</v>
      </c>
      <c r="V2912">
        <v>99</v>
      </c>
      <c r="W2912">
        <v>98</v>
      </c>
      <c r="X2912">
        <v>94</v>
      </c>
      <c r="Y2912" t="s">
        <v>173</v>
      </c>
      <c r="Z2912" t="s">
        <v>173</v>
      </c>
      <c r="AA2912" t="s">
        <v>173</v>
      </c>
      <c r="AB2912" t="s">
        <v>173</v>
      </c>
      <c r="AC2912" s="25">
        <v>99.882658620400633</v>
      </c>
      <c r="AD2912" s="25">
        <v>98.62542955326461</v>
      </c>
      <c r="AE2912" s="25">
        <v>94.459810577487218</v>
      </c>
      <c r="AQ2912" s="5">
        <f>VLOOKUP(AR2912,'End KS4 denominations'!A:G,7,0)</f>
        <v>11931</v>
      </c>
      <c r="AR2912" s="5" t="str">
        <f t="shared" si="45"/>
        <v>Boys.S8.state-funded mainstream.selective schools.Total</v>
      </c>
    </row>
    <row r="2913" spans="1:44" x14ac:dyDescent="0.25">
      <c r="A2913">
        <v>201819</v>
      </c>
      <c r="B2913" t="s">
        <v>19</v>
      </c>
      <c r="C2913" t="s">
        <v>110</v>
      </c>
      <c r="D2913" t="s">
        <v>20</v>
      </c>
      <c r="E2913" t="s">
        <v>21</v>
      </c>
      <c r="F2913" t="s">
        <v>22</v>
      </c>
      <c r="G2913" t="s">
        <v>113</v>
      </c>
      <c r="H2913" t="s">
        <v>128</v>
      </c>
      <c r="I2913" t="s">
        <v>166</v>
      </c>
      <c r="J2913" t="s">
        <v>131</v>
      </c>
      <c r="K2913" t="s">
        <v>161</v>
      </c>
      <c r="L2913" t="s">
        <v>29</v>
      </c>
      <c r="M2913" t="s">
        <v>26</v>
      </c>
      <c r="N2913">
        <v>12055</v>
      </c>
      <c r="O2913">
        <v>12051</v>
      </c>
      <c r="P2913">
        <v>12013</v>
      </c>
      <c r="Q2913">
        <v>11873</v>
      </c>
      <c r="R2913">
        <v>0</v>
      </c>
      <c r="S2913">
        <v>0</v>
      </c>
      <c r="T2913">
        <v>0</v>
      </c>
      <c r="U2913">
        <v>0</v>
      </c>
      <c r="V2913">
        <v>99</v>
      </c>
      <c r="W2913">
        <v>99</v>
      </c>
      <c r="X2913">
        <v>98</v>
      </c>
      <c r="Y2913" t="s">
        <v>173</v>
      </c>
      <c r="Z2913" t="s">
        <v>173</v>
      </c>
      <c r="AA2913" t="s">
        <v>173</v>
      </c>
      <c r="AB2913" t="s">
        <v>173</v>
      </c>
      <c r="AC2913" s="25">
        <v>99.859131587669864</v>
      </c>
      <c r="AD2913" s="25">
        <v>99.544249254226045</v>
      </c>
      <c r="AE2913" s="25">
        <v>98.38415644680147</v>
      </c>
      <c r="AQ2913" s="5">
        <f>VLOOKUP(AR2913,'End KS4 denominations'!A:G,7,0)</f>
        <v>12068</v>
      </c>
      <c r="AR2913" s="5" t="str">
        <f t="shared" si="45"/>
        <v>Girls.S8.state-funded mainstream.selective schools.Total</v>
      </c>
    </row>
    <row r="2914" spans="1:44" x14ac:dyDescent="0.25">
      <c r="A2914">
        <v>201819</v>
      </c>
      <c r="B2914" t="s">
        <v>19</v>
      </c>
      <c r="C2914" t="s">
        <v>110</v>
      </c>
      <c r="D2914" t="s">
        <v>20</v>
      </c>
      <c r="E2914" t="s">
        <v>21</v>
      </c>
      <c r="F2914" t="s">
        <v>22</v>
      </c>
      <c r="G2914" t="s">
        <v>161</v>
      </c>
      <c r="H2914" t="s">
        <v>128</v>
      </c>
      <c r="I2914" t="s">
        <v>166</v>
      </c>
      <c r="J2914" t="s">
        <v>131</v>
      </c>
      <c r="K2914" t="s">
        <v>161</v>
      </c>
      <c r="L2914" t="s">
        <v>29</v>
      </c>
      <c r="M2914" t="s">
        <v>26</v>
      </c>
      <c r="N2914">
        <v>23978</v>
      </c>
      <c r="O2914">
        <v>23968</v>
      </c>
      <c r="P2914">
        <v>23780</v>
      </c>
      <c r="Q2914">
        <v>23143</v>
      </c>
      <c r="R2914">
        <v>0</v>
      </c>
      <c r="S2914">
        <v>0</v>
      </c>
      <c r="T2914">
        <v>0</v>
      </c>
      <c r="U2914">
        <v>0</v>
      </c>
      <c r="V2914">
        <v>99</v>
      </c>
      <c r="W2914">
        <v>99</v>
      </c>
      <c r="X2914">
        <v>96</v>
      </c>
      <c r="Y2914" t="s">
        <v>173</v>
      </c>
      <c r="Z2914" t="s">
        <v>173</v>
      </c>
      <c r="AA2914" t="s">
        <v>173</v>
      </c>
      <c r="AB2914" t="s">
        <v>173</v>
      </c>
      <c r="AC2914" s="25">
        <v>99.870827951164628</v>
      </c>
      <c r="AD2914" s="25">
        <v>99.087461977582407</v>
      </c>
      <c r="AE2914" s="25">
        <v>96.433184716029828</v>
      </c>
      <c r="AQ2914" s="5">
        <f>VLOOKUP(AR2914,'End KS4 denominations'!A:G,7,0)</f>
        <v>23999</v>
      </c>
      <c r="AR2914" s="5" t="str">
        <f t="shared" si="45"/>
        <v>Total.S8.state-funded mainstream.selective schools.Total</v>
      </c>
    </row>
    <row r="2915" spans="1:44" x14ac:dyDescent="0.25">
      <c r="A2915">
        <v>201819</v>
      </c>
      <c r="B2915" t="s">
        <v>19</v>
      </c>
      <c r="C2915" t="s">
        <v>110</v>
      </c>
      <c r="D2915" t="s">
        <v>20</v>
      </c>
      <c r="E2915" t="s">
        <v>21</v>
      </c>
      <c r="F2915" t="s">
        <v>22</v>
      </c>
      <c r="G2915" t="s">
        <v>111</v>
      </c>
      <c r="H2915" t="s">
        <v>128</v>
      </c>
      <c r="I2915" t="s">
        <v>166</v>
      </c>
      <c r="J2915" t="s">
        <v>129</v>
      </c>
      <c r="K2915" t="s">
        <v>161</v>
      </c>
      <c r="L2915" t="s">
        <v>30</v>
      </c>
      <c r="M2915" t="s">
        <v>26</v>
      </c>
      <c r="N2915">
        <v>16798</v>
      </c>
      <c r="O2915">
        <v>16364</v>
      </c>
      <c r="P2915">
        <v>10806</v>
      </c>
      <c r="Q2915">
        <v>6509</v>
      </c>
      <c r="R2915">
        <v>0</v>
      </c>
      <c r="S2915">
        <v>0</v>
      </c>
      <c r="T2915">
        <v>0</v>
      </c>
      <c r="U2915">
        <v>0</v>
      </c>
      <c r="V2915">
        <v>97</v>
      </c>
      <c r="W2915">
        <v>64</v>
      </c>
      <c r="X2915">
        <v>38</v>
      </c>
      <c r="Y2915" t="s">
        <v>173</v>
      </c>
      <c r="Z2915" t="s">
        <v>173</v>
      </c>
      <c r="AA2915" t="s">
        <v>173</v>
      </c>
      <c r="AB2915" t="s">
        <v>173</v>
      </c>
      <c r="AC2915" s="25">
        <v>96.537077458557022</v>
      </c>
      <c r="AD2915" s="25">
        <v>63.748451418795348</v>
      </c>
      <c r="AE2915" s="25">
        <v>38.398914518317504</v>
      </c>
      <c r="AQ2915" s="5">
        <f>VLOOKUP(AR2915,'End KS4 denominations'!A:G,7,0)</f>
        <v>16951</v>
      </c>
      <c r="AR2915" s="5" t="str">
        <f t="shared" si="45"/>
        <v>Boys.S8.state-funded mainstream.non-selective schools in highly selective areas.Total</v>
      </c>
    </row>
    <row r="2916" spans="1:44" x14ac:dyDescent="0.25">
      <c r="A2916">
        <v>201819</v>
      </c>
      <c r="B2916" t="s">
        <v>19</v>
      </c>
      <c r="C2916" t="s">
        <v>110</v>
      </c>
      <c r="D2916" t="s">
        <v>20</v>
      </c>
      <c r="E2916" t="s">
        <v>21</v>
      </c>
      <c r="F2916" t="s">
        <v>22</v>
      </c>
      <c r="G2916" t="s">
        <v>113</v>
      </c>
      <c r="H2916" t="s">
        <v>128</v>
      </c>
      <c r="I2916" t="s">
        <v>166</v>
      </c>
      <c r="J2916" t="s">
        <v>129</v>
      </c>
      <c r="K2916" t="s">
        <v>161</v>
      </c>
      <c r="L2916" t="s">
        <v>30</v>
      </c>
      <c r="M2916" t="s">
        <v>26</v>
      </c>
      <c r="N2916">
        <v>16320</v>
      </c>
      <c r="O2916">
        <v>15962</v>
      </c>
      <c r="P2916">
        <v>10591</v>
      </c>
      <c r="Q2916">
        <v>6329</v>
      </c>
      <c r="R2916">
        <v>0</v>
      </c>
      <c r="S2916">
        <v>0</v>
      </c>
      <c r="T2916">
        <v>0</v>
      </c>
      <c r="U2916">
        <v>0</v>
      </c>
      <c r="V2916">
        <v>97</v>
      </c>
      <c r="W2916">
        <v>64</v>
      </c>
      <c r="X2916">
        <v>38</v>
      </c>
      <c r="Y2916" t="s">
        <v>173</v>
      </c>
      <c r="Z2916" t="s">
        <v>173</v>
      </c>
      <c r="AA2916" t="s">
        <v>173</v>
      </c>
      <c r="AB2916" t="s">
        <v>173</v>
      </c>
      <c r="AC2916" s="25">
        <v>97.092457420924575</v>
      </c>
      <c r="AD2916" s="25">
        <v>64.422141119221408</v>
      </c>
      <c r="AE2916" s="25">
        <v>38.497566909975667</v>
      </c>
      <c r="AQ2916" s="5">
        <f>VLOOKUP(AR2916,'End KS4 denominations'!A:G,7,0)</f>
        <v>16440</v>
      </c>
      <c r="AR2916" s="5" t="str">
        <f t="shared" si="45"/>
        <v>Girls.S8.state-funded mainstream.non-selective schools in highly selective areas.Total</v>
      </c>
    </row>
    <row r="2917" spans="1:44" x14ac:dyDescent="0.25">
      <c r="A2917">
        <v>201819</v>
      </c>
      <c r="B2917" t="s">
        <v>19</v>
      </c>
      <c r="C2917" t="s">
        <v>110</v>
      </c>
      <c r="D2917" t="s">
        <v>20</v>
      </c>
      <c r="E2917" t="s">
        <v>21</v>
      </c>
      <c r="F2917" t="s">
        <v>22</v>
      </c>
      <c r="G2917" t="s">
        <v>161</v>
      </c>
      <c r="H2917" t="s">
        <v>128</v>
      </c>
      <c r="I2917" t="s">
        <v>166</v>
      </c>
      <c r="J2917" t="s">
        <v>129</v>
      </c>
      <c r="K2917" t="s">
        <v>161</v>
      </c>
      <c r="L2917" t="s">
        <v>30</v>
      </c>
      <c r="M2917" t="s">
        <v>26</v>
      </c>
      <c r="N2917">
        <v>33118</v>
      </c>
      <c r="O2917">
        <v>32326</v>
      </c>
      <c r="P2917">
        <v>21397</v>
      </c>
      <c r="Q2917">
        <v>12838</v>
      </c>
      <c r="R2917">
        <v>0</v>
      </c>
      <c r="S2917">
        <v>0</v>
      </c>
      <c r="T2917">
        <v>0</v>
      </c>
      <c r="U2917">
        <v>0</v>
      </c>
      <c r="V2917">
        <v>97</v>
      </c>
      <c r="W2917">
        <v>64</v>
      </c>
      <c r="X2917">
        <v>38</v>
      </c>
      <c r="Y2917" t="s">
        <v>173</v>
      </c>
      <c r="Z2917" t="s">
        <v>173</v>
      </c>
      <c r="AA2917" t="s">
        <v>173</v>
      </c>
      <c r="AB2917" t="s">
        <v>173</v>
      </c>
      <c r="AC2917" s="25">
        <v>96.810517804198739</v>
      </c>
      <c r="AD2917" s="25">
        <v>64.080141355455069</v>
      </c>
      <c r="AE2917" s="25">
        <v>38.447485849480401</v>
      </c>
      <c r="AQ2917" s="5">
        <f>VLOOKUP(AR2917,'End KS4 denominations'!A:G,7,0)</f>
        <v>33391</v>
      </c>
      <c r="AR2917" s="5" t="str">
        <f t="shared" si="45"/>
        <v>Total.S8.state-funded mainstream.non-selective schools in highly selective areas.Total</v>
      </c>
    </row>
    <row r="2918" spans="1:44" x14ac:dyDescent="0.25">
      <c r="A2918">
        <v>201819</v>
      </c>
      <c r="B2918" t="s">
        <v>19</v>
      </c>
      <c r="C2918" t="s">
        <v>110</v>
      </c>
      <c r="D2918" t="s">
        <v>20</v>
      </c>
      <c r="E2918" t="s">
        <v>21</v>
      </c>
      <c r="F2918" t="s">
        <v>22</v>
      </c>
      <c r="G2918" t="s">
        <v>111</v>
      </c>
      <c r="H2918" t="s">
        <v>128</v>
      </c>
      <c r="I2918" t="s">
        <v>166</v>
      </c>
      <c r="J2918" t="s">
        <v>130</v>
      </c>
      <c r="K2918" t="s">
        <v>161</v>
      </c>
      <c r="L2918" t="s">
        <v>30</v>
      </c>
      <c r="M2918" t="s">
        <v>26</v>
      </c>
      <c r="N2918">
        <v>237258</v>
      </c>
      <c r="O2918">
        <v>232119</v>
      </c>
      <c r="P2918">
        <v>168103</v>
      </c>
      <c r="Q2918">
        <v>115953</v>
      </c>
      <c r="R2918">
        <v>0</v>
      </c>
      <c r="S2918">
        <v>0</v>
      </c>
      <c r="T2918">
        <v>0</v>
      </c>
      <c r="U2918">
        <v>0</v>
      </c>
      <c r="V2918">
        <v>97</v>
      </c>
      <c r="W2918">
        <v>70</v>
      </c>
      <c r="X2918">
        <v>48</v>
      </c>
      <c r="Y2918" t="s">
        <v>173</v>
      </c>
      <c r="Z2918" t="s">
        <v>173</v>
      </c>
      <c r="AA2918" t="s">
        <v>173</v>
      </c>
      <c r="AB2918" t="s">
        <v>173</v>
      </c>
      <c r="AC2918" s="25">
        <v>96.937995665083875</v>
      </c>
      <c r="AD2918" s="25">
        <v>70.203507189362341</v>
      </c>
      <c r="AE2918" s="25">
        <v>48.424521091997946</v>
      </c>
      <c r="AQ2918" s="5">
        <f>VLOOKUP(AR2918,'End KS4 denominations'!A:G,7,0)</f>
        <v>239451</v>
      </c>
      <c r="AR2918" s="5" t="str">
        <f t="shared" si="45"/>
        <v>Boys.S8.state-funded mainstream.non-selective schools in other areas.Total</v>
      </c>
    </row>
    <row r="2919" spans="1:44" x14ac:dyDescent="0.25">
      <c r="A2919">
        <v>201819</v>
      </c>
      <c r="B2919" t="s">
        <v>19</v>
      </c>
      <c r="C2919" t="s">
        <v>110</v>
      </c>
      <c r="D2919" t="s">
        <v>20</v>
      </c>
      <c r="E2919" t="s">
        <v>21</v>
      </c>
      <c r="F2919" t="s">
        <v>22</v>
      </c>
      <c r="G2919" t="s">
        <v>113</v>
      </c>
      <c r="H2919" t="s">
        <v>128</v>
      </c>
      <c r="I2919" t="s">
        <v>166</v>
      </c>
      <c r="J2919" t="s">
        <v>130</v>
      </c>
      <c r="K2919" t="s">
        <v>161</v>
      </c>
      <c r="L2919" t="s">
        <v>30</v>
      </c>
      <c r="M2919" t="s">
        <v>26</v>
      </c>
      <c r="N2919">
        <v>232351</v>
      </c>
      <c r="O2919">
        <v>228025</v>
      </c>
      <c r="P2919">
        <v>165264</v>
      </c>
      <c r="Q2919">
        <v>113462</v>
      </c>
      <c r="R2919">
        <v>0</v>
      </c>
      <c r="S2919">
        <v>0</v>
      </c>
      <c r="T2919">
        <v>0</v>
      </c>
      <c r="U2919">
        <v>0</v>
      </c>
      <c r="V2919">
        <v>98</v>
      </c>
      <c r="W2919">
        <v>71</v>
      </c>
      <c r="X2919">
        <v>48</v>
      </c>
      <c r="Y2919" t="s">
        <v>173</v>
      </c>
      <c r="Z2919" t="s">
        <v>173</v>
      </c>
      <c r="AA2919" t="s">
        <v>173</v>
      </c>
      <c r="AB2919" t="s">
        <v>173</v>
      </c>
      <c r="AC2919" s="25">
        <v>97.458659406507635</v>
      </c>
      <c r="AD2919" s="25">
        <v>70.634394860901565</v>
      </c>
      <c r="AE2919" s="25">
        <v>48.494044133674684</v>
      </c>
      <c r="AQ2919" s="5">
        <f>VLOOKUP(AR2919,'End KS4 denominations'!A:G,7,0)</f>
        <v>233971</v>
      </c>
      <c r="AR2919" s="5" t="str">
        <f t="shared" si="45"/>
        <v>Girls.S8.state-funded mainstream.non-selective schools in other areas.Total</v>
      </c>
    </row>
    <row r="2920" spans="1:44" x14ac:dyDescent="0.25">
      <c r="A2920">
        <v>201819</v>
      </c>
      <c r="B2920" t="s">
        <v>19</v>
      </c>
      <c r="C2920" t="s">
        <v>110</v>
      </c>
      <c r="D2920" t="s">
        <v>20</v>
      </c>
      <c r="E2920" t="s">
        <v>21</v>
      </c>
      <c r="F2920" t="s">
        <v>22</v>
      </c>
      <c r="G2920" t="s">
        <v>161</v>
      </c>
      <c r="H2920" t="s">
        <v>128</v>
      </c>
      <c r="I2920" t="s">
        <v>166</v>
      </c>
      <c r="J2920" t="s">
        <v>130</v>
      </c>
      <c r="K2920" t="s">
        <v>161</v>
      </c>
      <c r="L2920" t="s">
        <v>30</v>
      </c>
      <c r="M2920" t="s">
        <v>26</v>
      </c>
      <c r="N2920">
        <v>469609</v>
      </c>
      <c r="O2920">
        <v>460144</v>
      </c>
      <c r="P2920">
        <v>333367</v>
      </c>
      <c r="Q2920">
        <v>229415</v>
      </c>
      <c r="R2920">
        <v>0</v>
      </c>
      <c r="S2920">
        <v>0</v>
      </c>
      <c r="T2920">
        <v>0</v>
      </c>
      <c r="U2920">
        <v>0</v>
      </c>
      <c r="V2920">
        <v>97</v>
      </c>
      <c r="W2920">
        <v>70</v>
      </c>
      <c r="X2920">
        <v>48</v>
      </c>
      <c r="Y2920" t="s">
        <v>173</v>
      </c>
      <c r="Z2920" t="s">
        <v>173</v>
      </c>
      <c r="AA2920" t="s">
        <v>173</v>
      </c>
      <c r="AB2920" t="s">
        <v>173</v>
      </c>
      <c r="AC2920" s="25">
        <v>97.195314117214664</v>
      </c>
      <c r="AD2920" s="25">
        <v>70.416457198862744</v>
      </c>
      <c r="AE2920" s="25">
        <v>48.458880237927261</v>
      </c>
      <c r="AQ2920" s="5">
        <f>VLOOKUP(AR2920,'End KS4 denominations'!A:G,7,0)</f>
        <v>473422</v>
      </c>
      <c r="AR2920" s="5" t="str">
        <f t="shared" si="45"/>
        <v>Total.S8.state-funded mainstream.non-selective schools in other areas.Total</v>
      </c>
    </row>
    <row r="2921" spans="1:44" x14ac:dyDescent="0.25">
      <c r="A2921">
        <v>201819</v>
      </c>
      <c r="B2921" t="s">
        <v>19</v>
      </c>
      <c r="C2921" t="s">
        <v>110</v>
      </c>
      <c r="D2921" t="s">
        <v>20</v>
      </c>
      <c r="E2921" t="s">
        <v>21</v>
      </c>
      <c r="F2921" t="s">
        <v>22</v>
      </c>
      <c r="G2921" t="s">
        <v>111</v>
      </c>
      <c r="H2921" t="s">
        <v>128</v>
      </c>
      <c r="I2921" t="s">
        <v>166</v>
      </c>
      <c r="J2921" t="s">
        <v>131</v>
      </c>
      <c r="K2921" t="s">
        <v>161</v>
      </c>
      <c r="L2921" t="s">
        <v>30</v>
      </c>
      <c r="M2921" t="s">
        <v>26</v>
      </c>
      <c r="N2921">
        <v>11924</v>
      </c>
      <c r="O2921">
        <v>11917</v>
      </c>
      <c r="P2921">
        <v>11873</v>
      </c>
      <c r="Q2921">
        <v>11442</v>
      </c>
      <c r="R2921">
        <v>0</v>
      </c>
      <c r="S2921">
        <v>0</v>
      </c>
      <c r="T2921">
        <v>0</v>
      </c>
      <c r="U2921">
        <v>0</v>
      </c>
      <c r="V2921">
        <v>99</v>
      </c>
      <c r="W2921">
        <v>99</v>
      </c>
      <c r="X2921">
        <v>95</v>
      </c>
      <c r="Y2921" t="s">
        <v>173</v>
      </c>
      <c r="Z2921" t="s">
        <v>173</v>
      </c>
      <c r="AA2921" t="s">
        <v>173</v>
      </c>
      <c r="AB2921" t="s">
        <v>173</v>
      </c>
      <c r="AC2921" s="25">
        <v>99.882658620400633</v>
      </c>
      <c r="AD2921" s="25">
        <v>99.51387142737407</v>
      </c>
      <c r="AE2921" s="25">
        <v>95.90143324113653</v>
      </c>
      <c r="AQ2921" s="5">
        <f>VLOOKUP(AR2921,'End KS4 denominations'!A:G,7,0)</f>
        <v>11931</v>
      </c>
      <c r="AR2921" s="5" t="str">
        <f t="shared" si="45"/>
        <v>Boys.S8.state-funded mainstream.selective schools.Total</v>
      </c>
    </row>
    <row r="2922" spans="1:44" x14ac:dyDescent="0.25">
      <c r="A2922">
        <v>201819</v>
      </c>
      <c r="B2922" t="s">
        <v>19</v>
      </c>
      <c r="C2922" t="s">
        <v>110</v>
      </c>
      <c r="D2922" t="s">
        <v>20</v>
      </c>
      <c r="E2922" t="s">
        <v>21</v>
      </c>
      <c r="F2922" t="s">
        <v>22</v>
      </c>
      <c r="G2922" t="s">
        <v>113</v>
      </c>
      <c r="H2922" t="s">
        <v>128</v>
      </c>
      <c r="I2922" t="s">
        <v>166</v>
      </c>
      <c r="J2922" t="s">
        <v>131</v>
      </c>
      <c r="K2922" t="s">
        <v>161</v>
      </c>
      <c r="L2922" t="s">
        <v>30</v>
      </c>
      <c r="M2922" t="s">
        <v>26</v>
      </c>
      <c r="N2922">
        <v>12058</v>
      </c>
      <c r="O2922">
        <v>12054</v>
      </c>
      <c r="P2922">
        <v>12002</v>
      </c>
      <c r="Q2922">
        <v>11490</v>
      </c>
      <c r="R2922">
        <v>0</v>
      </c>
      <c r="S2922">
        <v>0</v>
      </c>
      <c r="T2922">
        <v>0</v>
      </c>
      <c r="U2922">
        <v>0</v>
      </c>
      <c r="V2922">
        <v>99</v>
      </c>
      <c r="W2922">
        <v>99</v>
      </c>
      <c r="X2922">
        <v>95</v>
      </c>
      <c r="Y2922" t="s">
        <v>173</v>
      </c>
      <c r="Z2922" t="s">
        <v>173</v>
      </c>
      <c r="AA2922" t="s">
        <v>173</v>
      </c>
      <c r="AB2922" t="s">
        <v>173</v>
      </c>
      <c r="AC2922" s="25">
        <v>99.88399071925754</v>
      </c>
      <c r="AD2922" s="25">
        <v>99.45309910507126</v>
      </c>
      <c r="AE2922" s="25">
        <v>95.210473980775603</v>
      </c>
      <c r="AQ2922" s="5">
        <f>VLOOKUP(AR2922,'End KS4 denominations'!A:G,7,0)</f>
        <v>12068</v>
      </c>
      <c r="AR2922" s="5" t="str">
        <f t="shared" si="45"/>
        <v>Girls.S8.state-funded mainstream.selective schools.Total</v>
      </c>
    </row>
    <row r="2923" spans="1:44" x14ac:dyDescent="0.25">
      <c r="A2923">
        <v>201819</v>
      </c>
      <c r="B2923" t="s">
        <v>19</v>
      </c>
      <c r="C2923" t="s">
        <v>110</v>
      </c>
      <c r="D2923" t="s">
        <v>20</v>
      </c>
      <c r="E2923" t="s">
        <v>21</v>
      </c>
      <c r="F2923" t="s">
        <v>22</v>
      </c>
      <c r="G2923" t="s">
        <v>161</v>
      </c>
      <c r="H2923" t="s">
        <v>128</v>
      </c>
      <c r="I2923" t="s">
        <v>166</v>
      </c>
      <c r="J2923" t="s">
        <v>131</v>
      </c>
      <c r="K2923" t="s">
        <v>161</v>
      </c>
      <c r="L2923" t="s">
        <v>30</v>
      </c>
      <c r="M2923" t="s">
        <v>26</v>
      </c>
      <c r="N2923">
        <v>23982</v>
      </c>
      <c r="O2923">
        <v>23971</v>
      </c>
      <c r="P2923">
        <v>23875</v>
      </c>
      <c r="Q2923">
        <v>22932</v>
      </c>
      <c r="R2923">
        <v>0</v>
      </c>
      <c r="S2923">
        <v>0</v>
      </c>
      <c r="T2923">
        <v>0</v>
      </c>
      <c r="U2923">
        <v>0</v>
      </c>
      <c r="V2923">
        <v>99</v>
      </c>
      <c r="W2923">
        <v>99</v>
      </c>
      <c r="X2923">
        <v>95</v>
      </c>
      <c r="Y2923" t="s">
        <v>173</v>
      </c>
      <c r="Z2923" t="s">
        <v>173</v>
      </c>
      <c r="AA2923" t="s">
        <v>173</v>
      </c>
      <c r="AB2923" t="s">
        <v>173</v>
      </c>
      <c r="AC2923" s="25">
        <v>99.88332847201967</v>
      </c>
      <c r="AD2923" s="25">
        <v>99.483311804658527</v>
      </c>
      <c r="AE2923" s="25">
        <v>95.553981415892338</v>
      </c>
      <c r="AQ2923" s="5">
        <f>VLOOKUP(AR2923,'End KS4 denominations'!A:G,7,0)</f>
        <v>23999</v>
      </c>
      <c r="AR2923" s="5" t="str">
        <f t="shared" si="45"/>
        <v>Total.S8.state-funded mainstream.selective schools.Total</v>
      </c>
    </row>
    <row r="2924" spans="1:44" x14ac:dyDescent="0.25">
      <c r="A2924">
        <v>201819</v>
      </c>
      <c r="B2924" t="s">
        <v>19</v>
      </c>
      <c r="C2924" t="s">
        <v>110</v>
      </c>
      <c r="D2924" t="s">
        <v>20</v>
      </c>
      <c r="E2924" t="s">
        <v>21</v>
      </c>
      <c r="F2924" t="s">
        <v>22</v>
      </c>
      <c r="G2924" t="s">
        <v>111</v>
      </c>
      <c r="H2924" t="s">
        <v>128</v>
      </c>
      <c r="I2924" t="s">
        <v>166</v>
      </c>
      <c r="J2924" t="s">
        <v>129</v>
      </c>
      <c r="K2924" t="s">
        <v>161</v>
      </c>
      <c r="L2924" t="s">
        <v>31</v>
      </c>
      <c r="M2924" t="s">
        <v>26</v>
      </c>
      <c r="N2924">
        <v>5039</v>
      </c>
      <c r="O2924">
        <v>4891</v>
      </c>
      <c r="P2924">
        <v>2546</v>
      </c>
      <c r="Q2924">
        <v>1681</v>
      </c>
      <c r="R2924">
        <v>0</v>
      </c>
      <c r="S2924">
        <v>0</v>
      </c>
      <c r="T2924">
        <v>0</v>
      </c>
      <c r="U2924">
        <v>0</v>
      </c>
      <c r="V2924">
        <v>97</v>
      </c>
      <c r="W2924">
        <v>50</v>
      </c>
      <c r="X2924">
        <v>33</v>
      </c>
      <c r="Y2924" t="s">
        <v>173</v>
      </c>
      <c r="Z2924" t="s">
        <v>173</v>
      </c>
      <c r="AA2924" t="s">
        <v>173</v>
      </c>
      <c r="AB2924" t="s">
        <v>173</v>
      </c>
      <c r="AC2924" s="25">
        <v>28.853754940711461</v>
      </c>
      <c r="AD2924" s="25">
        <v>15.019762845849801</v>
      </c>
      <c r="AE2924" s="25">
        <v>9.9168190667217271</v>
      </c>
      <c r="AQ2924" s="5">
        <f>VLOOKUP(AR2924,'End KS4 denominations'!A:G,7,0)</f>
        <v>16951</v>
      </c>
      <c r="AR2924" s="5" t="str">
        <f t="shared" si="45"/>
        <v>Boys.S8.state-funded mainstream.non-selective schools in highly selective areas.Total</v>
      </c>
    </row>
    <row r="2925" spans="1:44" x14ac:dyDescent="0.25">
      <c r="A2925">
        <v>201819</v>
      </c>
      <c r="B2925" t="s">
        <v>19</v>
      </c>
      <c r="C2925" t="s">
        <v>110</v>
      </c>
      <c r="D2925" t="s">
        <v>20</v>
      </c>
      <c r="E2925" t="s">
        <v>21</v>
      </c>
      <c r="F2925" t="s">
        <v>22</v>
      </c>
      <c r="G2925" t="s">
        <v>113</v>
      </c>
      <c r="H2925" t="s">
        <v>128</v>
      </c>
      <c r="I2925" t="s">
        <v>166</v>
      </c>
      <c r="J2925" t="s">
        <v>129</v>
      </c>
      <c r="K2925" t="s">
        <v>161</v>
      </c>
      <c r="L2925" t="s">
        <v>31</v>
      </c>
      <c r="M2925" t="s">
        <v>26</v>
      </c>
      <c r="N2925">
        <v>7102</v>
      </c>
      <c r="O2925">
        <v>6951</v>
      </c>
      <c r="P2925">
        <v>4526</v>
      </c>
      <c r="Q2925">
        <v>3181</v>
      </c>
      <c r="R2925">
        <v>0</v>
      </c>
      <c r="S2925">
        <v>0</v>
      </c>
      <c r="T2925">
        <v>0</v>
      </c>
      <c r="U2925">
        <v>0</v>
      </c>
      <c r="V2925">
        <v>97</v>
      </c>
      <c r="W2925">
        <v>63</v>
      </c>
      <c r="X2925">
        <v>44</v>
      </c>
      <c r="Y2925" t="s">
        <v>173</v>
      </c>
      <c r="Z2925" t="s">
        <v>173</v>
      </c>
      <c r="AA2925" t="s">
        <v>173</v>
      </c>
      <c r="AB2925" t="s">
        <v>173</v>
      </c>
      <c r="AC2925" s="25">
        <v>42.28102189781022</v>
      </c>
      <c r="AD2925" s="25">
        <v>27.530413625304135</v>
      </c>
      <c r="AE2925" s="25">
        <v>19.349148418491485</v>
      </c>
      <c r="AQ2925" s="5">
        <f>VLOOKUP(AR2925,'End KS4 denominations'!A:G,7,0)</f>
        <v>16440</v>
      </c>
      <c r="AR2925" s="5" t="str">
        <f t="shared" si="45"/>
        <v>Girls.S8.state-funded mainstream.non-selective schools in highly selective areas.Total</v>
      </c>
    </row>
    <row r="2926" spans="1:44" x14ac:dyDescent="0.25">
      <c r="A2926">
        <v>201819</v>
      </c>
      <c r="B2926" t="s">
        <v>19</v>
      </c>
      <c r="C2926" t="s">
        <v>110</v>
      </c>
      <c r="D2926" t="s">
        <v>20</v>
      </c>
      <c r="E2926" t="s">
        <v>21</v>
      </c>
      <c r="F2926" t="s">
        <v>22</v>
      </c>
      <c r="G2926" t="s">
        <v>161</v>
      </c>
      <c r="H2926" t="s">
        <v>128</v>
      </c>
      <c r="I2926" t="s">
        <v>166</v>
      </c>
      <c r="J2926" t="s">
        <v>129</v>
      </c>
      <c r="K2926" t="s">
        <v>161</v>
      </c>
      <c r="L2926" t="s">
        <v>31</v>
      </c>
      <c r="M2926" t="s">
        <v>26</v>
      </c>
      <c r="N2926">
        <v>12141</v>
      </c>
      <c r="O2926">
        <v>11842</v>
      </c>
      <c r="P2926">
        <v>7072</v>
      </c>
      <c r="Q2926">
        <v>4862</v>
      </c>
      <c r="R2926">
        <v>0</v>
      </c>
      <c r="S2926">
        <v>0</v>
      </c>
      <c r="T2926">
        <v>0</v>
      </c>
      <c r="U2926">
        <v>0</v>
      </c>
      <c r="V2926">
        <v>97</v>
      </c>
      <c r="W2926">
        <v>58</v>
      </c>
      <c r="X2926">
        <v>40</v>
      </c>
      <c r="Y2926" t="s">
        <v>173</v>
      </c>
      <c r="Z2926" t="s">
        <v>173</v>
      </c>
      <c r="AA2926" t="s">
        <v>173</v>
      </c>
      <c r="AB2926" t="s">
        <v>173</v>
      </c>
      <c r="AC2926" s="25">
        <v>35.464646162139495</v>
      </c>
      <c r="AD2926" s="25">
        <v>21.179359707705668</v>
      </c>
      <c r="AE2926" s="25">
        <v>14.560809799047647</v>
      </c>
      <c r="AQ2926" s="5">
        <f>VLOOKUP(AR2926,'End KS4 denominations'!A:G,7,0)</f>
        <v>33391</v>
      </c>
      <c r="AR2926" s="5" t="str">
        <f t="shared" si="45"/>
        <v>Total.S8.state-funded mainstream.non-selective schools in highly selective areas.Total</v>
      </c>
    </row>
    <row r="2927" spans="1:44" x14ac:dyDescent="0.25">
      <c r="A2927">
        <v>201819</v>
      </c>
      <c r="B2927" t="s">
        <v>19</v>
      </c>
      <c r="C2927" t="s">
        <v>110</v>
      </c>
      <c r="D2927" t="s">
        <v>20</v>
      </c>
      <c r="E2927" t="s">
        <v>21</v>
      </c>
      <c r="F2927" t="s">
        <v>22</v>
      </c>
      <c r="G2927" t="s">
        <v>111</v>
      </c>
      <c r="H2927" t="s">
        <v>128</v>
      </c>
      <c r="I2927" t="s">
        <v>166</v>
      </c>
      <c r="J2927" t="s">
        <v>130</v>
      </c>
      <c r="K2927" t="s">
        <v>161</v>
      </c>
      <c r="L2927" t="s">
        <v>31</v>
      </c>
      <c r="M2927" t="s">
        <v>26</v>
      </c>
      <c r="N2927">
        <v>94416</v>
      </c>
      <c r="O2927">
        <v>92431</v>
      </c>
      <c r="P2927">
        <v>58665</v>
      </c>
      <c r="Q2927">
        <v>41931</v>
      </c>
      <c r="R2927">
        <v>0</v>
      </c>
      <c r="S2927">
        <v>0</v>
      </c>
      <c r="T2927">
        <v>0</v>
      </c>
      <c r="U2927">
        <v>0</v>
      </c>
      <c r="V2927">
        <v>97</v>
      </c>
      <c r="W2927">
        <v>62</v>
      </c>
      <c r="X2927">
        <v>44</v>
      </c>
      <c r="Y2927" t="s">
        <v>173</v>
      </c>
      <c r="Z2927" t="s">
        <v>173</v>
      </c>
      <c r="AA2927" t="s">
        <v>173</v>
      </c>
      <c r="AB2927" t="s">
        <v>173</v>
      </c>
      <c r="AC2927" s="25">
        <v>38.601216950440801</v>
      </c>
      <c r="AD2927" s="25">
        <v>24.499793277121416</v>
      </c>
      <c r="AE2927" s="25">
        <v>17.51130711502562</v>
      </c>
      <c r="AQ2927" s="5">
        <f>VLOOKUP(AR2927,'End KS4 denominations'!A:G,7,0)</f>
        <v>239451</v>
      </c>
      <c r="AR2927" s="5" t="str">
        <f t="shared" si="45"/>
        <v>Boys.S8.state-funded mainstream.non-selective schools in other areas.Total</v>
      </c>
    </row>
    <row r="2928" spans="1:44" x14ac:dyDescent="0.25">
      <c r="A2928">
        <v>201819</v>
      </c>
      <c r="B2928" t="s">
        <v>19</v>
      </c>
      <c r="C2928" t="s">
        <v>110</v>
      </c>
      <c r="D2928" t="s">
        <v>20</v>
      </c>
      <c r="E2928" t="s">
        <v>21</v>
      </c>
      <c r="F2928" t="s">
        <v>22</v>
      </c>
      <c r="G2928" t="s">
        <v>113</v>
      </c>
      <c r="H2928" t="s">
        <v>128</v>
      </c>
      <c r="I2928" t="s">
        <v>166</v>
      </c>
      <c r="J2928" t="s">
        <v>130</v>
      </c>
      <c r="K2928" t="s">
        <v>161</v>
      </c>
      <c r="L2928" t="s">
        <v>31</v>
      </c>
      <c r="M2928" t="s">
        <v>26</v>
      </c>
      <c r="N2928">
        <v>123967</v>
      </c>
      <c r="O2928">
        <v>121975</v>
      </c>
      <c r="P2928">
        <v>90417</v>
      </c>
      <c r="Q2928">
        <v>69220</v>
      </c>
      <c r="R2928">
        <v>0</v>
      </c>
      <c r="S2928">
        <v>0</v>
      </c>
      <c r="T2928">
        <v>0</v>
      </c>
      <c r="U2928">
        <v>0</v>
      </c>
      <c r="V2928">
        <v>98</v>
      </c>
      <c r="W2928">
        <v>72</v>
      </c>
      <c r="X2928">
        <v>55</v>
      </c>
      <c r="Y2928" t="s">
        <v>173</v>
      </c>
      <c r="Z2928" t="s">
        <v>173</v>
      </c>
      <c r="AA2928" t="s">
        <v>173</v>
      </c>
      <c r="AB2928" t="s">
        <v>173</v>
      </c>
      <c r="AC2928" s="25">
        <v>52.132529245077386</v>
      </c>
      <c r="AD2928" s="25">
        <v>38.644532869458182</v>
      </c>
      <c r="AE2928" s="25">
        <v>29.584863081322045</v>
      </c>
      <c r="AQ2928" s="5">
        <f>VLOOKUP(AR2928,'End KS4 denominations'!A:G,7,0)</f>
        <v>233971</v>
      </c>
      <c r="AR2928" s="5" t="str">
        <f t="shared" si="45"/>
        <v>Girls.S8.state-funded mainstream.non-selective schools in other areas.Total</v>
      </c>
    </row>
    <row r="2929" spans="1:44" x14ac:dyDescent="0.25">
      <c r="A2929">
        <v>201819</v>
      </c>
      <c r="B2929" t="s">
        <v>19</v>
      </c>
      <c r="C2929" t="s">
        <v>110</v>
      </c>
      <c r="D2929" t="s">
        <v>20</v>
      </c>
      <c r="E2929" t="s">
        <v>21</v>
      </c>
      <c r="F2929" t="s">
        <v>22</v>
      </c>
      <c r="G2929" t="s">
        <v>161</v>
      </c>
      <c r="H2929" t="s">
        <v>128</v>
      </c>
      <c r="I2929" t="s">
        <v>166</v>
      </c>
      <c r="J2929" t="s">
        <v>130</v>
      </c>
      <c r="K2929" t="s">
        <v>161</v>
      </c>
      <c r="L2929" t="s">
        <v>31</v>
      </c>
      <c r="M2929" t="s">
        <v>26</v>
      </c>
      <c r="N2929">
        <v>218383</v>
      </c>
      <c r="O2929">
        <v>214406</v>
      </c>
      <c r="P2929">
        <v>149082</v>
      </c>
      <c r="Q2929">
        <v>111151</v>
      </c>
      <c r="R2929">
        <v>0</v>
      </c>
      <c r="S2929">
        <v>0</v>
      </c>
      <c r="T2929">
        <v>0</v>
      </c>
      <c r="U2929">
        <v>0</v>
      </c>
      <c r="V2929">
        <v>98</v>
      </c>
      <c r="W2929">
        <v>68</v>
      </c>
      <c r="X2929">
        <v>50</v>
      </c>
      <c r="Y2929" t="s">
        <v>173</v>
      </c>
      <c r="Z2929" t="s">
        <v>173</v>
      </c>
      <c r="AA2929" t="s">
        <v>173</v>
      </c>
      <c r="AB2929" t="s">
        <v>173</v>
      </c>
      <c r="AC2929" s="25">
        <v>45.288558622117264</v>
      </c>
      <c r="AD2929" s="25">
        <v>31.490298296234648</v>
      </c>
      <c r="AE2929" s="25">
        <v>23.478207603364439</v>
      </c>
      <c r="AQ2929" s="5">
        <f>VLOOKUP(AR2929,'End KS4 denominations'!A:G,7,0)</f>
        <v>473422</v>
      </c>
      <c r="AR2929" s="5" t="str">
        <f t="shared" si="45"/>
        <v>Total.S8.state-funded mainstream.non-selective schools in other areas.Total</v>
      </c>
    </row>
    <row r="2930" spans="1:44" x14ac:dyDescent="0.25">
      <c r="A2930">
        <v>201819</v>
      </c>
      <c r="B2930" t="s">
        <v>19</v>
      </c>
      <c r="C2930" t="s">
        <v>110</v>
      </c>
      <c r="D2930" t="s">
        <v>20</v>
      </c>
      <c r="E2930" t="s">
        <v>21</v>
      </c>
      <c r="F2930" t="s">
        <v>22</v>
      </c>
      <c r="G2930" t="s">
        <v>111</v>
      </c>
      <c r="H2930" t="s">
        <v>128</v>
      </c>
      <c r="I2930" t="s">
        <v>166</v>
      </c>
      <c r="J2930" t="s">
        <v>131</v>
      </c>
      <c r="K2930" t="s">
        <v>161</v>
      </c>
      <c r="L2930" t="s">
        <v>31</v>
      </c>
      <c r="M2930" t="s">
        <v>26</v>
      </c>
      <c r="N2930">
        <v>10201</v>
      </c>
      <c r="O2930">
        <v>10031</v>
      </c>
      <c r="P2930">
        <v>8994</v>
      </c>
      <c r="Q2930">
        <v>7704</v>
      </c>
      <c r="R2930">
        <v>0</v>
      </c>
      <c r="S2930">
        <v>0</v>
      </c>
      <c r="T2930">
        <v>0</v>
      </c>
      <c r="U2930">
        <v>0</v>
      </c>
      <c r="V2930">
        <v>98</v>
      </c>
      <c r="W2930">
        <v>88</v>
      </c>
      <c r="X2930">
        <v>75</v>
      </c>
      <c r="Y2930" t="s">
        <v>173</v>
      </c>
      <c r="Z2930" t="s">
        <v>173</v>
      </c>
      <c r="AA2930" t="s">
        <v>173</v>
      </c>
      <c r="AB2930" t="s">
        <v>173</v>
      </c>
      <c r="AC2930" s="25">
        <v>84.075098482943588</v>
      </c>
      <c r="AD2930" s="25">
        <v>75.38345486547648</v>
      </c>
      <c r="AE2930" s="25">
        <v>64.571284888106618</v>
      </c>
      <c r="AQ2930" s="5">
        <f>VLOOKUP(AR2930,'End KS4 denominations'!A:G,7,0)</f>
        <v>11931</v>
      </c>
      <c r="AR2930" s="5" t="str">
        <f t="shared" si="45"/>
        <v>Boys.S8.state-funded mainstream.selective schools.Total</v>
      </c>
    </row>
    <row r="2931" spans="1:44" x14ac:dyDescent="0.25">
      <c r="A2931">
        <v>201819</v>
      </c>
      <c r="B2931" t="s">
        <v>19</v>
      </c>
      <c r="C2931" t="s">
        <v>110</v>
      </c>
      <c r="D2931" t="s">
        <v>20</v>
      </c>
      <c r="E2931" t="s">
        <v>21</v>
      </c>
      <c r="F2931" t="s">
        <v>22</v>
      </c>
      <c r="G2931" t="s">
        <v>113</v>
      </c>
      <c r="H2931" t="s">
        <v>128</v>
      </c>
      <c r="I2931" t="s">
        <v>166</v>
      </c>
      <c r="J2931" t="s">
        <v>131</v>
      </c>
      <c r="K2931" t="s">
        <v>161</v>
      </c>
      <c r="L2931" t="s">
        <v>31</v>
      </c>
      <c r="M2931" t="s">
        <v>26</v>
      </c>
      <c r="N2931">
        <v>10843</v>
      </c>
      <c r="O2931">
        <v>10755</v>
      </c>
      <c r="P2931">
        <v>10208</v>
      </c>
      <c r="Q2931">
        <v>9286</v>
      </c>
      <c r="R2931">
        <v>0</v>
      </c>
      <c r="S2931">
        <v>0</v>
      </c>
      <c r="T2931">
        <v>0</v>
      </c>
      <c r="U2931">
        <v>0</v>
      </c>
      <c r="V2931">
        <v>99</v>
      </c>
      <c r="W2931">
        <v>94</v>
      </c>
      <c r="X2931">
        <v>85</v>
      </c>
      <c r="Y2931" t="s">
        <v>173</v>
      </c>
      <c r="Z2931" t="s">
        <v>173</v>
      </c>
      <c r="AA2931" t="s">
        <v>173</v>
      </c>
      <c r="AB2931" t="s">
        <v>173</v>
      </c>
      <c r="AC2931" s="25">
        <v>89.119986741796481</v>
      </c>
      <c r="AD2931" s="25">
        <v>84.58733841564468</v>
      </c>
      <c r="AE2931" s="25">
        <v>76.947298641034152</v>
      </c>
      <c r="AQ2931" s="5">
        <f>VLOOKUP(AR2931,'End KS4 denominations'!A:G,7,0)</f>
        <v>12068</v>
      </c>
      <c r="AR2931" s="5" t="str">
        <f t="shared" si="45"/>
        <v>Girls.S8.state-funded mainstream.selective schools.Total</v>
      </c>
    </row>
    <row r="2932" spans="1:44" x14ac:dyDescent="0.25">
      <c r="A2932">
        <v>201819</v>
      </c>
      <c r="B2932" t="s">
        <v>19</v>
      </c>
      <c r="C2932" t="s">
        <v>110</v>
      </c>
      <c r="D2932" t="s">
        <v>20</v>
      </c>
      <c r="E2932" t="s">
        <v>21</v>
      </c>
      <c r="F2932" t="s">
        <v>22</v>
      </c>
      <c r="G2932" t="s">
        <v>161</v>
      </c>
      <c r="H2932" t="s">
        <v>128</v>
      </c>
      <c r="I2932" t="s">
        <v>166</v>
      </c>
      <c r="J2932" t="s">
        <v>131</v>
      </c>
      <c r="K2932" t="s">
        <v>161</v>
      </c>
      <c r="L2932" t="s">
        <v>31</v>
      </c>
      <c r="M2932" t="s">
        <v>26</v>
      </c>
      <c r="N2932">
        <v>21044</v>
      </c>
      <c r="O2932">
        <v>20786</v>
      </c>
      <c r="P2932">
        <v>19202</v>
      </c>
      <c r="Q2932">
        <v>16990</v>
      </c>
      <c r="R2932">
        <v>0</v>
      </c>
      <c r="S2932">
        <v>0</v>
      </c>
      <c r="T2932">
        <v>0</v>
      </c>
      <c r="U2932">
        <v>0</v>
      </c>
      <c r="V2932">
        <v>98</v>
      </c>
      <c r="W2932">
        <v>91</v>
      </c>
      <c r="X2932">
        <v>80</v>
      </c>
      <c r="Y2932" t="s">
        <v>173</v>
      </c>
      <c r="Z2932" t="s">
        <v>173</v>
      </c>
      <c r="AA2932" t="s">
        <v>173</v>
      </c>
      <c r="AB2932" t="s">
        <v>173</v>
      </c>
      <c r="AC2932" s="25">
        <v>86.611942164256845</v>
      </c>
      <c r="AD2932" s="25">
        <v>80.01166715279804</v>
      </c>
      <c r="AE2932" s="25">
        <v>70.794616442351767</v>
      </c>
      <c r="AQ2932" s="5">
        <f>VLOOKUP(AR2932,'End KS4 denominations'!A:G,7,0)</f>
        <v>23999</v>
      </c>
      <c r="AR2932" s="5" t="str">
        <f t="shared" si="45"/>
        <v>Total.S8.state-funded mainstream.selective schools.Total</v>
      </c>
    </row>
    <row r="2933" spans="1:44" x14ac:dyDescent="0.25">
      <c r="A2933">
        <v>201819</v>
      </c>
      <c r="B2933" t="s">
        <v>19</v>
      </c>
      <c r="C2933" t="s">
        <v>110</v>
      </c>
      <c r="D2933" t="s">
        <v>20</v>
      </c>
      <c r="E2933" t="s">
        <v>21</v>
      </c>
      <c r="F2933" t="s">
        <v>22</v>
      </c>
      <c r="G2933" t="s">
        <v>111</v>
      </c>
      <c r="H2933" t="s">
        <v>128</v>
      </c>
      <c r="I2933" t="s">
        <v>166</v>
      </c>
      <c r="J2933" t="s">
        <v>129</v>
      </c>
      <c r="K2933" t="s">
        <v>161</v>
      </c>
      <c r="L2933" t="s">
        <v>32</v>
      </c>
      <c r="M2933" t="s">
        <v>26</v>
      </c>
      <c r="N2933">
        <v>870</v>
      </c>
      <c r="O2933">
        <v>829</v>
      </c>
      <c r="P2933">
        <v>487</v>
      </c>
      <c r="Q2933">
        <v>322</v>
      </c>
      <c r="R2933">
        <v>0</v>
      </c>
      <c r="S2933">
        <v>0</v>
      </c>
      <c r="T2933">
        <v>0</v>
      </c>
      <c r="U2933">
        <v>0</v>
      </c>
      <c r="V2933">
        <v>95</v>
      </c>
      <c r="W2933">
        <v>55</v>
      </c>
      <c r="X2933">
        <v>37</v>
      </c>
      <c r="Y2933" t="s">
        <v>173</v>
      </c>
      <c r="Z2933" t="s">
        <v>173</v>
      </c>
      <c r="AA2933" t="s">
        <v>173</v>
      </c>
      <c r="AB2933" t="s">
        <v>173</v>
      </c>
      <c r="AC2933" s="25">
        <v>4.8905669282048256</v>
      </c>
      <c r="AD2933" s="25">
        <v>2.8729868444339566</v>
      </c>
      <c r="AE2933" s="25">
        <v>1.8995929443690638</v>
      </c>
      <c r="AQ2933" s="5">
        <f>VLOOKUP(AR2933,'End KS4 denominations'!A:G,7,0)</f>
        <v>16951</v>
      </c>
      <c r="AR2933" s="5" t="str">
        <f t="shared" si="45"/>
        <v>Boys.S8.state-funded mainstream.non-selective schools in highly selective areas.Total</v>
      </c>
    </row>
    <row r="2934" spans="1:44" x14ac:dyDescent="0.25">
      <c r="A2934">
        <v>201819</v>
      </c>
      <c r="B2934" t="s">
        <v>19</v>
      </c>
      <c r="C2934" t="s">
        <v>110</v>
      </c>
      <c r="D2934" t="s">
        <v>20</v>
      </c>
      <c r="E2934" t="s">
        <v>21</v>
      </c>
      <c r="F2934" t="s">
        <v>22</v>
      </c>
      <c r="G2934" t="s">
        <v>113</v>
      </c>
      <c r="H2934" t="s">
        <v>128</v>
      </c>
      <c r="I2934" t="s">
        <v>166</v>
      </c>
      <c r="J2934" t="s">
        <v>129</v>
      </c>
      <c r="K2934" t="s">
        <v>161</v>
      </c>
      <c r="L2934" t="s">
        <v>32</v>
      </c>
      <c r="M2934" t="s">
        <v>26</v>
      </c>
      <c r="N2934">
        <v>973</v>
      </c>
      <c r="O2934">
        <v>951</v>
      </c>
      <c r="P2934">
        <v>654</v>
      </c>
      <c r="Q2934">
        <v>482</v>
      </c>
      <c r="R2934">
        <v>0</v>
      </c>
      <c r="S2934">
        <v>0</v>
      </c>
      <c r="T2934">
        <v>0</v>
      </c>
      <c r="U2934">
        <v>0</v>
      </c>
      <c r="V2934">
        <v>97</v>
      </c>
      <c r="W2934">
        <v>67</v>
      </c>
      <c r="X2934">
        <v>49</v>
      </c>
      <c r="Y2934" t="s">
        <v>173</v>
      </c>
      <c r="Z2934" t="s">
        <v>173</v>
      </c>
      <c r="AA2934" t="s">
        <v>173</v>
      </c>
      <c r="AB2934" t="s">
        <v>173</v>
      </c>
      <c r="AC2934" s="25">
        <v>5.7846715328467155</v>
      </c>
      <c r="AD2934" s="25">
        <v>3.9781021897810223</v>
      </c>
      <c r="AE2934" s="25">
        <v>2.9318734793187349</v>
      </c>
      <c r="AQ2934" s="5">
        <f>VLOOKUP(AR2934,'End KS4 denominations'!A:G,7,0)</f>
        <v>16440</v>
      </c>
      <c r="AR2934" s="5" t="str">
        <f t="shared" si="45"/>
        <v>Girls.S8.state-funded mainstream.non-selective schools in highly selective areas.Total</v>
      </c>
    </row>
    <row r="2935" spans="1:44" x14ac:dyDescent="0.25">
      <c r="A2935">
        <v>201819</v>
      </c>
      <c r="B2935" t="s">
        <v>19</v>
      </c>
      <c r="C2935" t="s">
        <v>110</v>
      </c>
      <c r="D2935" t="s">
        <v>20</v>
      </c>
      <c r="E2935" t="s">
        <v>21</v>
      </c>
      <c r="F2935" t="s">
        <v>22</v>
      </c>
      <c r="G2935" t="s">
        <v>161</v>
      </c>
      <c r="H2935" t="s">
        <v>128</v>
      </c>
      <c r="I2935" t="s">
        <v>166</v>
      </c>
      <c r="J2935" t="s">
        <v>129</v>
      </c>
      <c r="K2935" t="s">
        <v>161</v>
      </c>
      <c r="L2935" t="s">
        <v>32</v>
      </c>
      <c r="M2935" t="s">
        <v>26</v>
      </c>
      <c r="N2935">
        <v>1843</v>
      </c>
      <c r="O2935">
        <v>1780</v>
      </c>
      <c r="P2935">
        <v>1141</v>
      </c>
      <c r="Q2935">
        <v>804</v>
      </c>
      <c r="R2935">
        <v>0</v>
      </c>
      <c r="S2935">
        <v>0</v>
      </c>
      <c r="T2935">
        <v>0</v>
      </c>
      <c r="U2935">
        <v>0</v>
      </c>
      <c r="V2935">
        <v>96</v>
      </c>
      <c r="W2935">
        <v>61</v>
      </c>
      <c r="X2935">
        <v>43</v>
      </c>
      <c r="Y2935" t="s">
        <v>173</v>
      </c>
      <c r="Z2935" t="s">
        <v>173</v>
      </c>
      <c r="AA2935" t="s">
        <v>173</v>
      </c>
      <c r="AB2935" t="s">
        <v>173</v>
      </c>
      <c r="AC2935" s="25">
        <v>5.3307777544847408</v>
      </c>
      <c r="AD2935" s="25">
        <v>3.4170884370039829</v>
      </c>
      <c r="AE2935" s="25">
        <v>2.4078344464077146</v>
      </c>
      <c r="AQ2935" s="5">
        <f>VLOOKUP(AR2935,'End KS4 denominations'!A:G,7,0)</f>
        <v>33391</v>
      </c>
      <c r="AR2935" s="5" t="str">
        <f t="shared" si="45"/>
        <v>Total.S8.state-funded mainstream.non-selective schools in highly selective areas.Total</v>
      </c>
    </row>
    <row r="2936" spans="1:44" x14ac:dyDescent="0.25">
      <c r="A2936">
        <v>201819</v>
      </c>
      <c r="B2936" t="s">
        <v>19</v>
      </c>
      <c r="C2936" t="s">
        <v>110</v>
      </c>
      <c r="D2936" t="s">
        <v>20</v>
      </c>
      <c r="E2936" t="s">
        <v>21</v>
      </c>
      <c r="F2936" t="s">
        <v>22</v>
      </c>
      <c r="G2936" t="s">
        <v>111</v>
      </c>
      <c r="H2936" t="s">
        <v>128</v>
      </c>
      <c r="I2936" t="s">
        <v>166</v>
      </c>
      <c r="J2936" t="s">
        <v>130</v>
      </c>
      <c r="K2936" t="s">
        <v>161</v>
      </c>
      <c r="L2936" t="s">
        <v>32</v>
      </c>
      <c r="M2936" t="s">
        <v>26</v>
      </c>
      <c r="N2936">
        <v>6827</v>
      </c>
      <c r="O2936">
        <v>6481</v>
      </c>
      <c r="P2936">
        <v>4082</v>
      </c>
      <c r="Q2936">
        <v>2982</v>
      </c>
      <c r="R2936">
        <v>0</v>
      </c>
      <c r="S2936">
        <v>0</v>
      </c>
      <c r="T2936">
        <v>0</v>
      </c>
      <c r="U2936">
        <v>0</v>
      </c>
      <c r="V2936">
        <v>94</v>
      </c>
      <c r="W2936">
        <v>59</v>
      </c>
      <c r="X2936">
        <v>43</v>
      </c>
      <c r="Y2936" t="s">
        <v>173</v>
      </c>
      <c r="Z2936" t="s">
        <v>173</v>
      </c>
      <c r="AA2936" t="s">
        <v>173</v>
      </c>
      <c r="AB2936" t="s">
        <v>173</v>
      </c>
      <c r="AC2936" s="25">
        <v>2.7066080325411046</v>
      </c>
      <c r="AD2936" s="25">
        <v>1.7047329098646486</v>
      </c>
      <c r="AE2936" s="25">
        <v>1.2453487352318429</v>
      </c>
      <c r="AQ2936" s="5">
        <f>VLOOKUP(AR2936,'End KS4 denominations'!A:G,7,0)</f>
        <v>239451</v>
      </c>
      <c r="AR2936" s="5" t="str">
        <f t="shared" si="45"/>
        <v>Boys.S8.state-funded mainstream.non-selective schools in other areas.Total</v>
      </c>
    </row>
    <row r="2937" spans="1:44" x14ac:dyDescent="0.25">
      <c r="A2937">
        <v>201819</v>
      </c>
      <c r="B2937" t="s">
        <v>19</v>
      </c>
      <c r="C2937" t="s">
        <v>110</v>
      </c>
      <c r="D2937" t="s">
        <v>20</v>
      </c>
      <c r="E2937" t="s">
        <v>21</v>
      </c>
      <c r="F2937" t="s">
        <v>22</v>
      </c>
      <c r="G2937" t="s">
        <v>113</v>
      </c>
      <c r="H2937" t="s">
        <v>128</v>
      </c>
      <c r="I2937" t="s">
        <v>166</v>
      </c>
      <c r="J2937" t="s">
        <v>130</v>
      </c>
      <c r="K2937" t="s">
        <v>161</v>
      </c>
      <c r="L2937" t="s">
        <v>32</v>
      </c>
      <c r="M2937" t="s">
        <v>26</v>
      </c>
      <c r="N2937">
        <v>8090</v>
      </c>
      <c r="O2937">
        <v>7906</v>
      </c>
      <c r="P2937">
        <v>5714</v>
      </c>
      <c r="Q2937">
        <v>4488</v>
      </c>
      <c r="R2937">
        <v>0</v>
      </c>
      <c r="S2937">
        <v>0</v>
      </c>
      <c r="T2937">
        <v>0</v>
      </c>
      <c r="U2937">
        <v>0</v>
      </c>
      <c r="V2937">
        <v>97</v>
      </c>
      <c r="W2937">
        <v>70</v>
      </c>
      <c r="X2937">
        <v>55</v>
      </c>
      <c r="Y2937" t="s">
        <v>173</v>
      </c>
      <c r="Z2937" t="s">
        <v>173</v>
      </c>
      <c r="AA2937" t="s">
        <v>173</v>
      </c>
      <c r="AB2937" t="s">
        <v>173</v>
      </c>
      <c r="AC2937" s="25">
        <v>3.3790512499412317</v>
      </c>
      <c r="AD2937" s="25">
        <v>2.4421830055861622</v>
      </c>
      <c r="AE2937" s="25">
        <v>1.9181864419094676</v>
      </c>
      <c r="AQ2937" s="5">
        <f>VLOOKUP(AR2937,'End KS4 denominations'!A:G,7,0)</f>
        <v>233971</v>
      </c>
      <c r="AR2937" s="5" t="str">
        <f t="shared" si="45"/>
        <v>Girls.S8.state-funded mainstream.non-selective schools in other areas.Total</v>
      </c>
    </row>
    <row r="2938" spans="1:44" x14ac:dyDescent="0.25">
      <c r="A2938">
        <v>201819</v>
      </c>
      <c r="B2938" t="s">
        <v>19</v>
      </c>
      <c r="C2938" t="s">
        <v>110</v>
      </c>
      <c r="D2938" t="s">
        <v>20</v>
      </c>
      <c r="E2938" t="s">
        <v>21</v>
      </c>
      <c r="F2938" t="s">
        <v>22</v>
      </c>
      <c r="G2938" t="s">
        <v>161</v>
      </c>
      <c r="H2938" t="s">
        <v>128</v>
      </c>
      <c r="I2938" t="s">
        <v>166</v>
      </c>
      <c r="J2938" t="s">
        <v>130</v>
      </c>
      <c r="K2938" t="s">
        <v>161</v>
      </c>
      <c r="L2938" t="s">
        <v>32</v>
      </c>
      <c r="M2938" t="s">
        <v>26</v>
      </c>
      <c r="N2938">
        <v>14917</v>
      </c>
      <c r="O2938">
        <v>14387</v>
      </c>
      <c r="P2938">
        <v>9796</v>
      </c>
      <c r="Q2938">
        <v>7470</v>
      </c>
      <c r="R2938">
        <v>0</v>
      </c>
      <c r="S2938">
        <v>0</v>
      </c>
      <c r="T2938">
        <v>0</v>
      </c>
      <c r="U2938">
        <v>0</v>
      </c>
      <c r="V2938">
        <v>96</v>
      </c>
      <c r="W2938">
        <v>65</v>
      </c>
      <c r="X2938">
        <v>50</v>
      </c>
      <c r="Y2938" t="s">
        <v>173</v>
      </c>
      <c r="Z2938" t="s">
        <v>173</v>
      </c>
      <c r="AA2938" t="s">
        <v>173</v>
      </c>
      <c r="AB2938" t="s">
        <v>173</v>
      </c>
      <c r="AC2938" s="25">
        <v>3.0389377764446941</v>
      </c>
      <c r="AD2938" s="25">
        <v>2.0691898559847237</v>
      </c>
      <c r="AE2938" s="25">
        <v>1.5778734406090127</v>
      </c>
      <c r="AQ2938" s="5">
        <f>VLOOKUP(AR2938,'End KS4 denominations'!A:G,7,0)</f>
        <v>473422</v>
      </c>
      <c r="AR2938" s="5" t="str">
        <f t="shared" si="45"/>
        <v>Total.S8.state-funded mainstream.non-selective schools in other areas.Total</v>
      </c>
    </row>
    <row r="2939" spans="1:44" x14ac:dyDescent="0.25">
      <c r="A2939">
        <v>201819</v>
      </c>
      <c r="B2939" t="s">
        <v>19</v>
      </c>
      <c r="C2939" t="s">
        <v>110</v>
      </c>
      <c r="D2939" t="s">
        <v>20</v>
      </c>
      <c r="E2939" t="s">
        <v>21</v>
      </c>
      <c r="F2939" t="s">
        <v>22</v>
      </c>
      <c r="G2939" t="s">
        <v>111</v>
      </c>
      <c r="H2939" t="s">
        <v>128</v>
      </c>
      <c r="I2939" t="s">
        <v>166</v>
      </c>
      <c r="J2939" t="s">
        <v>131</v>
      </c>
      <c r="K2939" t="s">
        <v>161</v>
      </c>
      <c r="L2939" t="s">
        <v>32</v>
      </c>
      <c r="M2939" t="s">
        <v>26</v>
      </c>
      <c r="N2939">
        <v>33</v>
      </c>
      <c r="O2939">
        <v>33</v>
      </c>
      <c r="P2939">
        <v>32</v>
      </c>
      <c r="Q2939">
        <v>32</v>
      </c>
      <c r="R2939">
        <v>0</v>
      </c>
      <c r="S2939">
        <v>0</v>
      </c>
      <c r="T2939">
        <v>0</v>
      </c>
      <c r="U2939">
        <v>0</v>
      </c>
      <c r="V2939">
        <v>100</v>
      </c>
      <c r="W2939">
        <v>96</v>
      </c>
      <c r="X2939">
        <v>96</v>
      </c>
      <c r="Y2939" t="s">
        <v>173</v>
      </c>
      <c r="Z2939" t="s">
        <v>173</v>
      </c>
      <c r="AA2939" t="s">
        <v>173</v>
      </c>
      <c r="AB2939" t="s">
        <v>173</v>
      </c>
      <c r="AC2939" s="25">
        <v>0.27659039476992708</v>
      </c>
      <c r="AD2939" s="25">
        <v>0.26820886765568686</v>
      </c>
      <c r="AE2939" s="25">
        <v>0.26820886765568686</v>
      </c>
      <c r="AQ2939" s="5">
        <f>VLOOKUP(AR2939,'End KS4 denominations'!A:G,7,0)</f>
        <v>11931</v>
      </c>
      <c r="AR2939" s="5" t="str">
        <f t="shared" si="45"/>
        <v>Boys.S8.state-funded mainstream.selective schools.Total</v>
      </c>
    </row>
    <row r="2940" spans="1:44" x14ac:dyDescent="0.25">
      <c r="A2940">
        <v>201819</v>
      </c>
      <c r="B2940" t="s">
        <v>19</v>
      </c>
      <c r="C2940" t="s">
        <v>110</v>
      </c>
      <c r="D2940" t="s">
        <v>20</v>
      </c>
      <c r="E2940" t="s">
        <v>21</v>
      </c>
      <c r="F2940" t="s">
        <v>22</v>
      </c>
      <c r="G2940" t="s">
        <v>113</v>
      </c>
      <c r="H2940" t="s">
        <v>128</v>
      </c>
      <c r="I2940" t="s">
        <v>166</v>
      </c>
      <c r="J2940" t="s">
        <v>131</v>
      </c>
      <c r="K2940" t="s">
        <v>161</v>
      </c>
      <c r="L2940" t="s">
        <v>32</v>
      </c>
      <c r="M2940" t="s">
        <v>26</v>
      </c>
      <c r="N2940">
        <v>20</v>
      </c>
      <c r="O2940">
        <v>20</v>
      </c>
      <c r="P2940">
        <v>20</v>
      </c>
      <c r="Q2940">
        <v>20</v>
      </c>
      <c r="R2940">
        <v>0</v>
      </c>
      <c r="S2940">
        <v>0</v>
      </c>
      <c r="T2940">
        <v>0</v>
      </c>
      <c r="U2940">
        <v>0</v>
      </c>
      <c r="V2940">
        <v>100</v>
      </c>
      <c r="W2940">
        <v>100</v>
      </c>
      <c r="X2940">
        <v>100</v>
      </c>
      <c r="Y2940" t="s">
        <v>173</v>
      </c>
      <c r="Z2940" t="s">
        <v>173</v>
      </c>
      <c r="AA2940" t="s">
        <v>173</v>
      </c>
      <c r="AB2940" t="s">
        <v>173</v>
      </c>
      <c r="AC2940" s="25">
        <v>0.16572754391779915</v>
      </c>
      <c r="AD2940" s="25">
        <v>0.16572754391779915</v>
      </c>
      <c r="AE2940" s="25">
        <v>0.16572754391779915</v>
      </c>
      <c r="AQ2940" s="5">
        <f>VLOOKUP(AR2940,'End KS4 denominations'!A:G,7,0)</f>
        <v>12068</v>
      </c>
      <c r="AR2940" s="5" t="str">
        <f t="shared" si="45"/>
        <v>Girls.S8.state-funded mainstream.selective schools.Total</v>
      </c>
    </row>
    <row r="2941" spans="1:44" x14ac:dyDescent="0.25">
      <c r="A2941">
        <v>201819</v>
      </c>
      <c r="B2941" t="s">
        <v>19</v>
      </c>
      <c r="C2941" t="s">
        <v>110</v>
      </c>
      <c r="D2941" t="s">
        <v>20</v>
      </c>
      <c r="E2941" t="s">
        <v>21</v>
      </c>
      <c r="F2941" t="s">
        <v>22</v>
      </c>
      <c r="G2941" t="s">
        <v>161</v>
      </c>
      <c r="H2941" t="s">
        <v>128</v>
      </c>
      <c r="I2941" t="s">
        <v>166</v>
      </c>
      <c r="J2941" t="s">
        <v>131</v>
      </c>
      <c r="K2941" t="s">
        <v>161</v>
      </c>
      <c r="L2941" t="s">
        <v>32</v>
      </c>
      <c r="M2941" t="s">
        <v>26</v>
      </c>
      <c r="N2941">
        <v>53</v>
      </c>
      <c r="O2941">
        <v>53</v>
      </c>
      <c r="P2941">
        <v>52</v>
      </c>
      <c r="Q2941">
        <v>52</v>
      </c>
      <c r="R2941">
        <v>0</v>
      </c>
      <c r="S2941">
        <v>0</v>
      </c>
      <c r="T2941">
        <v>0</v>
      </c>
      <c r="U2941">
        <v>0</v>
      </c>
      <c r="V2941">
        <v>100</v>
      </c>
      <c r="W2941">
        <v>98</v>
      </c>
      <c r="X2941">
        <v>98</v>
      </c>
      <c r="Y2941" t="s">
        <v>173</v>
      </c>
      <c r="Z2941" t="s">
        <v>173</v>
      </c>
      <c r="AA2941" t="s">
        <v>173</v>
      </c>
      <c r="AB2941" t="s">
        <v>173</v>
      </c>
      <c r="AC2941" s="25">
        <v>0.22084253510562937</v>
      </c>
      <c r="AD2941" s="25">
        <v>0.21667569482061752</v>
      </c>
      <c r="AE2941" s="25">
        <v>0.21667569482061752</v>
      </c>
      <c r="AQ2941" s="5">
        <f>VLOOKUP(AR2941,'End KS4 denominations'!A:G,7,0)</f>
        <v>23999</v>
      </c>
      <c r="AR2941" s="5" t="str">
        <f t="shared" si="45"/>
        <v>Total.S8.state-funded mainstream.selective schools.Total</v>
      </c>
    </row>
    <row r="2942" spans="1:44" x14ac:dyDescent="0.25">
      <c r="A2942">
        <v>201819</v>
      </c>
      <c r="B2942" t="s">
        <v>19</v>
      </c>
      <c r="C2942" t="s">
        <v>110</v>
      </c>
      <c r="D2942" t="s">
        <v>20</v>
      </c>
      <c r="E2942" t="s">
        <v>21</v>
      </c>
      <c r="F2942" t="s">
        <v>22</v>
      </c>
      <c r="G2942" t="s">
        <v>111</v>
      </c>
      <c r="H2942" t="s">
        <v>128</v>
      </c>
      <c r="I2942" t="s">
        <v>166</v>
      </c>
      <c r="J2942" t="s">
        <v>129</v>
      </c>
      <c r="K2942" t="s">
        <v>161</v>
      </c>
      <c r="L2942" t="s">
        <v>33</v>
      </c>
      <c r="M2942" t="s">
        <v>26</v>
      </c>
      <c r="N2942">
        <v>16551</v>
      </c>
      <c r="O2942">
        <v>16156</v>
      </c>
      <c r="P2942">
        <v>8887</v>
      </c>
      <c r="Q2942">
        <v>5604</v>
      </c>
      <c r="R2942">
        <v>0</v>
      </c>
      <c r="S2942">
        <v>0</v>
      </c>
      <c r="T2942">
        <v>0</v>
      </c>
      <c r="U2942">
        <v>0</v>
      </c>
      <c r="V2942">
        <v>97</v>
      </c>
      <c r="W2942">
        <v>53</v>
      </c>
      <c r="X2942">
        <v>33</v>
      </c>
      <c r="Y2942" t="s">
        <v>173</v>
      </c>
      <c r="Z2942" t="s">
        <v>173</v>
      </c>
      <c r="AA2942" t="s">
        <v>173</v>
      </c>
      <c r="AB2942" t="s">
        <v>173</v>
      </c>
      <c r="AC2942" s="25">
        <v>95.310011208778249</v>
      </c>
      <c r="AD2942" s="25">
        <v>52.427585393192146</v>
      </c>
      <c r="AE2942" s="25">
        <v>33.059996460385818</v>
      </c>
      <c r="AQ2942" s="5">
        <f>VLOOKUP(AR2942,'End KS4 denominations'!A:G,7,0)</f>
        <v>16951</v>
      </c>
      <c r="AR2942" s="5" t="str">
        <f t="shared" si="45"/>
        <v>Boys.S8.state-funded mainstream.non-selective schools in highly selective areas.Total</v>
      </c>
    </row>
    <row r="2943" spans="1:44" x14ac:dyDescent="0.25">
      <c r="A2943">
        <v>201819</v>
      </c>
      <c r="B2943" t="s">
        <v>19</v>
      </c>
      <c r="C2943" t="s">
        <v>110</v>
      </c>
      <c r="D2943" t="s">
        <v>20</v>
      </c>
      <c r="E2943" t="s">
        <v>21</v>
      </c>
      <c r="F2943" t="s">
        <v>22</v>
      </c>
      <c r="G2943" t="s">
        <v>113</v>
      </c>
      <c r="H2943" t="s">
        <v>128</v>
      </c>
      <c r="I2943" t="s">
        <v>166</v>
      </c>
      <c r="J2943" t="s">
        <v>129</v>
      </c>
      <c r="K2943" t="s">
        <v>161</v>
      </c>
      <c r="L2943" t="s">
        <v>33</v>
      </c>
      <c r="M2943" t="s">
        <v>26</v>
      </c>
      <c r="N2943">
        <v>16192</v>
      </c>
      <c r="O2943">
        <v>15896</v>
      </c>
      <c r="P2943">
        <v>9382</v>
      </c>
      <c r="Q2943">
        <v>6077</v>
      </c>
      <c r="R2943">
        <v>0</v>
      </c>
      <c r="S2943">
        <v>0</v>
      </c>
      <c r="T2943">
        <v>0</v>
      </c>
      <c r="U2943">
        <v>0</v>
      </c>
      <c r="V2943">
        <v>98</v>
      </c>
      <c r="W2943">
        <v>57</v>
      </c>
      <c r="X2943">
        <v>37</v>
      </c>
      <c r="Y2943" t="s">
        <v>173</v>
      </c>
      <c r="Z2943" t="s">
        <v>173</v>
      </c>
      <c r="AA2943" t="s">
        <v>173</v>
      </c>
      <c r="AB2943" t="s">
        <v>173</v>
      </c>
      <c r="AC2943" s="25">
        <v>96.690997566909971</v>
      </c>
      <c r="AD2943" s="25">
        <v>57.068126520681261</v>
      </c>
      <c r="AE2943" s="25">
        <v>36.964720194647199</v>
      </c>
      <c r="AQ2943" s="5">
        <f>VLOOKUP(AR2943,'End KS4 denominations'!A:G,7,0)</f>
        <v>16440</v>
      </c>
      <c r="AR2943" s="5" t="str">
        <f t="shared" si="45"/>
        <v>Girls.S8.state-funded mainstream.non-selective schools in highly selective areas.Total</v>
      </c>
    </row>
    <row r="2944" spans="1:44" x14ac:dyDescent="0.25">
      <c r="A2944">
        <v>201819</v>
      </c>
      <c r="B2944" t="s">
        <v>19</v>
      </c>
      <c r="C2944" t="s">
        <v>110</v>
      </c>
      <c r="D2944" t="s">
        <v>20</v>
      </c>
      <c r="E2944" t="s">
        <v>21</v>
      </c>
      <c r="F2944" t="s">
        <v>22</v>
      </c>
      <c r="G2944" t="s">
        <v>161</v>
      </c>
      <c r="H2944" t="s">
        <v>128</v>
      </c>
      <c r="I2944" t="s">
        <v>166</v>
      </c>
      <c r="J2944" t="s">
        <v>129</v>
      </c>
      <c r="K2944" t="s">
        <v>161</v>
      </c>
      <c r="L2944" t="s">
        <v>33</v>
      </c>
      <c r="M2944" t="s">
        <v>26</v>
      </c>
      <c r="N2944">
        <v>32743</v>
      </c>
      <c r="O2944">
        <v>32052</v>
      </c>
      <c r="P2944">
        <v>18269</v>
      </c>
      <c r="Q2944">
        <v>11681</v>
      </c>
      <c r="R2944">
        <v>0</v>
      </c>
      <c r="S2944">
        <v>0</v>
      </c>
      <c r="T2944">
        <v>0</v>
      </c>
      <c r="U2944">
        <v>0</v>
      </c>
      <c r="V2944">
        <v>97</v>
      </c>
      <c r="W2944">
        <v>55</v>
      </c>
      <c r="X2944">
        <v>35</v>
      </c>
      <c r="Y2944" t="s">
        <v>173</v>
      </c>
      <c r="Z2944" t="s">
        <v>173</v>
      </c>
      <c r="AA2944" t="s">
        <v>173</v>
      </c>
      <c r="AB2944" t="s">
        <v>173</v>
      </c>
      <c r="AC2944" s="25">
        <v>95.989937408283666</v>
      </c>
      <c r="AD2944" s="25">
        <v>54.712347638585243</v>
      </c>
      <c r="AE2944" s="25">
        <v>34.982480309065316</v>
      </c>
      <c r="AQ2944" s="5">
        <f>VLOOKUP(AR2944,'End KS4 denominations'!A:G,7,0)</f>
        <v>33391</v>
      </c>
      <c r="AR2944" s="5" t="str">
        <f t="shared" ref="AR2944:AR3007" si="46">CONCATENATE(G2944,".",H2944,".",I2944,".",J2944,".",K2944)</f>
        <v>Total.S8.state-funded mainstream.non-selective schools in highly selective areas.Total</v>
      </c>
    </row>
    <row r="2945" spans="1:44" x14ac:dyDescent="0.25">
      <c r="A2945">
        <v>201819</v>
      </c>
      <c r="B2945" t="s">
        <v>19</v>
      </c>
      <c r="C2945" t="s">
        <v>110</v>
      </c>
      <c r="D2945" t="s">
        <v>20</v>
      </c>
      <c r="E2945" t="s">
        <v>21</v>
      </c>
      <c r="F2945" t="s">
        <v>22</v>
      </c>
      <c r="G2945" t="s">
        <v>111</v>
      </c>
      <c r="H2945" t="s">
        <v>128</v>
      </c>
      <c r="I2945" t="s">
        <v>166</v>
      </c>
      <c r="J2945" t="s">
        <v>130</v>
      </c>
      <c r="K2945" t="s">
        <v>161</v>
      </c>
      <c r="L2945" t="s">
        <v>33</v>
      </c>
      <c r="M2945" t="s">
        <v>26</v>
      </c>
      <c r="N2945">
        <v>234843</v>
      </c>
      <c r="O2945">
        <v>230429</v>
      </c>
      <c r="P2945">
        <v>147800</v>
      </c>
      <c r="Q2945">
        <v>106086</v>
      </c>
      <c r="R2945">
        <v>0</v>
      </c>
      <c r="S2945">
        <v>0</v>
      </c>
      <c r="T2945">
        <v>0</v>
      </c>
      <c r="U2945">
        <v>0</v>
      </c>
      <c r="V2945">
        <v>98</v>
      </c>
      <c r="W2945">
        <v>62</v>
      </c>
      <c r="X2945">
        <v>45</v>
      </c>
      <c r="Y2945" t="s">
        <v>173</v>
      </c>
      <c r="Z2945" t="s">
        <v>173</v>
      </c>
      <c r="AA2945" t="s">
        <v>173</v>
      </c>
      <c r="AB2945" t="s">
        <v>173</v>
      </c>
      <c r="AC2945" s="25">
        <v>96.232214524057113</v>
      </c>
      <c r="AD2945" s="25">
        <v>61.724528191571551</v>
      </c>
      <c r="AE2945" s="25">
        <v>44.303845045541678</v>
      </c>
      <c r="AQ2945" s="5">
        <f>VLOOKUP(AR2945,'End KS4 denominations'!A:G,7,0)</f>
        <v>239451</v>
      </c>
      <c r="AR2945" s="5" t="str">
        <f t="shared" si="46"/>
        <v>Boys.S8.state-funded mainstream.non-selective schools in other areas.Total</v>
      </c>
    </row>
    <row r="2946" spans="1:44" x14ac:dyDescent="0.25">
      <c r="A2946">
        <v>201819</v>
      </c>
      <c r="B2946" t="s">
        <v>19</v>
      </c>
      <c r="C2946" t="s">
        <v>110</v>
      </c>
      <c r="D2946" t="s">
        <v>20</v>
      </c>
      <c r="E2946" t="s">
        <v>21</v>
      </c>
      <c r="F2946" t="s">
        <v>22</v>
      </c>
      <c r="G2946" t="s">
        <v>113</v>
      </c>
      <c r="H2946" t="s">
        <v>128</v>
      </c>
      <c r="I2946" t="s">
        <v>166</v>
      </c>
      <c r="J2946" t="s">
        <v>130</v>
      </c>
      <c r="K2946" t="s">
        <v>161</v>
      </c>
      <c r="L2946" t="s">
        <v>33</v>
      </c>
      <c r="M2946" t="s">
        <v>26</v>
      </c>
      <c r="N2946">
        <v>230676</v>
      </c>
      <c r="O2946">
        <v>227163</v>
      </c>
      <c r="P2946">
        <v>153229</v>
      </c>
      <c r="Q2946">
        <v>111505</v>
      </c>
      <c r="R2946">
        <v>0</v>
      </c>
      <c r="S2946">
        <v>0</v>
      </c>
      <c r="T2946">
        <v>0</v>
      </c>
      <c r="U2946">
        <v>0</v>
      </c>
      <c r="V2946">
        <v>98</v>
      </c>
      <c r="W2946">
        <v>66</v>
      </c>
      <c r="X2946">
        <v>48</v>
      </c>
      <c r="Y2946" t="s">
        <v>173</v>
      </c>
      <c r="Z2946" t="s">
        <v>173</v>
      </c>
      <c r="AA2946" t="s">
        <v>173</v>
      </c>
      <c r="AB2946" t="s">
        <v>173</v>
      </c>
      <c r="AC2946" s="25">
        <v>97.090237679028604</v>
      </c>
      <c r="AD2946" s="25">
        <v>65.490594988267787</v>
      </c>
      <c r="AE2946" s="25">
        <v>47.65761568741425</v>
      </c>
      <c r="AQ2946" s="5">
        <f>VLOOKUP(AR2946,'End KS4 denominations'!A:G,7,0)</f>
        <v>233971</v>
      </c>
      <c r="AR2946" s="5" t="str">
        <f t="shared" si="46"/>
        <v>Girls.S8.state-funded mainstream.non-selective schools in other areas.Total</v>
      </c>
    </row>
    <row r="2947" spans="1:44" x14ac:dyDescent="0.25">
      <c r="A2947">
        <v>201819</v>
      </c>
      <c r="B2947" t="s">
        <v>19</v>
      </c>
      <c r="C2947" t="s">
        <v>110</v>
      </c>
      <c r="D2947" t="s">
        <v>20</v>
      </c>
      <c r="E2947" t="s">
        <v>21</v>
      </c>
      <c r="F2947" t="s">
        <v>22</v>
      </c>
      <c r="G2947" t="s">
        <v>161</v>
      </c>
      <c r="H2947" t="s">
        <v>128</v>
      </c>
      <c r="I2947" t="s">
        <v>166</v>
      </c>
      <c r="J2947" t="s">
        <v>130</v>
      </c>
      <c r="K2947" t="s">
        <v>161</v>
      </c>
      <c r="L2947" t="s">
        <v>33</v>
      </c>
      <c r="M2947" t="s">
        <v>26</v>
      </c>
      <c r="N2947">
        <v>465519</v>
      </c>
      <c r="O2947">
        <v>457592</v>
      </c>
      <c r="P2947">
        <v>301029</v>
      </c>
      <c r="Q2947">
        <v>217591</v>
      </c>
      <c r="R2947">
        <v>0</v>
      </c>
      <c r="S2947">
        <v>0</v>
      </c>
      <c r="T2947">
        <v>0</v>
      </c>
      <c r="U2947">
        <v>0</v>
      </c>
      <c r="V2947">
        <v>98</v>
      </c>
      <c r="W2947">
        <v>64</v>
      </c>
      <c r="X2947">
        <v>46</v>
      </c>
      <c r="Y2947" t="s">
        <v>173</v>
      </c>
      <c r="Z2947" t="s">
        <v>173</v>
      </c>
      <c r="AA2947" t="s">
        <v>173</v>
      </c>
      <c r="AB2947" t="s">
        <v>173</v>
      </c>
      <c r="AC2947" s="25">
        <v>96.656260165349309</v>
      </c>
      <c r="AD2947" s="25">
        <v>63.585764920092437</v>
      </c>
      <c r="AE2947" s="25">
        <v>45.961319921761131</v>
      </c>
      <c r="AQ2947" s="5">
        <f>VLOOKUP(AR2947,'End KS4 denominations'!A:G,7,0)</f>
        <v>473422</v>
      </c>
      <c r="AR2947" s="5" t="str">
        <f t="shared" si="46"/>
        <v>Total.S8.state-funded mainstream.non-selective schools in other areas.Total</v>
      </c>
    </row>
    <row r="2948" spans="1:44" x14ac:dyDescent="0.25">
      <c r="A2948">
        <v>201819</v>
      </c>
      <c r="B2948" t="s">
        <v>19</v>
      </c>
      <c r="C2948" t="s">
        <v>110</v>
      </c>
      <c r="D2948" t="s">
        <v>20</v>
      </c>
      <c r="E2948" t="s">
        <v>21</v>
      </c>
      <c r="F2948" t="s">
        <v>22</v>
      </c>
      <c r="G2948" t="s">
        <v>111</v>
      </c>
      <c r="H2948" t="s">
        <v>128</v>
      </c>
      <c r="I2948" t="s">
        <v>166</v>
      </c>
      <c r="J2948" t="s">
        <v>131</v>
      </c>
      <c r="K2948" t="s">
        <v>161</v>
      </c>
      <c r="L2948" t="s">
        <v>33</v>
      </c>
      <c r="M2948" t="s">
        <v>26</v>
      </c>
      <c r="N2948">
        <v>11917</v>
      </c>
      <c r="O2948">
        <v>11896</v>
      </c>
      <c r="P2948">
        <v>11776</v>
      </c>
      <c r="Q2948">
        <v>11306</v>
      </c>
      <c r="R2948">
        <v>0</v>
      </c>
      <c r="S2948">
        <v>0</v>
      </c>
      <c r="T2948">
        <v>0</v>
      </c>
      <c r="U2948">
        <v>0</v>
      </c>
      <c r="V2948">
        <v>99</v>
      </c>
      <c r="W2948">
        <v>98</v>
      </c>
      <c r="X2948">
        <v>94</v>
      </c>
      <c r="Y2948" t="s">
        <v>173</v>
      </c>
      <c r="Z2948" t="s">
        <v>173</v>
      </c>
      <c r="AA2948" t="s">
        <v>173</v>
      </c>
      <c r="AB2948" t="s">
        <v>173</v>
      </c>
      <c r="AC2948" s="25">
        <v>99.706646551001583</v>
      </c>
      <c r="AD2948" s="25">
        <v>98.700863297292756</v>
      </c>
      <c r="AE2948" s="25">
        <v>94.761545553599873</v>
      </c>
      <c r="AQ2948" s="5">
        <f>VLOOKUP(AR2948,'End KS4 denominations'!A:G,7,0)</f>
        <v>11931</v>
      </c>
      <c r="AR2948" s="5" t="str">
        <f t="shared" si="46"/>
        <v>Boys.S8.state-funded mainstream.selective schools.Total</v>
      </c>
    </row>
    <row r="2949" spans="1:44" x14ac:dyDescent="0.25">
      <c r="A2949">
        <v>201819</v>
      </c>
      <c r="B2949" t="s">
        <v>19</v>
      </c>
      <c r="C2949" t="s">
        <v>110</v>
      </c>
      <c r="D2949" t="s">
        <v>20</v>
      </c>
      <c r="E2949" t="s">
        <v>21</v>
      </c>
      <c r="F2949" t="s">
        <v>22</v>
      </c>
      <c r="G2949" t="s">
        <v>113</v>
      </c>
      <c r="H2949" t="s">
        <v>128</v>
      </c>
      <c r="I2949" t="s">
        <v>166</v>
      </c>
      <c r="J2949" t="s">
        <v>131</v>
      </c>
      <c r="K2949" t="s">
        <v>161</v>
      </c>
      <c r="L2949" t="s">
        <v>33</v>
      </c>
      <c r="M2949" t="s">
        <v>26</v>
      </c>
      <c r="N2949">
        <v>12052</v>
      </c>
      <c r="O2949">
        <v>12035</v>
      </c>
      <c r="P2949">
        <v>11955</v>
      </c>
      <c r="Q2949">
        <v>11592</v>
      </c>
      <c r="R2949">
        <v>0</v>
      </c>
      <c r="S2949">
        <v>0</v>
      </c>
      <c r="T2949">
        <v>0</v>
      </c>
      <c r="U2949">
        <v>0</v>
      </c>
      <c r="V2949">
        <v>99</v>
      </c>
      <c r="W2949">
        <v>99</v>
      </c>
      <c r="X2949">
        <v>96</v>
      </c>
      <c r="Y2949" t="s">
        <v>173</v>
      </c>
      <c r="Z2949" t="s">
        <v>173</v>
      </c>
      <c r="AA2949" t="s">
        <v>173</v>
      </c>
      <c r="AB2949" t="s">
        <v>173</v>
      </c>
      <c r="AC2949" s="25">
        <v>99.72654955253563</v>
      </c>
      <c r="AD2949" s="25">
        <v>99.06363937686443</v>
      </c>
      <c r="AE2949" s="25">
        <v>96.055684454756388</v>
      </c>
      <c r="AQ2949" s="5">
        <f>VLOOKUP(AR2949,'End KS4 denominations'!A:G,7,0)</f>
        <v>12068</v>
      </c>
      <c r="AR2949" s="5" t="str">
        <f t="shared" si="46"/>
        <v>Girls.S8.state-funded mainstream.selective schools.Total</v>
      </c>
    </row>
    <row r="2950" spans="1:44" x14ac:dyDescent="0.25">
      <c r="A2950">
        <v>201819</v>
      </c>
      <c r="B2950" t="s">
        <v>19</v>
      </c>
      <c r="C2950" t="s">
        <v>110</v>
      </c>
      <c r="D2950" t="s">
        <v>20</v>
      </c>
      <c r="E2950" t="s">
        <v>21</v>
      </c>
      <c r="F2950" t="s">
        <v>22</v>
      </c>
      <c r="G2950" t="s">
        <v>161</v>
      </c>
      <c r="H2950" t="s">
        <v>128</v>
      </c>
      <c r="I2950" t="s">
        <v>166</v>
      </c>
      <c r="J2950" t="s">
        <v>131</v>
      </c>
      <c r="K2950" t="s">
        <v>161</v>
      </c>
      <c r="L2950" t="s">
        <v>33</v>
      </c>
      <c r="M2950" t="s">
        <v>26</v>
      </c>
      <c r="N2950">
        <v>23969</v>
      </c>
      <c r="O2950">
        <v>23931</v>
      </c>
      <c r="P2950">
        <v>23731</v>
      </c>
      <c r="Q2950">
        <v>22898</v>
      </c>
      <c r="R2950">
        <v>0</v>
      </c>
      <c r="S2950">
        <v>0</v>
      </c>
      <c r="T2950">
        <v>0</v>
      </c>
      <c r="U2950">
        <v>0</v>
      </c>
      <c r="V2950">
        <v>99</v>
      </c>
      <c r="W2950">
        <v>99</v>
      </c>
      <c r="X2950">
        <v>95</v>
      </c>
      <c r="Y2950" t="s">
        <v>173</v>
      </c>
      <c r="Z2950" t="s">
        <v>173</v>
      </c>
      <c r="AA2950" t="s">
        <v>173</v>
      </c>
      <c r="AB2950" t="s">
        <v>173</v>
      </c>
      <c r="AC2950" s="25">
        <v>99.716654860619187</v>
      </c>
      <c r="AD2950" s="25">
        <v>98.883286803616826</v>
      </c>
      <c r="AE2950" s="25">
        <v>95.412308846201924</v>
      </c>
      <c r="AQ2950" s="5">
        <f>VLOOKUP(AR2950,'End KS4 denominations'!A:G,7,0)</f>
        <v>23999</v>
      </c>
      <c r="AR2950" s="5" t="str">
        <f t="shared" si="46"/>
        <v>Total.S8.state-funded mainstream.selective schools.Total</v>
      </c>
    </row>
    <row r="2951" spans="1:44" x14ac:dyDescent="0.25">
      <c r="A2951">
        <v>201819</v>
      </c>
      <c r="B2951" t="s">
        <v>19</v>
      </c>
      <c r="C2951" t="s">
        <v>110</v>
      </c>
      <c r="D2951" t="s">
        <v>20</v>
      </c>
      <c r="E2951" t="s">
        <v>21</v>
      </c>
      <c r="F2951" t="s">
        <v>22</v>
      </c>
      <c r="G2951" t="s">
        <v>111</v>
      </c>
      <c r="H2951" t="s">
        <v>128</v>
      </c>
      <c r="I2951" t="s">
        <v>166</v>
      </c>
      <c r="J2951" t="s">
        <v>129</v>
      </c>
      <c r="K2951" t="s">
        <v>161</v>
      </c>
      <c r="L2951" t="s">
        <v>34</v>
      </c>
      <c r="M2951" t="s">
        <v>26</v>
      </c>
      <c r="N2951">
        <v>16833</v>
      </c>
      <c r="O2951">
        <v>16709</v>
      </c>
      <c r="P2951">
        <v>13138</v>
      </c>
      <c r="Q2951">
        <v>10024</v>
      </c>
      <c r="R2951">
        <v>0</v>
      </c>
      <c r="S2951">
        <v>0</v>
      </c>
      <c r="T2951">
        <v>0</v>
      </c>
      <c r="U2951">
        <v>0</v>
      </c>
      <c r="V2951">
        <v>99</v>
      </c>
      <c r="W2951">
        <v>78</v>
      </c>
      <c r="X2951">
        <v>59</v>
      </c>
      <c r="Y2951" t="s">
        <v>173</v>
      </c>
      <c r="Z2951" t="s">
        <v>173</v>
      </c>
      <c r="AA2951" t="s">
        <v>173</v>
      </c>
      <c r="AB2951" t="s">
        <v>173</v>
      </c>
      <c r="AC2951" s="25">
        <v>98.572355613238159</v>
      </c>
      <c r="AD2951" s="25">
        <v>77.505751873045838</v>
      </c>
      <c r="AE2951" s="25">
        <v>59.135154268184763</v>
      </c>
      <c r="AQ2951" s="5">
        <f>VLOOKUP(AR2951,'End KS4 denominations'!A:G,7,0)</f>
        <v>16951</v>
      </c>
      <c r="AR2951" s="5" t="str">
        <f t="shared" si="46"/>
        <v>Boys.S8.state-funded mainstream.non-selective schools in highly selective areas.Total</v>
      </c>
    </row>
    <row r="2952" spans="1:44" x14ac:dyDescent="0.25">
      <c r="A2952">
        <v>201819</v>
      </c>
      <c r="B2952" t="s">
        <v>19</v>
      </c>
      <c r="C2952" t="s">
        <v>110</v>
      </c>
      <c r="D2952" t="s">
        <v>20</v>
      </c>
      <c r="E2952" t="s">
        <v>21</v>
      </c>
      <c r="F2952" t="s">
        <v>22</v>
      </c>
      <c r="G2952" t="s">
        <v>113</v>
      </c>
      <c r="H2952" t="s">
        <v>128</v>
      </c>
      <c r="I2952" t="s">
        <v>166</v>
      </c>
      <c r="J2952" t="s">
        <v>129</v>
      </c>
      <c r="K2952" t="s">
        <v>161</v>
      </c>
      <c r="L2952" t="s">
        <v>34</v>
      </c>
      <c r="M2952" t="s">
        <v>26</v>
      </c>
      <c r="N2952">
        <v>16354</v>
      </c>
      <c r="O2952">
        <v>16286</v>
      </c>
      <c r="P2952">
        <v>14260</v>
      </c>
      <c r="Q2952">
        <v>12110</v>
      </c>
      <c r="R2952">
        <v>0</v>
      </c>
      <c r="S2952">
        <v>0</v>
      </c>
      <c r="T2952">
        <v>0</v>
      </c>
      <c r="U2952">
        <v>0</v>
      </c>
      <c r="V2952">
        <v>99</v>
      </c>
      <c r="W2952">
        <v>87</v>
      </c>
      <c r="X2952">
        <v>74</v>
      </c>
      <c r="Y2952" t="s">
        <v>173</v>
      </c>
      <c r="Z2952" t="s">
        <v>173</v>
      </c>
      <c r="AA2952" t="s">
        <v>173</v>
      </c>
      <c r="AB2952" t="s">
        <v>173</v>
      </c>
      <c r="AC2952" s="25">
        <v>99.06326034063261</v>
      </c>
      <c r="AD2952" s="25">
        <v>86.739659367396598</v>
      </c>
      <c r="AE2952" s="25">
        <v>73.661800486618006</v>
      </c>
      <c r="AQ2952" s="5">
        <f>VLOOKUP(AR2952,'End KS4 denominations'!A:G,7,0)</f>
        <v>16440</v>
      </c>
      <c r="AR2952" s="5" t="str">
        <f t="shared" si="46"/>
        <v>Girls.S8.state-funded mainstream.non-selective schools in highly selective areas.Total</v>
      </c>
    </row>
    <row r="2953" spans="1:44" x14ac:dyDescent="0.25">
      <c r="A2953">
        <v>201819</v>
      </c>
      <c r="B2953" t="s">
        <v>19</v>
      </c>
      <c r="C2953" t="s">
        <v>110</v>
      </c>
      <c r="D2953" t="s">
        <v>20</v>
      </c>
      <c r="E2953" t="s">
        <v>21</v>
      </c>
      <c r="F2953" t="s">
        <v>22</v>
      </c>
      <c r="G2953" t="s">
        <v>161</v>
      </c>
      <c r="H2953" t="s">
        <v>128</v>
      </c>
      <c r="I2953" t="s">
        <v>166</v>
      </c>
      <c r="J2953" t="s">
        <v>129</v>
      </c>
      <c r="K2953" t="s">
        <v>161</v>
      </c>
      <c r="L2953" t="s">
        <v>34</v>
      </c>
      <c r="M2953" t="s">
        <v>26</v>
      </c>
      <c r="N2953">
        <v>33187</v>
      </c>
      <c r="O2953">
        <v>32995</v>
      </c>
      <c r="P2953">
        <v>27398</v>
      </c>
      <c r="Q2953">
        <v>22134</v>
      </c>
      <c r="R2953">
        <v>0</v>
      </c>
      <c r="S2953">
        <v>0</v>
      </c>
      <c r="T2953">
        <v>0</v>
      </c>
      <c r="U2953">
        <v>0</v>
      </c>
      <c r="V2953">
        <v>99</v>
      </c>
      <c r="W2953">
        <v>82</v>
      </c>
      <c r="X2953">
        <v>66</v>
      </c>
      <c r="Y2953" t="s">
        <v>173</v>
      </c>
      <c r="Z2953" t="s">
        <v>173</v>
      </c>
      <c r="AA2953" t="s">
        <v>173</v>
      </c>
      <c r="AB2953" t="s">
        <v>173</v>
      </c>
      <c r="AC2953" s="25">
        <v>98.814051690575297</v>
      </c>
      <c r="AD2953" s="25">
        <v>82.052049953580308</v>
      </c>
      <c r="AE2953" s="25">
        <v>66.287322931328802</v>
      </c>
      <c r="AQ2953" s="5">
        <f>VLOOKUP(AR2953,'End KS4 denominations'!A:G,7,0)</f>
        <v>33391</v>
      </c>
      <c r="AR2953" s="5" t="str">
        <f t="shared" si="46"/>
        <v>Total.S8.state-funded mainstream.non-selective schools in highly selective areas.Total</v>
      </c>
    </row>
    <row r="2954" spans="1:44" x14ac:dyDescent="0.25">
      <c r="A2954">
        <v>201819</v>
      </c>
      <c r="B2954" t="s">
        <v>19</v>
      </c>
      <c r="C2954" t="s">
        <v>110</v>
      </c>
      <c r="D2954" t="s">
        <v>20</v>
      </c>
      <c r="E2954" t="s">
        <v>21</v>
      </c>
      <c r="F2954" t="s">
        <v>22</v>
      </c>
      <c r="G2954" t="s">
        <v>111</v>
      </c>
      <c r="H2954" t="s">
        <v>128</v>
      </c>
      <c r="I2954" t="s">
        <v>166</v>
      </c>
      <c r="J2954" t="s">
        <v>130</v>
      </c>
      <c r="K2954" t="s">
        <v>161</v>
      </c>
      <c r="L2954" t="s">
        <v>34</v>
      </c>
      <c r="M2954" t="s">
        <v>26</v>
      </c>
      <c r="N2954">
        <v>237773</v>
      </c>
      <c r="O2954">
        <v>236370</v>
      </c>
      <c r="P2954">
        <v>198717</v>
      </c>
      <c r="Q2954">
        <v>163035</v>
      </c>
      <c r="R2954">
        <v>0</v>
      </c>
      <c r="S2954">
        <v>0</v>
      </c>
      <c r="T2954">
        <v>0</v>
      </c>
      <c r="U2954">
        <v>0</v>
      </c>
      <c r="V2954">
        <v>99</v>
      </c>
      <c r="W2954">
        <v>83</v>
      </c>
      <c r="X2954">
        <v>68</v>
      </c>
      <c r="Y2954" t="s">
        <v>173</v>
      </c>
      <c r="Z2954" t="s">
        <v>173</v>
      </c>
      <c r="AA2954" t="s">
        <v>173</v>
      </c>
      <c r="AB2954" t="s">
        <v>173</v>
      </c>
      <c r="AC2954" s="25">
        <v>98.713306689051208</v>
      </c>
      <c r="AD2954" s="25">
        <v>82.988586391370262</v>
      </c>
      <c r="AE2954" s="25">
        <v>68.086999010235914</v>
      </c>
      <c r="AQ2954" s="5">
        <f>VLOOKUP(AR2954,'End KS4 denominations'!A:G,7,0)</f>
        <v>239451</v>
      </c>
      <c r="AR2954" s="5" t="str">
        <f t="shared" si="46"/>
        <v>Boys.S8.state-funded mainstream.non-selective schools in other areas.Total</v>
      </c>
    </row>
    <row r="2955" spans="1:44" x14ac:dyDescent="0.25">
      <c r="A2955">
        <v>201819</v>
      </c>
      <c r="B2955" t="s">
        <v>19</v>
      </c>
      <c r="C2955" t="s">
        <v>110</v>
      </c>
      <c r="D2955" t="s">
        <v>20</v>
      </c>
      <c r="E2955" t="s">
        <v>21</v>
      </c>
      <c r="F2955" t="s">
        <v>22</v>
      </c>
      <c r="G2955" t="s">
        <v>113</v>
      </c>
      <c r="H2955" t="s">
        <v>128</v>
      </c>
      <c r="I2955" t="s">
        <v>166</v>
      </c>
      <c r="J2955" t="s">
        <v>130</v>
      </c>
      <c r="K2955" t="s">
        <v>161</v>
      </c>
      <c r="L2955" t="s">
        <v>34</v>
      </c>
      <c r="M2955" t="s">
        <v>26</v>
      </c>
      <c r="N2955">
        <v>232867</v>
      </c>
      <c r="O2955">
        <v>231975</v>
      </c>
      <c r="P2955">
        <v>210661</v>
      </c>
      <c r="Q2955">
        <v>186786</v>
      </c>
      <c r="R2955">
        <v>0</v>
      </c>
      <c r="S2955">
        <v>0</v>
      </c>
      <c r="T2955">
        <v>0</v>
      </c>
      <c r="U2955">
        <v>0</v>
      </c>
      <c r="V2955">
        <v>99</v>
      </c>
      <c r="W2955">
        <v>90</v>
      </c>
      <c r="X2955">
        <v>80</v>
      </c>
      <c r="Y2955" t="s">
        <v>173</v>
      </c>
      <c r="Z2955" t="s">
        <v>173</v>
      </c>
      <c r="AA2955" t="s">
        <v>173</v>
      </c>
      <c r="AB2955" t="s">
        <v>173</v>
      </c>
      <c r="AC2955" s="25">
        <v>99.146902821289814</v>
      </c>
      <c r="AD2955" s="25">
        <v>90.037226835804447</v>
      </c>
      <c r="AE2955" s="25">
        <v>79.832970752785599</v>
      </c>
      <c r="AQ2955" s="5">
        <f>VLOOKUP(AR2955,'End KS4 denominations'!A:G,7,0)</f>
        <v>233971</v>
      </c>
      <c r="AR2955" s="5" t="str">
        <f t="shared" si="46"/>
        <v>Girls.S8.state-funded mainstream.non-selective schools in other areas.Total</v>
      </c>
    </row>
    <row r="2956" spans="1:44" x14ac:dyDescent="0.25">
      <c r="A2956">
        <v>201819</v>
      </c>
      <c r="B2956" t="s">
        <v>19</v>
      </c>
      <c r="C2956" t="s">
        <v>110</v>
      </c>
      <c r="D2956" t="s">
        <v>20</v>
      </c>
      <c r="E2956" t="s">
        <v>21</v>
      </c>
      <c r="F2956" t="s">
        <v>22</v>
      </c>
      <c r="G2956" t="s">
        <v>161</v>
      </c>
      <c r="H2956" t="s">
        <v>128</v>
      </c>
      <c r="I2956" t="s">
        <v>166</v>
      </c>
      <c r="J2956" t="s">
        <v>130</v>
      </c>
      <c r="K2956" t="s">
        <v>161</v>
      </c>
      <c r="L2956" t="s">
        <v>34</v>
      </c>
      <c r="M2956" t="s">
        <v>26</v>
      </c>
      <c r="N2956">
        <v>470640</v>
      </c>
      <c r="O2956">
        <v>468345</v>
      </c>
      <c r="P2956">
        <v>409378</v>
      </c>
      <c r="Q2956">
        <v>349821</v>
      </c>
      <c r="R2956">
        <v>0</v>
      </c>
      <c r="S2956">
        <v>0</v>
      </c>
      <c r="T2956">
        <v>0</v>
      </c>
      <c r="U2956">
        <v>0</v>
      </c>
      <c r="V2956">
        <v>99</v>
      </c>
      <c r="W2956">
        <v>86</v>
      </c>
      <c r="X2956">
        <v>74</v>
      </c>
      <c r="Y2956" t="s">
        <v>173</v>
      </c>
      <c r="Z2956" t="s">
        <v>173</v>
      </c>
      <c r="AA2956" t="s">
        <v>173</v>
      </c>
      <c r="AB2956" t="s">
        <v>173</v>
      </c>
      <c r="AC2956" s="25">
        <v>98.927595253283542</v>
      </c>
      <c r="AD2956" s="25">
        <v>86.472111562200311</v>
      </c>
      <c r="AE2956" s="25">
        <v>73.892003328953876</v>
      </c>
      <c r="AQ2956" s="5">
        <f>VLOOKUP(AR2956,'End KS4 denominations'!A:G,7,0)</f>
        <v>473422</v>
      </c>
      <c r="AR2956" s="5" t="str">
        <f t="shared" si="46"/>
        <v>Total.S8.state-funded mainstream.non-selective schools in other areas.Total</v>
      </c>
    </row>
    <row r="2957" spans="1:44" x14ac:dyDescent="0.25">
      <c r="A2957">
        <v>201819</v>
      </c>
      <c r="B2957" t="s">
        <v>19</v>
      </c>
      <c r="C2957" t="s">
        <v>110</v>
      </c>
      <c r="D2957" t="s">
        <v>20</v>
      </c>
      <c r="E2957" t="s">
        <v>21</v>
      </c>
      <c r="F2957" t="s">
        <v>22</v>
      </c>
      <c r="G2957" t="s">
        <v>111</v>
      </c>
      <c r="H2957" t="s">
        <v>128</v>
      </c>
      <c r="I2957" t="s">
        <v>166</v>
      </c>
      <c r="J2957" t="s">
        <v>131</v>
      </c>
      <c r="K2957" t="s">
        <v>161</v>
      </c>
      <c r="L2957" t="s">
        <v>34</v>
      </c>
      <c r="M2957" t="s">
        <v>26</v>
      </c>
      <c r="N2957">
        <v>11926</v>
      </c>
      <c r="O2957">
        <v>11921</v>
      </c>
      <c r="P2957">
        <v>11911</v>
      </c>
      <c r="Q2957">
        <v>11825</v>
      </c>
      <c r="R2957">
        <v>0</v>
      </c>
      <c r="S2957">
        <v>0</v>
      </c>
      <c r="T2957">
        <v>0</v>
      </c>
      <c r="U2957">
        <v>0</v>
      </c>
      <c r="V2957">
        <v>99</v>
      </c>
      <c r="W2957">
        <v>99</v>
      </c>
      <c r="X2957">
        <v>99</v>
      </c>
      <c r="Y2957" t="s">
        <v>173</v>
      </c>
      <c r="Z2957" t="s">
        <v>173</v>
      </c>
      <c r="AA2957" t="s">
        <v>173</v>
      </c>
      <c r="AB2957" t="s">
        <v>173</v>
      </c>
      <c r="AC2957" s="25">
        <v>99.916184728857587</v>
      </c>
      <c r="AD2957" s="25">
        <v>99.832369457715203</v>
      </c>
      <c r="AE2957" s="25">
        <v>99.111558125890539</v>
      </c>
      <c r="AQ2957" s="5">
        <f>VLOOKUP(AR2957,'End KS4 denominations'!A:G,7,0)</f>
        <v>11931</v>
      </c>
      <c r="AR2957" s="5" t="str">
        <f t="shared" si="46"/>
        <v>Boys.S8.state-funded mainstream.selective schools.Total</v>
      </c>
    </row>
    <row r="2958" spans="1:44" x14ac:dyDescent="0.25">
      <c r="A2958">
        <v>201819</v>
      </c>
      <c r="B2958" t="s">
        <v>19</v>
      </c>
      <c r="C2958" t="s">
        <v>110</v>
      </c>
      <c r="D2958" t="s">
        <v>20</v>
      </c>
      <c r="E2958" t="s">
        <v>21</v>
      </c>
      <c r="F2958" t="s">
        <v>22</v>
      </c>
      <c r="G2958" t="s">
        <v>113</v>
      </c>
      <c r="H2958" t="s">
        <v>128</v>
      </c>
      <c r="I2958" t="s">
        <v>166</v>
      </c>
      <c r="J2958" t="s">
        <v>131</v>
      </c>
      <c r="K2958" t="s">
        <v>161</v>
      </c>
      <c r="L2958" t="s">
        <v>34</v>
      </c>
      <c r="M2958" t="s">
        <v>26</v>
      </c>
      <c r="N2958">
        <v>12061</v>
      </c>
      <c r="O2958">
        <v>12059</v>
      </c>
      <c r="P2958">
        <v>12054</v>
      </c>
      <c r="Q2958">
        <v>12025</v>
      </c>
      <c r="R2958">
        <v>0</v>
      </c>
      <c r="S2958">
        <v>0</v>
      </c>
      <c r="T2958">
        <v>0</v>
      </c>
      <c r="U2958">
        <v>0</v>
      </c>
      <c r="V2958">
        <v>99</v>
      </c>
      <c r="W2958">
        <v>99</v>
      </c>
      <c r="X2958">
        <v>99</v>
      </c>
      <c r="Y2958" t="s">
        <v>173</v>
      </c>
      <c r="Z2958" t="s">
        <v>173</v>
      </c>
      <c r="AA2958" t="s">
        <v>173</v>
      </c>
      <c r="AB2958" t="s">
        <v>173</v>
      </c>
      <c r="AC2958" s="25">
        <v>99.925422605236989</v>
      </c>
      <c r="AD2958" s="25">
        <v>99.88399071925754</v>
      </c>
      <c r="AE2958" s="25">
        <v>99.643685780576732</v>
      </c>
      <c r="AQ2958" s="5">
        <f>VLOOKUP(AR2958,'End KS4 denominations'!A:G,7,0)</f>
        <v>12068</v>
      </c>
      <c r="AR2958" s="5" t="str">
        <f t="shared" si="46"/>
        <v>Girls.S8.state-funded mainstream.selective schools.Total</v>
      </c>
    </row>
    <row r="2959" spans="1:44" x14ac:dyDescent="0.25">
      <c r="A2959">
        <v>201819</v>
      </c>
      <c r="B2959" t="s">
        <v>19</v>
      </c>
      <c r="C2959" t="s">
        <v>110</v>
      </c>
      <c r="D2959" t="s">
        <v>20</v>
      </c>
      <c r="E2959" t="s">
        <v>21</v>
      </c>
      <c r="F2959" t="s">
        <v>22</v>
      </c>
      <c r="G2959" t="s">
        <v>161</v>
      </c>
      <c r="H2959" t="s">
        <v>128</v>
      </c>
      <c r="I2959" t="s">
        <v>166</v>
      </c>
      <c r="J2959" t="s">
        <v>131</v>
      </c>
      <c r="K2959" t="s">
        <v>161</v>
      </c>
      <c r="L2959" t="s">
        <v>34</v>
      </c>
      <c r="M2959" t="s">
        <v>26</v>
      </c>
      <c r="N2959">
        <v>23987</v>
      </c>
      <c r="O2959">
        <v>23980</v>
      </c>
      <c r="P2959">
        <v>23965</v>
      </c>
      <c r="Q2959">
        <v>23850</v>
      </c>
      <c r="R2959">
        <v>0</v>
      </c>
      <c r="S2959">
        <v>0</v>
      </c>
      <c r="T2959">
        <v>0</v>
      </c>
      <c r="U2959">
        <v>0</v>
      </c>
      <c r="V2959">
        <v>99</v>
      </c>
      <c r="W2959">
        <v>99</v>
      </c>
      <c r="X2959">
        <v>99</v>
      </c>
      <c r="Y2959" t="s">
        <v>173</v>
      </c>
      <c r="Z2959" t="s">
        <v>173</v>
      </c>
      <c r="AA2959" t="s">
        <v>173</v>
      </c>
      <c r="AB2959" t="s">
        <v>173</v>
      </c>
      <c r="AC2959" s="25">
        <v>99.920830034584768</v>
      </c>
      <c r="AD2959" s="25">
        <v>99.8583274303096</v>
      </c>
      <c r="AE2959" s="25">
        <v>99.379140797533225</v>
      </c>
      <c r="AQ2959" s="5">
        <f>VLOOKUP(AR2959,'End KS4 denominations'!A:G,7,0)</f>
        <v>23999</v>
      </c>
      <c r="AR2959" s="5" t="str">
        <f t="shared" si="46"/>
        <v>Total.S8.state-funded mainstream.selective schools.Total</v>
      </c>
    </row>
    <row r="2960" spans="1:44" x14ac:dyDescent="0.25">
      <c r="A2960">
        <v>201819</v>
      </c>
      <c r="B2960" t="s">
        <v>19</v>
      </c>
      <c r="C2960" t="s">
        <v>110</v>
      </c>
      <c r="D2960" t="s">
        <v>20</v>
      </c>
      <c r="E2960" t="s">
        <v>21</v>
      </c>
      <c r="F2960" t="s">
        <v>22</v>
      </c>
      <c r="G2960" t="s">
        <v>111</v>
      </c>
      <c r="H2960" t="s">
        <v>128</v>
      </c>
      <c r="I2960" t="s">
        <v>166</v>
      </c>
      <c r="J2960" t="s">
        <v>129</v>
      </c>
      <c r="K2960" t="s">
        <v>161</v>
      </c>
      <c r="L2960" t="s">
        <v>35</v>
      </c>
      <c r="M2960" t="s">
        <v>26</v>
      </c>
      <c r="N2960">
        <v>3588</v>
      </c>
      <c r="O2960">
        <v>3543</v>
      </c>
      <c r="P2960">
        <v>1939</v>
      </c>
      <c r="Q2960">
        <v>1181</v>
      </c>
      <c r="R2960">
        <v>0</v>
      </c>
      <c r="S2960">
        <v>0</v>
      </c>
      <c r="T2960">
        <v>0</v>
      </c>
      <c r="U2960">
        <v>0</v>
      </c>
      <c r="V2960">
        <v>98</v>
      </c>
      <c r="W2960">
        <v>54</v>
      </c>
      <c r="X2960">
        <v>32</v>
      </c>
      <c r="Y2960" t="s">
        <v>173</v>
      </c>
      <c r="Z2960" t="s">
        <v>173</v>
      </c>
      <c r="AA2960" t="s">
        <v>173</v>
      </c>
      <c r="AB2960" t="s">
        <v>173</v>
      </c>
      <c r="AC2960" s="25">
        <v>20.90142174502979</v>
      </c>
      <c r="AD2960" s="25">
        <v>11.438853165005014</v>
      </c>
      <c r="AE2960" s="25">
        <v>6.9671405816765963</v>
      </c>
      <c r="AQ2960" s="5">
        <f>VLOOKUP(AR2960,'End KS4 denominations'!A:G,7,0)</f>
        <v>16951</v>
      </c>
      <c r="AR2960" s="5" t="str">
        <f t="shared" si="46"/>
        <v>Boys.S8.state-funded mainstream.non-selective schools in highly selective areas.Total</v>
      </c>
    </row>
    <row r="2961" spans="1:44" x14ac:dyDescent="0.25">
      <c r="A2961">
        <v>201819</v>
      </c>
      <c r="B2961" t="s">
        <v>19</v>
      </c>
      <c r="C2961" t="s">
        <v>110</v>
      </c>
      <c r="D2961" t="s">
        <v>20</v>
      </c>
      <c r="E2961" t="s">
        <v>21</v>
      </c>
      <c r="F2961" t="s">
        <v>22</v>
      </c>
      <c r="G2961" t="s">
        <v>113</v>
      </c>
      <c r="H2961" t="s">
        <v>128</v>
      </c>
      <c r="I2961" t="s">
        <v>166</v>
      </c>
      <c r="J2961" t="s">
        <v>129</v>
      </c>
      <c r="K2961" t="s">
        <v>161</v>
      </c>
      <c r="L2961" t="s">
        <v>35</v>
      </c>
      <c r="M2961" t="s">
        <v>26</v>
      </c>
      <c r="N2961">
        <v>6659</v>
      </c>
      <c r="O2961">
        <v>6616</v>
      </c>
      <c r="P2961">
        <v>5114</v>
      </c>
      <c r="Q2961">
        <v>3889</v>
      </c>
      <c r="R2961">
        <v>0</v>
      </c>
      <c r="S2961">
        <v>0</v>
      </c>
      <c r="T2961">
        <v>0</v>
      </c>
      <c r="U2961">
        <v>0</v>
      </c>
      <c r="V2961">
        <v>99</v>
      </c>
      <c r="W2961">
        <v>76</v>
      </c>
      <c r="X2961">
        <v>58</v>
      </c>
      <c r="Y2961" t="s">
        <v>173</v>
      </c>
      <c r="Z2961" t="s">
        <v>173</v>
      </c>
      <c r="AA2961" t="s">
        <v>173</v>
      </c>
      <c r="AB2961" t="s">
        <v>173</v>
      </c>
      <c r="AC2961" s="25">
        <v>40.243309002433094</v>
      </c>
      <c r="AD2961" s="25">
        <v>31.107055961070561</v>
      </c>
      <c r="AE2961" s="25">
        <v>23.655717761557177</v>
      </c>
      <c r="AQ2961" s="5">
        <f>VLOOKUP(AR2961,'End KS4 denominations'!A:G,7,0)</f>
        <v>16440</v>
      </c>
      <c r="AR2961" s="5" t="str">
        <f t="shared" si="46"/>
        <v>Girls.S8.state-funded mainstream.non-selective schools in highly selective areas.Total</v>
      </c>
    </row>
    <row r="2962" spans="1:44" x14ac:dyDescent="0.25">
      <c r="A2962">
        <v>201819</v>
      </c>
      <c r="B2962" t="s">
        <v>19</v>
      </c>
      <c r="C2962" t="s">
        <v>110</v>
      </c>
      <c r="D2962" t="s">
        <v>20</v>
      </c>
      <c r="E2962" t="s">
        <v>21</v>
      </c>
      <c r="F2962" t="s">
        <v>22</v>
      </c>
      <c r="G2962" t="s">
        <v>161</v>
      </c>
      <c r="H2962" t="s">
        <v>128</v>
      </c>
      <c r="I2962" t="s">
        <v>166</v>
      </c>
      <c r="J2962" t="s">
        <v>129</v>
      </c>
      <c r="K2962" t="s">
        <v>161</v>
      </c>
      <c r="L2962" t="s">
        <v>35</v>
      </c>
      <c r="M2962" t="s">
        <v>26</v>
      </c>
      <c r="N2962">
        <v>10247</v>
      </c>
      <c r="O2962">
        <v>10159</v>
      </c>
      <c r="P2962">
        <v>7053</v>
      </c>
      <c r="Q2962">
        <v>5070</v>
      </c>
      <c r="R2962">
        <v>0</v>
      </c>
      <c r="S2962">
        <v>0</v>
      </c>
      <c r="T2962">
        <v>0</v>
      </c>
      <c r="U2962">
        <v>0</v>
      </c>
      <c r="V2962">
        <v>99</v>
      </c>
      <c r="W2962">
        <v>68</v>
      </c>
      <c r="X2962">
        <v>49</v>
      </c>
      <c r="Y2962" t="s">
        <v>173</v>
      </c>
      <c r="Z2962" t="s">
        <v>173</v>
      </c>
      <c r="AA2962" t="s">
        <v>173</v>
      </c>
      <c r="AB2962" t="s">
        <v>173</v>
      </c>
      <c r="AC2962" s="25">
        <v>30.424365847084545</v>
      </c>
      <c r="AD2962" s="25">
        <v>21.122458147404991</v>
      </c>
      <c r="AE2962" s="25">
        <v>15.183732143391932</v>
      </c>
      <c r="AQ2962" s="5">
        <f>VLOOKUP(AR2962,'End KS4 denominations'!A:G,7,0)</f>
        <v>33391</v>
      </c>
      <c r="AR2962" s="5" t="str">
        <f t="shared" si="46"/>
        <v>Total.S8.state-funded mainstream.non-selective schools in highly selective areas.Total</v>
      </c>
    </row>
    <row r="2963" spans="1:44" x14ac:dyDescent="0.25">
      <c r="A2963">
        <v>201819</v>
      </c>
      <c r="B2963" t="s">
        <v>19</v>
      </c>
      <c r="C2963" t="s">
        <v>110</v>
      </c>
      <c r="D2963" t="s">
        <v>20</v>
      </c>
      <c r="E2963" t="s">
        <v>21</v>
      </c>
      <c r="F2963" t="s">
        <v>22</v>
      </c>
      <c r="G2963" t="s">
        <v>111</v>
      </c>
      <c r="H2963" t="s">
        <v>128</v>
      </c>
      <c r="I2963" t="s">
        <v>166</v>
      </c>
      <c r="J2963" t="s">
        <v>130</v>
      </c>
      <c r="K2963" t="s">
        <v>161</v>
      </c>
      <c r="L2963" t="s">
        <v>35</v>
      </c>
      <c r="M2963" t="s">
        <v>26</v>
      </c>
      <c r="N2963">
        <v>46099</v>
      </c>
      <c r="O2963">
        <v>45654</v>
      </c>
      <c r="P2963">
        <v>27901</v>
      </c>
      <c r="Q2963">
        <v>18065</v>
      </c>
      <c r="R2963">
        <v>0</v>
      </c>
      <c r="S2963">
        <v>0</v>
      </c>
      <c r="T2963">
        <v>0</v>
      </c>
      <c r="U2963">
        <v>0</v>
      </c>
      <c r="V2963">
        <v>99</v>
      </c>
      <c r="W2963">
        <v>60</v>
      </c>
      <c r="X2963">
        <v>39</v>
      </c>
      <c r="Y2963" t="s">
        <v>173</v>
      </c>
      <c r="Z2963" t="s">
        <v>173</v>
      </c>
      <c r="AA2963" t="s">
        <v>173</v>
      </c>
      <c r="AB2963" t="s">
        <v>173</v>
      </c>
      <c r="AC2963" s="25">
        <v>19.0661137351692</v>
      </c>
      <c r="AD2963" s="25">
        <v>11.652070778572652</v>
      </c>
      <c r="AE2963" s="25">
        <v>7.5443410134014899</v>
      </c>
      <c r="AQ2963" s="5">
        <f>VLOOKUP(AR2963,'End KS4 denominations'!A:G,7,0)</f>
        <v>239451</v>
      </c>
      <c r="AR2963" s="5" t="str">
        <f t="shared" si="46"/>
        <v>Boys.S8.state-funded mainstream.non-selective schools in other areas.Total</v>
      </c>
    </row>
    <row r="2964" spans="1:44" x14ac:dyDescent="0.25">
      <c r="A2964">
        <v>201819</v>
      </c>
      <c r="B2964" t="s">
        <v>19</v>
      </c>
      <c r="C2964" t="s">
        <v>110</v>
      </c>
      <c r="D2964" t="s">
        <v>20</v>
      </c>
      <c r="E2964" t="s">
        <v>21</v>
      </c>
      <c r="F2964" t="s">
        <v>22</v>
      </c>
      <c r="G2964" t="s">
        <v>113</v>
      </c>
      <c r="H2964" t="s">
        <v>128</v>
      </c>
      <c r="I2964" t="s">
        <v>166</v>
      </c>
      <c r="J2964" t="s">
        <v>130</v>
      </c>
      <c r="K2964" t="s">
        <v>161</v>
      </c>
      <c r="L2964" t="s">
        <v>35</v>
      </c>
      <c r="M2964" t="s">
        <v>26</v>
      </c>
      <c r="N2964">
        <v>92845</v>
      </c>
      <c r="O2964">
        <v>92499</v>
      </c>
      <c r="P2964">
        <v>75449</v>
      </c>
      <c r="Q2964">
        <v>60365</v>
      </c>
      <c r="R2964">
        <v>0</v>
      </c>
      <c r="S2964">
        <v>0</v>
      </c>
      <c r="T2964">
        <v>0</v>
      </c>
      <c r="U2964">
        <v>0</v>
      </c>
      <c r="V2964">
        <v>99</v>
      </c>
      <c r="W2964">
        <v>81</v>
      </c>
      <c r="X2964">
        <v>65</v>
      </c>
      <c r="Y2964" t="s">
        <v>173</v>
      </c>
      <c r="Z2964" t="s">
        <v>173</v>
      </c>
      <c r="AA2964" t="s">
        <v>173</v>
      </c>
      <c r="AB2964" t="s">
        <v>173</v>
      </c>
      <c r="AC2964" s="25">
        <v>39.534386740237039</v>
      </c>
      <c r="AD2964" s="25">
        <v>32.247158835924111</v>
      </c>
      <c r="AE2964" s="25">
        <v>25.800206008436945</v>
      </c>
      <c r="AQ2964" s="5">
        <f>VLOOKUP(AR2964,'End KS4 denominations'!A:G,7,0)</f>
        <v>233971</v>
      </c>
      <c r="AR2964" s="5" t="str">
        <f t="shared" si="46"/>
        <v>Girls.S8.state-funded mainstream.non-selective schools in other areas.Total</v>
      </c>
    </row>
    <row r="2965" spans="1:44" x14ac:dyDescent="0.25">
      <c r="A2965">
        <v>201819</v>
      </c>
      <c r="B2965" t="s">
        <v>19</v>
      </c>
      <c r="C2965" t="s">
        <v>110</v>
      </c>
      <c r="D2965" t="s">
        <v>20</v>
      </c>
      <c r="E2965" t="s">
        <v>21</v>
      </c>
      <c r="F2965" t="s">
        <v>22</v>
      </c>
      <c r="G2965" t="s">
        <v>161</v>
      </c>
      <c r="H2965" t="s">
        <v>128</v>
      </c>
      <c r="I2965" t="s">
        <v>166</v>
      </c>
      <c r="J2965" t="s">
        <v>130</v>
      </c>
      <c r="K2965" t="s">
        <v>161</v>
      </c>
      <c r="L2965" t="s">
        <v>35</v>
      </c>
      <c r="M2965" t="s">
        <v>26</v>
      </c>
      <c r="N2965">
        <v>138944</v>
      </c>
      <c r="O2965">
        <v>138153</v>
      </c>
      <c r="P2965">
        <v>103350</v>
      </c>
      <c r="Q2965">
        <v>78430</v>
      </c>
      <c r="R2965">
        <v>0</v>
      </c>
      <c r="S2965">
        <v>0</v>
      </c>
      <c r="T2965">
        <v>0</v>
      </c>
      <c r="U2965">
        <v>0</v>
      </c>
      <c r="V2965">
        <v>99</v>
      </c>
      <c r="W2965">
        <v>74</v>
      </c>
      <c r="X2965">
        <v>56</v>
      </c>
      <c r="Y2965" t="s">
        <v>173</v>
      </c>
      <c r="Z2965" t="s">
        <v>173</v>
      </c>
      <c r="AA2965" t="s">
        <v>173</v>
      </c>
      <c r="AB2965" t="s">
        <v>173</v>
      </c>
      <c r="AC2965" s="25">
        <v>29.181787073689016</v>
      </c>
      <c r="AD2965" s="25">
        <v>21.830417682321482</v>
      </c>
      <c r="AE2965" s="25">
        <v>16.566614986206808</v>
      </c>
      <c r="AQ2965" s="5">
        <f>VLOOKUP(AR2965,'End KS4 denominations'!A:G,7,0)</f>
        <v>473422</v>
      </c>
      <c r="AR2965" s="5" t="str">
        <f t="shared" si="46"/>
        <v>Total.S8.state-funded mainstream.non-selective schools in other areas.Total</v>
      </c>
    </row>
    <row r="2966" spans="1:44" x14ac:dyDescent="0.25">
      <c r="A2966">
        <v>201819</v>
      </c>
      <c r="B2966" t="s">
        <v>19</v>
      </c>
      <c r="C2966" t="s">
        <v>110</v>
      </c>
      <c r="D2966" t="s">
        <v>20</v>
      </c>
      <c r="E2966" t="s">
        <v>21</v>
      </c>
      <c r="F2966" t="s">
        <v>22</v>
      </c>
      <c r="G2966" t="s">
        <v>111</v>
      </c>
      <c r="H2966" t="s">
        <v>128</v>
      </c>
      <c r="I2966" t="s">
        <v>166</v>
      </c>
      <c r="J2966" t="s">
        <v>131</v>
      </c>
      <c r="K2966" t="s">
        <v>161</v>
      </c>
      <c r="L2966" t="s">
        <v>35</v>
      </c>
      <c r="M2966" t="s">
        <v>26</v>
      </c>
      <c r="N2966">
        <v>1882</v>
      </c>
      <c r="O2966">
        <v>1882</v>
      </c>
      <c r="P2966">
        <v>1750</v>
      </c>
      <c r="Q2966">
        <v>1569</v>
      </c>
      <c r="R2966">
        <v>0</v>
      </c>
      <c r="S2966">
        <v>0</v>
      </c>
      <c r="T2966">
        <v>0</v>
      </c>
      <c r="U2966">
        <v>0</v>
      </c>
      <c r="V2966">
        <v>100</v>
      </c>
      <c r="W2966">
        <v>92</v>
      </c>
      <c r="X2966">
        <v>83</v>
      </c>
      <c r="Y2966" t="s">
        <v>173</v>
      </c>
      <c r="Z2966" t="s">
        <v>173</v>
      </c>
      <c r="AA2966" t="s">
        <v>173</v>
      </c>
      <c r="AB2966" t="s">
        <v>173</v>
      </c>
      <c r="AC2966" s="25">
        <v>15.774034029000084</v>
      </c>
      <c r="AD2966" s="25">
        <v>14.667672449920374</v>
      </c>
      <c r="AE2966" s="25">
        <v>13.150616042242897</v>
      </c>
      <c r="AQ2966" s="5">
        <f>VLOOKUP(AR2966,'End KS4 denominations'!A:G,7,0)</f>
        <v>11931</v>
      </c>
      <c r="AR2966" s="5" t="str">
        <f t="shared" si="46"/>
        <v>Boys.S8.state-funded mainstream.selective schools.Total</v>
      </c>
    </row>
    <row r="2967" spans="1:44" x14ac:dyDescent="0.25">
      <c r="A2967">
        <v>201819</v>
      </c>
      <c r="B2967" t="s">
        <v>19</v>
      </c>
      <c r="C2967" t="s">
        <v>110</v>
      </c>
      <c r="D2967" t="s">
        <v>20</v>
      </c>
      <c r="E2967" t="s">
        <v>21</v>
      </c>
      <c r="F2967" t="s">
        <v>22</v>
      </c>
      <c r="G2967" t="s">
        <v>113</v>
      </c>
      <c r="H2967" t="s">
        <v>128</v>
      </c>
      <c r="I2967" t="s">
        <v>166</v>
      </c>
      <c r="J2967" t="s">
        <v>131</v>
      </c>
      <c r="K2967" t="s">
        <v>161</v>
      </c>
      <c r="L2967" t="s">
        <v>35</v>
      </c>
      <c r="M2967" t="s">
        <v>26</v>
      </c>
      <c r="N2967">
        <v>3913</v>
      </c>
      <c r="O2967">
        <v>3907</v>
      </c>
      <c r="P2967">
        <v>3801</v>
      </c>
      <c r="Q2967">
        <v>3570</v>
      </c>
      <c r="R2967">
        <v>0</v>
      </c>
      <c r="S2967">
        <v>0</v>
      </c>
      <c r="T2967">
        <v>0</v>
      </c>
      <c r="U2967">
        <v>0</v>
      </c>
      <c r="V2967">
        <v>99</v>
      </c>
      <c r="W2967">
        <v>97</v>
      </c>
      <c r="X2967">
        <v>91</v>
      </c>
      <c r="Y2967" t="s">
        <v>173</v>
      </c>
      <c r="Z2967" t="s">
        <v>173</v>
      </c>
      <c r="AA2967" t="s">
        <v>173</v>
      </c>
      <c r="AB2967" t="s">
        <v>173</v>
      </c>
      <c r="AC2967" s="25">
        <v>32.37487570434206</v>
      </c>
      <c r="AD2967" s="25">
        <v>31.496519721577727</v>
      </c>
      <c r="AE2967" s="25">
        <v>29.582366589327147</v>
      </c>
      <c r="AQ2967" s="5">
        <f>VLOOKUP(AR2967,'End KS4 denominations'!A:G,7,0)</f>
        <v>12068</v>
      </c>
      <c r="AR2967" s="5" t="str">
        <f t="shared" si="46"/>
        <v>Girls.S8.state-funded mainstream.selective schools.Total</v>
      </c>
    </row>
    <row r="2968" spans="1:44" x14ac:dyDescent="0.25">
      <c r="A2968">
        <v>201819</v>
      </c>
      <c r="B2968" t="s">
        <v>19</v>
      </c>
      <c r="C2968" t="s">
        <v>110</v>
      </c>
      <c r="D2968" t="s">
        <v>20</v>
      </c>
      <c r="E2968" t="s">
        <v>21</v>
      </c>
      <c r="F2968" t="s">
        <v>22</v>
      </c>
      <c r="G2968" t="s">
        <v>161</v>
      </c>
      <c r="H2968" t="s">
        <v>128</v>
      </c>
      <c r="I2968" t="s">
        <v>166</v>
      </c>
      <c r="J2968" t="s">
        <v>131</v>
      </c>
      <c r="K2968" t="s">
        <v>161</v>
      </c>
      <c r="L2968" t="s">
        <v>35</v>
      </c>
      <c r="M2968" t="s">
        <v>26</v>
      </c>
      <c r="N2968">
        <v>5795</v>
      </c>
      <c r="O2968">
        <v>5789</v>
      </c>
      <c r="P2968">
        <v>5551</v>
      </c>
      <c r="Q2968">
        <v>5139</v>
      </c>
      <c r="R2968">
        <v>0</v>
      </c>
      <c r="S2968">
        <v>0</v>
      </c>
      <c r="T2968">
        <v>0</v>
      </c>
      <c r="U2968">
        <v>0</v>
      </c>
      <c r="V2968">
        <v>99</v>
      </c>
      <c r="W2968">
        <v>95</v>
      </c>
      <c r="X2968">
        <v>88</v>
      </c>
      <c r="Y2968" t="s">
        <v>173</v>
      </c>
      <c r="Z2968" t="s">
        <v>173</v>
      </c>
      <c r="AA2968" t="s">
        <v>173</v>
      </c>
      <c r="AB2968" t="s">
        <v>173</v>
      </c>
      <c r="AC2968" s="25">
        <v>24.121838409933748</v>
      </c>
      <c r="AD2968" s="25">
        <v>23.130130422100919</v>
      </c>
      <c r="AE2968" s="25">
        <v>21.413392224676027</v>
      </c>
      <c r="AQ2968" s="5">
        <f>VLOOKUP(AR2968,'End KS4 denominations'!A:G,7,0)</f>
        <v>23999</v>
      </c>
      <c r="AR2968" s="5" t="str">
        <f t="shared" si="46"/>
        <v>Total.S8.state-funded mainstream.selective schools.Total</v>
      </c>
    </row>
    <row r="2969" spans="1:44" x14ac:dyDescent="0.25">
      <c r="A2969">
        <v>201819</v>
      </c>
      <c r="B2969" t="s">
        <v>19</v>
      </c>
      <c r="C2969" t="s">
        <v>110</v>
      </c>
      <c r="D2969" t="s">
        <v>20</v>
      </c>
      <c r="E2969" t="s">
        <v>21</v>
      </c>
      <c r="F2969" t="s">
        <v>22</v>
      </c>
      <c r="G2969" t="s">
        <v>111</v>
      </c>
      <c r="H2969" t="s">
        <v>128</v>
      </c>
      <c r="I2969" t="s">
        <v>166</v>
      </c>
      <c r="J2969" t="s">
        <v>129</v>
      </c>
      <c r="K2969" t="s">
        <v>161</v>
      </c>
      <c r="L2969" t="s">
        <v>36</v>
      </c>
      <c r="M2969" t="s">
        <v>26</v>
      </c>
      <c r="N2969">
        <v>3230</v>
      </c>
      <c r="O2969">
        <v>3197</v>
      </c>
      <c r="P2969">
        <v>2612</v>
      </c>
      <c r="Q2969">
        <v>2059</v>
      </c>
      <c r="R2969">
        <v>0</v>
      </c>
      <c r="S2969">
        <v>0</v>
      </c>
      <c r="T2969">
        <v>0</v>
      </c>
      <c r="U2969">
        <v>0</v>
      </c>
      <c r="V2969">
        <v>98</v>
      </c>
      <c r="W2969">
        <v>80</v>
      </c>
      <c r="X2969">
        <v>63</v>
      </c>
      <c r="Y2969" t="s">
        <v>173</v>
      </c>
      <c r="Z2969" t="s">
        <v>173</v>
      </c>
      <c r="AA2969" t="s">
        <v>173</v>
      </c>
      <c r="AB2969" t="s">
        <v>173</v>
      </c>
      <c r="AC2969" s="25">
        <v>18.860244233378562</v>
      </c>
      <c r="AD2969" s="25">
        <v>15.409120405875759</v>
      </c>
      <c r="AE2969" s="25">
        <v>12.146776001415846</v>
      </c>
      <c r="AQ2969" s="5">
        <f>VLOOKUP(AR2969,'End KS4 denominations'!A:G,7,0)</f>
        <v>16951</v>
      </c>
      <c r="AR2969" s="5" t="str">
        <f t="shared" si="46"/>
        <v>Boys.S8.state-funded mainstream.non-selective schools in highly selective areas.Total</v>
      </c>
    </row>
    <row r="2970" spans="1:44" x14ac:dyDescent="0.25">
      <c r="A2970">
        <v>201819</v>
      </c>
      <c r="B2970" t="s">
        <v>19</v>
      </c>
      <c r="C2970" t="s">
        <v>110</v>
      </c>
      <c r="D2970" t="s">
        <v>20</v>
      </c>
      <c r="E2970" t="s">
        <v>21</v>
      </c>
      <c r="F2970" t="s">
        <v>22</v>
      </c>
      <c r="G2970" t="s">
        <v>113</v>
      </c>
      <c r="H2970" t="s">
        <v>128</v>
      </c>
      <c r="I2970" t="s">
        <v>166</v>
      </c>
      <c r="J2970" t="s">
        <v>129</v>
      </c>
      <c r="K2970" t="s">
        <v>161</v>
      </c>
      <c r="L2970" t="s">
        <v>36</v>
      </c>
      <c r="M2970" t="s">
        <v>26</v>
      </c>
      <c r="N2970">
        <v>3232</v>
      </c>
      <c r="O2970">
        <v>3207</v>
      </c>
      <c r="P2970">
        <v>2719</v>
      </c>
      <c r="Q2970">
        <v>2180</v>
      </c>
      <c r="R2970">
        <v>0</v>
      </c>
      <c r="S2970">
        <v>0</v>
      </c>
      <c r="T2970">
        <v>0</v>
      </c>
      <c r="U2970">
        <v>0</v>
      </c>
      <c r="V2970">
        <v>99</v>
      </c>
      <c r="W2970">
        <v>84</v>
      </c>
      <c r="X2970">
        <v>67</v>
      </c>
      <c r="Y2970" t="s">
        <v>173</v>
      </c>
      <c r="Z2970" t="s">
        <v>173</v>
      </c>
      <c r="AA2970" t="s">
        <v>173</v>
      </c>
      <c r="AB2970" t="s">
        <v>173</v>
      </c>
      <c r="AC2970" s="25">
        <v>19.507299270072991</v>
      </c>
      <c r="AD2970" s="25">
        <v>16.538929440389293</v>
      </c>
      <c r="AE2970" s="25">
        <v>13.260340632603407</v>
      </c>
      <c r="AQ2970" s="5">
        <f>VLOOKUP(AR2970,'End KS4 denominations'!A:G,7,0)</f>
        <v>16440</v>
      </c>
      <c r="AR2970" s="5" t="str">
        <f t="shared" si="46"/>
        <v>Girls.S8.state-funded mainstream.non-selective schools in highly selective areas.Total</v>
      </c>
    </row>
    <row r="2971" spans="1:44" x14ac:dyDescent="0.25">
      <c r="A2971">
        <v>201819</v>
      </c>
      <c r="B2971" t="s">
        <v>19</v>
      </c>
      <c r="C2971" t="s">
        <v>110</v>
      </c>
      <c r="D2971" t="s">
        <v>20</v>
      </c>
      <c r="E2971" t="s">
        <v>21</v>
      </c>
      <c r="F2971" t="s">
        <v>22</v>
      </c>
      <c r="G2971" t="s">
        <v>161</v>
      </c>
      <c r="H2971" t="s">
        <v>128</v>
      </c>
      <c r="I2971" t="s">
        <v>166</v>
      </c>
      <c r="J2971" t="s">
        <v>129</v>
      </c>
      <c r="K2971" t="s">
        <v>161</v>
      </c>
      <c r="L2971" t="s">
        <v>36</v>
      </c>
      <c r="M2971" t="s">
        <v>26</v>
      </c>
      <c r="N2971">
        <v>6462</v>
      </c>
      <c r="O2971">
        <v>6404</v>
      </c>
      <c r="P2971">
        <v>5331</v>
      </c>
      <c r="Q2971">
        <v>4239</v>
      </c>
      <c r="R2971">
        <v>0</v>
      </c>
      <c r="S2971">
        <v>0</v>
      </c>
      <c r="T2971">
        <v>0</v>
      </c>
      <c r="U2971">
        <v>0</v>
      </c>
      <c r="V2971">
        <v>99</v>
      </c>
      <c r="W2971">
        <v>82</v>
      </c>
      <c r="X2971">
        <v>65</v>
      </c>
      <c r="Y2971" t="s">
        <v>173</v>
      </c>
      <c r="Z2971" t="s">
        <v>173</v>
      </c>
      <c r="AA2971" t="s">
        <v>173</v>
      </c>
      <c r="AB2971" t="s">
        <v>173</v>
      </c>
      <c r="AC2971" s="25">
        <v>19.178820640292294</v>
      </c>
      <c r="AD2971" s="25">
        <v>15.965379892785482</v>
      </c>
      <c r="AE2971" s="25">
        <v>12.695037584977989</v>
      </c>
      <c r="AQ2971" s="5">
        <f>VLOOKUP(AR2971,'End KS4 denominations'!A:G,7,0)</f>
        <v>33391</v>
      </c>
      <c r="AR2971" s="5" t="str">
        <f t="shared" si="46"/>
        <v>Total.S8.state-funded mainstream.non-selective schools in highly selective areas.Total</v>
      </c>
    </row>
    <row r="2972" spans="1:44" x14ac:dyDescent="0.25">
      <c r="A2972">
        <v>201819</v>
      </c>
      <c r="B2972" t="s">
        <v>19</v>
      </c>
      <c r="C2972" t="s">
        <v>110</v>
      </c>
      <c r="D2972" t="s">
        <v>20</v>
      </c>
      <c r="E2972" t="s">
        <v>21</v>
      </c>
      <c r="F2972" t="s">
        <v>22</v>
      </c>
      <c r="G2972" t="s">
        <v>111</v>
      </c>
      <c r="H2972" t="s">
        <v>128</v>
      </c>
      <c r="I2972" t="s">
        <v>166</v>
      </c>
      <c r="J2972" t="s">
        <v>130</v>
      </c>
      <c r="K2972" t="s">
        <v>161</v>
      </c>
      <c r="L2972" t="s">
        <v>36</v>
      </c>
      <c r="M2972" t="s">
        <v>26</v>
      </c>
      <c r="N2972">
        <v>61435</v>
      </c>
      <c r="O2972">
        <v>60979</v>
      </c>
      <c r="P2972">
        <v>54979</v>
      </c>
      <c r="Q2972">
        <v>48216</v>
      </c>
      <c r="R2972">
        <v>0</v>
      </c>
      <c r="S2972">
        <v>0</v>
      </c>
      <c r="T2972">
        <v>0</v>
      </c>
      <c r="U2972">
        <v>0</v>
      </c>
      <c r="V2972">
        <v>99</v>
      </c>
      <c r="W2972">
        <v>89</v>
      </c>
      <c r="X2972">
        <v>78</v>
      </c>
      <c r="Y2972" t="s">
        <v>173</v>
      </c>
      <c r="Z2972" t="s">
        <v>173</v>
      </c>
      <c r="AA2972" t="s">
        <v>173</v>
      </c>
      <c r="AB2972" t="s">
        <v>173</v>
      </c>
      <c r="AC2972" s="25">
        <v>25.466170531758063</v>
      </c>
      <c r="AD2972" s="25">
        <v>22.960438670124578</v>
      </c>
      <c r="AE2972" s="25">
        <v>20.136061240086697</v>
      </c>
      <c r="AQ2972" s="5">
        <f>VLOOKUP(AR2972,'End KS4 denominations'!A:G,7,0)</f>
        <v>239451</v>
      </c>
      <c r="AR2972" s="5" t="str">
        <f t="shared" si="46"/>
        <v>Boys.S8.state-funded mainstream.non-selective schools in other areas.Total</v>
      </c>
    </row>
    <row r="2973" spans="1:44" x14ac:dyDescent="0.25">
      <c r="A2973">
        <v>201819</v>
      </c>
      <c r="B2973" t="s">
        <v>19</v>
      </c>
      <c r="C2973" t="s">
        <v>110</v>
      </c>
      <c r="D2973" t="s">
        <v>20</v>
      </c>
      <c r="E2973" t="s">
        <v>21</v>
      </c>
      <c r="F2973" t="s">
        <v>22</v>
      </c>
      <c r="G2973" t="s">
        <v>113</v>
      </c>
      <c r="H2973" t="s">
        <v>128</v>
      </c>
      <c r="I2973" t="s">
        <v>166</v>
      </c>
      <c r="J2973" t="s">
        <v>130</v>
      </c>
      <c r="K2973" t="s">
        <v>161</v>
      </c>
      <c r="L2973" t="s">
        <v>36</v>
      </c>
      <c r="M2973" t="s">
        <v>26</v>
      </c>
      <c r="N2973">
        <v>59760</v>
      </c>
      <c r="O2973">
        <v>59405</v>
      </c>
      <c r="P2973">
        <v>54469</v>
      </c>
      <c r="Q2973">
        <v>48392</v>
      </c>
      <c r="R2973">
        <v>0</v>
      </c>
      <c r="S2973">
        <v>0</v>
      </c>
      <c r="T2973">
        <v>0</v>
      </c>
      <c r="U2973">
        <v>0</v>
      </c>
      <c r="V2973">
        <v>99</v>
      </c>
      <c r="W2973">
        <v>91</v>
      </c>
      <c r="X2973">
        <v>80</v>
      </c>
      <c r="Y2973" t="s">
        <v>173</v>
      </c>
      <c r="Z2973" t="s">
        <v>173</v>
      </c>
      <c r="AA2973" t="s">
        <v>173</v>
      </c>
      <c r="AB2973" t="s">
        <v>173</v>
      </c>
      <c r="AC2973" s="25">
        <v>25.389898748135455</v>
      </c>
      <c r="AD2973" s="25">
        <v>23.280235584751956</v>
      </c>
      <c r="AE2973" s="25">
        <v>20.682905146364295</v>
      </c>
      <c r="AQ2973" s="5">
        <f>VLOOKUP(AR2973,'End KS4 denominations'!A:G,7,0)</f>
        <v>233971</v>
      </c>
      <c r="AR2973" s="5" t="str">
        <f t="shared" si="46"/>
        <v>Girls.S8.state-funded mainstream.non-selective schools in other areas.Total</v>
      </c>
    </row>
    <row r="2974" spans="1:44" x14ac:dyDescent="0.25">
      <c r="A2974">
        <v>201819</v>
      </c>
      <c r="B2974" t="s">
        <v>19</v>
      </c>
      <c r="C2974" t="s">
        <v>110</v>
      </c>
      <c r="D2974" t="s">
        <v>20</v>
      </c>
      <c r="E2974" t="s">
        <v>21</v>
      </c>
      <c r="F2974" t="s">
        <v>22</v>
      </c>
      <c r="G2974" t="s">
        <v>161</v>
      </c>
      <c r="H2974" t="s">
        <v>128</v>
      </c>
      <c r="I2974" t="s">
        <v>166</v>
      </c>
      <c r="J2974" t="s">
        <v>130</v>
      </c>
      <c r="K2974" t="s">
        <v>161</v>
      </c>
      <c r="L2974" t="s">
        <v>36</v>
      </c>
      <c r="M2974" t="s">
        <v>26</v>
      </c>
      <c r="N2974">
        <v>121195</v>
      </c>
      <c r="O2974">
        <v>120384</v>
      </c>
      <c r="P2974">
        <v>109448</v>
      </c>
      <c r="Q2974">
        <v>96608</v>
      </c>
      <c r="R2974">
        <v>0</v>
      </c>
      <c r="S2974">
        <v>0</v>
      </c>
      <c r="T2974">
        <v>0</v>
      </c>
      <c r="U2974">
        <v>0</v>
      </c>
      <c r="V2974">
        <v>99</v>
      </c>
      <c r="W2974">
        <v>90</v>
      </c>
      <c r="X2974">
        <v>79</v>
      </c>
      <c r="Y2974" t="s">
        <v>173</v>
      </c>
      <c r="Z2974" t="s">
        <v>173</v>
      </c>
      <c r="AA2974" t="s">
        <v>173</v>
      </c>
      <c r="AB2974" t="s">
        <v>173</v>
      </c>
      <c r="AC2974" s="25">
        <v>25.428476074200184</v>
      </c>
      <c r="AD2974" s="25">
        <v>23.118486255391595</v>
      </c>
      <c r="AE2974" s="25">
        <v>20.406318253059638</v>
      </c>
      <c r="AQ2974" s="5">
        <f>VLOOKUP(AR2974,'End KS4 denominations'!A:G,7,0)</f>
        <v>473422</v>
      </c>
      <c r="AR2974" s="5" t="str">
        <f t="shared" si="46"/>
        <v>Total.S8.state-funded mainstream.non-selective schools in other areas.Total</v>
      </c>
    </row>
    <row r="2975" spans="1:44" x14ac:dyDescent="0.25">
      <c r="A2975">
        <v>201819</v>
      </c>
      <c r="B2975" t="s">
        <v>19</v>
      </c>
      <c r="C2975" t="s">
        <v>110</v>
      </c>
      <c r="D2975" t="s">
        <v>20</v>
      </c>
      <c r="E2975" t="s">
        <v>21</v>
      </c>
      <c r="F2975" t="s">
        <v>22</v>
      </c>
      <c r="G2975" t="s">
        <v>111</v>
      </c>
      <c r="H2975" t="s">
        <v>128</v>
      </c>
      <c r="I2975" t="s">
        <v>166</v>
      </c>
      <c r="J2975" t="s">
        <v>131</v>
      </c>
      <c r="K2975" t="s">
        <v>161</v>
      </c>
      <c r="L2975" t="s">
        <v>36</v>
      </c>
      <c r="M2975" t="s">
        <v>26</v>
      </c>
      <c r="N2975">
        <v>9915</v>
      </c>
      <c r="O2975">
        <v>9902</v>
      </c>
      <c r="P2975">
        <v>9827</v>
      </c>
      <c r="Q2975">
        <v>9514</v>
      </c>
      <c r="R2975">
        <v>0</v>
      </c>
      <c r="S2975">
        <v>0</v>
      </c>
      <c r="T2975">
        <v>0</v>
      </c>
      <c r="U2975">
        <v>0</v>
      </c>
      <c r="V2975">
        <v>99</v>
      </c>
      <c r="W2975">
        <v>99</v>
      </c>
      <c r="X2975">
        <v>95</v>
      </c>
      <c r="Y2975" t="s">
        <v>173</v>
      </c>
      <c r="Z2975" t="s">
        <v>173</v>
      </c>
      <c r="AA2975" t="s">
        <v>173</v>
      </c>
      <c r="AB2975" t="s">
        <v>173</v>
      </c>
      <c r="AC2975" s="25">
        <v>82.9938814852066</v>
      </c>
      <c r="AD2975" s="25">
        <v>82.365266951638588</v>
      </c>
      <c r="AE2975" s="25">
        <v>79.741848964881399</v>
      </c>
      <c r="AQ2975" s="5">
        <f>VLOOKUP(AR2975,'End KS4 denominations'!A:G,7,0)</f>
        <v>11931</v>
      </c>
      <c r="AR2975" s="5" t="str">
        <f t="shared" si="46"/>
        <v>Boys.S8.state-funded mainstream.selective schools.Total</v>
      </c>
    </row>
    <row r="2976" spans="1:44" x14ac:dyDescent="0.25">
      <c r="A2976">
        <v>201819</v>
      </c>
      <c r="B2976" t="s">
        <v>19</v>
      </c>
      <c r="C2976" t="s">
        <v>110</v>
      </c>
      <c r="D2976" t="s">
        <v>20</v>
      </c>
      <c r="E2976" t="s">
        <v>21</v>
      </c>
      <c r="F2976" t="s">
        <v>22</v>
      </c>
      <c r="G2976" t="s">
        <v>113</v>
      </c>
      <c r="H2976" t="s">
        <v>128</v>
      </c>
      <c r="I2976" t="s">
        <v>166</v>
      </c>
      <c r="J2976" t="s">
        <v>131</v>
      </c>
      <c r="K2976" t="s">
        <v>161</v>
      </c>
      <c r="L2976" t="s">
        <v>36</v>
      </c>
      <c r="M2976" t="s">
        <v>26</v>
      </c>
      <c r="N2976">
        <v>9756</v>
      </c>
      <c r="O2976">
        <v>9751</v>
      </c>
      <c r="P2976">
        <v>9706</v>
      </c>
      <c r="Q2976">
        <v>9493</v>
      </c>
      <c r="R2976">
        <v>0</v>
      </c>
      <c r="S2976">
        <v>0</v>
      </c>
      <c r="T2976">
        <v>0</v>
      </c>
      <c r="U2976">
        <v>0</v>
      </c>
      <c r="V2976">
        <v>99</v>
      </c>
      <c r="W2976">
        <v>99</v>
      </c>
      <c r="X2976">
        <v>97</v>
      </c>
      <c r="Y2976" t="s">
        <v>173</v>
      </c>
      <c r="Z2976" t="s">
        <v>173</v>
      </c>
      <c r="AA2976" t="s">
        <v>173</v>
      </c>
      <c r="AB2976" t="s">
        <v>173</v>
      </c>
      <c r="AC2976" s="25">
        <v>80.800464037122964</v>
      </c>
      <c r="AD2976" s="25">
        <v>80.427577063307922</v>
      </c>
      <c r="AE2976" s="25">
        <v>78.662578720583369</v>
      </c>
      <c r="AQ2976" s="5">
        <f>VLOOKUP(AR2976,'End KS4 denominations'!A:G,7,0)</f>
        <v>12068</v>
      </c>
      <c r="AR2976" s="5" t="str">
        <f t="shared" si="46"/>
        <v>Girls.S8.state-funded mainstream.selective schools.Total</v>
      </c>
    </row>
    <row r="2977" spans="1:44" x14ac:dyDescent="0.25">
      <c r="A2977">
        <v>201819</v>
      </c>
      <c r="B2977" t="s">
        <v>19</v>
      </c>
      <c r="C2977" t="s">
        <v>110</v>
      </c>
      <c r="D2977" t="s">
        <v>20</v>
      </c>
      <c r="E2977" t="s">
        <v>21</v>
      </c>
      <c r="F2977" t="s">
        <v>22</v>
      </c>
      <c r="G2977" t="s">
        <v>161</v>
      </c>
      <c r="H2977" t="s">
        <v>128</v>
      </c>
      <c r="I2977" t="s">
        <v>166</v>
      </c>
      <c r="J2977" t="s">
        <v>131</v>
      </c>
      <c r="K2977" t="s">
        <v>161</v>
      </c>
      <c r="L2977" t="s">
        <v>36</v>
      </c>
      <c r="M2977" t="s">
        <v>26</v>
      </c>
      <c r="N2977">
        <v>19671</v>
      </c>
      <c r="O2977">
        <v>19653</v>
      </c>
      <c r="P2977">
        <v>19533</v>
      </c>
      <c r="Q2977">
        <v>19007</v>
      </c>
      <c r="R2977">
        <v>0</v>
      </c>
      <c r="S2977">
        <v>0</v>
      </c>
      <c r="T2977">
        <v>0</v>
      </c>
      <c r="U2977">
        <v>0</v>
      </c>
      <c r="V2977">
        <v>99</v>
      </c>
      <c r="W2977">
        <v>99</v>
      </c>
      <c r="X2977">
        <v>96</v>
      </c>
      <c r="Y2977" t="s">
        <v>173</v>
      </c>
      <c r="Z2977" t="s">
        <v>173</v>
      </c>
      <c r="AA2977" t="s">
        <v>173</v>
      </c>
      <c r="AB2977" t="s">
        <v>173</v>
      </c>
      <c r="AC2977" s="25">
        <v>81.890912121338388</v>
      </c>
      <c r="AD2977" s="25">
        <v>81.390891287136967</v>
      </c>
      <c r="AE2977" s="25">
        <v>79.199133297220712</v>
      </c>
      <c r="AQ2977" s="5">
        <f>VLOOKUP(AR2977,'End KS4 denominations'!A:G,7,0)</f>
        <v>23999</v>
      </c>
      <c r="AR2977" s="5" t="str">
        <f t="shared" si="46"/>
        <v>Total.S8.state-funded mainstream.selective schools.Total</v>
      </c>
    </row>
    <row r="2978" spans="1:44" x14ac:dyDescent="0.25">
      <c r="A2978">
        <v>201819</v>
      </c>
      <c r="B2978" t="s">
        <v>19</v>
      </c>
      <c r="C2978" t="s">
        <v>110</v>
      </c>
      <c r="D2978" t="s">
        <v>20</v>
      </c>
      <c r="E2978" t="s">
        <v>21</v>
      </c>
      <c r="F2978" t="s">
        <v>22</v>
      </c>
      <c r="G2978" t="s">
        <v>111</v>
      </c>
      <c r="H2978" t="s">
        <v>128</v>
      </c>
      <c r="I2978" t="s">
        <v>166</v>
      </c>
      <c r="J2978" t="s">
        <v>129</v>
      </c>
      <c r="K2978" t="s">
        <v>161</v>
      </c>
      <c r="L2978" t="s">
        <v>37</v>
      </c>
      <c r="M2978" t="s">
        <v>26</v>
      </c>
      <c r="N2978">
        <v>2787</v>
      </c>
      <c r="O2978">
        <v>2719</v>
      </c>
      <c r="P2978">
        <v>1534</v>
      </c>
      <c r="Q2978">
        <v>1090</v>
      </c>
      <c r="R2978">
        <v>0</v>
      </c>
      <c r="S2978">
        <v>0</v>
      </c>
      <c r="T2978">
        <v>0</v>
      </c>
      <c r="U2978">
        <v>0</v>
      </c>
      <c r="V2978">
        <v>97</v>
      </c>
      <c r="W2978">
        <v>55</v>
      </c>
      <c r="X2978">
        <v>39</v>
      </c>
      <c r="Y2978" t="s">
        <v>173</v>
      </c>
      <c r="Z2978" t="s">
        <v>173</v>
      </c>
      <c r="AA2978" t="s">
        <v>173</v>
      </c>
      <c r="AB2978" t="s">
        <v>173</v>
      </c>
      <c r="AC2978" s="25">
        <v>16.040351601675418</v>
      </c>
      <c r="AD2978" s="25">
        <v>9.0496135921184599</v>
      </c>
      <c r="AE2978" s="25">
        <v>6.4302990973983842</v>
      </c>
      <c r="AQ2978" s="5">
        <f>VLOOKUP(AR2978,'End KS4 denominations'!A:G,7,0)</f>
        <v>16951</v>
      </c>
      <c r="AR2978" s="5" t="str">
        <f t="shared" si="46"/>
        <v>Boys.S8.state-funded mainstream.non-selective schools in highly selective areas.Total</v>
      </c>
    </row>
    <row r="2979" spans="1:44" x14ac:dyDescent="0.25">
      <c r="A2979">
        <v>201819</v>
      </c>
      <c r="B2979" t="s">
        <v>19</v>
      </c>
      <c r="C2979" t="s">
        <v>110</v>
      </c>
      <c r="D2979" t="s">
        <v>20</v>
      </c>
      <c r="E2979" t="s">
        <v>21</v>
      </c>
      <c r="F2979" t="s">
        <v>22</v>
      </c>
      <c r="G2979" t="s">
        <v>113</v>
      </c>
      <c r="H2979" t="s">
        <v>128</v>
      </c>
      <c r="I2979" t="s">
        <v>166</v>
      </c>
      <c r="J2979" t="s">
        <v>129</v>
      </c>
      <c r="K2979" t="s">
        <v>161</v>
      </c>
      <c r="L2979" t="s">
        <v>37</v>
      </c>
      <c r="M2979" t="s">
        <v>26</v>
      </c>
      <c r="N2979">
        <v>1993</v>
      </c>
      <c r="O2979">
        <v>1958</v>
      </c>
      <c r="P2979">
        <v>1148</v>
      </c>
      <c r="Q2979">
        <v>848</v>
      </c>
      <c r="R2979">
        <v>0</v>
      </c>
      <c r="S2979">
        <v>0</v>
      </c>
      <c r="T2979">
        <v>0</v>
      </c>
      <c r="U2979">
        <v>0</v>
      </c>
      <c r="V2979">
        <v>98</v>
      </c>
      <c r="W2979">
        <v>57</v>
      </c>
      <c r="X2979">
        <v>42</v>
      </c>
      <c r="Y2979" t="s">
        <v>173</v>
      </c>
      <c r="Z2979" t="s">
        <v>173</v>
      </c>
      <c r="AA2979" t="s">
        <v>173</v>
      </c>
      <c r="AB2979" t="s">
        <v>173</v>
      </c>
      <c r="AC2979" s="25">
        <v>11.909975669099756</v>
      </c>
      <c r="AD2979" s="25">
        <v>6.9829683698296838</v>
      </c>
      <c r="AE2979" s="25">
        <v>5.1581508515815084</v>
      </c>
      <c r="AQ2979" s="5">
        <f>VLOOKUP(AR2979,'End KS4 denominations'!A:G,7,0)</f>
        <v>16440</v>
      </c>
      <c r="AR2979" s="5" t="str">
        <f t="shared" si="46"/>
        <v>Girls.S8.state-funded mainstream.non-selective schools in highly selective areas.Total</v>
      </c>
    </row>
    <row r="2980" spans="1:44" x14ac:dyDescent="0.25">
      <c r="A2980">
        <v>201819</v>
      </c>
      <c r="B2980" t="s">
        <v>19</v>
      </c>
      <c r="C2980" t="s">
        <v>110</v>
      </c>
      <c r="D2980" t="s">
        <v>20</v>
      </c>
      <c r="E2980" t="s">
        <v>21</v>
      </c>
      <c r="F2980" t="s">
        <v>22</v>
      </c>
      <c r="G2980" t="s">
        <v>161</v>
      </c>
      <c r="H2980" t="s">
        <v>128</v>
      </c>
      <c r="I2980" t="s">
        <v>166</v>
      </c>
      <c r="J2980" t="s">
        <v>129</v>
      </c>
      <c r="K2980" t="s">
        <v>161</v>
      </c>
      <c r="L2980" t="s">
        <v>37</v>
      </c>
      <c r="M2980" t="s">
        <v>26</v>
      </c>
      <c r="N2980">
        <v>4780</v>
      </c>
      <c r="O2980">
        <v>4677</v>
      </c>
      <c r="P2980">
        <v>2682</v>
      </c>
      <c r="Q2980">
        <v>1938</v>
      </c>
      <c r="R2980">
        <v>0</v>
      </c>
      <c r="S2980">
        <v>0</v>
      </c>
      <c r="T2980">
        <v>0</v>
      </c>
      <c r="U2980">
        <v>0</v>
      </c>
      <c r="V2980">
        <v>97</v>
      </c>
      <c r="W2980">
        <v>56</v>
      </c>
      <c r="X2980">
        <v>40</v>
      </c>
      <c r="Y2980" t="s">
        <v>173</v>
      </c>
      <c r="Z2980" t="s">
        <v>173</v>
      </c>
      <c r="AA2980" t="s">
        <v>173</v>
      </c>
      <c r="AB2980" t="s">
        <v>173</v>
      </c>
      <c r="AC2980" s="25">
        <v>14.006768290856817</v>
      </c>
      <c r="AD2980" s="25">
        <v>8.0321044592854349</v>
      </c>
      <c r="AE2980" s="25">
        <v>5.8039591506693418</v>
      </c>
      <c r="AQ2980" s="5">
        <f>VLOOKUP(AR2980,'End KS4 denominations'!A:G,7,0)</f>
        <v>33391</v>
      </c>
      <c r="AR2980" s="5" t="str">
        <f t="shared" si="46"/>
        <v>Total.S8.state-funded mainstream.non-selective schools in highly selective areas.Total</v>
      </c>
    </row>
    <row r="2981" spans="1:44" x14ac:dyDescent="0.25">
      <c r="A2981">
        <v>201819</v>
      </c>
      <c r="B2981" t="s">
        <v>19</v>
      </c>
      <c r="C2981" t="s">
        <v>110</v>
      </c>
      <c r="D2981" t="s">
        <v>20</v>
      </c>
      <c r="E2981" t="s">
        <v>21</v>
      </c>
      <c r="F2981" t="s">
        <v>22</v>
      </c>
      <c r="G2981" t="s">
        <v>111</v>
      </c>
      <c r="H2981" t="s">
        <v>128</v>
      </c>
      <c r="I2981" t="s">
        <v>166</v>
      </c>
      <c r="J2981" t="s">
        <v>130</v>
      </c>
      <c r="K2981" t="s">
        <v>161</v>
      </c>
      <c r="L2981" t="s">
        <v>37</v>
      </c>
      <c r="M2981" t="s">
        <v>26</v>
      </c>
      <c r="N2981">
        <v>44073</v>
      </c>
      <c r="O2981">
        <v>43131</v>
      </c>
      <c r="P2981">
        <v>27106</v>
      </c>
      <c r="Q2981">
        <v>20465</v>
      </c>
      <c r="R2981">
        <v>0</v>
      </c>
      <c r="S2981">
        <v>0</v>
      </c>
      <c r="T2981">
        <v>0</v>
      </c>
      <c r="U2981">
        <v>0</v>
      </c>
      <c r="V2981">
        <v>97</v>
      </c>
      <c r="W2981">
        <v>61</v>
      </c>
      <c r="X2981">
        <v>46</v>
      </c>
      <c r="Y2981" t="s">
        <v>173</v>
      </c>
      <c r="Z2981" t="s">
        <v>173</v>
      </c>
      <c r="AA2981" t="s">
        <v>173</v>
      </c>
      <c r="AB2981" t="s">
        <v>173</v>
      </c>
      <c r="AC2981" s="25">
        <v>18.012453487352317</v>
      </c>
      <c r="AD2981" s="25">
        <v>11.320061306906215</v>
      </c>
      <c r="AE2981" s="25">
        <v>8.5466337580548828</v>
      </c>
      <c r="AQ2981" s="5">
        <f>VLOOKUP(AR2981,'End KS4 denominations'!A:G,7,0)</f>
        <v>239451</v>
      </c>
      <c r="AR2981" s="5" t="str">
        <f t="shared" si="46"/>
        <v>Boys.S8.state-funded mainstream.non-selective schools in other areas.Total</v>
      </c>
    </row>
    <row r="2982" spans="1:44" x14ac:dyDescent="0.25">
      <c r="A2982">
        <v>201819</v>
      </c>
      <c r="B2982" t="s">
        <v>19</v>
      </c>
      <c r="C2982" t="s">
        <v>110</v>
      </c>
      <c r="D2982" t="s">
        <v>20</v>
      </c>
      <c r="E2982" t="s">
        <v>21</v>
      </c>
      <c r="F2982" t="s">
        <v>22</v>
      </c>
      <c r="G2982" t="s">
        <v>113</v>
      </c>
      <c r="H2982" t="s">
        <v>128</v>
      </c>
      <c r="I2982" t="s">
        <v>166</v>
      </c>
      <c r="J2982" t="s">
        <v>130</v>
      </c>
      <c r="K2982" t="s">
        <v>161</v>
      </c>
      <c r="L2982" t="s">
        <v>37</v>
      </c>
      <c r="M2982" t="s">
        <v>26</v>
      </c>
      <c r="N2982">
        <v>29748</v>
      </c>
      <c r="O2982">
        <v>29396</v>
      </c>
      <c r="P2982">
        <v>19647</v>
      </c>
      <c r="Q2982">
        <v>15301</v>
      </c>
      <c r="R2982">
        <v>0</v>
      </c>
      <c r="S2982">
        <v>0</v>
      </c>
      <c r="T2982">
        <v>0</v>
      </c>
      <c r="U2982">
        <v>0</v>
      </c>
      <c r="V2982">
        <v>98</v>
      </c>
      <c r="W2982">
        <v>66</v>
      </c>
      <c r="X2982">
        <v>51</v>
      </c>
      <c r="Y2982" t="s">
        <v>173</v>
      </c>
      <c r="Z2982" t="s">
        <v>173</v>
      </c>
      <c r="AA2982" t="s">
        <v>173</v>
      </c>
      <c r="AB2982" t="s">
        <v>173</v>
      </c>
      <c r="AC2982" s="25">
        <v>12.563950233148551</v>
      </c>
      <c r="AD2982" s="25">
        <v>8.3971945241076895</v>
      </c>
      <c r="AE2982" s="25">
        <v>6.5396993644511499</v>
      </c>
      <c r="AQ2982" s="5">
        <f>VLOOKUP(AR2982,'End KS4 denominations'!A:G,7,0)</f>
        <v>233971</v>
      </c>
      <c r="AR2982" s="5" t="str">
        <f t="shared" si="46"/>
        <v>Girls.S8.state-funded mainstream.non-selective schools in other areas.Total</v>
      </c>
    </row>
    <row r="2983" spans="1:44" x14ac:dyDescent="0.25">
      <c r="A2983">
        <v>201819</v>
      </c>
      <c r="B2983" t="s">
        <v>19</v>
      </c>
      <c r="C2983" t="s">
        <v>110</v>
      </c>
      <c r="D2983" t="s">
        <v>20</v>
      </c>
      <c r="E2983" t="s">
        <v>21</v>
      </c>
      <c r="F2983" t="s">
        <v>22</v>
      </c>
      <c r="G2983" t="s">
        <v>161</v>
      </c>
      <c r="H2983" t="s">
        <v>128</v>
      </c>
      <c r="I2983" t="s">
        <v>166</v>
      </c>
      <c r="J2983" t="s">
        <v>130</v>
      </c>
      <c r="K2983" t="s">
        <v>161</v>
      </c>
      <c r="L2983" t="s">
        <v>37</v>
      </c>
      <c r="M2983" t="s">
        <v>26</v>
      </c>
      <c r="N2983">
        <v>73821</v>
      </c>
      <c r="O2983">
        <v>72527</v>
      </c>
      <c r="P2983">
        <v>46753</v>
      </c>
      <c r="Q2983">
        <v>35766</v>
      </c>
      <c r="R2983">
        <v>0</v>
      </c>
      <c r="S2983">
        <v>0</v>
      </c>
      <c r="T2983">
        <v>0</v>
      </c>
      <c r="U2983">
        <v>0</v>
      </c>
      <c r="V2983">
        <v>98</v>
      </c>
      <c r="W2983">
        <v>63</v>
      </c>
      <c r="X2983">
        <v>48</v>
      </c>
      <c r="Y2983" t="s">
        <v>173</v>
      </c>
      <c r="Z2983" t="s">
        <v>173</v>
      </c>
      <c r="AA2983" t="s">
        <v>173</v>
      </c>
      <c r="AB2983" t="s">
        <v>173</v>
      </c>
      <c r="AC2983" s="25">
        <v>15.319735880461829</v>
      </c>
      <c r="AD2983" s="25">
        <v>9.8755444402668235</v>
      </c>
      <c r="AE2983" s="25">
        <v>7.5547819915424297</v>
      </c>
      <c r="AQ2983" s="5">
        <f>VLOOKUP(AR2983,'End KS4 denominations'!A:G,7,0)</f>
        <v>473422</v>
      </c>
      <c r="AR2983" s="5" t="str">
        <f t="shared" si="46"/>
        <v>Total.S8.state-funded mainstream.non-selective schools in other areas.Total</v>
      </c>
    </row>
    <row r="2984" spans="1:44" x14ac:dyDescent="0.25">
      <c r="A2984">
        <v>201819</v>
      </c>
      <c r="B2984" t="s">
        <v>19</v>
      </c>
      <c r="C2984" t="s">
        <v>110</v>
      </c>
      <c r="D2984" t="s">
        <v>20</v>
      </c>
      <c r="E2984" t="s">
        <v>21</v>
      </c>
      <c r="F2984" t="s">
        <v>22</v>
      </c>
      <c r="G2984" t="s">
        <v>111</v>
      </c>
      <c r="H2984" t="s">
        <v>128</v>
      </c>
      <c r="I2984" t="s">
        <v>166</v>
      </c>
      <c r="J2984" t="s">
        <v>131</v>
      </c>
      <c r="K2984" t="s">
        <v>161</v>
      </c>
      <c r="L2984" t="s">
        <v>37</v>
      </c>
      <c r="M2984" t="s">
        <v>26</v>
      </c>
      <c r="N2984">
        <v>2714</v>
      </c>
      <c r="O2984">
        <v>2714</v>
      </c>
      <c r="P2984">
        <v>2604</v>
      </c>
      <c r="Q2984">
        <v>2421</v>
      </c>
      <c r="R2984">
        <v>0</v>
      </c>
      <c r="S2984">
        <v>0</v>
      </c>
      <c r="T2984">
        <v>0</v>
      </c>
      <c r="U2984">
        <v>0</v>
      </c>
      <c r="V2984">
        <v>100</v>
      </c>
      <c r="W2984">
        <v>95</v>
      </c>
      <c r="X2984">
        <v>89</v>
      </c>
      <c r="Y2984" t="s">
        <v>173</v>
      </c>
      <c r="Z2984" t="s">
        <v>173</v>
      </c>
      <c r="AA2984" t="s">
        <v>173</v>
      </c>
      <c r="AB2984" t="s">
        <v>173</v>
      </c>
      <c r="AC2984" s="25">
        <v>22.74746458804794</v>
      </c>
      <c r="AD2984" s="25">
        <v>21.825496605481518</v>
      </c>
      <c r="AE2984" s="25">
        <v>20.291677143575559</v>
      </c>
      <c r="AQ2984" s="5">
        <f>VLOOKUP(AR2984,'End KS4 denominations'!A:G,7,0)</f>
        <v>11931</v>
      </c>
      <c r="AR2984" s="5" t="str">
        <f t="shared" si="46"/>
        <v>Boys.S8.state-funded mainstream.selective schools.Total</v>
      </c>
    </row>
    <row r="2985" spans="1:44" x14ac:dyDescent="0.25">
      <c r="A2985">
        <v>201819</v>
      </c>
      <c r="B2985" t="s">
        <v>19</v>
      </c>
      <c r="C2985" t="s">
        <v>110</v>
      </c>
      <c r="D2985" t="s">
        <v>20</v>
      </c>
      <c r="E2985" t="s">
        <v>21</v>
      </c>
      <c r="F2985" t="s">
        <v>22</v>
      </c>
      <c r="G2985" t="s">
        <v>113</v>
      </c>
      <c r="H2985" t="s">
        <v>128</v>
      </c>
      <c r="I2985" t="s">
        <v>166</v>
      </c>
      <c r="J2985" t="s">
        <v>131</v>
      </c>
      <c r="K2985" t="s">
        <v>161</v>
      </c>
      <c r="L2985" t="s">
        <v>37</v>
      </c>
      <c r="M2985" t="s">
        <v>26</v>
      </c>
      <c r="N2985">
        <v>2049</v>
      </c>
      <c r="O2985">
        <v>2049</v>
      </c>
      <c r="P2985">
        <v>1993</v>
      </c>
      <c r="Q2985">
        <v>1895</v>
      </c>
      <c r="R2985">
        <v>0</v>
      </c>
      <c r="S2985">
        <v>0</v>
      </c>
      <c r="T2985">
        <v>0</v>
      </c>
      <c r="U2985">
        <v>0</v>
      </c>
      <c r="V2985">
        <v>100</v>
      </c>
      <c r="W2985">
        <v>97</v>
      </c>
      <c r="X2985">
        <v>92</v>
      </c>
      <c r="Y2985" t="s">
        <v>173</v>
      </c>
      <c r="Z2985" t="s">
        <v>173</v>
      </c>
      <c r="AA2985" t="s">
        <v>173</v>
      </c>
      <c r="AB2985" t="s">
        <v>173</v>
      </c>
      <c r="AC2985" s="25">
        <v>16.978786874378521</v>
      </c>
      <c r="AD2985" s="25">
        <v>16.514749751408683</v>
      </c>
      <c r="AE2985" s="25">
        <v>15.702684786211469</v>
      </c>
      <c r="AQ2985" s="5">
        <f>VLOOKUP(AR2985,'End KS4 denominations'!A:G,7,0)</f>
        <v>12068</v>
      </c>
      <c r="AR2985" s="5" t="str">
        <f t="shared" si="46"/>
        <v>Girls.S8.state-funded mainstream.selective schools.Total</v>
      </c>
    </row>
    <row r="2986" spans="1:44" x14ac:dyDescent="0.25">
      <c r="A2986">
        <v>201819</v>
      </c>
      <c r="B2986" t="s">
        <v>19</v>
      </c>
      <c r="C2986" t="s">
        <v>110</v>
      </c>
      <c r="D2986" t="s">
        <v>20</v>
      </c>
      <c r="E2986" t="s">
        <v>21</v>
      </c>
      <c r="F2986" t="s">
        <v>22</v>
      </c>
      <c r="G2986" t="s">
        <v>161</v>
      </c>
      <c r="H2986" t="s">
        <v>128</v>
      </c>
      <c r="I2986" t="s">
        <v>166</v>
      </c>
      <c r="J2986" t="s">
        <v>131</v>
      </c>
      <c r="K2986" t="s">
        <v>161</v>
      </c>
      <c r="L2986" t="s">
        <v>37</v>
      </c>
      <c r="M2986" t="s">
        <v>26</v>
      </c>
      <c r="N2986">
        <v>4763</v>
      </c>
      <c r="O2986">
        <v>4763</v>
      </c>
      <c r="P2986">
        <v>4597</v>
      </c>
      <c r="Q2986">
        <v>4316</v>
      </c>
      <c r="R2986">
        <v>0</v>
      </c>
      <c r="S2986">
        <v>0</v>
      </c>
      <c r="T2986">
        <v>0</v>
      </c>
      <c r="U2986">
        <v>0</v>
      </c>
      <c r="V2986">
        <v>100</v>
      </c>
      <c r="W2986">
        <v>96</v>
      </c>
      <c r="X2986">
        <v>90</v>
      </c>
      <c r="Y2986" t="s">
        <v>173</v>
      </c>
      <c r="Z2986" t="s">
        <v>173</v>
      </c>
      <c r="AA2986" t="s">
        <v>173</v>
      </c>
      <c r="AB2986" t="s">
        <v>173</v>
      </c>
      <c r="AC2986" s="25">
        <v>19.846660277511564</v>
      </c>
      <c r="AD2986" s="25">
        <v>19.154964790199593</v>
      </c>
      <c r="AE2986" s="25">
        <v>17.984082670111253</v>
      </c>
      <c r="AQ2986" s="5">
        <f>VLOOKUP(AR2986,'End KS4 denominations'!A:G,7,0)</f>
        <v>23999</v>
      </c>
      <c r="AR2986" s="5" t="str">
        <f t="shared" si="46"/>
        <v>Total.S8.state-funded mainstream.selective schools.Total</v>
      </c>
    </row>
    <row r="2987" spans="1:44" x14ac:dyDescent="0.25">
      <c r="A2987">
        <v>201819</v>
      </c>
      <c r="B2987" t="s">
        <v>19</v>
      </c>
      <c r="C2987" t="s">
        <v>110</v>
      </c>
      <c r="D2987" t="s">
        <v>20</v>
      </c>
      <c r="E2987" t="s">
        <v>21</v>
      </c>
      <c r="F2987" t="s">
        <v>22</v>
      </c>
      <c r="G2987" t="s">
        <v>111</v>
      </c>
      <c r="H2987" t="s">
        <v>128</v>
      </c>
      <c r="I2987" t="s">
        <v>166</v>
      </c>
      <c r="J2987" t="s">
        <v>129</v>
      </c>
      <c r="K2987" t="s">
        <v>161</v>
      </c>
      <c r="L2987" t="s">
        <v>38</v>
      </c>
      <c r="M2987" t="s">
        <v>26</v>
      </c>
      <c r="N2987">
        <v>3237</v>
      </c>
      <c r="O2987">
        <v>3197</v>
      </c>
      <c r="P2987">
        <v>2553</v>
      </c>
      <c r="Q2987">
        <v>1908</v>
      </c>
      <c r="R2987">
        <v>0</v>
      </c>
      <c r="S2987">
        <v>0</v>
      </c>
      <c r="T2987">
        <v>0</v>
      </c>
      <c r="U2987">
        <v>0</v>
      </c>
      <c r="V2987">
        <v>98</v>
      </c>
      <c r="W2987">
        <v>78</v>
      </c>
      <c r="X2987">
        <v>58</v>
      </c>
      <c r="Y2987" t="s">
        <v>173</v>
      </c>
      <c r="Z2987" t="s">
        <v>173</v>
      </c>
      <c r="AA2987" t="s">
        <v>173</v>
      </c>
      <c r="AB2987" t="s">
        <v>173</v>
      </c>
      <c r="AC2987" s="25">
        <v>18.860244233378562</v>
      </c>
      <c r="AD2987" s="25">
        <v>15.061058344640434</v>
      </c>
      <c r="AE2987" s="25">
        <v>11.255973098932216</v>
      </c>
      <c r="AQ2987" s="5">
        <f>VLOOKUP(AR2987,'End KS4 denominations'!A:G,7,0)</f>
        <v>16951</v>
      </c>
      <c r="AR2987" s="5" t="str">
        <f t="shared" si="46"/>
        <v>Boys.S8.state-funded mainstream.non-selective schools in highly selective areas.Total</v>
      </c>
    </row>
    <row r="2988" spans="1:44" x14ac:dyDescent="0.25">
      <c r="A2988">
        <v>201819</v>
      </c>
      <c r="B2988" t="s">
        <v>19</v>
      </c>
      <c r="C2988" t="s">
        <v>110</v>
      </c>
      <c r="D2988" t="s">
        <v>20</v>
      </c>
      <c r="E2988" t="s">
        <v>21</v>
      </c>
      <c r="F2988" t="s">
        <v>22</v>
      </c>
      <c r="G2988" t="s">
        <v>113</v>
      </c>
      <c r="H2988" t="s">
        <v>128</v>
      </c>
      <c r="I2988" t="s">
        <v>166</v>
      </c>
      <c r="J2988" t="s">
        <v>129</v>
      </c>
      <c r="K2988" t="s">
        <v>161</v>
      </c>
      <c r="L2988" t="s">
        <v>38</v>
      </c>
      <c r="M2988" t="s">
        <v>26</v>
      </c>
      <c r="N2988">
        <v>3198</v>
      </c>
      <c r="O2988">
        <v>3166</v>
      </c>
      <c r="P2988">
        <v>2550</v>
      </c>
      <c r="Q2988">
        <v>1979</v>
      </c>
      <c r="R2988">
        <v>0</v>
      </c>
      <c r="S2988">
        <v>0</v>
      </c>
      <c r="T2988">
        <v>0</v>
      </c>
      <c r="U2988">
        <v>0</v>
      </c>
      <c r="V2988">
        <v>98</v>
      </c>
      <c r="W2988">
        <v>79</v>
      </c>
      <c r="X2988">
        <v>61</v>
      </c>
      <c r="Y2988" t="s">
        <v>173</v>
      </c>
      <c r="Z2988" t="s">
        <v>173</v>
      </c>
      <c r="AA2988" t="s">
        <v>173</v>
      </c>
      <c r="AB2988" t="s">
        <v>173</v>
      </c>
      <c r="AC2988" s="25">
        <v>19.257907542579076</v>
      </c>
      <c r="AD2988" s="25">
        <v>15.51094890510949</v>
      </c>
      <c r="AE2988" s="25">
        <v>12.037712895377128</v>
      </c>
      <c r="AQ2988" s="5">
        <f>VLOOKUP(AR2988,'End KS4 denominations'!A:G,7,0)</f>
        <v>16440</v>
      </c>
      <c r="AR2988" s="5" t="str">
        <f t="shared" si="46"/>
        <v>Girls.S8.state-funded mainstream.non-selective schools in highly selective areas.Total</v>
      </c>
    </row>
    <row r="2989" spans="1:44" x14ac:dyDescent="0.25">
      <c r="A2989">
        <v>201819</v>
      </c>
      <c r="B2989" t="s">
        <v>19</v>
      </c>
      <c r="C2989" t="s">
        <v>110</v>
      </c>
      <c r="D2989" t="s">
        <v>20</v>
      </c>
      <c r="E2989" t="s">
        <v>21</v>
      </c>
      <c r="F2989" t="s">
        <v>22</v>
      </c>
      <c r="G2989" t="s">
        <v>161</v>
      </c>
      <c r="H2989" t="s">
        <v>128</v>
      </c>
      <c r="I2989" t="s">
        <v>166</v>
      </c>
      <c r="J2989" t="s">
        <v>129</v>
      </c>
      <c r="K2989" t="s">
        <v>161</v>
      </c>
      <c r="L2989" t="s">
        <v>38</v>
      </c>
      <c r="M2989" t="s">
        <v>26</v>
      </c>
      <c r="N2989">
        <v>6435</v>
      </c>
      <c r="O2989">
        <v>6363</v>
      </c>
      <c r="P2989">
        <v>5103</v>
      </c>
      <c r="Q2989">
        <v>3887</v>
      </c>
      <c r="R2989">
        <v>0</v>
      </c>
      <c r="S2989">
        <v>0</v>
      </c>
      <c r="T2989">
        <v>0</v>
      </c>
      <c r="U2989">
        <v>0</v>
      </c>
      <c r="V2989">
        <v>98</v>
      </c>
      <c r="W2989">
        <v>79</v>
      </c>
      <c r="X2989">
        <v>60</v>
      </c>
      <c r="Y2989" t="s">
        <v>173</v>
      </c>
      <c r="Z2989" t="s">
        <v>173</v>
      </c>
      <c r="AA2989" t="s">
        <v>173</v>
      </c>
      <c r="AB2989" t="s">
        <v>173</v>
      </c>
      <c r="AC2989" s="25">
        <v>19.056033062801355</v>
      </c>
      <c r="AD2989" s="25">
        <v>15.282561169177322</v>
      </c>
      <c r="AE2989" s="25">
        <v>11.640861309933815</v>
      </c>
      <c r="AQ2989" s="5">
        <f>VLOOKUP(AR2989,'End KS4 denominations'!A:G,7,0)</f>
        <v>33391</v>
      </c>
      <c r="AR2989" s="5" t="str">
        <f t="shared" si="46"/>
        <v>Total.S8.state-funded mainstream.non-selective schools in highly selective areas.Total</v>
      </c>
    </row>
    <row r="2990" spans="1:44" x14ac:dyDescent="0.25">
      <c r="A2990">
        <v>201819</v>
      </c>
      <c r="B2990" t="s">
        <v>19</v>
      </c>
      <c r="C2990" t="s">
        <v>110</v>
      </c>
      <c r="D2990" t="s">
        <v>20</v>
      </c>
      <c r="E2990" t="s">
        <v>21</v>
      </c>
      <c r="F2990" t="s">
        <v>22</v>
      </c>
      <c r="G2990" t="s">
        <v>111</v>
      </c>
      <c r="H2990" t="s">
        <v>128</v>
      </c>
      <c r="I2990" t="s">
        <v>166</v>
      </c>
      <c r="J2990" t="s">
        <v>130</v>
      </c>
      <c r="K2990" t="s">
        <v>161</v>
      </c>
      <c r="L2990" t="s">
        <v>38</v>
      </c>
      <c r="M2990" t="s">
        <v>26</v>
      </c>
      <c r="N2990">
        <v>61091</v>
      </c>
      <c r="O2990">
        <v>60633</v>
      </c>
      <c r="P2990">
        <v>54042</v>
      </c>
      <c r="Q2990">
        <v>46378</v>
      </c>
      <c r="R2990">
        <v>0</v>
      </c>
      <c r="S2990">
        <v>0</v>
      </c>
      <c r="T2990">
        <v>0</v>
      </c>
      <c r="U2990">
        <v>0</v>
      </c>
      <c r="V2990">
        <v>99</v>
      </c>
      <c r="W2990">
        <v>88</v>
      </c>
      <c r="X2990">
        <v>75</v>
      </c>
      <c r="Y2990" t="s">
        <v>173</v>
      </c>
      <c r="Z2990" t="s">
        <v>173</v>
      </c>
      <c r="AA2990" t="s">
        <v>173</v>
      </c>
      <c r="AB2990" t="s">
        <v>173</v>
      </c>
      <c r="AC2990" s="25">
        <v>25.321673327737198</v>
      </c>
      <c r="AD2990" s="25">
        <v>22.569126877732813</v>
      </c>
      <c r="AE2990" s="25">
        <v>19.368472046472974</v>
      </c>
      <c r="AQ2990" s="5">
        <f>VLOOKUP(AR2990,'End KS4 denominations'!A:G,7,0)</f>
        <v>239451</v>
      </c>
      <c r="AR2990" s="5" t="str">
        <f t="shared" si="46"/>
        <v>Boys.S8.state-funded mainstream.non-selective schools in other areas.Total</v>
      </c>
    </row>
    <row r="2991" spans="1:44" x14ac:dyDescent="0.25">
      <c r="A2991">
        <v>201819</v>
      </c>
      <c r="B2991" t="s">
        <v>19</v>
      </c>
      <c r="C2991" t="s">
        <v>110</v>
      </c>
      <c r="D2991" t="s">
        <v>20</v>
      </c>
      <c r="E2991" t="s">
        <v>21</v>
      </c>
      <c r="F2991" t="s">
        <v>22</v>
      </c>
      <c r="G2991" t="s">
        <v>113</v>
      </c>
      <c r="H2991" t="s">
        <v>128</v>
      </c>
      <c r="I2991" t="s">
        <v>166</v>
      </c>
      <c r="J2991" t="s">
        <v>130</v>
      </c>
      <c r="K2991" t="s">
        <v>161</v>
      </c>
      <c r="L2991" t="s">
        <v>38</v>
      </c>
      <c r="M2991" t="s">
        <v>26</v>
      </c>
      <c r="N2991">
        <v>59026</v>
      </c>
      <c r="O2991">
        <v>58632</v>
      </c>
      <c r="P2991">
        <v>52874</v>
      </c>
      <c r="Q2991">
        <v>45603</v>
      </c>
      <c r="R2991">
        <v>0</v>
      </c>
      <c r="S2991">
        <v>0</v>
      </c>
      <c r="T2991">
        <v>0</v>
      </c>
      <c r="U2991">
        <v>0</v>
      </c>
      <c r="V2991">
        <v>99</v>
      </c>
      <c r="W2991">
        <v>89</v>
      </c>
      <c r="X2991">
        <v>77</v>
      </c>
      <c r="Y2991" t="s">
        <v>173</v>
      </c>
      <c r="Z2991" t="s">
        <v>173</v>
      </c>
      <c r="AA2991" t="s">
        <v>173</v>
      </c>
      <c r="AB2991" t="s">
        <v>173</v>
      </c>
      <c r="AC2991" s="25">
        <v>25.059515922913523</v>
      </c>
      <c r="AD2991" s="25">
        <v>22.598527167896876</v>
      </c>
      <c r="AE2991" s="25">
        <v>19.490877074509232</v>
      </c>
      <c r="AQ2991" s="5">
        <f>VLOOKUP(AR2991,'End KS4 denominations'!A:G,7,0)</f>
        <v>233971</v>
      </c>
      <c r="AR2991" s="5" t="str">
        <f t="shared" si="46"/>
        <v>Girls.S8.state-funded mainstream.non-selective schools in other areas.Total</v>
      </c>
    </row>
    <row r="2992" spans="1:44" x14ac:dyDescent="0.25">
      <c r="A2992">
        <v>201819</v>
      </c>
      <c r="B2992" t="s">
        <v>19</v>
      </c>
      <c r="C2992" t="s">
        <v>110</v>
      </c>
      <c r="D2992" t="s">
        <v>20</v>
      </c>
      <c r="E2992" t="s">
        <v>21</v>
      </c>
      <c r="F2992" t="s">
        <v>22</v>
      </c>
      <c r="G2992" t="s">
        <v>161</v>
      </c>
      <c r="H2992" t="s">
        <v>128</v>
      </c>
      <c r="I2992" t="s">
        <v>166</v>
      </c>
      <c r="J2992" t="s">
        <v>130</v>
      </c>
      <c r="K2992" t="s">
        <v>161</v>
      </c>
      <c r="L2992" t="s">
        <v>38</v>
      </c>
      <c r="M2992" t="s">
        <v>26</v>
      </c>
      <c r="N2992">
        <v>120117</v>
      </c>
      <c r="O2992">
        <v>119265</v>
      </c>
      <c r="P2992">
        <v>106916</v>
      </c>
      <c r="Q2992">
        <v>91981</v>
      </c>
      <c r="R2992">
        <v>0</v>
      </c>
      <c r="S2992">
        <v>0</v>
      </c>
      <c r="T2992">
        <v>0</v>
      </c>
      <c r="U2992">
        <v>0</v>
      </c>
      <c r="V2992">
        <v>99</v>
      </c>
      <c r="W2992">
        <v>89</v>
      </c>
      <c r="X2992">
        <v>76</v>
      </c>
      <c r="Y2992" t="s">
        <v>173</v>
      </c>
      <c r="Z2992" t="s">
        <v>173</v>
      </c>
      <c r="AA2992" t="s">
        <v>173</v>
      </c>
      <c r="AB2992" t="s">
        <v>173</v>
      </c>
      <c r="AC2992" s="25">
        <v>25.19211190016518</v>
      </c>
      <c r="AD2992" s="25">
        <v>22.583656864277536</v>
      </c>
      <c r="AE2992" s="25">
        <v>19.428966123247335</v>
      </c>
      <c r="AQ2992" s="5">
        <f>VLOOKUP(AR2992,'End KS4 denominations'!A:G,7,0)</f>
        <v>473422</v>
      </c>
      <c r="AR2992" s="5" t="str">
        <f t="shared" si="46"/>
        <v>Total.S8.state-funded mainstream.non-selective schools in other areas.Total</v>
      </c>
    </row>
    <row r="2993" spans="1:44" x14ac:dyDescent="0.25">
      <c r="A2993">
        <v>201819</v>
      </c>
      <c r="B2993" t="s">
        <v>19</v>
      </c>
      <c r="C2993" t="s">
        <v>110</v>
      </c>
      <c r="D2993" t="s">
        <v>20</v>
      </c>
      <c r="E2993" t="s">
        <v>21</v>
      </c>
      <c r="F2993" t="s">
        <v>22</v>
      </c>
      <c r="G2993" t="s">
        <v>111</v>
      </c>
      <c r="H2993" t="s">
        <v>128</v>
      </c>
      <c r="I2993" t="s">
        <v>166</v>
      </c>
      <c r="J2993" t="s">
        <v>131</v>
      </c>
      <c r="K2993" t="s">
        <v>161</v>
      </c>
      <c r="L2993" t="s">
        <v>38</v>
      </c>
      <c r="M2993" t="s">
        <v>26</v>
      </c>
      <c r="N2993">
        <v>9905</v>
      </c>
      <c r="O2993">
        <v>9882</v>
      </c>
      <c r="P2993">
        <v>9728</v>
      </c>
      <c r="Q2993">
        <v>9300</v>
      </c>
      <c r="R2993">
        <v>0</v>
      </c>
      <c r="S2993">
        <v>0</v>
      </c>
      <c r="T2993">
        <v>0</v>
      </c>
      <c r="U2993">
        <v>0</v>
      </c>
      <c r="V2993">
        <v>99</v>
      </c>
      <c r="W2993">
        <v>98</v>
      </c>
      <c r="X2993">
        <v>93</v>
      </c>
      <c r="Y2993" t="s">
        <v>173</v>
      </c>
      <c r="Z2993" t="s">
        <v>173</v>
      </c>
      <c r="AA2993" t="s">
        <v>173</v>
      </c>
      <c r="AB2993" t="s">
        <v>173</v>
      </c>
      <c r="AC2993" s="25">
        <v>82.826250942921803</v>
      </c>
      <c r="AD2993" s="25">
        <v>81.535495767328797</v>
      </c>
      <c r="AE2993" s="25">
        <v>77.948202162434001</v>
      </c>
      <c r="AQ2993" s="5">
        <f>VLOOKUP(AR2993,'End KS4 denominations'!A:G,7,0)</f>
        <v>11931</v>
      </c>
      <c r="AR2993" s="5" t="str">
        <f t="shared" si="46"/>
        <v>Boys.S8.state-funded mainstream.selective schools.Total</v>
      </c>
    </row>
    <row r="2994" spans="1:44" x14ac:dyDescent="0.25">
      <c r="A2994">
        <v>201819</v>
      </c>
      <c r="B2994" t="s">
        <v>19</v>
      </c>
      <c r="C2994" t="s">
        <v>110</v>
      </c>
      <c r="D2994" t="s">
        <v>20</v>
      </c>
      <c r="E2994" t="s">
        <v>21</v>
      </c>
      <c r="F2994" t="s">
        <v>22</v>
      </c>
      <c r="G2994" t="s">
        <v>113</v>
      </c>
      <c r="H2994" t="s">
        <v>128</v>
      </c>
      <c r="I2994" t="s">
        <v>166</v>
      </c>
      <c r="J2994" t="s">
        <v>131</v>
      </c>
      <c r="K2994" t="s">
        <v>161</v>
      </c>
      <c r="L2994" t="s">
        <v>38</v>
      </c>
      <c r="M2994" t="s">
        <v>26</v>
      </c>
      <c r="N2994">
        <v>9726</v>
      </c>
      <c r="O2994">
        <v>9709</v>
      </c>
      <c r="P2994">
        <v>9626</v>
      </c>
      <c r="Q2994">
        <v>9266</v>
      </c>
      <c r="R2994">
        <v>0</v>
      </c>
      <c r="S2994">
        <v>0</v>
      </c>
      <c r="T2994">
        <v>0</v>
      </c>
      <c r="U2994">
        <v>0</v>
      </c>
      <c r="V2994">
        <v>99</v>
      </c>
      <c r="W2994">
        <v>98</v>
      </c>
      <c r="X2994">
        <v>95</v>
      </c>
      <c r="Y2994" t="s">
        <v>173</v>
      </c>
      <c r="Z2994" t="s">
        <v>173</v>
      </c>
      <c r="AA2994" t="s">
        <v>173</v>
      </c>
      <c r="AB2994" t="s">
        <v>173</v>
      </c>
      <c r="AC2994" s="25">
        <v>80.452436194895597</v>
      </c>
      <c r="AD2994" s="25">
        <v>79.764666887636722</v>
      </c>
      <c r="AE2994" s="25">
        <v>76.781571097116341</v>
      </c>
      <c r="AQ2994" s="5">
        <f>VLOOKUP(AR2994,'End KS4 denominations'!A:G,7,0)</f>
        <v>12068</v>
      </c>
      <c r="AR2994" s="5" t="str">
        <f t="shared" si="46"/>
        <v>Girls.S8.state-funded mainstream.selective schools.Total</v>
      </c>
    </row>
    <row r="2995" spans="1:44" x14ac:dyDescent="0.25">
      <c r="A2995">
        <v>201819</v>
      </c>
      <c r="B2995" t="s">
        <v>19</v>
      </c>
      <c r="C2995" t="s">
        <v>110</v>
      </c>
      <c r="D2995" t="s">
        <v>20</v>
      </c>
      <c r="E2995" t="s">
        <v>21</v>
      </c>
      <c r="F2995" t="s">
        <v>22</v>
      </c>
      <c r="G2995" t="s">
        <v>161</v>
      </c>
      <c r="H2995" t="s">
        <v>128</v>
      </c>
      <c r="I2995" t="s">
        <v>166</v>
      </c>
      <c r="J2995" t="s">
        <v>131</v>
      </c>
      <c r="K2995" t="s">
        <v>161</v>
      </c>
      <c r="L2995" t="s">
        <v>38</v>
      </c>
      <c r="M2995" t="s">
        <v>26</v>
      </c>
      <c r="N2995">
        <v>19631</v>
      </c>
      <c r="O2995">
        <v>19591</v>
      </c>
      <c r="P2995">
        <v>19354</v>
      </c>
      <c r="Q2995">
        <v>18566</v>
      </c>
      <c r="R2995">
        <v>0</v>
      </c>
      <c r="S2995">
        <v>0</v>
      </c>
      <c r="T2995">
        <v>0</v>
      </c>
      <c r="U2995">
        <v>0</v>
      </c>
      <c r="V2995">
        <v>99</v>
      </c>
      <c r="W2995">
        <v>98</v>
      </c>
      <c r="X2995">
        <v>94</v>
      </c>
      <c r="Y2995" t="s">
        <v>173</v>
      </c>
      <c r="Z2995" t="s">
        <v>173</v>
      </c>
      <c r="AA2995" t="s">
        <v>173</v>
      </c>
      <c r="AB2995" t="s">
        <v>173</v>
      </c>
      <c r="AC2995" s="25">
        <v>81.632568023667645</v>
      </c>
      <c r="AD2995" s="25">
        <v>80.645026876119843</v>
      </c>
      <c r="AE2995" s="25">
        <v>77.361556731530484</v>
      </c>
      <c r="AQ2995" s="5">
        <f>VLOOKUP(AR2995,'End KS4 denominations'!A:G,7,0)</f>
        <v>23999</v>
      </c>
      <c r="AR2995" s="5" t="str">
        <f t="shared" si="46"/>
        <v>Total.S8.state-funded mainstream.selective schools.Total</v>
      </c>
    </row>
    <row r="2996" spans="1:44" x14ac:dyDescent="0.25">
      <c r="A2996">
        <v>201819</v>
      </c>
      <c r="B2996" t="s">
        <v>19</v>
      </c>
      <c r="C2996" t="s">
        <v>110</v>
      </c>
      <c r="D2996" t="s">
        <v>20</v>
      </c>
      <c r="E2996" t="s">
        <v>21</v>
      </c>
      <c r="F2996" t="s">
        <v>22</v>
      </c>
      <c r="G2996" t="s">
        <v>111</v>
      </c>
      <c r="H2996" t="s">
        <v>128</v>
      </c>
      <c r="I2996" t="s">
        <v>166</v>
      </c>
      <c r="J2996" t="s">
        <v>130</v>
      </c>
      <c r="K2996" t="s">
        <v>161</v>
      </c>
      <c r="L2996" t="s">
        <v>39</v>
      </c>
      <c r="M2996" t="s">
        <v>26</v>
      </c>
      <c r="N2996">
        <v>402</v>
      </c>
      <c r="O2996">
        <v>385</v>
      </c>
      <c r="P2996">
        <v>235</v>
      </c>
      <c r="Q2996">
        <v>178</v>
      </c>
      <c r="R2996">
        <v>0</v>
      </c>
      <c r="S2996">
        <v>0</v>
      </c>
      <c r="T2996">
        <v>0</v>
      </c>
      <c r="U2996">
        <v>0</v>
      </c>
      <c r="V2996">
        <v>95</v>
      </c>
      <c r="W2996">
        <v>58</v>
      </c>
      <c r="X2996">
        <v>44</v>
      </c>
      <c r="Y2996" t="s">
        <v>173</v>
      </c>
      <c r="Z2996" t="s">
        <v>173</v>
      </c>
      <c r="AA2996" t="s">
        <v>173</v>
      </c>
      <c r="AB2996" t="s">
        <v>173</v>
      </c>
      <c r="AC2996" s="25">
        <v>0.16078446112148204</v>
      </c>
      <c r="AD2996" s="25">
        <v>9.8141164580644882E-2</v>
      </c>
      <c r="AE2996" s="25">
        <v>7.4336711895126764E-2</v>
      </c>
      <c r="AQ2996" s="5">
        <f>VLOOKUP(AR2996,'End KS4 denominations'!A:G,7,0)</f>
        <v>239451</v>
      </c>
      <c r="AR2996" s="5" t="str">
        <f t="shared" si="46"/>
        <v>Boys.S8.state-funded mainstream.non-selective schools in other areas.Total</v>
      </c>
    </row>
    <row r="2997" spans="1:44" x14ac:dyDescent="0.25">
      <c r="A2997">
        <v>201819</v>
      </c>
      <c r="B2997" t="s">
        <v>19</v>
      </c>
      <c r="C2997" t="s">
        <v>110</v>
      </c>
      <c r="D2997" t="s">
        <v>20</v>
      </c>
      <c r="E2997" t="s">
        <v>21</v>
      </c>
      <c r="F2997" t="s">
        <v>22</v>
      </c>
      <c r="G2997" t="s">
        <v>113</v>
      </c>
      <c r="H2997" t="s">
        <v>128</v>
      </c>
      <c r="I2997" t="s">
        <v>166</v>
      </c>
      <c r="J2997" t="s">
        <v>130</v>
      </c>
      <c r="K2997" t="s">
        <v>161</v>
      </c>
      <c r="L2997" t="s">
        <v>39</v>
      </c>
      <c r="M2997" t="s">
        <v>26</v>
      </c>
      <c r="N2997">
        <v>478</v>
      </c>
      <c r="O2997">
        <v>470</v>
      </c>
      <c r="P2997">
        <v>366</v>
      </c>
      <c r="Q2997">
        <v>298</v>
      </c>
      <c r="R2997">
        <v>0</v>
      </c>
      <c r="S2997">
        <v>0</v>
      </c>
      <c r="T2997">
        <v>0</v>
      </c>
      <c r="U2997">
        <v>0</v>
      </c>
      <c r="V2997">
        <v>98</v>
      </c>
      <c r="W2997">
        <v>76</v>
      </c>
      <c r="X2997">
        <v>62</v>
      </c>
      <c r="Y2997" t="s">
        <v>173</v>
      </c>
      <c r="Z2997" t="s">
        <v>173</v>
      </c>
      <c r="AA2997" t="s">
        <v>173</v>
      </c>
      <c r="AB2997" t="s">
        <v>173</v>
      </c>
      <c r="AC2997" s="25">
        <v>0.20087959618927134</v>
      </c>
      <c r="AD2997" s="25">
        <v>0.15642964298994319</v>
      </c>
      <c r="AE2997" s="25">
        <v>0.12736621205192097</v>
      </c>
      <c r="AQ2997" s="5">
        <f>VLOOKUP(AR2997,'End KS4 denominations'!A:G,7,0)</f>
        <v>233971</v>
      </c>
      <c r="AR2997" s="5" t="str">
        <f t="shared" si="46"/>
        <v>Girls.S8.state-funded mainstream.non-selective schools in other areas.Total</v>
      </c>
    </row>
    <row r="2998" spans="1:44" x14ac:dyDescent="0.25">
      <c r="A2998">
        <v>201819</v>
      </c>
      <c r="B2998" t="s">
        <v>19</v>
      </c>
      <c r="C2998" t="s">
        <v>110</v>
      </c>
      <c r="D2998" t="s">
        <v>20</v>
      </c>
      <c r="E2998" t="s">
        <v>21</v>
      </c>
      <c r="F2998" t="s">
        <v>22</v>
      </c>
      <c r="G2998" t="s">
        <v>161</v>
      </c>
      <c r="H2998" t="s">
        <v>128</v>
      </c>
      <c r="I2998" t="s">
        <v>166</v>
      </c>
      <c r="J2998" t="s">
        <v>130</v>
      </c>
      <c r="K2998" t="s">
        <v>161</v>
      </c>
      <c r="L2998" t="s">
        <v>39</v>
      </c>
      <c r="M2998" t="s">
        <v>26</v>
      </c>
      <c r="N2998">
        <v>880</v>
      </c>
      <c r="O2998">
        <v>855</v>
      </c>
      <c r="P2998">
        <v>601</v>
      </c>
      <c r="Q2998">
        <v>476</v>
      </c>
      <c r="R2998">
        <v>0</v>
      </c>
      <c r="S2998">
        <v>0</v>
      </c>
      <c r="T2998">
        <v>0</v>
      </c>
      <c r="U2998">
        <v>0</v>
      </c>
      <c r="V2998">
        <v>97</v>
      </c>
      <c r="W2998">
        <v>68</v>
      </c>
      <c r="X2998">
        <v>54</v>
      </c>
      <c r="Y2998" t="s">
        <v>173</v>
      </c>
      <c r="Z2998" t="s">
        <v>173</v>
      </c>
      <c r="AA2998" t="s">
        <v>173</v>
      </c>
      <c r="AB2998" t="s">
        <v>173</v>
      </c>
      <c r="AC2998" s="25">
        <v>0.18059997211789905</v>
      </c>
      <c r="AD2998" s="25">
        <v>0.12694805057644132</v>
      </c>
      <c r="AE2998" s="25">
        <v>0.10054454588084205</v>
      </c>
      <c r="AQ2998" s="5">
        <f>VLOOKUP(AR2998,'End KS4 denominations'!A:G,7,0)</f>
        <v>473422</v>
      </c>
      <c r="AR2998" s="5" t="str">
        <f t="shared" si="46"/>
        <v>Total.S8.state-funded mainstream.non-selective schools in other areas.Total</v>
      </c>
    </row>
    <row r="2999" spans="1:44" x14ac:dyDescent="0.25">
      <c r="A2999">
        <v>201819</v>
      </c>
      <c r="B2999" t="s">
        <v>19</v>
      </c>
      <c r="C2999" t="s">
        <v>110</v>
      </c>
      <c r="D2999" t="s">
        <v>20</v>
      </c>
      <c r="E2999" t="s">
        <v>21</v>
      </c>
      <c r="F2999" t="s">
        <v>22</v>
      </c>
      <c r="G2999" t="s">
        <v>111</v>
      </c>
      <c r="H2999" t="s">
        <v>128</v>
      </c>
      <c r="I2999" t="s">
        <v>166</v>
      </c>
      <c r="J2999" t="s">
        <v>131</v>
      </c>
      <c r="K2999" t="s">
        <v>161</v>
      </c>
      <c r="L2999" t="s">
        <v>39</v>
      </c>
      <c r="M2999" t="s">
        <v>26</v>
      </c>
      <c r="N2999">
        <v>91</v>
      </c>
      <c r="O2999">
        <v>91</v>
      </c>
      <c r="P2999">
        <v>80</v>
      </c>
      <c r="Q2999">
        <v>72</v>
      </c>
      <c r="R2999">
        <v>0</v>
      </c>
      <c r="S2999">
        <v>0</v>
      </c>
      <c r="T2999">
        <v>0</v>
      </c>
      <c r="U2999">
        <v>0</v>
      </c>
      <c r="V2999">
        <v>100</v>
      </c>
      <c r="W2999">
        <v>87</v>
      </c>
      <c r="X2999">
        <v>79</v>
      </c>
      <c r="Y2999" t="s">
        <v>173</v>
      </c>
      <c r="Z2999" t="s">
        <v>173</v>
      </c>
      <c r="AA2999" t="s">
        <v>173</v>
      </c>
      <c r="AB2999" t="s">
        <v>173</v>
      </c>
      <c r="AC2999" s="25">
        <v>0.76271896739585954</v>
      </c>
      <c r="AD2999" s="25">
        <v>0.67052216913921714</v>
      </c>
      <c r="AE2999" s="25">
        <v>0.60346995222529543</v>
      </c>
      <c r="AQ2999" s="5">
        <f>VLOOKUP(AR2999,'End KS4 denominations'!A:G,7,0)</f>
        <v>11931</v>
      </c>
      <c r="AR2999" s="5" t="str">
        <f t="shared" si="46"/>
        <v>Boys.S8.state-funded mainstream.selective schools.Total</v>
      </c>
    </row>
    <row r="3000" spans="1:44" x14ac:dyDescent="0.25">
      <c r="A3000">
        <v>201819</v>
      </c>
      <c r="B3000" t="s">
        <v>19</v>
      </c>
      <c r="C3000" t="s">
        <v>110</v>
      </c>
      <c r="D3000" t="s">
        <v>20</v>
      </c>
      <c r="E3000" t="s">
        <v>21</v>
      </c>
      <c r="F3000" t="s">
        <v>22</v>
      </c>
      <c r="G3000" t="s">
        <v>113</v>
      </c>
      <c r="H3000" t="s">
        <v>128</v>
      </c>
      <c r="I3000" t="s">
        <v>166</v>
      </c>
      <c r="J3000" t="s">
        <v>131</v>
      </c>
      <c r="K3000" t="s">
        <v>161</v>
      </c>
      <c r="L3000" t="s">
        <v>39</v>
      </c>
      <c r="M3000" t="s">
        <v>26</v>
      </c>
      <c r="N3000">
        <v>246</v>
      </c>
      <c r="O3000">
        <v>246</v>
      </c>
      <c r="P3000">
        <v>235</v>
      </c>
      <c r="Q3000">
        <v>219</v>
      </c>
      <c r="R3000">
        <v>0</v>
      </c>
      <c r="S3000">
        <v>0</v>
      </c>
      <c r="T3000">
        <v>0</v>
      </c>
      <c r="U3000">
        <v>0</v>
      </c>
      <c r="V3000">
        <v>100</v>
      </c>
      <c r="W3000">
        <v>95</v>
      </c>
      <c r="X3000">
        <v>89</v>
      </c>
      <c r="Y3000" t="s">
        <v>173</v>
      </c>
      <c r="Z3000" t="s">
        <v>173</v>
      </c>
      <c r="AA3000" t="s">
        <v>173</v>
      </c>
      <c r="AB3000" t="s">
        <v>173</v>
      </c>
      <c r="AC3000" s="25">
        <v>2.0384487901889297</v>
      </c>
      <c r="AD3000" s="25">
        <v>1.9472986410341397</v>
      </c>
      <c r="AE3000" s="25">
        <v>1.8147166058999007</v>
      </c>
      <c r="AQ3000" s="5">
        <f>VLOOKUP(AR3000,'End KS4 denominations'!A:G,7,0)</f>
        <v>12068</v>
      </c>
      <c r="AR3000" s="5" t="str">
        <f t="shared" si="46"/>
        <v>Girls.S8.state-funded mainstream.selective schools.Total</v>
      </c>
    </row>
    <row r="3001" spans="1:44" x14ac:dyDescent="0.25">
      <c r="A3001">
        <v>201819</v>
      </c>
      <c r="B3001" t="s">
        <v>19</v>
      </c>
      <c r="C3001" t="s">
        <v>110</v>
      </c>
      <c r="D3001" t="s">
        <v>20</v>
      </c>
      <c r="E3001" t="s">
        <v>21</v>
      </c>
      <c r="F3001" t="s">
        <v>22</v>
      </c>
      <c r="G3001" t="s">
        <v>161</v>
      </c>
      <c r="H3001" t="s">
        <v>128</v>
      </c>
      <c r="I3001" t="s">
        <v>166</v>
      </c>
      <c r="J3001" t="s">
        <v>131</v>
      </c>
      <c r="K3001" t="s">
        <v>161</v>
      </c>
      <c r="L3001" t="s">
        <v>39</v>
      </c>
      <c r="M3001" t="s">
        <v>26</v>
      </c>
      <c r="N3001">
        <v>337</v>
      </c>
      <c r="O3001">
        <v>337</v>
      </c>
      <c r="P3001">
        <v>315</v>
      </c>
      <c r="Q3001">
        <v>291</v>
      </c>
      <c r="R3001">
        <v>0</v>
      </c>
      <c r="S3001">
        <v>0</v>
      </c>
      <c r="T3001">
        <v>0</v>
      </c>
      <c r="U3001">
        <v>0</v>
      </c>
      <c r="V3001">
        <v>100</v>
      </c>
      <c r="W3001">
        <v>93</v>
      </c>
      <c r="X3001">
        <v>86</v>
      </c>
      <c r="Y3001" t="s">
        <v>173</v>
      </c>
      <c r="Z3001" t="s">
        <v>173</v>
      </c>
      <c r="AA3001" t="s">
        <v>173</v>
      </c>
      <c r="AB3001" t="s">
        <v>173</v>
      </c>
      <c r="AC3001" s="25">
        <v>1.4042251760490021</v>
      </c>
      <c r="AD3001" s="25">
        <v>1.3125546897787408</v>
      </c>
      <c r="AE3001" s="25">
        <v>1.2125505229384559</v>
      </c>
      <c r="AQ3001" s="5">
        <f>VLOOKUP(AR3001,'End KS4 denominations'!A:G,7,0)</f>
        <v>23999</v>
      </c>
      <c r="AR3001" s="5" t="str">
        <f t="shared" si="46"/>
        <v>Total.S8.state-funded mainstream.selective schools.Total</v>
      </c>
    </row>
    <row r="3002" spans="1:44" x14ac:dyDescent="0.25">
      <c r="A3002">
        <v>201819</v>
      </c>
      <c r="B3002" t="s">
        <v>19</v>
      </c>
      <c r="C3002" t="s">
        <v>110</v>
      </c>
      <c r="D3002" t="s">
        <v>20</v>
      </c>
      <c r="E3002" t="s">
        <v>21</v>
      </c>
      <c r="F3002" t="s">
        <v>22</v>
      </c>
      <c r="G3002" t="s">
        <v>111</v>
      </c>
      <c r="H3002" t="s">
        <v>128</v>
      </c>
      <c r="I3002" t="s">
        <v>166</v>
      </c>
      <c r="J3002" t="s">
        <v>130</v>
      </c>
      <c r="K3002" t="s">
        <v>161</v>
      </c>
      <c r="L3002" t="s">
        <v>40</v>
      </c>
      <c r="M3002" t="s">
        <v>26</v>
      </c>
      <c r="N3002">
        <v>29</v>
      </c>
      <c r="O3002">
        <v>29</v>
      </c>
      <c r="P3002">
        <v>22</v>
      </c>
      <c r="Q3002">
        <v>21</v>
      </c>
      <c r="R3002">
        <v>0</v>
      </c>
      <c r="S3002">
        <v>0</v>
      </c>
      <c r="T3002">
        <v>0</v>
      </c>
      <c r="U3002">
        <v>0</v>
      </c>
      <c r="V3002">
        <v>100</v>
      </c>
      <c r="W3002">
        <v>75</v>
      </c>
      <c r="X3002">
        <v>72</v>
      </c>
      <c r="Y3002" t="s">
        <v>173</v>
      </c>
      <c r="Z3002" t="s">
        <v>173</v>
      </c>
      <c r="AA3002" t="s">
        <v>173</v>
      </c>
      <c r="AB3002" t="s">
        <v>173</v>
      </c>
      <c r="AC3002" s="25">
        <v>1.2111037331228518E-2</v>
      </c>
      <c r="AD3002" s="25">
        <v>9.1876834926561176E-3</v>
      </c>
      <c r="AE3002" s="25">
        <v>8.7700615157172025E-3</v>
      </c>
      <c r="AQ3002" s="5">
        <f>VLOOKUP(AR3002,'End KS4 denominations'!A:G,7,0)</f>
        <v>239451</v>
      </c>
      <c r="AR3002" s="5" t="str">
        <f t="shared" si="46"/>
        <v>Boys.S8.state-funded mainstream.non-selective schools in other areas.Total</v>
      </c>
    </row>
    <row r="3003" spans="1:44" x14ac:dyDescent="0.25">
      <c r="A3003">
        <v>201819</v>
      </c>
      <c r="B3003" t="s">
        <v>19</v>
      </c>
      <c r="C3003" t="s">
        <v>110</v>
      </c>
      <c r="D3003" t="s">
        <v>20</v>
      </c>
      <c r="E3003" t="s">
        <v>21</v>
      </c>
      <c r="F3003" t="s">
        <v>22</v>
      </c>
      <c r="G3003" t="s">
        <v>113</v>
      </c>
      <c r="H3003" t="s">
        <v>128</v>
      </c>
      <c r="I3003" t="s">
        <v>166</v>
      </c>
      <c r="J3003" t="s">
        <v>130</v>
      </c>
      <c r="K3003" t="s">
        <v>161</v>
      </c>
      <c r="L3003" t="s">
        <v>40</v>
      </c>
      <c r="M3003" t="s">
        <v>26</v>
      </c>
      <c r="N3003">
        <v>16</v>
      </c>
      <c r="O3003">
        <v>16</v>
      </c>
      <c r="P3003">
        <v>12</v>
      </c>
      <c r="Q3003">
        <v>12</v>
      </c>
      <c r="R3003">
        <v>0</v>
      </c>
      <c r="S3003">
        <v>0</v>
      </c>
      <c r="T3003">
        <v>0</v>
      </c>
      <c r="U3003">
        <v>0</v>
      </c>
      <c r="V3003">
        <v>100</v>
      </c>
      <c r="W3003">
        <v>75</v>
      </c>
      <c r="X3003">
        <v>75</v>
      </c>
      <c r="Y3003" t="s">
        <v>173</v>
      </c>
      <c r="Z3003" t="s">
        <v>173</v>
      </c>
      <c r="AA3003" t="s">
        <v>173</v>
      </c>
      <c r="AB3003" t="s">
        <v>173</v>
      </c>
      <c r="AC3003" s="25">
        <v>6.838454338358173E-3</v>
      </c>
      <c r="AD3003" s="25">
        <v>5.1288407537686299E-3</v>
      </c>
      <c r="AE3003" s="25">
        <v>5.1288407537686299E-3</v>
      </c>
      <c r="AQ3003" s="5">
        <f>VLOOKUP(AR3003,'End KS4 denominations'!A:G,7,0)</f>
        <v>233971</v>
      </c>
      <c r="AR3003" s="5" t="str">
        <f t="shared" si="46"/>
        <v>Girls.S8.state-funded mainstream.non-selective schools in other areas.Total</v>
      </c>
    </row>
    <row r="3004" spans="1:44" x14ac:dyDescent="0.25">
      <c r="A3004">
        <v>201819</v>
      </c>
      <c r="B3004" t="s">
        <v>19</v>
      </c>
      <c r="C3004" t="s">
        <v>110</v>
      </c>
      <c r="D3004" t="s">
        <v>20</v>
      </c>
      <c r="E3004" t="s">
        <v>21</v>
      </c>
      <c r="F3004" t="s">
        <v>22</v>
      </c>
      <c r="G3004" t="s">
        <v>161</v>
      </c>
      <c r="H3004" t="s">
        <v>128</v>
      </c>
      <c r="I3004" t="s">
        <v>166</v>
      </c>
      <c r="J3004" t="s">
        <v>130</v>
      </c>
      <c r="K3004" t="s">
        <v>161</v>
      </c>
      <c r="L3004" t="s">
        <v>40</v>
      </c>
      <c r="M3004" t="s">
        <v>26</v>
      </c>
      <c r="N3004">
        <v>45</v>
      </c>
      <c r="O3004">
        <v>45</v>
      </c>
      <c r="P3004">
        <v>34</v>
      </c>
      <c r="Q3004">
        <v>33</v>
      </c>
      <c r="R3004">
        <v>0</v>
      </c>
      <c r="S3004">
        <v>0</v>
      </c>
      <c r="T3004">
        <v>0</v>
      </c>
      <c r="U3004">
        <v>0</v>
      </c>
      <c r="V3004">
        <v>100</v>
      </c>
      <c r="W3004">
        <v>75</v>
      </c>
      <c r="X3004">
        <v>73</v>
      </c>
      <c r="Y3004" t="s">
        <v>173</v>
      </c>
      <c r="Z3004" t="s">
        <v>173</v>
      </c>
      <c r="AA3004" t="s">
        <v>173</v>
      </c>
      <c r="AB3004" t="s">
        <v>173</v>
      </c>
      <c r="AC3004" s="25">
        <v>9.5052616904157394E-3</v>
      </c>
      <c r="AD3004" s="25">
        <v>7.1817532772030035E-3</v>
      </c>
      <c r="AE3004" s="25">
        <v>6.9705252396382086E-3</v>
      </c>
      <c r="AQ3004" s="5">
        <f>VLOOKUP(AR3004,'End KS4 denominations'!A:G,7,0)</f>
        <v>473422</v>
      </c>
      <c r="AR3004" s="5" t="str">
        <f t="shared" si="46"/>
        <v>Total.S8.state-funded mainstream.non-selective schools in other areas.Total</v>
      </c>
    </row>
    <row r="3005" spans="1:44" x14ac:dyDescent="0.25">
      <c r="A3005">
        <v>201819</v>
      </c>
      <c r="B3005" t="s">
        <v>19</v>
      </c>
      <c r="C3005" t="s">
        <v>110</v>
      </c>
      <c r="D3005" t="s">
        <v>20</v>
      </c>
      <c r="E3005" t="s">
        <v>21</v>
      </c>
      <c r="F3005" t="s">
        <v>22</v>
      </c>
      <c r="G3005" t="s">
        <v>111</v>
      </c>
      <c r="H3005" t="s">
        <v>128</v>
      </c>
      <c r="I3005" t="s">
        <v>166</v>
      </c>
      <c r="J3005" t="s">
        <v>131</v>
      </c>
      <c r="K3005" t="s">
        <v>161</v>
      </c>
      <c r="L3005" t="s">
        <v>40</v>
      </c>
      <c r="M3005" t="s">
        <v>26</v>
      </c>
      <c r="N3005">
        <v>39</v>
      </c>
      <c r="O3005">
        <v>39</v>
      </c>
      <c r="P3005">
        <v>37</v>
      </c>
      <c r="Q3005">
        <v>36</v>
      </c>
      <c r="R3005">
        <v>0</v>
      </c>
      <c r="S3005">
        <v>0</v>
      </c>
      <c r="T3005">
        <v>0</v>
      </c>
      <c r="U3005">
        <v>0</v>
      </c>
      <c r="V3005">
        <v>100</v>
      </c>
      <c r="W3005">
        <v>94</v>
      </c>
      <c r="X3005">
        <v>92</v>
      </c>
      <c r="Y3005" t="s">
        <v>173</v>
      </c>
      <c r="Z3005" t="s">
        <v>173</v>
      </c>
      <c r="AA3005" t="s">
        <v>173</v>
      </c>
      <c r="AB3005" t="s">
        <v>173</v>
      </c>
      <c r="AC3005" s="25">
        <v>0.3268795574553684</v>
      </c>
      <c r="AD3005" s="25">
        <v>0.31011650322688794</v>
      </c>
      <c r="AE3005" s="25">
        <v>0.30173497611264771</v>
      </c>
      <c r="AQ3005" s="5">
        <f>VLOOKUP(AR3005,'End KS4 denominations'!A:G,7,0)</f>
        <v>11931</v>
      </c>
      <c r="AR3005" s="5" t="str">
        <f t="shared" si="46"/>
        <v>Boys.S8.state-funded mainstream.selective schools.Total</v>
      </c>
    </row>
    <row r="3006" spans="1:44" x14ac:dyDescent="0.25">
      <c r="A3006">
        <v>201819</v>
      </c>
      <c r="B3006" t="s">
        <v>19</v>
      </c>
      <c r="C3006" t="s">
        <v>110</v>
      </c>
      <c r="D3006" t="s">
        <v>20</v>
      </c>
      <c r="E3006" t="s">
        <v>21</v>
      </c>
      <c r="F3006" t="s">
        <v>22</v>
      </c>
      <c r="G3006" t="s">
        <v>113</v>
      </c>
      <c r="H3006" t="s">
        <v>128</v>
      </c>
      <c r="I3006" t="s">
        <v>166</v>
      </c>
      <c r="J3006" t="s">
        <v>131</v>
      </c>
      <c r="K3006" t="s">
        <v>161</v>
      </c>
      <c r="L3006" t="s">
        <v>40</v>
      </c>
      <c r="M3006" t="s">
        <v>26</v>
      </c>
      <c r="N3006">
        <v>31</v>
      </c>
      <c r="O3006">
        <v>30</v>
      </c>
      <c r="P3006">
        <v>27</v>
      </c>
      <c r="Q3006">
        <v>27</v>
      </c>
      <c r="R3006">
        <v>0</v>
      </c>
      <c r="S3006">
        <v>0</v>
      </c>
      <c r="T3006">
        <v>0</v>
      </c>
      <c r="U3006">
        <v>0</v>
      </c>
      <c r="V3006">
        <v>96</v>
      </c>
      <c r="W3006">
        <v>87</v>
      </c>
      <c r="X3006">
        <v>87</v>
      </c>
      <c r="Y3006" t="s">
        <v>173</v>
      </c>
      <c r="Z3006" t="s">
        <v>173</v>
      </c>
      <c r="AA3006" t="s">
        <v>173</v>
      </c>
      <c r="AB3006" t="s">
        <v>173</v>
      </c>
      <c r="AC3006" s="25">
        <v>0.24859131587669872</v>
      </c>
      <c r="AD3006" s="25">
        <v>0.22373218428902883</v>
      </c>
      <c r="AE3006" s="25">
        <v>0.22373218428902883</v>
      </c>
      <c r="AQ3006" s="5">
        <f>VLOOKUP(AR3006,'End KS4 denominations'!A:G,7,0)</f>
        <v>12068</v>
      </c>
      <c r="AR3006" s="5" t="str">
        <f t="shared" si="46"/>
        <v>Girls.S8.state-funded mainstream.selective schools.Total</v>
      </c>
    </row>
    <row r="3007" spans="1:44" x14ac:dyDescent="0.25">
      <c r="A3007">
        <v>201819</v>
      </c>
      <c r="B3007" t="s">
        <v>19</v>
      </c>
      <c r="C3007" t="s">
        <v>110</v>
      </c>
      <c r="D3007" t="s">
        <v>20</v>
      </c>
      <c r="E3007" t="s">
        <v>21</v>
      </c>
      <c r="F3007" t="s">
        <v>22</v>
      </c>
      <c r="G3007" t="s">
        <v>161</v>
      </c>
      <c r="H3007" t="s">
        <v>128</v>
      </c>
      <c r="I3007" t="s">
        <v>166</v>
      </c>
      <c r="J3007" t="s">
        <v>131</v>
      </c>
      <c r="K3007" t="s">
        <v>161</v>
      </c>
      <c r="L3007" t="s">
        <v>40</v>
      </c>
      <c r="M3007" t="s">
        <v>26</v>
      </c>
      <c r="N3007">
        <v>70</v>
      </c>
      <c r="O3007">
        <v>69</v>
      </c>
      <c r="P3007">
        <v>64</v>
      </c>
      <c r="Q3007">
        <v>63</v>
      </c>
      <c r="R3007">
        <v>0</v>
      </c>
      <c r="S3007">
        <v>0</v>
      </c>
      <c r="T3007">
        <v>0</v>
      </c>
      <c r="U3007">
        <v>0</v>
      </c>
      <c r="V3007">
        <v>98</v>
      </c>
      <c r="W3007">
        <v>91</v>
      </c>
      <c r="X3007">
        <v>90</v>
      </c>
      <c r="Y3007" t="s">
        <v>173</v>
      </c>
      <c r="Z3007" t="s">
        <v>173</v>
      </c>
      <c r="AA3007" t="s">
        <v>173</v>
      </c>
      <c r="AB3007" t="s">
        <v>173</v>
      </c>
      <c r="AC3007" s="25">
        <v>0.28751197966581943</v>
      </c>
      <c r="AD3007" s="25">
        <v>0.26667777824076005</v>
      </c>
      <c r="AE3007" s="25">
        <v>0.26251093795574815</v>
      </c>
      <c r="AQ3007" s="5">
        <f>VLOOKUP(AR3007,'End KS4 denominations'!A:G,7,0)</f>
        <v>23999</v>
      </c>
      <c r="AR3007" s="5" t="str">
        <f t="shared" si="46"/>
        <v>Total.S8.state-funded mainstream.selective schools.Total</v>
      </c>
    </row>
    <row r="3008" spans="1:44" x14ac:dyDescent="0.25">
      <c r="A3008">
        <v>201819</v>
      </c>
      <c r="B3008" t="s">
        <v>19</v>
      </c>
      <c r="C3008" t="s">
        <v>110</v>
      </c>
      <c r="D3008" t="s">
        <v>20</v>
      </c>
      <c r="E3008" t="s">
        <v>21</v>
      </c>
      <c r="F3008" t="s">
        <v>22</v>
      </c>
      <c r="G3008" t="s">
        <v>111</v>
      </c>
      <c r="H3008" t="s">
        <v>128</v>
      </c>
      <c r="I3008" t="s">
        <v>166</v>
      </c>
      <c r="J3008" t="s">
        <v>129</v>
      </c>
      <c r="K3008" t="s">
        <v>161</v>
      </c>
      <c r="L3008" t="s">
        <v>41</v>
      </c>
      <c r="M3008" t="s">
        <v>26</v>
      </c>
      <c r="N3008">
        <v>13289</v>
      </c>
      <c r="O3008">
        <v>12877</v>
      </c>
      <c r="P3008">
        <v>6063</v>
      </c>
      <c r="Q3008">
        <v>3235</v>
      </c>
      <c r="R3008">
        <v>0</v>
      </c>
      <c r="S3008">
        <v>0</v>
      </c>
      <c r="T3008">
        <v>0</v>
      </c>
      <c r="U3008">
        <v>0</v>
      </c>
      <c r="V3008">
        <v>96</v>
      </c>
      <c r="W3008">
        <v>45</v>
      </c>
      <c r="X3008">
        <v>24</v>
      </c>
      <c r="Y3008" t="s">
        <v>173</v>
      </c>
      <c r="Z3008" t="s">
        <v>173</v>
      </c>
      <c r="AA3008" t="s">
        <v>173</v>
      </c>
      <c r="AB3008" t="s">
        <v>173</v>
      </c>
      <c r="AC3008" s="25">
        <v>75.966019703852282</v>
      </c>
      <c r="AD3008" s="25">
        <v>35.767801309657251</v>
      </c>
      <c r="AE3008" s="25">
        <v>19.084419798241992</v>
      </c>
      <c r="AQ3008" s="5">
        <f>VLOOKUP(AR3008,'End KS4 denominations'!A:G,7,0)</f>
        <v>16951</v>
      </c>
      <c r="AR3008" s="5" t="str">
        <f t="shared" ref="AR3008:AR3071" si="47">CONCATENATE(G3008,".",H3008,".",I3008,".",J3008,".",K3008)</f>
        <v>Boys.S8.state-funded mainstream.non-selective schools in highly selective areas.Total</v>
      </c>
    </row>
    <row r="3009" spans="1:44" x14ac:dyDescent="0.25">
      <c r="A3009">
        <v>201819</v>
      </c>
      <c r="B3009" t="s">
        <v>19</v>
      </c>
      <c r="C3009" t="s">
        <v>110</v>
      </c>
      <c r="D3009" t="s">
        <v>20</v>
      </c>
      <c r="E3009" t="s">
        <v>21</v>
      </c>
      <c r="F3009" t="s">
        <v>22</v>
      </c>
      <c r="G3009" t="s">
        <v>113</v>
      </c>
      <c r="H3009" t="s">
        <v>128</v>
      </c>
      <c r="I3009" t="s">
        <v>166</v>
      </c>
      <c r="J3009" t="s">
        <v>129</v>
      </c>
      <c r="K3009" t="s">
        <v>161</v>
      </c>
      <c r="L3009" t="s">
        <v>41</v>
      </c>
      <c r="M3009" t="s">
        <v>26</v>
      </c>
      <c r="N3009">
        <v>12955</v>
      </c>
      <c r="O3009">
        <v>12658</v>
      </c>
      <c r="P3009">
        <v>6558</v>
      </c>
      <c r="Q3009">
        <v>3735</v>
      </c>
      <c r="R3009">
        <v>0</v>
      </c>
      <c r="S3009">
        <v>0</v>
      </c>
      <c r="T3009">
        <v>0</v>
      </c>
      <c r="U3009">
        <v>0</v>
      </c>
      <c r="V3009">
        <v>97</v>
      </c>
      <c r="W3009">
        <v>50</v>
      </c>
      <c r="X3009">
        <v>28</v>
      </c>
      <c r="Y3009" t="s">
        <v>173</v>
      </c>
      <c r="Z3009" t="s">
        <v>173</v>
      </c>
      <c r="AA3009" t="s">
        <v>173</v>
      </c>
      <c r="AB3009" t="s">
        <v>173</v>
      </c>
      <c r="AC3009" s="25">
        <v>76.995133819951334</v>
      </c>
      <c r="AD3009" s="25">
        <v>39.89051094890511</v>
      </c>
      <c r="AE3009" s="25">
        <v>22.71897810218978</v>
      </c>
      <c r="AQ3009" s="5">
        <f>VLOOKUP(AR3009,'End KS4 denominations'!A:G,7,0)</f>
        <v>16440</v>
      </c>
      <c r="AR3009" s="5" t="str">
        <f t="shared" si="47"/>
        <v>Girls.S8.state-funded mainstream.non-selective schools in highly selective areas.Total</v>
      </c>
    </row>
    <row r="3010" spans="1:44" x14ac:dyDescent="0.25">
      <c r="A3010">
        <v>201819</v>
      </c>
      <c r="B3010" t="s">
        <v>19</v>
      </c>
      <c r="C3010" t="s">
        <v>110</v>
      </c>
      <c r="D3010" t="s">
        <v>20</v>
      </c>
      <c r="E3010" t="s">
        <v>21</v>
      </c>
      <c r="F3010" t="s">
        <v>22</v>
      </c>
      <c r="G3010" t="s">
        <v>161</v>
      </c>
      <c r="H3010" t="s">
        <v>128</v>
      </c>
      <c r="I3010" t="s">
        <v>166</v>
      </c>
      <c r="J3010" t="s">
        <v>129</v>
      </c>
      <c r="K3010" t="s">
        <v>161</v>
      </c>
      <c r="L3010" t="s">
        <v>41</v>
      </c>
      <c r="M3010" t="s">
        <v>26</v>
      </c>
      <c r="N3010">
        <v>26244</v>
      </c>
      <c r="O3010">
        <v>25535</v>
      </c>
      <c r="P3010">
        <v>12621</v>
      </c>
      <c r="Q3010">
        <v>6970</v>
      </c>
      <c r="R3010">
        <v>0</v>
      </c>
      <c r="S3010">
        <v>0</v>
      </c>
      <c r="T3010">
        <v>0</v>
      </c>
      <c r="U3010">
        <v>0</v>
      </c>
      <c r="V3010">
        <v>97</v>
      </c>
      <c r="W3010">
        <v>48</v>
      </c>
      <c r="X3010">
        <v>26</v>
      </c>
      <c r="Y3010" t="s">
        <v>173</v>
      </c>
      <c r="Z3010" t="s">
        <v>173</v>
      </c>
      <c r="AA3010" t="s">
        <v>173</v>
      </c>
      <c r="AB3010" t="s">
        <v>173</v>
      </c>
      <c r="AC3010" s="25">
        <v>76.472702225150485</v>
      </c>
      <c r="AD3010" s="25">
        <v>37.797610134467369</v>
      </c>
      <c r="AE3010" s="25">
        <v>20.873888173459914</v>
      </c>
      <c r="AQ3010" s="5">
        <f>VLOOKUP(AR3010,'End KS4 denominations'!A:G,7,0)</f>
        <v>33391</v>
      </c>
      <c r="AR3010" s="5" t="str">
        <f t="shared" si="47"/>
        <v>Total.S8.state-funded mainstream.non-selective schools in highly selective areas.Total</v>
      </c>
    </row>
    <row r="3011" spans="1:44" x14ac:dyDescent="0.25">
      <c r="A3011">
        <v>201819</v>
      </c>
      <c r="B3011" t="s">
        <v>19</v>
      </c>
      <c r="C3011" t="s">
        <v>110</v>
      </c>
      <c r="D3011" t="s">
        <v>20</v>
      </c>
      <c r="E3011" t="s">
        <v>21</v>
      </c>
      <c r="F3011" t="s">
        <v>22</v>
      </c>
      <c r="G3011" t="s">
        <v>111</v>
      </c>
      <c r="H3011" t="s">
        <v>128</v>
      </c>
      <c r="I3011" t="s">
        <v>166</v>
      </c>
      <c r="J3011" t="s">
        <v>130</v>
      </c>
      <c r="K3011" t="s">
        <v>161</v>
      </c>
      <c r="L3011" t="s">
        <v>41</v>
      </c>
      <c r="M3011" t="s">
        <v>26</v>
      </c>
      <c r="N3011">
        <v>172727</v>
      </c>
      <c r="O3011">
        <v>168107</v>
      </c>
      <c r="P3011">
        <v>90380</v>
      </c>
      <c r="Q3011">
        <v>53416</v>
      </c>
      <c r="R3011">
        <v>0</v>
      </c>
      <c r="S3011">
        <v>0</v>
      </c>
      <c r="T3011">
        <v>0</v>
      </c>
      <c r="U3011">
        <v>0</v>
      </c>
      <c r="V3011">
        <v>97</v>
      </c>
      <c r="W3011">
        <v>52</v>
      </c>
      <c r="X3011">
        <v>30</v>
      </c>
      <c r="Y3011" t="s">
        <v>173</v>
      </c>
      <c r="Z3011" t="s">
        <v>173</v>
      </c>
      <c r="AA3011" t="s">
        <v>173</v>
      </c>
      <c r="AB3011" t="s">
        <v>173</v>
      </c>
      <c r="AC3011" s="25">
        <v>70.205177677270086</v>
      </c>
      <c r="AD3011" s="25">
        <v>37.744674275739087</v>
      </c>
      <c r="AE3011" s="25">
        <v>22.307695520169055</v>
      </c>
      <c r="AQ3011" s="5">
        <f>VLOOKUP(AR3011,'End KS4 denominations'!A:G,7,0)</f>
        <v>239451</v>
      </c>
      <c r="AR3011" s="5" t="str">
        <f t="shared" si="47"/>
        <v>Boys.S8.state-funded mainstream.non-selective schools in other areas.Total</v>
      </c>
    </row>
    <row r="3012" spans="1:44" x14ac:dyDescent="0.25">
      <c r="A3012">
        <v>201819</v>
      </c>
      <c r="B3012" t="s">
        <v>19</v>
      </c>
      <c r="C3012" t="s">
        <v>110</v>
      </c>
      <c r="D3012" t="s">
        <v>20</v>
      </c>
      <c r="E3012" t="s">
        <v>21</v>
      </c>
      <c r="F3012" t="s">
        <v>22</v>
      </c>
      <c r="G3012" t="s">
        <v>113</v>
      </c>
      <c r="H3012" t="s">
        <v>128</v>
      </c>
      <c r="I3012" t="s">
        <v>166</v>
      </c>
      <c r="J3012" t="s">
        <v>130</v>
      </c>
      <c r="K3012" t="s">
        <v>161</v>
      </c>
      <c r="L3012" t="s">
        <v>41</v>
      </c>
      <c r="M3012" t="s">
        <v>26</v>
      </c>
      <c r="N3012">
        <v>170622</v>
      </c>
      <c r="O3012">
        <v>167201</v>
      </c>
      <c r="P3012">
        <v>97596</v>
      </c>
      <c r="Q3012">
        <v>60749</v>
      </c>
      <c r="R3012">
        <v>0</v>
      </c>
      <c r="S3012">
        <v>0</v>
      </c>
      <c r="T3012">
        <v>0</v>
      </c>
      <c r="U3012">
        <v>0</v>
      </c>
      <c r="V3012">
        <v>97</v>
      </c>
      <c r="W3012">
        <v>57</v>
      </c>
      <c r="X3012">
        <v>35</v>
      </c>
      <c r="Y3012" t="s">
        <v>173</v>
      </c>
      <c r="Z3012" t="s">
        <v>173</v>
      </c>
      <c r="AA3012" t="s">
        <v>173</v>
      </c>
      <c r="AB3012" t="s">
        <v>173</v>
      </c>
      <c r="AC3012" s="25">
        <v>71.462275239239048</v>
      </c>
      <c r="AD3012" s="25">
        <v>41.712861850400259</v>
      </c>
      <c r="AE3012" s="25">
        <v>25.964328912557537</v>
      </c>
      <c r="AQ3012" s="5">
        <f>VLOOKUP(AR3012,'End KS4 denominations'!A:G,7,0)</f>
        <v>233971</v>
      </c>
      <c r="AR3012" s="5" t="str">
        <f t="shared" si="47"/>
        <v>Girls.S8.state-funded mainstream.non-selective schools in other areas.Total</v>
      </c>
    </row>
    <row r="3013" spans="1:44" x14ac:dyDescent="0.25">
      <c r="A3013">
        <v>201819</v>
      </c>
      <c r="B3013" t="s">
        <v>19</v>
      </c>
      <c r="C3013" t="s">
        <v>110</v>
      </c>
      <c r="D3013" t="s">
        <v>20</v>
      </c>
      <c r="E3013" t="s">
        <v>21</v>
      </c>
      <c r="F3013" t="s">
        <v>22</v>
      </c>
      <c r="G3013" t="s">
        <v>161</v>
      </c>
      <c r="H3013" t="s">
        <v>128</v>
      </c>
      <c r="I3013" t="s">
        <v>166</v>
      </c>
      <c r="J3013" t="s">
        <v>130</v>
      </c>
      <c r="K3013" t="s">
        <v>161</v>
      </c>
      <c r="L3013" t="s">
        <v>41</v>
      </c>
      <c r="M3013" t="s">
        <v>26</v>
      </c>
      <c r="N3013">
        <v>343349</v>
      </c>
      <c r="O3013">
        <v>335308</v>
      </c>
      <c r="P3013">
        <v>187976</v>
      </c>
      <c r="Q3013">
        <v>114165</v>
      </c>
      <c r="R3013">
        <v>0</v>
      </c>
      <c r="S3013">
        <v>0</v>
      </c>
      <c r="T3013">
        <v>0</v>
      </c>
      <c r="U3013">
        <v>0</v>
      </c>
      <c r="V3013">
        <v>97</v>
      </c>
      <c r="W3013">
        <v>54</v>
      </c>
      <c r="X3013">
        <v>33</v>
      </c>
      <c r="Y3013" t="s">
        <v>173</v>
      </c>
      <c r="Z3013" t="s">
        <v>173</v>
      </c>
      <c r="AA3013" t="s">
        <v>173</v>
      </c>
      <c r="AB3013" t="s">
        <v>173</v>
      </c>
      <c r="AC3013" s="25">
        <v>70.826450819776014</v>
      </c>
      <c r="AD3013" s="25">
        <v>39.705801589279751</v>
      </c>
      <c r="AE3013" s="25">
        <v>24.11484890858473</v>
      </c>
      <c r="AQ3013" s="5">
        <f>VLOOKUP(AR3013,'End KS4 denominations'!A:G,7,0)</f>
        <v>473422</v>
      </c>
      <c r="AR3013" s="5" t="str">
        <f t="shared" si="47"/>
        <v>Total.S8.state-funded mainstream.non-selective schools in other areas.Total</v>
      </c>
    </row>
    <row r="3014" spans="1:44" x14ac:dyDescent="0.25">
      <c r="A3014">
        <v>201819</v>
      </c>
      <c r="B3014" t="s">
        <v>19</v>
      </c>
      <c r="C3014" t="s">
        <v>110</v>
      </c>
      <c r="D3014" t="s">
        <v>20</v>
      </c>
      <c r="E3014" t="s">
        <v>21</v>
      </c>
      <c r="F3014" t="s">
        <v>22</v>
      </c>
      <c r="G3014" t="s">
        <v>111</v>
      </c>
      <c r="H3014" t="s">
        <v>128</v>
      </c>
      <c r="I3014" t="s">
        <v>166</v>
      </c>
      <c r="J3014" t="s">
        <v>131</v>
      </c>
      <c r="K3014" t="s">
        <v>161</v>
      </c>
      <c r="L3014" t="s">
        <v>41</v>
      </c>
      <c r="M3014" t="s">
        <v>26</v>
      </c>
      <c r="N3014">
        <v>1963</v>
      </c>
      <c r="O3014">
        <v>1945</v>
      </c>
      <c r="P3014">
        <v>1870</v>
      </c>
      <c r="Q3014">
        <v>1582</v>
      </c>
      <c r="R3014">
        <v>0</v>
      </c>
      <c r="S3014">
        <v>0</v>
      </c>
      <c r="T3014">
        <v>0</v>
      </c>
      <c r="U3014">
        <v>0</v>
      </c>
      <c r="V3014">
        <v>99</v>
      </c>
      <c r="W3014">
        <v>95</v>
      </c>
      <c r="X3014">
        <v>80</v>
      </c>
      <c r="Y3014" t="s">
        <v>173</v>
      </c>
      <c r="Z3014" t="s">
        <v>173</v>
      </c>
      <c r="AA3014" t="s">
        <v>173</v>
      </c>
      <c r="AB3014" t="s">
        <v>173</v>
      </c>
      <c r="AC3014" s="25">
        <v>16.302070237197217</v>
      </c>
      <c r="AD3014" s="25">
        <v>15.673455703629202</v>
      </c>
      <c r="AE3014" s="25">
        <v>13.259575894728021</v>
      </c>
      <c r="AQ3014" s="5">
        <f>VLOOKUP(AR3014,'End KS4 denominations'!A:G,7,0)</f>
        <v>11931</v>
      </c>
      <c r="AR3014" s="5" t="str">
        <f t="shared" si="47"/>
        <v>Boys.S8.state-funded mainstream.selective schools.Total</v>
      </c>
    </row>
    <row r="3015" spans="1:44" x14ac:dyDescent="0.25">
      <c r="A3015">
        <v>201819</v>
      </c>
      <c r="B3015" t="s">
        <v>19</v>
      </c>
      <c r="C3015" t="s">
        <v>110</v>
      </c>
      <c r="D3015" t="s">
        <v>20</v>
      </c>
      <c r="E3015" t="s">
        <v>21</v>
      </c>
      <c r="F3015" t="s">
        <v>22</v>
      </c>
      <c r="G3015" t="s">
        <v>113</v>
      </c>
      <c r="H3015" t="s">
        <v>128</v>
      </c>
      <c r="I3015" t="s">
        <v>166</v>
      </c>
      <c r="J3015" t="s">
        <v>131</v>
      </c>
      <c r="K3015" t="s">
        <v>161</v>
      </c>
      <c r="L3015" t="s">
        <v>41</v>
      </c>
      <c r="M3015" t="s">
        <v>26</v>
      </c>
      <c r="N3015">
        <v>2288</v>
      </c>
      <c r="O3015">
        <v>2272</v>
      </c>
      <c r="P3015">
        <v>2220</v>
      </c>
      <c r="Q3015">
        <v>1983</v>
      </c>
      <c r="R3015">
        <v>0</v>
      </c>
      <c r="S3015">
        <v>0</v>
      </c>
      <c r="T3015">
        <v>0</v>
      </c>
      <c r="U3015">
        <v>0</v>
      </c>
      <c r="V3015">
        <v>99</v>
      </c>
      <c r="W3015">
        <v>97</v>
      </c>
      <c r="X3015">
        <v>86</v>
      </c>
      <c r="Y3015" t="s">
        <v>173</v>
      </c>
      <c r="Z3015" t="s">
        <v>173</v>
      </c>
      <c r="AA3015" t="s">
        <v>173</v>
      </c>
      <c r="AB3015" t="s">
        <v>173</v>
      </c>
      <c r="AC3015" s="25">
        <v>18.826648989061979</v>
      </c>
      <c r="AD3015" s="25">
        <v>18.395757374875704</v>
      </c>
      <c r="AE3015" s="25">
        <v>16.431885979449785</v>
      </c>
      <c r="AQ3015" s="5">
        <f>VLOOKUP(AR3015,'End KS4 denominations'!A:G,7,0)</f>
        <v>12068</v>
      </c>
      <c r="AR3015" s="5" t="str">
        <f t="shared" si="47"/>
        <v>Girls.S8.state-funded mainstream.selective schools.Total</v>
      </c>
    </row>
    <row r="3016" spans="1:44" x14ac:dyDescent="0.25">
      <c r="A3016">
        <v>201819</v>
      </c>
      <c r="B3016" t="s">
        <v>19</v>
      </c>
      <c r="C3016" t="s">
        <v>110</v>
      </c>
      <c r="D3016" t="s">
        <v>20</v>
      </c>
      <c r="E3016" t="s">
        <v>21</v>
      </c>
      <c r="F3016" t="s">
        <v>22</v>
      </c>
      <c r="G3016" t="s">
        <v>161</v>
      </c>
      <c r="H3016" t="s">
        <v>128</v>
      </c>
      <c r="I3016" t="s">
        <v>166</v>
      </c>
      <c r="J3016" t="s">
        <v>131</v>
      </c>
      <c r="K3016" t="s">
        <v>161</v>
      </c>
      <c r="L3016" t="s">
        <v>41</v>
      </c>
      <c r="M3016" t="s">
        <v>26</v>
      </c>
      <c r="N3016">
        <v>4251</v>
      </c>
      <c r="O3016">
        <v>4217</v>
      </c>
      <c r="P3016">
        <v>4090</v>
      </c>
      <c r="Q3016">
        <v>3565</v>
      </c>
      <c r="R3016">
        <v>0</v>
      </c>
      <c r="S3016">
        <v>0</v>
      </c>
      <c r="T3016">
        <v>0</v>
      </c>
      <c r="U3016">
        <v>0</v>
      </c>
      <c r="V3016">
        <v>99</v>
      </c>
      <c r="W3016">
        <v>96</v>
      </c>
      <c r="X3016">
        <v>83</v>
      </c>
      <c r="Y3016" t="s">
        <v>173</v>
      </c>
      <c r="Z3016" t="s">
        <v>173</v>
      </c>
      <c r="AA3016" t="s">
        <v>173</v>
      </c>
      <c r="AB3016" t="s">
        <v>173</v>
      </c>
      <c r="AC3016" s="25">
        <v>17.571565481895078</v>
      </c>
      <c r="AD3016" s="25">
        <v>17.04237676569857</v>
      </c>
      <c r="AE3016" s="25">
        <v>14.854785616067337</v>
      </c>
      <c r="AQ3016" s="5">
        <f>VLOOKUP(AR3016,'End KS4 denominations'!A:G,7,0)</f>
        <v>23999</v>
      </c>
      <c r="AR3016" s="5" t="str">
        <f t="shared" si="47"/>
        <v>Total.S8.state-funded mainstream.selective schools.Total</v>
      </c>
    </row>
    <row r="3017" spans="1:44" x14ac:dyDescent="0.25">
      <c r="A3017">
        <v>201819</v>
      </c>
      <c r="B3017" t="s">
        <v>19</v>
      </c>
      <c r="C3017" t="s">
        <v>110</v>
      </c>
      <c r="D3017" t="s">
        <v>20</v>
      </c>
      <c r="E3017" t="s">
        <v>21</v>
      </c>
      <c r="F3017" t="s">
        <v>22</v>
      </c>
      <c r="G3017" t="s">
        <v>111</v>
      </c>
      <c r="H3017" t="s">
        <v>128</v>
      </c>
      <c r="I3017" t="s">
        <v>166</v>
      </c>
      <c r="J3017" t="s">
        <v>129</v>
      </c>
      <c r="K3017" t="s">
        <v>161</v>
      </c>
      <c r="L3017" t="s">
        <v>42</v>
      </c>
      <c r="M3017" t="s">
        <v>26</v>
      </c>
      <c r="N3017">
        <v>145</v>
      </c>
      <c r="O3017">
        <v>134</v>
      </c>
      <c r="P3017">
        <v>62</v>
      </c>
      <c r="Q3017">
        <v>42</v>
      </c>
      <c r="R3017">
        <v>0</v>
      </c>
      <c r="S3017">
        <v>0</v>
      </c>
      <c r="T3017">
        <v>0</v>
      </c>
      <c r="U3017">
        <v>0</v>
      </c>
      <c r="V3017">
        <v>92</v>
      </c>
      <c r="W3017">
        <v>42</v>
      </c>
      <c r="X3017">
        <v>28</v>
      </c>
      <c r="Y3017" t="s">
        <v>173</v>
      </c>
      <c r="Z3017" t="s">
        <v>173</v>
      </c>
      <c r="AA3017" t="s">
        <v>173</v>
      </c>
      <c r="AB3017" t="s">
        <v>173</v>
      </c>
      <c r="AC3017" s="25">
        <v>0.79051383399209485</v>
      </c>
      <c r="AD3017" s="25">
        <v>0.36576013214559611</v>
      </c>
      <c r="AE3017" s="25">
        <v>0.24777299274379092</v>
      </c>
      <c r="AQ3017" s="5">
        <f>VLOOKUP(AR3017,'End KS4 denominations'!A:G,7,0)</f>
        <v>16951</v>
      </c>
      <c r="AR3017" s="5" t="str">
        <f t="shared" si="47"/>
        <v>Boys.S8.state-funded mainstream.non-selective schools in highly selective areas.Total</v>
      </c>
    </row>
    <row r="3018" spans="1:44" x14ac:dyDescent="0.25">
      <c r="A3018">
        <v>201819</v>
      </c>
      <c r="B3018" t="s">
        <v>19</v>
      </c>
      <c r="C3018" t="s">
        <v>110</v>
      </c>
      <c r="D3018" t="s">
        <v>20</v>
      </c>
      <c r="E3018" t="s">
        <v>21</v>
      </c>
      <c r="F3018" t="s">
        <v>22</v>
      </c>
      <c r="G3018" t="s">
        <v>113</v>
      </c>
      <c r="H3018" t="s">
        <v>128</v>
      </c>
      <c r="I3018" t="s">
        <v>166</v>
      </c>
      <c r="J3018" t="s">
        <v>129</v>
      </c>
      <c r="K3018" t="s">
        <v>161</v>
      </c>
      <c r="L3018" t="s">
        <v>42</v>
      </c>
      <c r="M3018" t="s">
        <v>26</v>
      </c>
      <c r="N3018">
        <v>70</v>
      </c>
      <c r="O3018">
        <v>66</v>
      </c>
      <c r="P3018">
        <v>42</v>
      </c>
      <c r="Q3018">
        <v>34</v>
      </c>
      <c r="R3018">
        <v>0</v>
      </c>
      <c r="S3018">
        <v>0</v>
      </c>
      <c r="T3018">
        <v>0</v>
      </c>
      <c r="U3018">
        <v>0</v>
      </c>
      <c r="V3018">
        <v>94</v>
      </c>
      <c r="W3018">
        <v>60</v>
      </c>
      <c r="X3018">
        <v>48</v>
      </c>
      <c r="Y3018" t="s">
        <v>173</v>
      </c>
      <c r="Z3018" t="s">
        <v>173</v>
      </c>
      <c r="AA3018" t="s">
        <v>173</v>
      </c>
      <c r="AB3018" t="s">
        <v>173</v>
      </c>
      <c r="AC3018" s="25">
        <v>0.40145985401459855</v>
      </c>
      <c r="AD3018" s="25">
        <v>0.25547445255474455</v>
      </c>
      <c r="AE3018" s="25">
        <v>0.20681265206812649</v>
      </c>
      <c r="AQ3018" s="5">
        <f>VLOOKUP(AR3018,'End KS4 denominations'!A:G,7,0)</f>
        <v>16440</v>
      </c>
      <c r="AR3018" s="5" t="str">
        <f t="shared" si="47"/>
        <v>Girls.S8.state-funded mainstream.non-selective schools in highly selective areas.Total</v>
      </c>
    </row>
    <row r="3019" spans="1:44" x14ac:dyDescent="0.25">
      <c r="A3019">
        <v>201819</v>
      </c>
      <c r="B3019" t="s">
        <v>19</v>
      </c>
      <c r="C3019" t="s">
        <v>110</v>
      </c>
      <c r="D3019" t="s">
        <v>20</v>
      </c>
      <c r="E3019" t="s">
        <v>21</v>
      </c>
      <c r="F3019" t="s">
        <v>22</v>
      </c>
      <c r="G3019" t="s">
        <v>161</v>
      </c>
      <c r="H3019" t="s">
        <v>128</v>
      </c>
      <c r="I3019" t="s">
        <v>166</v>
      </c>
      <c r="J3019" t="s">
        <v>129</v>
      </c>
      <c r="K3019" t="s">
        <v>161</v>
      </c>
      <c r="L3019" t="s">
        <v>42</v>
      </c>
      <c r="M3019" t="s">
        <v>26</v>
      </c>
      <c r="N3019">
        <v>215</v>
      </c>
      <c r="O3019">
        <v>200</v>
      </c>
      <c r="P3019">
        <v>104</v>
      </c>
      <c r="Q3019">
        <v>76</v>
      </c>
      <c r="R3019">
        <v>0</v>
      </c>
      <c r="S3019">
        <v>0</v>
      </c>
      <c r="T3019">
        <v>0</v>
      </c>
      <c r="U3019">
        <v>0</v>
      </c>
      <c r="V3019">
        <v>93</v>
      </c>
      <c r="W3019">
        <v>48</v>
      </c>
      <c r="X3019">
        <v>35</v>
      </c>
      <c r="Y3019" t="s">
        <v>173</v>
      </c>
      <c r="Z3019" t="s">
        <v>173</v>
      </c>
      <c r="AA3019" t="s">
        <v>173</v>
      </c>
      <c r="AB3019" t="s">
        <v>173</v>
      </c>
      <c r="AC3019" s="25">
        <v>0.598963792638735</v>
      </c>
      <c r="AD3019" s="25">
        <v>0.3114611721721422</v>
      </c>
      <c r="AE3019" s="25">
        <v>0.2276062412027193</v>
      </c>
      <c r="AQ3019" s="5">
        <f>VLOOKUP(AR3019,'End KS4 denominations'!A:G,7,0)</f>
        <v>33391</v>
      </c>
      <c r="AR3019" s="5" t="str">
        <f t="shared" si="47"/>
        <v>Total.S8.state-funded mainstream.non-selective schools in highly selective areas.Total</v>
      </c>
    </row>
    <row r="3020" spans="1:44" x14ac:dyDescent="0.25">
      <c r="A3020">
        <v>201819</v>
      </c>
      <c r="B3020" t="s">
        <v>19</v>
      </c>
      <c r="C3020" t="s">
        <v>110</v>
      </c>
      <c r="D3020" t="s">
        <v>20</v>
      </c>
      <c r="E3020" t="s">
        <v>21</v>
      </c>
      <c r="F3020" t="s">
        <v>22</v>
      </c>
      <c r="G3020" t="s">
        <v>111</v>
      </c>
      <c r="H3020" t="s">
        <v>128</v>
      </c>
      <c r="I3020" t="s">
        <v>166</v>
      </c>
      <c r="J3020" t="s">
        <v>130</v>
      </c>
      <c r="K3020" t="s">
        <v>161</v>
      </c>
      <c r="L3020" t="s">
        <v>42</v>
      </c>
      <c r="M3020" t="s">
        <v>26</v>
      </c>
      <c r="N3020">
        <v>2340</v>
      </c>
      <c r="O3020">
        <v>2262</v>
      </c>
      <c r="P3020">
        <v>1297</v>
      </c>
      <c r="Q3020">
        <v>929</v>
      </c>
      <c r="R3020">
        <v>0</v>
      </c>
      <c r="S3020">
        <v>0</v>
      </c>
      <c r="T3020">
        <v>0</v>
      </c>
      <c r="U3020">
        <v>0</v>
      </c>
      <c r="V3020">
        <v>96</v>
      </c>
      <c r="W3020">
        <v>55</v>
      </c>
      <c r="X3020">
        <v>39</v>
      </c>
      <c r="Y3020" t="s">
        <v>173</v>
      </c>
      <c r="Z3020" t="s">
        <v>173</v>
      </c>
      <c r="AA3020" t="s">
        <v>173</v>
      </c>
      <c r="AB3020" t="s">
        <v>173</v>
      </c>
      <c r="AC3020" s="25">
        <v>0.94466091183582446</v>
      </c>
      <c r="AD3020" s="25">
        <v>0.54165570408977204</v>
      </c>
      <c r="AE3020" s="25">
        <v>0.38797081657625154</v>
      </c>
      <c r="AQ3020" s="5">
        <f>VLOOKUP(AR3020,'End KS4 denominations'!A:G,7,0)</f>
        <v>239451</v>
      </c>
      <c r="AR3020" s="5" t="str">
        <f t="shared" si="47"/>
        <v>Boys.S8.state-funded mainstream.non-selective schools in other areas.Total</v>
      </c>
    </row>
    <row r="3021" spans="1:44" x14ac:dyDescent="0.25">
      <c r="A3021">
        <v>201819</v>
      </c>
      <c r="B3021" t="s">
        <v>19</v>
      </c>
      <c r="C3021" t="s">
        <v>110</v>
      </c>
      <c r="D3021" t="s">
        <v>20</v>
      </c>
      <c r="E3021" t="s">
        <v>21</v>
      </c>
      <c r="F3021" t="s">
        <v>22</v>
      </c>
      <c r="G3021" t="s">
        <v>113</v>
      </c>
      <c r="H3021" t="s">
        <v>128</v>
      </c>
      <c r="I3021" t="s">
        <v>166</v>
      </c>
      <c r="J3021" t="s">
        <v>130</v>
      </c>
      <c r="K3021" t="s">
        <v>161</v>
      </c>
      <c r="L3021" t="s">
        <v>42</v>
      </c>
      <c r="M3021" t="s">
        <v>26</v>
      </c>
      <c r="N3021">
        <v>1718</v>
      </c>
      <c r="O3021">
        <v>1691</v>
      </c>
      <c r="P3021">
        <v>1278</v>
      </c>
      <c r="Q3021">
        <v>1059</v>
      </c>
      <c r="R3021">
        <v>0</v>
      </c>
      <c r="S3021">
        <v>0</v>
      </c>
      <c r="T3021">
        <v>0</v>
      </c>
      <c r="U3021">
        <v>0</v>
      </c>
      <c r="V3021">
        <v>98</v>
      </c>
      <c r="W3021">
        <v>74</v>
      </c>
      <c r="X3021">
        <v>61</v>
      </c>
      <c r="Y3021" t="s">
        <v>173</v>
      </c>
      <c r="Z3021" t="s">
        <v>173</v>
      </c>
      <c r="AA3021" t="s">
        <v>173</v>
      </c>
      <c r="AB3021" t="s">
        <v>173</v>
      </c>
      <c r="AC3021" s="25">
        <v>0.72273914288522934</v>
      </c>
      <c r="AD3021" s="25">
        <v>0.54622154027635905</v>
      </c>
      <c r="AE3021" s="25">
        <v>0.45262019652008156</v>
      </c>
      <c r="AQ3021" s="5">
        <f>VLOOKUP(AR3021,'End KS4 denominations'!A:G,7,0)</f>
        <v>233971</v>
      </c>
      <c r="AR3021" s="5" t="str">
        <f t="shared" si="47"/>
        <v>Girls.S8.state-funded mainstream.non-selective schools in other areas.Total</v>
      </c>
    </row>
    <row r="3022" spans="1:44" x14ac:dyDescent="0.25">
      <c r="A3022">
        <v>201819</v>
      </c>
      <c r="B3022" t="s">
        <v>19</v>
      </c>
      <c r="C3022" t="s">
        <v>110</v>
      </c>
      <c r="D3022" t="s">
        <v>20</v>
      </c>
      <c r="E3022" t="s">
        <v>21</v>
      </c>
      <c r="F3022" t="s">
        <v>22</v>
      </c>
      <c r="G3022" t="s">
        <v>161</v>
      </c>
      <c r="H3022" t="s">
        <v>128</v>
      </c>
      <c r="I3022" t="s">
        <v>166</v>
      </c>
      <c r="J3022" t="s">
        <v>130</v>
      </c>
      <c r="K3022" t="s">
        <v>161</v>
      </c>
      <c r="L3022" t="s">
        <v>42</v>
      </c>
      <c r="M3022" t="s">
        <v>26</v>
      </c>
      <c r="N3022">
        <v>4058</v>
      </c>
      <c r="O3022">
        <v>3953</v>
      </c>
      <c r="P3022">
        <v>2575</v>
      </c>
      <c r="Q3022">
        <v>1988</v>
      </c>
      <c r="R3022">
        <v>0</v>
      </c>
      <c r="S3022">
        <v>0</v>
      </c>
      <c r="T3022">
        <v>0</v>
      </c>
      <c r="U3022">
        <v>0</v>
      </c>
      <c r="V3022">
        <v>97</v>
      </c>
      <c r="W3022">
        <v>63</v>
      </c>
      <c r="X3022">
        <v>48</v>
      </c>
      <c r="Y3022" t="s">
        <v>173</v>
      </c>
      <c r="Z3022" t="s">
        <v>173</v>
      </c>
      <c r="AA3022" t="s">
        <v>173</v>
      </c>
      <c r="AB3022" t="s">
        <v>173</v>
      </c>
      <c r="AC3022" s="25">
        <v>0.83498443249363141</v>
      </c>
      <c r="AD3022" s="25">
        <v>0.5439121967293451</v>
      </c>
      <c r="AE3022" s="25">
        <v>0.41992133867881087</v>
      </c>
      <c r="AQ3022" s="5">
        <f>VLOOKUP(AR3022,'End KS4 denominations'!A:G,7,0)</f>
        <v>473422</v>
      </c>
      <c r="AR3022" s="5" t="str">
        <f t="shared" si="47"/>
        <v>Total.S8.state-funded mainstream.non-selective schools in other areas.Total</v>
      </c>
    </row>
    <row r="3023" spans="1:44" x14ac:dyDescent="0.25">
      <c r="A3023">
        <v>201819</v>
      </c>
      <c r="B3023" t="s">
        <v>19</v>
      </c>
      <c r="C3023" t="s">
        <v>110</v>
      </c>
      <c r="D3023" t="s">
        <v>20</v>
      </c>
      <c r="E3023" t="s">
        <v>21</v>
      </c>
      <c r="F3023" t="s">
        <v>22</v>
      </c>
      <c r="G3023" t="s">
        <v>111</v>
      </c>
      <c r="H3023" t="s">
        <v>128</v>
      </c>
      <c r="I3023" t="s">
        <v>166</v>
      </c>
      <c r="J3023" t="s">
        <v>131</v>
      </c>
      <c r="K3023" t="s">
        <v>161</v>
      </c>
      <c r="L3023" t="s">
        <v>42</v>
      </c>
      <c r="M3023" t="s">
        <v>26</v>
      </c>
      <c r="N3023">
        <v>17</v>
      </c>
      <c r="O3023">
        <v>17</v>
      </c>
      <c r="P3023">
        <v>14</v>
      </c>
      <c r="Q3023">
        <v>11</v>
      </c>
      <c r="R3023">
        <v>0</v>
      </c>
      <c r="S3023">
        <v>0</v>
      </c>
      <c r="T3023">
        <v>0</v>
      </c>
      <c r="U3023">
        <v>0</v>
      </c>
      <c r="V3023">
        <v>100</v>
      </c>
      <c r="W3023">
        <v>82</v>
      </c>
      <c r="X3023">
        <v>64</v>
      </c>
      <c r="Y3023" t="s">
        <v>173</v>
      </c>
      <c r="Z3023" t="s">
        <v>173</v>
      </c>
      <c r="AA3023" t="s">
        <v>173</v>
      </c>
      <c r="AB3023" t="s">
        <v>173</v>
      </c>
      <c r="AC3023" s="25">
        <v>0.14248596094208363</v>
      </c>
      <c r="AD3023" s="25">
        <v>0.117341379599363</v>
      </c>
      <c r="AE3023" s="25">
        <v>9.2196798256642357E-2</v>
      </c>
      <c r="AQ3023" s="5">
        <f>VLOOKUP(AR3023,'End KS4 denominations'!A:G,7,0)</f>
        <v>11931</v>
      </c>
      <c r="AR3023" s="5" t="str">
        <f t="shared" si="47"/>
        <v>Boys.S8.state-funded mainstream.selective schools.Total</v>
      </c>
    </row>
    <row r="3024" spans="1:44" x14ac:dyDescent="0.25">
      <c r="A3024">
        <v>201819</v>
      </c>
      <c r="B3024" t="s">
        <v>19</v>
      </c>
      <c r="C3024" t="s">
        <v>110</v>
      </c>
      <c r="D3024" t="s">
        <v>20</v>
      </c>
      <c r="E3024" t="s">
        <v>21</v>
      </c>
      <c r="F3024" t="s">
        <v>22</v>
      </c>
      <c r="G3024" t="s">
        <v>161</v>
      </c>
      <c r="H3024" t="s">
        <v>128</v>
      </c>
      <c r="I3024" t="s">
        <v>166</v>
      </c>
      <c r="J3024" t="s">
        <v>131</v>
      </c>
      <c r="K3024" t="s">
        <v>161</v>
      </c>
      <c r="L3024" t="s">
        <v>42</v>
      </c>
      <c r="M3024" t="s">
        <v>26</v>
      </c>
      <c r="N3024">
        <v>17</v>
      </c>
      <c r="O3024">
        <v>17</v>
      </c>
      <c r="P3024">
        <v>14</v>
      </c>
      <c r="Q3024">
        <v>11</v>
      </c>
      <c r="R3024">
        <v>0</v>
      </c>
      <c r="S3024">
        <v>0</v>
      </c>
      <c r="T3024">
        <v>0</v>
      </c>
      <c r="U3024">
        <v>0</v>
      </c>
      <c r="V3024">
        <v>100</v>
      </c>
      <c r="W3024">
        <v>82</v>
      </c>
      <c r="X3024">
        <v>64</v>
      </c>
      <c r="Y3024" t="s">
        <v>173</v>
      </c>
      <c r="Z3024" t="s">
        <v>173</v>
      </c>
      <c r="AA3024" t="s">
        <v>173</v>
      </c>
      <c r="AB3024" t="s">
        <v>173</v>
      </c>
      <c r="AC3024" s="25">
        <v>7.083628484520188E-2</v>
      </c>
      <c r="AD3024" s="25">
        <v>5.8335763990166253E-2</v>
      </c>
      <c r="AE3024" s="25">
        <v>4.5835243135130634E-2</v>
      </c>
      <c r="AQ3024" s="5">
        <f>VLOOKUP(AR3024,'End KS4 denominations'!A:G,7,0)</f>
        <v>23999</v>
      </c>
      <c r="AR3024" s="5" t="str">
        <f t="shared" si="47"/>
        <v>Total.S8.state-funded mainstream.selective schools.Total</v>
      </c>
    </row>
    <row r="3025" spans="1:44" x14ac:dyDescent="0.25">
      <c r="A3025">
        <v>201819</v>
      </c>
      <c r="B3025" t="s">
        <v>19</v>
      </c>
      <c r="C3025" t="s">
        <v>110</v>
      </c>
      <c r="D3025" t="s">
        <v>20</v>
      </c>
      <c r="E3025" t="s">
        <v>21</v>
      </c>
      <c r="F3025" t="s">
        <v>22</v>
      </c>
      <c r="G3025" t="s">
        <v>111</v>
      </c>
      <c r="H3025" t="s">
        <v>128</v>
      </c>
      <c r="I3025" t="s">
        <v>166</v>
      </c>
      <c r="J3025" t="s">
        <v>129</v>
      </c>
      <c r="K3025" t="s">
        <v>161</v>
      </c>
      <c r="L3025" t="s">
        <v>43</v>
      </c>
      <c r="M3025" t="s">
        <v>26</v>
      </c>
      <c r="N3025">
        <v>2918</v>
      </c>
      <c r="O3025">
        <v>2748</v>
      </c>
      <c r="P3025">
        <v>1370</v>
      </c>
      <c r="Q3025">
        <v>955</v>
      </c>
      <c r="R3025">
        <v>0</v>
      </c>
      <c r="S3025">
        <v>0</v>
      </c>
      <c r="T3025">
        <v>0</v>
      </c>
      <c r="U3025">
        <v>0</v>
      </c>
      <c r="V3025">
        <v>94</v>
      </c>
      <c r="W3025">
        <v>46</v>
      </c>
      <c r="X3025">
        <v>32</v>
      </c>
      <c r="Y3025" t="s">
        <v>173</v>
      </c>
      <c r="Z3025" t="s">
        <v>173</v>
      </c>
      <c r="AA3025" t="s">
        <v>173</v>
      </c>
      <c r="AB3025" t="s">
        <v>173</v>
      </c>
      <c r="AC3025" s="25">
        <v>16.211432953808036</v>
      </c>
      <c r="AD3025" s="25">
        <v>8.0821190490236567</v>
      </c>
      <c r="AE3025" s="25">
        <v>5.6338859064361984</v>
      </c>
      <c r="AQ3025" s="5">
        <f>VLOOKUP(AR3025,'End KS4 denominations'!A:G,7,0)</f>
        <v>16951</v>
      </c>
      <c r="AR3025" s="5" t="str">
        <f t="shared" si="47"/>
        <v>Boys.S8.state-funded mainstream.non-selective schools in highly selective areas.Total</v>
      </c>
    </row>
    <row r="3026" spans="1:44" x14ac:dyDescent="0.25">
      <c r="A3026">
        <v>201819</v>
      </c>
      <c r="B3026" t="s">
        <v>19</v>
      </c>
      <c r="C3026" t="s">
        <v>110</v>
      </c>
      <c r="D3026" t="s">
        <v>20</v>
      </c>
      <c r="E3026" t="s">
        <v>21</v>
      </c>
      <c r="F3026" t="s">
        <v>22</v>
      </c>
      <c r="G3026" t="s">
        <v>113</v>
      </c>
      <c r="H3026" t="s">
        <v>128</v>
      </c>
      <c r="I3026" t="s">
        <v>166</v>
      </c>
      <c r="J3026" t="s">
        <v>129</v>
      </c>
      <c r="K3026" t="s">
        <v>161</v>
      </c>
      <c r="L3026" t="s">
        <v>43</v>
      </c>
      <c r="M3026" t="s">
        <v>26</v>
      </c>
      <c r="N3026">
        <v>843</v>
      </c>
      <c r="O3026">
        <v>793</v>
      </c>
      <c r="P3026">
        <v>407</v>
      </c>
      <c r="Q3026">
        <v>264</v>
      </c>
      <c r="R3026">
        <v>0</v>
      </c>
      <c r="S3026">
        <v>0</v>
      </c>
      <c r="T3026">
        <v>0</v>
      </c>
      <c r="U3026">
        <v>0</v>
      </c>
      <c r="V3026">
        <v>94</v>
      </c>
      <c r="W3026">
        <v>48</v>
      </c>
      <c r="X3026">
        <v>31</v>
      </c>
      <c r="Y3026" t="s">
        <v>173</v>
      </c>
      <c r="Z3026" t="s">
        <v>173</v>
      </c>
      <c r="AA3026" t="s">
        <v>173</v>
      </c>
      <c r="AB3026" t="s">
        <v>173</v>
      </c>
      <c r="AC3026" s="25">
        <v>4.8236009732360099</v>
      </c>
      <c r="AD3026" s="25">
        <v>2.4756690997566908</v>
      </c>
      <c r="AE3026" s="25">
        <v>1.6058394160583942</v>
      </c>
      <c r="AQ3026" s="5">
        <f>VLOOKUP(AR3026,'End KS4 denominations'!A:G,7,0)</f>
        <v>16440</v>
      </c>
      <c r="AR3026" s="5" t="str">
        <f t="shared" si="47"/>
        <v>Girls.S8.state-funded mainstream.non-selective schools in highly selective areas.Total</v>
      </c>
    </row>
    <row r="3027" spans="1:44" x14ac:dyDescent="0.25">
      <c r="A3027">
        <v>201819</v>
      </c>
      <c r="B3027" t="s">
        <v>19</v>
      </c>
      <c r="C3027" t="s">
        <v>110</v>
      </c>
      <c r="D3027" t="s">
        <v>20</v>
      </c>
      <c r="E3027" t="s">
        <v>21</v>
      </c>
      <c r="F3027" t="s">
        <v>22</v>
      </c>
      <c r="G3027" t="s">
        <v>161</v>
      </c>
      <c r="H3027" t="s">
        <v>128</v>
      </c>
      <c r="I3027" t="s">
        <v>166</v>
      </c>
      <c r="J3027" t="s">
        <v>129</v>
      </c>
      <c r="K3027" t="s">
        <v>161</v>
      </c>
      <c r="L3027" t="s">
        <v>43</v>
      </c>
      <c r="M3027" t="s">
        <v>26</v>
      </c>
      <c r="N3027">
        <v>3761</v>
      </c>
      <c r="O3027">
        <v>3541</v>
      </c>
      <c r="P3027">
        <v>1777</v>
      </c>
      <c r="Q3027">
        <v>1219</v>
      </c>
      <c r="R3027">
        <v>0</v>
      </c>
      <c r="S3027">
        <v>0</v>
      </c>
      <c r="T3027">
        <v>0</v>
      </c>
      <c r="U3027">
        <v>0</v>
      </c>
      <c r="V3027">
        <v>94</v>
      </c>
      <c r="W3027">
        <v>47</v>
      </c>
      <c r="X3027">
        <v>32</v>
      </c>
      <c r="Y3027" t="s">
        <v>173</v>
      </c>
      <c r="Z3027" t="s">
        <v>173</v>
      </c>
      <c r="AA3027" t="s">
        <v>173</v>
      </c>
      <c r="AB3027" t="s">
        <v>173</v>
      </c>
      <c r="AC3027" s="25">
        <v>10.604653948668803</v>
      </c>
      <c r="AD3027" s="25">
        <v>5.3217932975951605</v>
      </c>
      <c r="AE3027" s="25">
        <v>3.6506843161330895</v>
      </c>
      <c r="AQ3027" s="5">
        <f>VLOOKUP(AR3027,'End KS4 denominations'!A:G,7,0)</f>
        <v>33391</v>
      </c>
      <c r="AR3027" s="5" t="str">
        <f t="shared" si="47"/>
        <v>Total.S8.state-funded mainstream.non-selective schools in highly selective areas.Total</v>
      </c>
    </row>
    <row r="3028" spans="1:44" x14ac:dyDescent="0.25">
      <c r="A3028">
        <v>201819</v>
      </c>
      <c r="B3028" t="s">
        <v>19</v>
      </c>
      <c r="C3028" t="s">
        <v>110</v>
      </c>
      <c r="D3028" t="s">
        <v>20</v>
      </c>
      <c r="E3028" t="s">
        <v>21</v>
      </c>
      <c r="F3028" t="s">
        <v>22</v>
      </c>
      <c r="G3028" t="s">
        <v>111</v>
      </c>
      <c r="H3028" t="s">
        <v>128</v>
      </c>
      <c r="I3028" t="s">
        <v>166</v>
      </c>
      <c r="J3028" t="s">
        <v>130</v>
      </c>
      <c r="K3028" t="s">
        <v>161</v>
      </c>
      <c r="L3028" t="s">
        <v>43</v>
      </c>
      <c r="M3028" t="s">
        <v>26</v>
      </c>
      <c r="N3028">
        <v>51705</v>
      </c>
      <c r="O3028">
        <v>49778</v>
      </c>
      <c r="P3028">
        <v>30644</v>
      </c>
      <c r="Q3028">
        <v>23265</v>
      </c>
      <c r="R3028">
        <v>0</v>
      </c>
      <c r="S3028">
        <v>0</v>
      </c>
      <c r="T3028">
        <v>0</v>
      </c>
      <c r="U3028">
        <v>0</v>
      </c>
      <c r="V3028">
        <v>96</v>
      </c>
      <c r="W3028">
        <v>59</v>
      </c>
      <c r="X3028">
        <v>44</v>
      </c>
      <c r="Y3028" t="s">
        <v>173</v>
      </c>
      <c r="Z3028" t="s">
        <v>173</v>
      </c>
      <c r="AA3028" t="s">
        <v>173</v>
      </c>
      <c r="AB3028" t="s">
        <v>173</v>
      </c>
      <c r="AC3028" s="25">
        <v>20.788386768065283</v>
      </c>
      <c r="AD3028" s="25">
        <v>12.797607861316093</v>
      </c>
      <c r="AE3028" s="25">
        <v>9.7159752934838437</v>
      </c>
      <c r="AQ3028" s="5">
        <f>VLOOKUP(AR3028,'End KS4 denominations'!A:G,7,0)</f>
        <v>239451</v>
      </c>
      <c r="AR3028" s="5" t="str">
        <f t="shared" si="47"/>
        <v>Boys.S8.state-funded mainstream.non-selective schools in other areas.Total</v>
      </c>
    </row>
    <row r="3029" spans="1:44" x14ac:dyDescent="0.25">
      <c r="A3029">
        <v>201819</v>
      </c>
      <c r="B3029" t="s">
        <v>19</v>
      </c>
      <c r="C3029" t="s">
        <v>110</v>
      </c>
      <c r="D3029" t="s">
        <v>20</v>
      </c>
      <c r="E3029" t="s">
        <v>21</v>
      </c>
      <c r="F3029" t="s">
        <v>22</v>
      </c>
      <c r="G3029" t="s">
        <v>113</v>
      </c>
      <c r="H3029" t="s">
        <v>128</v>
      </c>
      <c r="I3029" t="s">
        <v>166</v>
      </c>
      <c r="J3029" t="s">
        <v>130</v>
      </c>
      <c r="K3029" t="s">
        <v>161</v>
      </c>
      <c r="L3029" t="s">
        <v>43</v>
      </c>
      <c r="M3029" t="s">
        <v>26</v>
      </c>
      <c r="N3029">
        <v>12718</v>
      </c>
      <c r="O3029">
        <v>12257</v>
      </c>
      <c r="P3029">
        <v>7741</v>
      </c>
      <c r="Q3029">
        <v>5899</v>
      </c>
      <c r="R3029">
        <v>0</v>
      </c>
      <c r="S3029">
        <v>0</v>
      </c>
      <c r="T3029">
        <v>0</v>
      </c>
      <c r="U3029">
        <v>0</v>
      </c>
      <c r="V3029">
        <v>96</v>
      </c>
      <c r="W3029">
        <v>60</v>
      </c>
      <c r="X3029">
        <v>46</v>
      </c>
      <c r="Y3029" t="s">
        <v>173</v>
      </c>
      <c r="Z3029" t="s">
        <v>173</v>
      </c>
      <c r="AA3029" t="s">
        <v>173</v>
      </c>
      <c r="AB3029" t="s">
        <v>173</v>
      </c>
      <c r="AC3029" s="25">
        <v>5.2386834265785076</v>
      </c>
      <c r="AD3029" s="25">
        <v>3.3085296895769134</v>
      </c>
      <c r="AE3029" s="25">
        <v>2.5212526338734285</v>
      </c>
      <c r="AQ3029" s="5">
        <f>VLOOKUP(AR3029,'End KS4 denominations'!A:G,7,0)</f>
        <v>233971</v>
      </c>
      <c r="AR3029" s="5" t="str">
        <f t="shared" si="47"/>
        <v>Girls.S8.state-funded mainstream.non-selective schools in other areas.Total</v>
      </c>
    </row>
    <row r="3030" spans="1:44" x14ac:dyDescent="0.25">
      <c r="A3030">
        <v>201819</v>
      </c>
      <c r="B3030" t="s">
        <v>19</v>
      </c>
      <c r="C3030" t="s">
        <v>110</v>
      </c>
      <c r="D3030" t="s">
        <v>20</v>
      </c>
      <c r="E3030" t="s">
        <v>21</v>
      </c>
      <c r="F3030" t="s">
        <v>22</v>
      </c>
      <c r="G3030" t="s">
        <v>161</v>
      </c>
      <c r="H3030" t="s">
        <v>128</v>
      </c>
      <c r="I3030" t="s">
        <v>166</v>
      </c>
      <c r="J3030" t="s">
        <v>130</v>
      </c>
      <c r="K3030" t="s">
        <v>161</v>
      </c>
      <c r="L3030" t="s">
        <v>43</v>
      </c>
      <c r="M3030" t="s">
        <v>26</v>
      </c>
      <c r="N3030">
        <v>64423</v>
      </c>
      <c r="O3030">
        <v>62035</v>
      </c>
      <c r="P3030">
        <v>38385</v>
      </c>
      <c r="Q3030">
        <v>29164</v>
      </c>
      <c r="R3030">
        <v>0</v>
      </c>
      <c r="S3030">
        <v>0</v>
      </c>
      <c r="T3030">
        <v>0</v>
      </c>
      <c r="U3030">
        <v>0</v>
      </c>
      <c r="V3030">
        <v>96</v>
      </c>
      <c r="W3030">
        <v>59</v>
      </c>
      <c r="X3030">
        <v>45</v>
      </c>
      <c r="Y3030" t="s">
        <v>173</v>
      </c>
      <c r="Z3030" t="s">
        <v>173</v>
      </c>
      <c r="AA3030" t="s">
        <v>173</v>
      </c>
      <c r="AB3030" t="s">
        <v>173</v>
      </c>
      <c r="AC3030" s="25">
        <v>13.103531310332009</v>
      </c>
      <c r="AD3030" s="25">
        <v>8.1079882219246251</v>
      </c>
      <c r="AE3030" s="25">
        <v>6.1602544875396585</v>
      </c>
      <c r="AQ3030" s="5">
        <f>VLOOKUP(AR3030,'End KS4 denominations'!A:G,7,0)</f>
        <v>473422</v>
      </c>
      <c r="AR3030" s="5" t="str">
        <f t="shared" si="47"/>
        <v>Total.S8.state-funded mainstream.non-selective schools in other areas.Total</v>
      </c>
    </row>
    <row r="3031" spans="1:44" x14ac:dyDescent="0.25">
      <c r="A3031">
        <v>201819</v>
      </c>
      <c r="B3031" t="s">
        <v>19</v>
      </c>
      <c r="C3031" t="s">
        <v>110</v>
      </c>
      <c r="D3031" t="s">
        <v>20</v>
      </c>
      <c r="E3031" t="s">
        <v>21</v>
      </c>
      <c r="F3031" t="s">
        <v>22</v>
      </c>
      <c r="G3031" t="s">
        <v>111</v>
      </c>
      <c r="H3031" t="s">
        <v>128</v>
      </c>
      <c r="I3031" t="s">
        <v>166</v>
      </c>
      <c r="J3031" t="s">
        <v>131</v>
      </c>
      <c r="K3031" t="s">
        <v>161</v>
      </c>
      <c r="L3031" t="s">
        <v>43</v>
      </c>
      <c r="M3031" t="s">
        <v>26</v>
      </c>
      <c r="N3031">
        <v>3465</v>
      </c>
      <c r="O3031">
        <v>3463</v>
      </c>
      <c r="P3031">
        <v>3206</v>
      </c>
      <c r="Q3031">
        <v>2916</v>
      </c>
      <c r="R3031">
        <v>0</v>
      </c>
      <c r="S3031">
        <v>0</v>
      </c>
      <c r="T3031">
        <v>0</v>
      </c>
      <c r="U3031">
        <v>0</v>
      </c>
      <c r="V3031">
        <v>99</v>
      </c>
      <c r="W3031">
        <v>92</v>
      </c>
      <c r="X3031">
        <v>84</v>
      </c>
      <c r="Y3031" t="s">
        <v>173</v>
      </c>
      <c r="Z3031" t="s">
        <v>173</v>
      </c>
      <c r="AA3031" t="s">
        <v>173</v>
      </c>
      <c r="AB3031" t="s">
        <v>173</v>
      </c>
      <c r="AC3031" s="25">
        <v>29.025228396613862</v>
      </c>
      <c r="AD3031" s="25">
        <v>26.871175928254125</v>
      </c>
      <c r="AE3031" s="25">
        <v>24.440533065124466</v>
      </c>
      <c r="AQ3031" s="5">
        <f>VLOOKUP(AR3031,'End KS4 denominations'!A:G,7,0)</f>
        <v>11931</v>
      </c>
      <c r="AR3031" s="5" t="str">
        <f t="shared" si="47"/>
        <v>Boys.S8.state-funded mainstream.selective schools.Total</v>
      </c>
    </row>
    <row r="3032" spans="1:44" x14ac:dyDescent="0.25">
      <c r="A3032">
        <v>201819</v>
      </c>
      <c r="B3032" t="s">
        <v>19</v>
      </c>
      <c r="C3032" t="s">
        <v>110</v>
      </c>
      <c r="D3032" t="s">
        <v>20</v>
      </c>
      <c r="E3032" t="s">
        <v>21</v>
      </c>
      <c r="F3032" t="s">
        <v>22</v>
      </c>
      <c r="G3032" t="s">
        <v>113</v>
      </c>
      <c r="H3032" t="s">
        <v>128</v>
      </c>
      <c r="I3032" t="s">
        <v>166</v>
      </c>
      <c r="J3032" t="s">
        <v>131</v>
      </c>
      <c r="K3032" t="s">
        <v>161</v>
      </c>
      <c r="L3032" t="s">
        <v>43</v>
      </c>
      <c r="M3032" t="s">
        <v>26</v>
      </c>
      <c r="N3032">
        <v>1892</v>
      </c>
      <c r="O3032">
        <v>1892</v>
      </c>
      <c r="P3032">
        <v>1814</v>
      </c>
      <c r="Q3032">
        <v>1682</v>
      </c>
      <c r="R3032">
        <v>0</v>
      </c>
      <c r="S3032">
        <v>0</v>
      </c>
      <c r="T3032">
        <v>0</v>
      </c>
      <c r="U3032">
        <v>0</v>
      </c>
      <c r="V3032">
        <v>100</v>
      </c>
      <c r="W3032">
        <v>95</v>
      </c>
      <c r="X3032">
        <v>88</v>
      </c>
      <c r="Y3032" t="s">
        <v>173</v>
      </c>
      <c r="Z3032" t="s">
        <v>173</v>
      </c>
      <c r="AA3032" t="s">
        <v>173</v>
      </c>
      <c r="AB3032" t="s">
        <v>173</v>
      </c>
      <c r="AC3032" s="25">
        <v>15.677825654623797</v>
      </c>
      <c r="AD3032" s="25">
        <v>15.031488233344382</v>
      </c>
      <c r="AE3032" s="25">
        <v>13.937686443486907</v>
      </c>
      <c r="AQ3032" s="5">
        <f>VLOOKUP(AR3032,'End KS4 denominations'!A:G,7,0)</f>
        <v>12068</v>
      </c>
      <c r="AR3032" s="5" t="str">
        <f t="shared" si="47"/>
        <v>Girls.S8.state-funded mainstream.selective schools.Total</v>
      </c>
    </row>
    <row r="3033" spans="1:44" x14ac:dyDescent="0.25">
      <c r="A3033">
        <v>201819</v>
      </c>
      <c r="B3033" t="s">
        <v>19</v>
      </c>
      <c r="C3033" t="s">
        <v>110</v>
      </c>
      <c r="D3033" t="s">
        <v>20</v>
      </c>
      <c r="E3033" t="s">
        <v>21</v>
      </c>
      <c r="F3033" t="s">
        <v>22</v>
      </c>
      <c r="G3033" t="s">
        <v>161</v>
      </c>
      <c r="H3033" t="s">
        <v>128</v>
      </c>
      <c r="I3033" t="s">
        <v>166</v>
      </c>
      <c r="J3033" t="s">
        <v>131</v>
      </c>
      <c r="K3033" t="s">
        <v>161</v>
      </c>
      <c r="L3033" t="s">
        <v>43</v>
      </c>
      <c r="M3033" t="s">
        <v>26</v>
      </c>
      <c r="N3033">
        <v>5357</v>
      </c>
      <c r="O3033">
        <v>5355</v>
      </c>
      <c r="P3033">
        <v>5020</v>
      </c>
      <c r="Q3033">
        <v>4598</v>
      </c>
      <c r="R3033">
        <v>0</v>
      </c>
      <c r="S3033">
        <v>0</v>
      </c>
      <c r="T3033">
        <v>0</v>
      </c>
      <c r="U3033">
        <v>0</v>
      </c>
      <c r="V3033">
        <v>99</v>
      </c>
      <c r="W3033">
        <v>93</v>
      </c>
      <c r="X3033">
        <v>85</v>
      </c>
      <c r="Y3033" t="s">
        <v>173</v>
      </c>
      <c r="Z3033" t="s">
        <v>173</v>
      </c>
      <c r="AA3033" t="s">
        <v>173</v>
      </c>
      <c r="AB3033" t="s">
        <v>173</v>
      </c>
      <c r="AC3033" s="25">
        <v>22.313429726238592</v>
      </c>
      <c r="AD3033" s="25">
        <v>20.917538230759614</v>
      </c>
      <c r="AE3033" s="25">
        <v>19.159131630484605</v>
      </c>
      <c r="AQ3033" s="5">
        <f>VLOOKUP(AR3033,'End KS4 denominations'!A:G,7,0)</f>
        <v>23999</v>
      </c>
      <c r="AR3033" s="5" t="str">
        <f t="shared" si="47"/>
        <v>Total.S8.state-funded mainstream.selective schools.Total</v>
      </c>
    </row>
    <row r="3034" spans="1:44" x14ac:dyDescent="0.25">
      <c r="A3034">
        <v>201819</v>
      </c>
      <c r="B3034" t="s">
        <v>19</v>
      </c>
      <c r="C3034" t="s">
        <v>110</v>
      </c>
      <c r="D3034" t="s">
        <v>20</v>
      </c>
      <c r="E3034" t="s">
        <v>21</v>
      </c>
      <c r="F3034" t="s">
        <v>22</v>
      </c>
      <c r="G3034" t="s">
        <v>111</v>
      </c>
      <c r="H3034" t="s">
        <v>128</v>
      </c>
      <c r="I3034" t="s">
        <v>166</v>
      </c>
      <c r="J3034" t="s">
        <v>129</v>
      </c>
      <c r="K3034" t="s">
        <v>161</v>
      </c>
      <c r="L3034" t="s">
        <v>44</v>
      </c>
      <c r="M3034" t="s">
        <v>26</v>
      </c>
      <c r="N3034">
        <v>57</v>
      </c>
      <c r="O3034">
        <v>57</v>
      </c>
      <c r="P3034">
        <v>31</v>
      </c>
      <c r="Q3034">
        <v>24</v>
      </c>
      <c r="R3034">
        <v>0</v>
      </c>
      <c r="S3034">
        <v>0</v>
      </c>
      <c r="T3034">
        <v>0</v>
      </c>
      <c r="U3034">
        <v>0</v>
      </c>
      <c r="V3034">
        <v>100</v>
      </c>
      <c r="W3034">
        <v>54</v>
      </c>
      <c r="X3034">
        <v>42</v>
      </c>
      <c r="Y3034" t="s">
        <v>173</v>
      </c>
      <c r="Z3034" t="s">
        <v>173</v>
      </c>
      <c r="AA3034" t="s">
        <v>173</v>
      </c>
      <c r="AB3034" t="s">
        <v>173</v>
      </c>
      <c r="AC3034" s="25">
        <v>0.33626334729514484</v>
      </c>
      <c r="AD3034" s="25">
        <v>0.18288006607279805</v>
      </c>
      <c r="AE3034" s="25">
        <v>0.14158456728216626</v>
      </c>
      <c r="AQ3034" s="5">
        <f>VLOOKUP(AR3034,'End KS4 denominations'!A:G,7,0)</f>
        <v>16951</v>
      </c>
      <c r="AR3034" s="5" t="str">
        <f t="shared" si="47"/>
        <v>Boys.S8.state-funded mainstream.non-selective schools in highly selective areas.Total</v>
      </c>
    </row>
    <row r="3035" spans="1:44" x14ac:dyDescent="0.25">
      <c r="A3035">
        <v>201819</v>
      </c>
      <c r="B3035" t="s">
        <v>19</v>
      </c>
      <c r="C3035" t="s">
        <v>110</v>
      </c>
      <c r="D3035" t="s">
        <v>20</v>
      </c>
      <c r="E3035" t="s">
        <v>21</v>
      </c>
      <c r="F3035" t="s">
        <v>22</v>
      </c>
      <c r="G3035" t="s">
        <v>113</v>
      </c>
      <c r="H3035" t="s">
        <v>128</v>
      </c>
      <c r="I3035" t="s">
        <v>166</v>
      </c>
      <c r="J3035" t="s">
        <v>129</v>
      </c>
      <c r="K3035" t="s">
        <v>161</v>
      </c>
      <c r="L3035" t="s">
        <v>44</v>
      </c>
      <c r="M3035" t="s">
        <v>26</v>
      </c>
      <c r="N3035">
        <v>760</v>
      </c>
      <c r="O3035">
        <v>751</v>
      </c>
      <c r="P3035">
        <v>498</v>
      </c>
      <c r="Q3035">
        <v>384</v>
      </c>
      <c r="R3035">
        <v>0</v>
      </c>
      <c r="S3035">
        <v>0</v>
      </c>
      <c r="T3035">
        <v>0</v>
      </c>
      <c r="U3035">
        <v>0</v>
      </c>
      <c r="V3035">
        <v>98</v>
      </c>
      <c r="W3035">
        <v>65</v>
      </c>
      <c r="X3035">
        <v>50</v>
      </c>
      <c r="Y3035" t="s">
        <v>173</v>
      </c>
      <c r="Z3035" t="s">
        <v>173</v>
      </c>
      <c r="AA3035" t="s">
        <v>173</v>
      </c>
      <c r="AB3035" t="s">
        <v>173</v>
      </c>
      <c r="AC3035" s="25">
        <v>4.5681265206812647</v>
      </c>
      <c r="AD3035" s="25">
        <v>3.0291970802919708</v>
      </c>
      <c r="AE3035" s="25">
        <v>2.335766423357664</v>
      </c>
      <c r="AQ3035" s="5">
        <f>VLOOKUP(AR3035,'End KS4 denominations'!A:G,7,0)</f>
        <v>16440</v>
      </c>
      <c r="AR3035" s="5" t="str">
        <f t="shared" si="47"/>
        <v>Girls.S8.state-funded mainstream.non-selective schools in highly selective areas.Total</v>
      </c>
    </row>
    <row r="3036" spans="1:44" x14ac:dyDescent="0.25">
      <c r="A3036">
        <v>201819</v>
      </c>
      <c r="B3036" t="s">
        <v>19</v>
      </c>
      <c r="C3036" t="s">
        <v>110</v>
      </c>
      <c r="D3036" t="s">
        <v>20</v>
      </c>
      <c r="E3036" t="s">
        <v>21</v>
      </c>
      <c r="F3036" t="s">
        <v>22</v>
      </c>
      <c r="G3036" t="s">
        <v>161</v>
      </c>
      <c r="H3036" t="s">
        <v>128</v>
      </c>
      <c r="I3036" t="s">
        <v>166</v>
      </c>
      <c r="J3036" t="s">
        <v>129</v>
      </c>
      <c r="K3036" t="s">
        <v>161</v>
      </c>
      <c r="L3036" t="s">
        <v>44</v>
      </c>
      <c r="M3036" t="s">
        <v>26</v>
      </c>
      <c r="N3036">
        <v>817</v>
      </c>
      <c r="O3036">
        <v>808</v>
      </c>
      <c r="P3036">
        <v>529</v>
      </c>
      <c r="Q3036">
        <v>408</v>
      </c>
      <c r="R3036">
        <v>0</v>
      </c>
      <c r="S3036">
        <v>0</v>
      </c>
      <c r="T3036">
        <v>0</v>
      </c>
      <c r="U3036">
        <v>0</v>
      </c>
      <c r="V3036">
        <v>98</v>
      </c>
      <c r="W3036">
        <v>64</v>
      </c>
      <c r="X3036">
        <v>49</v>
      </c>
      <c r="Y3036" t="s">
        <v>173</v>
      </c>
      <c r="Z3036" t="s">
        <v>173</v>
      </c>
      <c r="AA3036" t="s">
        <v>173</v>
      </c>
      <c r="AB3036" t="s">
        <v>173</v>
      </c>
      <c r="AC3036" s="25">
        <v>2.4198137222604896</v>
      </c>
      <c r="AD3036" s="25">
        <v>1.5842592315294539</v>
      </c>
      <c r="AE3036" s="25">
        <v>1.2218861369830194</v>
      </c>
      <c r="AQ3036" s="5">
        <f>VLOOKUP(AR3036,'End KS4 denominations'!A:G,7,0)</f>
        <v>33391</v>
      </c>
      <c r="AR3036" s="5" t="str">
        <f t="shared" si="47"/>
        <v>Total.S8.state-funded mainstream.non-selective schools in highly selective areas.Total</v>
      </c>
    </row>
    <row r="3037" spans="1:44" x14ac:dyDescent="0.25">
      <c r="A3037">
        <v>201819</v>
      </c>
      <c r="B3037" t="s">
        <v>19</v>
      </c>
      <c r="C3037" t="s">
        <v>110</v>
      </c>
      <c r="D3037" t="s">
        <v>20</v>
      </c>
      <c r="E3037" t="s">
        <v>21</v>
      </c>
      <c r="F3037" t="s">
        <v>22</v>
      </c>
      <c r="G3037" t="s">
        <v>111</v>
      </c>
      <c r="H3037" t="s">
        <v>128</v>
      </c>
      <c r="I3037" t="s">
        <v>166</v>
      </c>
      <c r="J3037" t="s">
        <v>130</v>
      </c>
      <c r="K3037" t="s">
        <v>161</v>
      </c>
      <c r="L3037" t="s">
        <v>44</v>
      </c>
      <c r="M3037" t="s">
        <v>26</v>
      </c>
      <c r="N3037">
        <v>457</v>
      </c>
      <c r="O3037">
        <v>452</v>
      </c>
      <c r="P3037">
        <v>282</v>
      </c>
      <c r="Q3037">
        <v>210</v>
      </c>
      <c r="R3037">
        <v>0</v>
      </c>
      <c r="S3037">
        <v>0</v>
      </c>
      <c r="T3037">
        <v>0</v>
      </c>
      <c r="U3037">
        <v>0</v>
      </c>
      <c r="V3037">
        <v>98</v>
      </c>
      <c r="W3037">
        <v>61</v>
      </c>
      <c r="X3037">
        <v>45</v>
      </c>
      <c r="Y3037" t="s">
        <v>173</v>
      </c>
      <c r="Z3037" t="s">
        <v>173</v>
      </c>
      <c r="AA3037" t="s">
        <v>173</v>
      </c>
      <c r="AB3037" t="s">
        <v>173</v>
      </c>
      <c r="AC3037" s="25">
        <v>0.18876513357638933</v>
      </c>
      <c r="AD3037" s="25">
        <v>0.11776939749677387</v>
      </c>
      <c r="AE3037" s="25">
        <v>8.7700615157172035E-2</v>
      </c>
      <c r="AQ3037" s="5">
        <f>VLOOKUP(AR3037,'End KS4 denominations'!A:G,7,0)</f>
        <v>239451</v>
      </c>
      <c r="AR3037" s="5" t="str">
        <f t="shared" si="47"/>
        <v>Boys.S8.state-funded mainstream.non-selective schools in other areas.Total</v>
      </c>
    </row>
    <row r="3038" spans="1:44" x14ac:dyDescent="0.25">
      <c r="A3038">
        <v>201819</v>
      </c>
      <c r="B3038" t="s">
        <v>19</v>
      </c>
      <c r="C3038" t="s">
        <v>110</v>
      </c>
      <c r="D3038" t="s">
        <v>20</v>
      </c>
      <c r="E3038" t="s">
        <v>21</v>
      </c>
      <c r="F3038" t="s">
        <v>22</v>
      </c>
      <c r="G3038" t="s">
        <v>113</v>
      </c>
      <c r="H3038" t="s">
        <v>128</v>
      </c>
      <c r="I3038" t="s">
        <v>166</v>
      </c>
      <c r="J3038" t="s">
        <v>130</v>
      </c>
      <c r="K3038" t="s">
        <v>161</v>
      </c>
      <c r="L3038" t="s">
        <v>44</v>
      </c>
      <c r="M3038" t="s">
        <v>26</v>
      </c>
      <c r="N3038">
        <v>7194</v>
      </c>
      <c r="O3038">
        <v>7127</v>
      </c>
      <c r="P3038">
        <v>5084</v>
      </c>
      <c r="Q3038">
        <v>3916</v>
      </c>
      <c r="R3038">
        <v>0</v>
      </c>
      <c r="S3038">
        <v>0</v>
      </c>
      <c r="T3038">
        <v>0</v>
      </c>
      <c r="U3038">
        <v>0</v>
      </c>
      <c r="V3038">
        <v>99</v>
      </c>
      <c r="W3038">
        <v>70</v>
      </c>
      <c r="X3038">
        <v>54</v>
      </c>
      <c r="Y3038" t="s">
        <v>173</v>
      </c>
      <c r="Z3038" t="s">
        <v>173</v>
      </c>
      <c r="AA3038" t="s">
        <v>173</v>
      </c>
      <c r="AB3038" t="s">
        <v>173</v>
      </c>
      <c r="AC3038" s="25">
        <v>3.0461040043424186</v>
      </c>
      <c r="AD3038" s="25">
        <v>2.1729188660133092</v>
      </c>
      <c r="AE3038" s="25">
        <v>1.6737116993131629</v>
      </c>
      <c r="AQ3038" s="5">
        <f>VLOOKUP(AR3038,'End KS4 denominations'!A:G,7,0)</f>
        <v>233971</v>
      </c>
      <c r="AR3038" s="5" t="str">
        <f t="shared" si="47"/>
        <v>Girls.S8.state-funded mainstream.non-selective schools in other areas.Total</v>
      </c>
    </row>
    <row r="3039" spans="1:44" x14ac:dyDescent="0.25">
      <c r="A3039">
        <v>201819</v>
      </c>
      <c r="B3039" t="s">
        <v>19</v>
      </c>
      <c r="C3039" t="s">
        <v>110</v>
      </c>
      <c r="D3039" t="s">
        <v>20</v>
      </c>
      <c r="E3039" t="s">
        <v>21</v>
      </c>
      <c r="F3039" t="s">
        <v>22</v>
      </c>
      <c r="G3039" t="s">
        <v>161</v>
      </c>
      <c r="H3039" t="s">
        <v>128</v>
      </c>
      <c r="I3039" t="s">
        <v>166</v>
      </c>
      <c r="J3039" t="s">
        <v>130</v>
      </c>
      <c r="K3039" t="s">
        <v>161</v>
      </c>
      <c r="L3039" t="s">
        <v>44</v>
      </c>
      <c r="M3039" t="s">
        <v>26</v>
      </c>
      <c r="N3039">
        <v>7651</v>
      </c>
      <c r="O3039">
        <v>7579</v>
      </c>
      <c r="P3039">
        <v>5366</v>
      </c>
      <c r="Q3039">
        <v>4126</v>
      </c>
      <c r="R3039">
        <v>0</v>
      </c>
      <c r="S3039">
        <v>0</v>
      </c>
      <c r="T3039">
        <v>0</v>
      </c>
      <c r="U3039">
        <v>0</v>
      </c>
      <c r="V3039">
        <v>99</v>
      </c>
      <c r="W3039">
        <v>70</v>
      </c>
      <c r="X3039">
        <v>53</v>
      </c>
      <c r="Y3039" t="s">
        <v>173</v>
      </c>
      <c r="Z3039" t="s">
        <v>173</v>
      </c>
      <c r="AA3039" t="s">
        <v>173</v>
      </c>
      <c r="AB3039" t="s">
        <v>173</v>
      </c>
      <c r="AC3039" s="25">
        <v>1.6008972967035753</v>
      </c>
      <c r="AD3039" s="25">
        <v>1.1334496495726856</v>
      </c>
      <c r="AE3039" s="25">
        <v>0.87152688299234093</v>
      </c>
      <c r="AQ3039" s="5">
        <f>VLOOKUP(AR3039,'End KS4 denominations'!A:G,7,0)</f>
        <v>473422</v>
      </c>
      <c r="AR3039" s="5" t="str">
        <f t="shared" si="47"/>
        <v>Total.S8.state-funded mainstream.non-selective schools in other areas.Total</v>
      </c>
    </row>
    <row r="3040" spans="1:44" x14ac:dyDescent="0.25">
      <c r="A3040">
        <v>201819</v>
      </c>
      <c r="B3040" t="s">
        <v>19</v>
      </c>
      <c r="C3040" t="s">
        <v>110</v>
      </c>
      <c r="D3040" t="s">
        <v>20</v>
      </c>
      <c r="E3040" t="s">
        <v>21</v>
      </c>
      <c r="F3040" t="s">
        <v>22</v>
      </c>
      <c r="G3040" t="s">
        <v>111</v>
      </c>
      <c r="H3040" t="s">
        <v>128</v>
      </c>
      <c r="I3040" t="s">
        <v>166</v>
      </c>
      <c r="J3040" t="s">
        <v>131</v>
      </c>
      <c r="K3040" t="s">
        <v>161</v>
      </c>
      <c r="L3040" t="s">
        <v>44</v>
      </c>
      <c r="M3040" t="s">
        <v>26</v>
      </c>
      <c r="N3040">
        <v>14</v>
      </c>
      <c r="O3040">
        <v>14</v>
      </c>
      <c r="P3040">
        <v>13</v>
      </c>
      <c r="Q3040">
        <v>12</v>
      </c>
      <c r="R3040">
        <v>0</v>
      </c>
      <c r="S3040">
        <v>0</v>
      </c>
      <c r="T3040">
        <v>0</v>
      </c>
      <c r="U3040">
        <v>0</v>
      </c>
      <c r="V3040">
        <v>100</v>
      </c>
      <c r="W3040">
        <v>92</v>
      </c>
      <c r="X3040">
        <v>85</v>
      </c>
      <c r="Y3040" t="s">
        <v>173</v>
      </c>
      <c r="Z3040" t="s">
        <v>173</v>
      </c>
      <c r="AA3040" t="s">
        <v>173</v>
      </c>
      <c r="AB3040" t="s">
        <v>173</v>
      </c>
      <c r="AC3040" s="25">
        <v>0.117341379599363</v>
      </c>
      <c r="AD3040" s="25">
        <v>0.10895985248512279</v>
      </c>
      <c r="AE3040" s="25">
        <v>0.10057832537088257</v>
      </c>
      <c r="AQ3040" s="5">
        <f>VLOOKUP(AR3040,'End KS4 denominations'!A:G,7,0)</f>
        <v>11931</v>
      </c>
      <c r="AR3040" s="5" t="str">
        <f t="shared" si="47"/>
        <v>Boys.S8.state-funded mainstream.selective schools.Total</v>
      </c>
    </row>
    <row r="3041" spans="1:44" x14ac:dyDescent="0.25">
      <c r="A3041">
        <v>201819</v>
      </c>
      <c r="B3041" t="s">
        <v>19</v>
      </c>
      <c r="C3041" t="s">
        <v>110</v>
      </c>
      <c r="D3041" t="s">
        <v>20</v>
      </c>
      <c r="E3041" t="s">
        <v>21</v>
      </c>
      <c r="F3041" t="s">
        <v>22</v>
      </c>
      <c r="G3041" t="s">
        <v>113</v>
      </c>
      <c r="H3041" t="s">
        <v>128</v>
      </c>
      <c r="I3041" t="s">
        <v>166</v>
      </c>
      <c r="J3041" t="s">
        <v>131</v>
      </c>
      <c r="K3041" t="s">
        <v>161</v>
      </c>
      <c r="L3041" t="s">
        <v>44</v>
      </c>
      <c r="M3041" t="s">
        <v>26</v>
      </c>
      <c r="N3041">
        <v>280</v>
      </c>
      <c r="O3041">
        <v>280</v>
      </c>
      <c r="P3041">
        <v>277</v>
      </c>
      <c r="Q3041">
        <v>259</v>
      </c>
      <c r="R3041">
        <v>0</v>
      </c>
      <c r="S3041">
        <v>0</v>
      </c>
      <c r="T3041">
        <v>0</v>
      </c>
      <c r="U3041">
        <v>0</v>
      </c>
      <c r="V3041">
        <v>100</v>
      </c>
      <c r="W3041">
        <v>98</v>
      </c>
      <c r="X3041">
        <v>92</v>
      </c>
      <c r="Y3041" t="s">
        <v>173</v>
      </c>
      <c r="Z3041" t="s">
        <v>173</v>
      </c>
      <c r="AA3041" t="s">
        <v>173</v>
      </c>
      <c r="AB3041" t="s">
        <v>173</v>
      </c>
      <c r="AC3041" s="25">
        <v>2.3201856148491879</v>
      </c>
      <c r="AD3041" s="25">
        <v>2.2953264832615181</v>
      </c>
      <c r="AE3041" s="25">
        <v>2.1461716937354987</v>
      </c>
      <c r="AQ3041" s="5">
        <f>VLOOKUP(AR3041,'End KS4 denominations'!A:G,7,0)</f>
        <v>12068</v>
      </c>
      <c r="AR3041" s="5" t="str">
        <f t="shared" si="47"/>
        <v>Girls.S8.state-funded mainstream.selective schools.Total</v>
      </c>
    </row>
    <row r="3042" spans="1:44" x14ac:dyDescent="0.25">
      <c r="A3042">
        <v>201819</v>
      </c>
      <c r="B3042" t="s">
        <v>19</v>
      </c>
      <c r="C3042" t="s">
        <v>110</v>
      </c>
      <c r="D3042" t="s">
        <v>20</v>
      </c>
      <c r="E3042" t="s">
        <v>21</v>
      </c>
      <c r="F3042" t="s">
        <v>22</v>
      </c>
      <c r="G3042" t="s">
        <v>161</v>
      </c>
      <c r="H3042" t="s">
        <v>128</v>
      </c>
      <c r="I3042" t="s">
        <v>166</v>
      </c>
      <c r="J3042" t="s">
        <v>131</v>
      </c>
      <c r="K3042" t="s">
        <v>161</v>
      </c>
      <c r="L3042" t="s">
        <v>44</v>
      </c>
      <c r="M3042" t="s">
        <v>26</v>
      </c>
      <c r="N3042">
        <v>294</v>
      </c>
      <c r="O3042">
        <v>294</v>
      </c>
      <c r="P3042">
        <v>290</v>
      </c>
      <c r="Q3042">
        <v>271</v>
      </c>
      <c r="R3042">
        <v>0</v>
      </c>
      <c r="S3042">
        <v>0</v>
      </c>
      <c r="T3042">
        <v>0</v>
      </c>
      <c r="U3042">
        <v>0</v>
      </c>
      <c r="V3042">
        <v>100</v>
      </c>
      <c r="W3042">
        <v>98</v>
      </c>
      <c r="X3042">
        <v>92</v>
      </c>
      <c r="Y3042" t="s">
        <v>173</v>
      </c>
      <c r="Z3042" t="s">
        <v>173</v>
      </c>
      <c r="AA3042" t="s">
        <v>173</v>
      </c>
      <c r="AB3042" t="s">
        <v>173</v>
      </c>
      <c r="AC3042" s="25">
        <v>1.2250510437934914</v>
      </c>
      <c r="AD3042" s="25">
        <v>1.208383682653444</v>
      </c>
      <c r="AE3042" s="25">
        <v>1.1292137172382182</v>
      </c>
      <c r="AQ3042" s="5">
        <f>VLOOKUP(AR3042,'End KS4 denominations'!A:G,7,0)</f>
        <v>23999</v>
      </c>
      <c r="AR3042" s="5" t="str">
        <f t="shared" si="47"/>
        <v>Total.S8.state-funded mainstream.selective schools.Total</v>
      </c>
    </row>
    <row r="3043" spans="1:44" x14ac:dyDescent="0.25">
      <c r="A3043">
        <v>201819</v>
      </c>
      <c r="B3043" t="s">
        <v>19</v>
      </c>
      <c r="C3043" t="s">
        <v>110</v>
      </c>
      <c r="D3043" t="s">
        <v>20</v>
      </c>
      <c r="E3043" t="s">
        <v>21</v>
      </c>
      <c r="F3043" t="s">
        <v>22</v>
      </c>
      <c r="G3043" t="s">
        <v>111</v>
      </c>
      <c r="H3043" t="s">
        <v>128</v>
      </c>
      <c r="I3043" t="s">
        <v>166</v>
      </c>
      <c r="J3043" t="s">
        <v>129</v>
      </c>
      <c r="K3043" t="s">
        <v>161</v>
      </c>
      <c r="L3043" t="s">
        <v>165</v>
      </c>
      <c r="M3043" t="s">
        <v>26</v>
      </c>
      <c r="N3043">
        <v>2975</v>
      </c>
      <c r="O3043">
        <v>2859</v>
      </c>
      <c r="P3043">
        <v>1301</v>
      </c>
      <c r="Q3043">
        <v>798</v>
      </c>
      <c r="R3043">
        <v>0</v>
      </c>
      <c r="S3043">
        <v>0</v>
      </c>
      <c r="T3043">
        <v>0</v>
      </c>
      <c r="U3043">
        <v>0</v>
      </c>
      <c r="V3043">
        <v>96</v>
      </c>
      <c r="W3043">
        <v>43</v>
      </c>
      <c r="X3043">
        <v>26</v>
      </c>
      <c r="Y3043" t="s">
        <v>173</v>
      </c>
      <c r="Z3043" t="s">
        <v>173</v>
      </c>
      <c r="AA3043" t="s">
        <v>173</v>
      </c>
      <c r="AB3043" t="s">
        <v>173</v>
      </c>
      <c r="AC3043" s="25">
        <v>16.866261577488054</v>
      </c>
      <c r="AD3043" s="25">
        <v>7.6750634180874284</v>
      </c>
      <c r="AE3043" s="25">
        <v>4.7076868621320278</v>
      </c>
      <c r="AQ3043" s="5">
        <f>VLOOKUP(AR3043,'End KS4 denominations'!A:G,7,0)</f>
        <v>16951</v>
      </c>
      <c r="AR3043" s="5" t="str">
        <f t="shared" si="47"/>
        <v>Boys.S8.state-funded mainstream.non-selective schools in highly selective areas.Total</v>
      </c>
    </row>
    <row r="3044" spans="1:44" x14ac:dyDescent="0.25">
      <c r="A3044">
        <v>201819</v>
      </c>
      <c r="B3044" t="s">
        <v>19</v>
      </c>
      <c r="C3044" t="s">
        <v>110</v>
      </c>
      <c r="D3044" t="s">
        <v>20</v>
      </c>
      <c r="E3044" t="s">
        <v>21</v>
      </c>
      <c r="F3044" t="s">
        <v>22</v>
      </c>
      <c r="G3044" t="s">
        <v>113</v>
      </c>
      <c r="H3044" t="s">
        <v>128</v>
      </c>
      <c r="I3044" t="s">
        <v>166</v>
      </c>
      <c r="J3044" t="s">
        <v>129</v>
      </c>
      <c r="K3044" t="s">
        <v>161</v>
      </c>
      <c r="L3044" t="s">
        <v>165</v>
      </c>
      <c r="M3044" t="s">
        <v>26</v>
      </c>
      <c r="N3044">
        <v>1036</v>
      </c>
      <c r="O3044">
        <v>1018</v>
      </c>
      <c r="P3044">
        <v>640</v>
      </c>
      <c r="Q3044">
        <v>466</v>
      </c>
      <c r="R3044">
        <v>0</v>
      </c>
      <c r="S3044">
        <v>0</v>
      </c>
      <c r="T3044">
        <v>0</v>
      </c>
      <c r="U3044">
        <v>0</v>
      </c>
      <c r="V3044">
        <v>98</v>
      </c>
      <c r="W3044">
        <v>61</v>
      </c>
      <c r="X3044">
        <v>44</v>
      </c>
      <c r="Y3044" t="s">
        <v>173</v>
      </c>
      <c r="Z3044" t="s">
        <v>173</v>
      </c>
      <c r="AA3044" t="s">
        <v>173</v>
      </c>
      <c r="AB3044" t="s">
        <v>173</v>
      </c>
      <c r="AC3044" s="25">
        <v>6.1922141119221408</v>
      </c>
      <c r="AD3044" s="25">
        <v>3.8929440389294405</v>
      </c>
      <c r="AE3044" s="25">
        <v>2.834549878345499</v>
      </c>
      <c r="AQ3044" s="5">
        <f>VLOOKUP(AR3044,'End KS4 denominations'!A:G,7,0)</f>
        <v>16440</v>
      </c>
      <c r="AR3044" s="5" t="str">
        <f t="shared" si="47"/>
        <v>Girls.S8.state-funded mainstream.non-selective schools in highly selective areas.Total</v>
      </c>
    </row>
    <row r="3045" spans="1:44" x14ac:dyDescent="0.25">
      <c r="A3045">
        <v>201819</v>
      </c>
      <c r="B3045" t="s">
        <v>19</v>
      </c>
      <c r="C3045" t="s">
        <v>110</v>
      </c>
      <c r="D3045" t="s">
        <v>20</v>
      </c>
      <c r="E3045" t="s">
        <v>21</v>
      </c>
      <c r="F3045" t="s">
        <v>22</v>
      </c>
      <c r="G3045" t="s">
        <v>161</v>
      </c>
      <c r="H3045" t="s">
        <v>128</v>
      </c>
      <c r="I3045" t="s">
        <v>166</v>
      </c>
      <c r="J3045" t="s">
        <v>129</v>
      </c>
      <c r="K3045" t="s">
        <v>161</v>
      </c>
      <c r="L3045" t="s">
        <v>165</v>
      </c>
      <c r="M3045" t="s">
        <v>26</v>
      </c>
      <c r="N3045">
        <v>4011</v>
      </c>
      <c r="O3045">
        <v>3877</v>
      </c>
      <c r="P3045">
        <v>1941</v>
      </c>
      <c r="Q3045">
        <v>1264</v>
      </c>
      <c r="R3045">
        <v>0</v>
      </c>
      <c r="S3045">
        <v>0</v>
      </c>
      <c r="T3045">
        <v>0</v>
      </c>
      <c r="U3045">
        <v>0</v>
      </c>
      <c r="V3045">
        <v>96</v>
      </c>
      <c r="W3045">
        <v>48</v>
      </c>
      <c r="X3045">
        <v>31</v>
      </c>
      <c r="Y3045" t="s">
        <v>173</v>
      </c>
      <c r="Z3045" t="s">
        <v>173</v>
      </c>
      <c r="AA3045" t="s">
        <v>173</v>
      </c>
      <c r="AB3045" t="s">
        <v>173</v>
      </c>
      <c r="AC3045" s="25">
        <v>11.610913120301877</v>
      </c>
      <c r="AD3045" s="25">
        <v>5.8129436075589229</v>
      </c>
      <c r="AE3045" s="25">
        <v>3.7854511694768047</v>
      </c>
      <c r="AQ3045" s="5">
        <f>VLOOKUP(AR3045,'End KS4 denominations'!A:G,7,0)</f>
        <v>33391</v>
      </c>
      <c r="AR3045" s="5" t="str">
        <f t="shared" si="47"/>
        <v>Total.S8.state-funded mainstream.non-selective schools in highly selective areas.Total</v>
      </c>
    </row>
    <row r="3046" spans="1:44" x14ac:dyDescent="0.25">
      <c r="A3046">
        <v>201819</v>
      </c>
      <c r="B3046" t="s">
        <v>19</v>
      </c>
      <c r="C3046" t="s">
        <v>110</v>
      </c>
      <c r="D3046" t="s">
        <v>20</v>
      </c>
      <c r="E3046" t="s">
        <v>21</v>
      </c>
      <c r="F3046" t="s">
        <v>22</v>
      </c>
      <c r="G3046" t="s">
        <v>111</v>
      </c>
      <c r="H3046" t="s">
        <v>128</v>
      </c>
      <c r="I3046" t="s">
        <v>166</v>
      </c>
      <c r="J3046" t="s">
        <v>130</v>
      </c>
      <c r="K3046" t="s">
        <v>161</v>
      </c>
      <c r="L3046" t="s">
        <v>165</v>
      </c>
      <c r="M3046" t="s">
        <v>26</v>
      </c>
      <c r="N3046">
        <v>50910</v>
      </c>
      <c r="O3046">
        <v>49832</v>
      </c>
      <c r="P3046">
        <v>27625</v>
      </c>
      <c r="Q3046">
        <v>19217</v>
      </c>
      <c r="R3046">
        <v>0</v>
      </c>
      <c r="S3046">
        <v>0</v>
      </c>
      <c r="T3046">
        <v>0</v>
      </c>
      <c r="U3046">
        <v>0</v>
      </c>
      <c r="V3046">
        <v>97</v>
      </c>
      <c r="W3046">
        <v>54</v>
      </c>
      <c r="X3046">
        <v>37</v>
      </c>
      <c r="Y3046" t="s">
        <v>173</v>
      </c>
      <c r="Z3046" t="s">
        <v>173</v>
      </c>
      <c r="AA3046" t="s">
        <v>173</v>
      </c>
      <c r="AB3046" t="s">
        <v>173</v>
      </c>
      <c r="AC3046" s="25">
        <v>20.810938354819982</v>
      </c>
      <c r="AD3046" s="25">
        <v>11.536807112937511</v>
      </c>
      <c r="AE3046" s="25">
        <v>8.0254415308351188</v>
      </c>
      <c r="AQ3046" s="5">
        <f>VLOOKUP(AR3046,'End KS4 denominations'!A:G,7,0)</f>
        <v>239451</v>
      </c>
      <c r="AR3046" s="5" t="str">
        <f t="shared" si="47"/>
        <v>Boys.S8.state-funded mainstream.non-selective schools in other areas.Total</v>
      </c>
    </row>
    <row r="3047" spans="1:44" x14ac:dyDescent="0.25">
      <c r="A3047">
        <v>201819</v>
      </c>
      <c r="B3047" t="s">
        <v>19</v>
      </c>
      <c r="C3047" t="s">
        <v>110</v>
      </c>
      <c r="D3047" t="s">
        <v>20</v>
      </c>
      <c r="E3047" t="s">
        <v>21</v>
      </c>
      <c r="F3047" t="s">
        <v>22</v>
      </c>
      <c r="G3047" t="s">
        <v>113</v>
      </c>
      <c r="H3047" t="s">
        <v>128</v>
      </c>
      <c r="I3047" t="s">
        <v>166</v>
      </c>
      <c r="J3047" t="s">
        <v>130</v>
      </c>
      <c r="K3047" t="s">
        <v>161</v>
      </c>
      <c r="L3047" t="s">
        <v>165</v>
      </c>
      <c r="M3047" t="s">
        <v>26</v>
      </c>
      <c r="N3047">
        <v>21748</v>
      </c>
      <c r="O3047">
        <v>21532</v>
      </c>
      <c r="P3047">
        <v>15541</v>
      </c>
      <c r="Q3047">
        <v>12462</v>
      </c>
      <c r="R3047">
        <v>0</v>
      </c>
      <c r="S3047">
        <v>0</v>
      </c>
      <c r="T3047">
        <v>0</v>
      </c>
      <c r="U3047">
        <v>0</v>
      </c>
      <c r="V3047">
        <v>99</v>
      </c>
      <c r="W3047">
        <v>71</v>
      </c>
      <c r="X3047">
        <v>57</v>
      </c>
      <c r="Y3047" t="s">
        <v>173</v>
      </c>
      <c r="Z3047" t="s">
        <v>173</v>
      </c>
      <c r="AA3047" t="s">
        <v>173</v>
      </c>
      <c r="AB3047" t="s">
        <v>173</v>
      </c>
      <c r="AC3047" s="25">
        <v>9.202849925845511</v>
      </c>
      <c r="AD3047" s="25">
        <v>6.6422761795265224</v>
      </c>
      <c r="AE3047" s="25">
        <v>5.3263011227887214</v>
      </c>
      <c r="AQ3047" s="5">
        <f>VLOOKUP(AR3047,'End KS4 denominations'!A:G,7,0)</f>
        <v>233971</v>
      </c>
      <c r="AR3047" s="5" t="str">
        <f t="shared" si="47"/>
        <v>Girls.S8.state-funded mainstream.non-selective schools in other areas.Total</v>
      </c>
    </row>
    <row r="3048" spans="1:44" x14ac:dyDescent="0.25">
      <c r="A3048">
        <v>201819</v>
      </c>
      <c r="B3048" t="s">
        <v>19</v>
      </c>
      <c r="C3048" t="s">
        <v>110</v>
      </c>
      <c r="D3048" t="s">
        <v>20</v>
      </c>
      <c r="E3048" t="s">
        <v>21</v>
      </c>
      <c r="F3048" t="s">
        <v>22</v>
      </c>
      <c r="G3048" t="s">
        <v>161</v>
      </c>
      <c r="H3048" t="s">
        <v>128</v>
      </c>
      <c r="I3048" t="s">
        <v>166</v>
      </c>
      <c r="J3048" t="s">
        <v>130</v>
      </c>
      <c r="K3048" t="s">
        <v>161</v>
      </c>
      <c r="L3048" t="s">
        <v>165</v>
      </c>
      <c r="M3048" t="s">
        <v>26</v>
      </c>
      <c r="N3048">
        <v>72658</v>
      </c>
      <c r="O3048">
        <v>71364</v>
      </c>
      <c r="P3048">
        <v>43166</v>
      </c>
      <c r="Q3048">
        <v>31679</v>
      </c>
      <c r="R3048">
        <v>0</v>
      </c>
      <c r="S3048">
        <v>0</v>
      </c>
      <c r="T3048">
        <v>0</v>
      </c>
      <c r="U3048">
        <v>0</v>
      </c>
      <c r="V3048">
        <v>98</v>
      </c>
      <c r="W3048">
        <v>59</v>
      </c>
      <c r="X3048">
        <v>43</v>
      </c>
      <c r="Y3048" t="s">
        <v>173</v>
      </c>
      <c r="Z3048" t="s">
        <v>173</v>
      </c>
      <c r="AA3048" t="s">
        <v>173</v>
      </c>
      <c r="AB3048" t="s">
        <v>173</v>
      </c>
      <c r="AC3048" s="25">
        <v>15.074077672773972</v>
      </c>
      <c r="AD3048" s="25">
        <v>9.1178694695219065</v>
      </c>
      <c r="AE3048" s="25">
        <v>6.6914930020151155</v>
      </c>
      <c r="AQ3048" s="5">
        <f>VLOOKUP(AR3048,'End KS4 denominations'!A:G,7,0)</f>
        <v>473422</v>
      </c>
      <c r="AR3048" s="5" t="str">
        <f t="shared" si="47"/>
        <v>Total.S8.state-funded mainstream.non-selective schools in other areas.Total</v>
      </c>
    </row>
    <row r="3049" spans="1:44" x14ac:dyDescent="0.25">
      <c r="A3049">
        <v>201819</v>
      </c>
      <c r="B3049" t="s">
        <v>19</v>
      </c>
      <c r="C3049" t="s">
        <v>110</v>
      </c>
      <c r="D3049" t="s">
        <v>20</v>
      </c>
      <c r="E3049" t="s">
        <v>21</v>
      </c>
      <c r="F3049" t="s">
        <v>22</v>
      </c>
      <c r="G3049" t="s">
        <v>111</v>
      </c>
      <c r="H3049" t="s">
        <v>128</v>
      </c>
      <c r="I3049" t="s">
        <v>166</v>
      </c>
      <c r="J3049" t="s">
        <v>131</v>
      </c>
      <c r="K3049" t="s">
        <v>161</v>
      </c>
      <c r="L3049" t="s">
        <v>165</v>
      </c>
      <c r="M3049" t="s">
        <v>26</v>
      </c>
      <c r="N3049">
        <v>3072</v>
      </c>
      <c r="O3049">
        <v>3070</v>
      </c>
      <c r="P3049">
        <v>2884</v>
      </c>
      <c r="Q3049">
        <v>2640</v>
      </c>
      <c r="R3049">
        <v>0</v>
      </c>
      <c r="S3049">
        <v>0</v>
      </c>
      <c r="T3049">
        <v>0</v>
      </c>
      <c r="U3049">
        <v>0</v>
      </c>
      <c r="V3049">
        <v>99</v>
      </c>
      <c r="W3049">
        <v>93</v>
      </c>
      <c r="X3049">
        <v>85</v>
      </c>
      <c r="Y3049" t="s">
        <v>173</v>
      </c>
      <c r="Z3049" t="s">
        <v>173</v>
      </c>
      <c r="AA3049" t="s">
        <v>173</v>
      </c>
      <c r="AB3049" t="s">
        <v>173</v>
      </c>
      <c r="AC3049" s="25">
        <v>25.731288240717458</v>
      </c>
      <c r="AD3049" s="25">
        <v>24.172324197468779</v>
      </c>
      <c r="AE3049" s="25">
        <v>22.127231581594167</v>
      </c>
      <c r="AQ3049" s="5">
        <f>VLOOKUP(AR3049,'End KS4 denominations'!A:G,7,0)</f>
        <v>11931</v>
      </c>
      <c r="AR3049" s="5" t="str">
        <f t="shared" si="47"/>
        <v>Boys.S8.state-funded mainstream.selective schools.Total</v>
      </c>
    </row>
    <row r="3050" spans="1:44" x14ac:dyDescent="0.25">
      <c r="A3050">
        <v>201819</v>
      </c>
      <c r="B3050" t="s">
        <v>19</v>
      </c>
      <c r="C3050" t="s">
        <v>110</v>
      </c>
      <c r="D3050" t="s">
        <v>20</v>
      </c>
      <c r="E3050" t="s">
        <v>21</v>
      </c>
      <c r="F3050" t="s">
        <v>22</v>
      </c>
      <c r="G3050" t="s">
        <v>113</v>
      </c>
      <c r="H3050" t="s">
        <v>128</v>
      </c>
      <c r="I3050" t="s">
        <v>166</v>
      </c>
      <c r="J3050" t="s">
        <v>131</v>
      </c>
      <c r="K3050" t="s">
        <v>161</v>
      </c>
      <c r="L3050" t="s">
        <v>165</v>
      </c>
      <c r="M3050" t="s">
        <v>26</v>
      </c>
      <c r="N3050">
        <v>1696</v>
      </c>
      <c r="O3050">
        <v>1696</v>
      </c>
      <c r="P3050">
        <v>1673</v>
      </c>
      <c r="Q3050">
        <v>1610</v>
      </c>
      <c r="R3050">
        <v>0</v>
      </c>
      <c r="S3050">
        <v>0</v>
      </c>
      <c r="T3050">
        <v>0</v>
      </c>
      <c r="U3050">
        <v>0</v>
      </c>
      <c r="V3050">
        <v>100</v>
      </c>
      <c r="W3050">
        <v>98</v>
      </c>
      <c r="X3050">
        <v>94</v>
      </c>
      <c r="Y3050" t="s">
        <v>173</v>
      </c>
      <c r="Z3050" t="s">
        <v>173</v>
      </c>
      <c r="AA3050" t="s">
        <v>173</v>
      </c>
      <c r="AB3050" t="s">
        <v>173</v>
      </c>
      <c r="AC3050" s="25">
        <v>14.053695724229367</v>
      </c>
      <c r="AD3050" s="25">
        <v>13.863109048723899</v>
      </c>
      <c r="AE3050" s="25">
        <v>13.341067285382829</v>
      </c>
      <c r="AQ3050" s="5">
        <f>VLOOKUP(AR3050,'End KS4 denominations'!A:G,7,0)</f>
        <v>12068</v>
      </c>
      <c r="AR3050" s="5" t="str">
        <f t="shared" si="47"/>
        <v>Girls.S8.state-funded mainstream.selective schools.Total</v>
      </c>
    </row>
    <row r="3051" spans="1:44" x14ac:dyDescent="0.25">
      <c r="A3051">
        <v>201819</v>
      </c>
      <c r="B3051" t="s">
        <v>19</v>
      </c>
      <c r="C3051" t="s">
        <v>110</v>
      </c>
      <c r="D3051" t="s">
        <v>20</v>
      </c>
      <c r="E3051" t="s">
        <v>21</v>
      </c>
      <c r="F3051" t="s">
        <v>22</v>
      </c>
      <c r="G3051" t="s">
        <v>161</v>
      </c>
      <c r="H3051" t="s">
        <v>128</v>
      </c>
      <c r="I3051" t="s">
        <v>166</v>
      </c>
      <c r="J3051" t="s">
        <v>131</v>
      </c>
      <c r="K3051" t="s">
        <v>161</v>
      </c>
      <c r="L3051" t="s">
        <v>165</v>
      </c>
      <c r="M3051" t="s">
        <v>26</v>
      </c>
      <c r="N3051">
        <v>4768</v>
      </c>
      <c r="O3051">
        <v>4766</v>
      </c>
      <c r="P3051">
        <v>4557</v>
      </c>
      <c r="Q3051">
        <v>4250</v>
      </c>
      <c r="R3051">
        <v>0</v>
      </c>
      <c r="S3051">
        <v>0</v>
      </c>
      <c r="T3051">
        <v>0</v>
      </c>
      <c r="U3051">
        <v>0</v>
      </c>
      <c r="V3051">
        <v>99</v>
      </c>
      <c r="W3051">
        <v>95</v>
      </c>
      <c r="X3051">
        <v>89</v>
      </c>
      <c r="Y3051" t="s">
        <v>173</v>
      </c>
      <c r="Z3051" t="s">
        <v>173</v>
      </c>
      <c r="AA3051" t="s">
        <v>173</v>
      </c>
      <c r="AB3051" t="s">
        <v>173</v>
      </c>
      <c r="AC3051" s="25">
        <v>19.859160798366599</v>
      </c>
      <c r="AD3051" s="25">
        <v>18.988291178799116</v>
      </c>
      <c r="AE3051" s="25">
        <v>17.709071211300468</v>
      </c>
      <c r="AQ3051" s="5">
        <f>VLOOKUP(AR3051,'End KS4 denominations'!A:G,7,0)</f>
        <v>23999</v>
      </c>
      <c r="AR3051" s="5" t="str">
        <f t="shared" si="47"/>
        <v>Total.S8.state-funded mainstream.selective schools.Total</v>
      </c>
    </row>
    <row r="3052" spans="1:44" x14ac:dyDescent="0.25">
      <c r="A3052">
        <v>201819</v>
      </c>
      <c r="B3052" t="s">
        <v>19</v>
      </c>
      <c r="C3052" t="s">
        <v>110</v>
      </c>
      <c r="D3052" t="s">
        <v>20</v>
      </c>
      <c r="E3052" t="s">
        <v>21</v>
      </c>
      <c r="F3052" t="s">
        <v>22</v>
      </c>
      <c r="G3052" t="s">
        <v>111</v>
      </c>
      <c r="H3052" t="s">
        <v>128</v>
      </c>
      <c r="I3052" t="s">
        <v>166</v>
      </c>
      <c r="J3052" t="s">
        <v>129</v>
      </c>
      <c r="K3052" t="s">
        <v>161</v>
      </c>
      <c r="L3052" t="s">
        <v>45</v>
      </c>
      <c r="M3052" t="s">
        <v>26</v>
      </c>
      <c r="N3052">
        <v>921</v>
      </c>
      <c r="O3052">
        <v>909</v>
      </c>
      <c r="P3052">
        <v>516</v>
      </c>
      <c r="Q3052">
        <v>329</v>
      </c>
      <c r="R3052">
        <v>0</v>
      </c>
      <c r="S3052">
        <v>0</v>
      </c>
      <c r="T3052">
        <v>0</v>
      </c>
      <c r="U3052">
        <v>0</v>
      </c>
      <c r="V3052">
        <v>98</v>
      </c>
      <c r="W3052">
        <v>56</v>
      </c>
      <c r="X3052">
        <v>35</v>
      </c>
      <c r="Y3052" t="s">
        <v>173</v>
      </c>
      <c r="Z3052" t="s">
        <v>173</v>
      </c>
      <c r="AA3052" t="s">
        <v>173</v>
      </c>
      <c r="AB3052" t="s">
        <v>173</v>
      </c>
      <c r="AC3052" s="25">
        <v>5.3625154858120467</v>
      </c>
      <c r="AD3052" s="25">
        <v>3.0440681965665743</v>
      </c>
      <c r="AE3052" s="25">
        <v>1.9408884431596958</v>
      </c>
      <c r="AQ3052" s="5">
        <f>VLOOKUP(AR3052,'End KS4 denominations'!A:G,7,0)</f>
        <v>16951</v>
      </c>
      <c r="AR3052" s="5" t="str">
        <f t="shared" si="47"/>
        <v>Boys.S8.state-funded mainstream.non-selective schools in highly selective areas.Total</v>
      </c>
    </row>
    <row r="3053" spans="1:44" x14ac:dyDescent="0.25">
      <c r="A3053">
        <v>201819</v>
      </c>
      <c r="B3053" t="s">
        <v>19</v>
      </c>
      <c r="C3053" t="s">
        <v>110</v>
      </c>
      <c r="D3053" t="s">
        <v>20</v>
      </c>
      <c r="E3053" t="s">
        <v>21</v>
      </c>
      <c r="F3053" t="s">
        <v>22</v>
      </c>
      <c r="G3053" t="s">
        <v>113</v>
      </c>
      <c r="H3053" t="s">
        <v>128</v>
      </c>
      <c r="I3053" t="s">
        <v>166</v>
      </c>
      <c r="J3053" t="s">
        <v>129</v>
      </c>
      <c r="K3053" t="s">
        <v>161</v>
      </c>
      <c r="L3053" t="s">
        <v>45</v>
      </c>
      <c r="M3053" t="s">
        <v>26</v>
      </c>
      <c r="N3053">
        <v>1736</v>
      </c>
      <c r="O3053">
        <v>1729</v>
      </c>
      <c r="P3053">
        <v>1265</v>
      </c>
      <c r="Q3053">
        <v>973</v>
      </c>
      <c r="R3053">
        <v>0</v>
      </c>
      <c r="S3053">
        <v>0</v>
      </c>
      <c r="T3053">
        <v>0</v>
      </c>
      <c r="U3053">
        <v>0</v>
      </c>
      <c r="V3053">
        <v>99</v>
      </c>
      <c r="W3053">
        <v>72</v>
      </c>
      <c r="X3053">
        <v>56</v>
      </c>
      <c r="Y3053" t="s">
        <v>173</v>
      </c>
      <c r="Z3053" t="s">
        <v>173</v>
      </c>
      <c r="AA3053" t="s">
        <v>173</v>
      </c>
      <c r="AB3053" t="s">
        <v>173</v>
      </c>
      <c r="AC3053" s="25">
        <v>10.517031630170317</v>
      </c>
      <c r="AD3053" s="25">
        <v>7.6946472019464727</v>
      </c>
      <c r="AE3053" s="25">
        <v>5.9184914841849148</v>
      </c>
      <c r="AQ3053" s="5">
        <f>VLOOKUP(AR3053,'End KS4 denominations'!A:G,7,0)</f>
        <v>16440</v>
      </c>
      <c r="AR3053" s="5" t="str">
        <f t="shared" si="47"/>
        <v>Girls.S8.state-funded mainstream.non-selective schools in highly selective areas.Total</v>
      </c>
    </row>
    <row r="3054" spans="1:44" x14ac:dyDescent="0.25">
      <c r="A3054">
        <v>201819</v>
      </c>
      <c r="B3054" t="s">
        <v>19</v>
      </c>
      <c r="C3054" t="s">
        <v>110</v>
      </c>
      <c r="D3054" t="s">
        <v>20</v>
      </c>
      <c r="E3054" t="s">
        <v>21</v>
      </c>
      <c r="F3054" t="s">
        <v>22</v>
      </c>
      <c r="G3054" t="s">
        <v>161</v>
      </c>
      <c r="H3054" t="s">
        <v>128</v>
      </c>
      <c r="I3054" t="s">
        <v>166</v>
      </c>
      <c r="J3054" t="s">
        <v>129</v>
      </c>
      <c r="K3054" t="s">
        <v>161</v>
      </c>
      <c r="L3054" t="s">
        <v>45</v>
      </c>
      <c r="M3054" t="s">
        <v>26</v>
      </c>
      <c r="N3054">
        <v>2657</v>
      </c>
      <c r="O3054">
        <v>2638</v>
      </c>
      <c r="P3054">
        <v>1781</v>
      </c>
      <c r="Q3054">
        <v>1302</v>
      </c>
      <c r="R3054">
        <v>0</v>
      </c>
      <c r="S3054">
        <v>0</v>
      </c>
      <c r="T3054">
        <v>0</v>
      </c>
      <c r="U3054">
        <v>0</v>
      </c>
      <c r="V3054">
        <v>99</v>
      </c>
      <c r="W3054">
        <v>67</v>
      </c>
      <c r="X3054">
        <v>49</v>
      </c>
      <c r="Y3054" t="s">
        <v>173</v>
      </c>
      <c r="Z3054" t="s">
        <v>173</v>
      </c>
      <c r="AA3054" t="s">
        <v>173</v>
      </c>
      <c r="AB3054" t="s">
        <v>173</v>
      </c>
      <c r="AC3054" s="25">
        <v>7.9003324249049145</v>
      </c>
      <c r="AD3054" s="25">
        <v>5.3337725734479351</v>
      </c>
      <c r="AE3054" s="25">
        <v>3.899254290078165</v>
      </c>
      <c r="AQ3054" s="5">
        <f>VLOOKUP(AR3054,'End KS4 denominations'!A:G,7,0)</f>
        <v>33391</v>
      </c>
      <c r="AR3054" s="5" t="str">
        <f t="shared" si="47"/>
        <v>Total.S8.state-funded mainstream.non-selective schools in highly selective areas.Total</v>
      </c>
    </row>
    <row r="3055" spans="1:44" x14ac:dyDescent="0.25">
      <c r="A3055">
        <v>201819</v>
      </c>
      <c r="B3055" t="s">
        <v>19</v>
      </c>
      <c r="C3055" t="s">
        <v>110</v>
      </c>
      <c r="D3055" t="s">
        <v>20</v>
      </c>
      <c r="E3055" t="s">
        <v>21</v>
      </c>
      <c r="F3055" t="s">
        <v>22</v>
      </c>
      <c r="G3055" t="s">
        <v>111</v>
      </c>
      <c r="H3055" t="s">
        <v>128</v>
      </c>
      <c r="I3055" t="s">
        <v>166</v>
      </c>
      <c r="J3055" t="s">
        <v>130</v>
      </c>
      <c r="K3055" t="s">
        <v>161</v>
      </c>
      <c r="L3055" t="s">
        <v>45</v>
      </c>
      <c r="M3055" t="s">
        <v>26</v>
      </c>
      <c r="N3055">
        <v>16333</v>
      </c>
      <c r="O3055">
        <v>16144</v>
      </c>
      <c r="P3055">
        <v>9486</v>
      </c>
      <c r="Q3055">
        <v>6587</v>
      </c>
      <c r="R3055">
        <v>0</v>
      </c>
      <c r="S3055">
        <v>0</v>
      </c>
      <c r="T3055">
        <v>0</v>
      </c>
      <c r="U3055">
        <v>0</v>
      </c>
      <c r="V3055">
        <v>98</v>
      </c>
      <c r="W3055">
        <v>58</v>
      </c>
      <c r="X3055">
        <v>40</v>
      </c>
      <c r="Y3055" t="s">
        <v>173</v>
      </c>
      <c r="Z3055" t="s">
        <v>173</v>
      </c>
      <c r="AA3055" t="s">
        <v>173</v>
      </c>
      <c r="AB3055" t="s">
        <v>173</v>
      </c>
      <c r="AC3055" s="25">
        <v>6.7420891957018352</v>
      </c>
      <c r="AD3055" s="25">
        <v>3.9615620732425425</v>
      </c>
      <c r="AE3055" s="25">
        <v>2.7508759620966292</v>
      </c>
      <c r="AQ3055" s="5">
        <f>VLOOKUP(AR3055,'End KS4 denominations'!A:G,7,0)</f>
        <v>239451</v>
      </c>
      <c r="AR3055" s="5" t="str">
        <f t="shared" si="47"/>
        <v>Boys.S8.state-funded mainstream.non-selective schools in other areas.Total</v>
      </c>
    </row>
    <row r="3056" spans="1:44" x14ac:dyDescent="0.25">
      <c r="A3056">
        <v>201819</v>
      </c>
      <c r="B3056" t="s">
        <v>19</v>
      </c>
      <c r="C3056" t="s">
        <v>110</v>
      </c>
      <c r="D3056" t="s">
        <v>20</v>
      </c>
      <c r="E3056" t="s">
        <v>21</v>
      </c>
      <c r="F3056" t="s">
        <v>22</v>
      </c>
      <c r="G3056" t="s">
        <v>113</v>
      </c>
      <c r="H3056" t="s">
        <v>128</v>
      </c>
      <c r="I3056" t="s">
        <v>166</v>
      </c>
      <c r="J3056" t="s">
        <v>130</v>
      </c>
      <c r="K3056" t="s">
        <v>161</v>
      </c>
      <c r="L3056" t="s">
        <v>45</v>
      </c>
      <c r="M3056" t="s">
        <v>26</v>
      </c>
      <c r="N3056">
        <v>29242</v>
      </c>
      <c r="O3056">
        <v>29128</v>
      </c>
      <c r="P3056">
        <v>22639</v>
      </c>
      <c r="Q3056">
        <v>18188</v>
      </c>
      <c r="R3056">
        <v>0</v>
      </c>
      <c r="S3056">
        <v>0</v>
      </c>
      <c r="T3056">
        <v>0</v>
      </c>
      <c r="U3056">
        <v>0</v>
      </c>
      <c r="V3056">
        <v>99</v>
      </c>
      <c r="W3056">
        <v>77</v>
      </c>
      <c r="X3056">
        <v>62</v>
      </c>
      <c r="Y3056" t="s">
        <v>173</v>
      </c>
      <c r="Z3056" t="s">
        <v>173</v>
      </c>
      <c r="AA3056" t="s">
        <v>173</v>
      </c>
      <c r="AB3056" t="s">
        <v>173</v>
      </c>
      <c r="AC3056" s="25">
        <v>12.449406122981053</v>
      </c>
      <c r="AD3056" s="25">
        <v>9.6759854853806679</v>
      </c>
      <c r="AE3056" s="25">
        <v>7.7736129691286528</v>
      </c>
      <c r="AQ3056" s="5">
        <f>VLOOKUP(AR3056,'End KS4 denominations'!A:G,7,0)</f>
        <v>233971</v>
      </c>
      <c r="AR3056" s="5" t="str">
        <f t="shared" si="47"/>
        <v>Girls.S8.state-funded mainstream.non-selective schools in other areas.Total</v>
      </c>
    </row>
    <row r="3057" spans="1:44" x14ac:dyDescent="0.25">
      <c r="A3057">
        <v>201819</v>
      </c>
      <c r="B3057" t="s">
        <v>19</v>
      </c>
      <c r="C3057" t="s">
        <v>110</v>
      </c>
      <c r="D3057" t="s">
        <v>20</v>
      </c>
      <c r="E3057" t="s">
        <v>21</v>
      </c>
      <c r="F3057" t="s">
        <v>22</v>
      </c>
      <c r="G3057" t="s">
        <v>161</v>
      </c>
      <c r="H3057" t="s">
        <v>128</v>
      </c>
      <c r="I3057" t="s">
        <v>166</v>
      </c>
      <c r="J3057" t="s">
        <v>130</v>
      </c>
      <c r="K3057" t="s">
        <v>161</v>
      </c>
      <c r="L3057" t="s">
        <v>45</v>
      </c>
      <c r="M3057" t="s">
        <v>26</v>
      </c>
      <c r="N3057">
        <v>45575</v>
      </c>
      <c r="O3057">
        <v>45272</v>
      </c>
      <c r="P3057">
        <v>32125</v>
      </c>
      <c r="Q3057">
        <v>24775</v>
      </c>
      <c r="R3057">
        <v>0</v>
      </c>
      <c r="S3057">
        <v>0</v>
      </c>
      <c r="T3057">
        <v>0</v>
      </c>
      <c r="U3057">
        <v>0</v>
      </c>
      <c r="V3057">
        <v>99</v>
      </c>
      <c r="W3057">
        <v>70</v>
      </c>
      <c r="X3057">
        <v>54</v>
      </c>
      <c r="Y3057" t="s">
        <v>173</v>
      </c>
      <c r="Z3057" t="s">
        <v>173</v>
      </c>
      <c r="AA3057" t="s">
        <v>173</v>
      </c>
      <c r="AB3057" t="s">
        <v>173</v>
      </c>
      <c r="AC3057" s="25">
        <v>9.5627157166333632</v>
      </c>
      <c r="AD3057" s="25">
        <v>6.7857007067690143</v>
      </c>
      <c r="AE3057" s="25">
        <v>5.2331746306677767</v>
      </c>
      <c r="AQ3057" s="5">
        <f>VLOOKUP(AR3057,'End KS4 denominations'!A:G,7,0)</f>
        <v>473422</v>
      </c>
      <c r="AR3057" s="5" t="str">
        <f t="shared" si="47"/>
        <v>Total.S8.state-funded mainstream.non-selective schools in other areas.Total</v>
      </c>
    </row>
    <row r="3058" spans="1:44" x14ac:dyDescent="0.25">
      <c r="A3058">
        <v>201819</v>
      </c>
      <c r="B3058" t="s">
        <v>19</v>
      </c>
      <c r="C3058" t="s">
        <v>110</v>
      </c>
      <c r="D3058" t="s">
        <v>20</v>
      </c>
      <c r="E3058" t="s">
        <v>21</v>
      </c>
      <c r="F3058" t="s">
        <v>22</v>
      </c>
      <c r="G3058" t="s">
        <v>111</v>
      </c>
      <c r="H3058" t="s">
        <v>128</v>
      </c>
      <c r="I3058" t="s">
        <v>166</v>
      </c>
      <c r="J3058" t="s">
        <v>131</v>
      </c>
      <c r="K3058" t="s">
        <v>161</v>
      </c>
      <c r="L3058" t="s">
        <v>45</v>
      </c>
      <c r="M3058" t="s">
        <v>26</v>
      </c>
      <c r="N3058">
        <v>907</v>
      </c>
      <c r="O3058">
        <v>907</v>
      </c>
      <c r="P3058">
        <v>869</v>
      </c>
      <c r="Q3058">
        <v>797</v>
      </c>
      <c r="R3058">
        <v>0</v>
      </c>
      <c r="S3058">
        <v>0</v>
      </c>
      <c r="T3058">
        <v>0</v>
      </c>
      <c r="U3058">
        <v>0</v>
      </c>
      <c r="V3058">
        <v>100</v>
      </c>
      <c r="W3058">
        <v>95</v>
      </c>
      <c r="X3058">
        <v>87</v>
      </c>
      <c r="Y3058" t="s">
        <v>173</v>
      </c>
      <c r="Z3058" t="s">
        <v>173</v>
      </c>
      <c r="AA3058" t="s">
        <v>173</v>
      </c>
      <c r="AB3058" t="s">
        <v>173</v>
      </c>
      <c r="AC3058" s="25">
        <v>7.6020450926158754</v>
      </c>
      <c r="AD3058" s="25">
        <v>7.2835470622747467</v>
      </c>
      <c r="AE3058" s="25">
        <v>6.6800771100494512</v>
      </c>
      <c r="AQ3058" s="5">
        <f>VLOOKUP(AR3058,'End KS4 denominations'!A:G,7,0)</f>
        <v>11931</v>
      </c>
      <c r="AR3058" s="5" t="str">
        <f t="shared" si="47"/>
        <v>Boys.S8.state-funded mainstream.selective schools.Total</v>
      </c>
    </row>
    <row r="3059" spans="1:44" x14ac:dyDescent="0.25">
      <c r="A3059">
        <v>201819</v>
      </c>
      <c r="B3059" t="s">
        <v>19</v>
      </c>
      <c r="C3059" t="s">
        <v>110</v>
      </c>
      <c r="D3059" t="s">
        <v>20</v>
      </c>
      <c r="E3059" t="s">
        <v>21</v>
      </c>
      <c r="F3059" t="s">
        <v>22</v>
      </c>
      <c r="G3059" t="s">
        <v>113</v>
      </c>
      <c r="H3059" t="s">
        <v>128</v>
      </c>
      <c r="I3059" t="s">
        <v>166</v>
      </c>
      <c r="J3059" t="s">
        <v>131</v>
      </c>
      <c r="K3059" t="s">
        <v>161</v>
      </c>
      <c r="L3059" t="s">
        <v>45</v>
      </c>
      <c r="M3059" t="s">
        <v>26</v>
      </c>
      <c r="N3059">
        <v>2295</v>
      </c>
      <c r="O3059">
        <v>2295</v>
      </c>
      <c r="P3059">
        <v>2257</v>
      </c>
      <c r="Q3059">
        <v>2151</v>
      </c>
      <c r="R3059">
        <v>0</v>
      </c>
      <c r="S3059">
        <v>0</v>
      </c>
      <c r="T3059">
        <v>0</v>
      </c>
      <c r="U3059">
        <v>0</v>
      </c>
      <c r="V3059">
        <v>100</v>
      </c>
      <c r="W3059">
        <v>98</v>
      </c>
      <c r="X3059">
        <v>93</v>
      </c>
      <c r="Y3059" t="s">
        <v>173</v>
      </c>
      <c r="Z3059" t="s">
        <v>173</v>
      </c>
      <c r="AA3059" t="s">
        <v>173</v>
      </c>
      <c r="AB3059" t="s">
        <v>173</v>
      </c>
      <c r="AC3059" s="25">
        <v>19.017235664567451</v>
      </c>
      <c r="AD3059" s="25">
        <v>18.702353331123632</v>
      </c>
      <c r="AE3059" s="25">
        <v>17.823997348359296</v>
      </c>
      <c r="AQ3059" s="5">
        <f>VLOOKUP(AR3059,'End KS4 denominations'!A:G,7,0)</f>
        <v>12068</v>
      </c>
      <c r="AR3059" s="5" t="str">
        <f t="shared" si="47"/>
        <v>Girls.S8.state-funded mainstream.selective schools.Total</v>
      </c>
    </row>
    <row r="3060" spans="1:44" x14ac:dyDescent="0.25">
      <c r="A3060">
        <v>201819</v>
      </c>
      <c r="B3060" t="s">
        <v>19</v>
      </c>
      <c r="C3060" t="s">
        <v>110</v>
      </c>
      <c r="D3060" t="s">
        <v>20</v>
      </c>
      <c r="E3060" t="s">
        <v>21</v>
      </c>
      <c r="F3060" t="s">
        <v>22</v>
      </c>
      <c r="G3060" t="s">
        <v>161</v>
      </c>
      <c r="H3060" t="s">
        <v>128</v>
      </c>
      <c r="I3060" t="s">
        <v>166</v>
      </c>
      <c r="J3060" t="s">
        <v>131</v>
      </c>
      <c r="K3060" t="s">
        <v>161</v>
      </c>
      <c r="L3060" t="s">
        <v>45</v>
      </c>
      <c r="M3060" t="s">
        <v>26</v>
      </c>
      <c r="N3060">
        <v>3202</v>
      </c>
      <c r="O3060">
        <v>3202</v>
      </c>
      <c r="P3060">
        <v>3126</v>
      </c>
      <c r="Q3060">
        <v>2948</v>
      </c>
      <c r="R3060">
        <v>0</v>
      </c>
      <c r="S3060">
        <v>0</v>
      </c>
      <c r="T3060">
        <v>0</v>
      </c>
      <c r="U3060">
        <v>0</v>
      </c>
      <c r="V3060">
        <v>100</v>
      </c>
      <c r="W3060">
        <v>97</v>
      </c>
      <c r="X3060">
        <v>92</v>
      </c>
      <c r="Y3060" t="s">
        <v>173</v>
      </c>
      <c r="Z3060" t="s">
        <v>173</v>
      </c>
      <c r="AA3060" t="s">
        <v>173</v>
      </c>
      <c r="AB3060" t="s">
        <v>173</v>
      </c>
      <c r="AC3060" s="25">
        <v>13.342222592608024</v>
      </c>
      <c r="AD3060" s="25">
        <v>13.025542730947123</v>
      </c>
      <c r="AE3060" s="25">
        <v>12.283845160215009</v>
      </c>
      <c r="AQ3060" s="5">
        <f>VLOOKUP(AR3060,'End KS4 denominations'!A:G,7,0)</f>
        <v>23999</v>
      </c>
      <c r="AR3060" s="5" t="str">
        <f t="shared" si="47"/>
        <v>Total.S8.state-funded mainstream.selective schools.Total</v>
      </c>
    </row>
    <row r="3061" spans="1:44" x14ac:dyDescent="0.25">
      <c r="A3061">
        <v>201819</v>
      </c>
      <c r="B3061" t="s">
        <v>19</v>
      </c>
      <c r="C3061" t="s">
        <v>110</v>
      </c>
      <c r="D3061" t="s">
        <v>20</v>
      </c>
      <c r="E3061" t="s">
        <v>21</v>
      </c>
      <c r="F3061" t="s">
        <v>22</v>
      </c>
      <c r="G3061" t="s">
        <v>111</v>
      </c>
      <c r="H3061" t="s">
        <v>128</v>
      </c>
      <c r="I3061" t="s">
        <v>166</v>
      </c>
      <c r="J3061" t="s">
        <v>129</v>
      </c>
      <c r="K3061" t="s">
        <v>161</v>
      </c>
      <c r="L3061" t="s">
        <v>46</v>
      </c>
      <c r="M3061" t="s">
        <v>26</v>
      </c>
      <c r="N3061">
        <v>185</v>
      </c>
      <c r="O3061">
        <v>183</v>
      </c>
      <c r="P3061">
        <v>143</v>
      </c>
      <c r="Q3061">
        <v>109</v>
      </c>
      <c r="R3061">
        <v>0</v>
      </c>
      <c r="S3061">
        <v>0</v>
      </c>
      <c r="T3061">
        <v>0</v>
      </c>
      <c r="U3061">
        <v>0</v>
      </c>
      <c r="V3061">
        <v>98</v>
      </c>
      <c r="W3061">
        <v>77</v>
      </c>
      <c r="X3061">
        <v>58</v>
      </c>
      <c r="Y3061" t="s">
        <v>173</v>
      </c>
      <c r="Z3061" t="s">
        <v>173</v>
      </c>
      <c r="AA3061" t="s">
        <v>173</v>
      </c>
      <c r="AB3061" t="s">
        <v>173</v>
      </c>
      <c r="AC3061" s="25">
        <v>1.0795823255265176</v>
      </c>
      <c r="AD3061" s="25">
        <v>0.84360804672290712</v>
      </c>
      <c r="AE3061" s="25">
        <v>0.64302990973983831</v>
      </c>
      <c r="AQ3061" s="5">
        <f>VLOOKUP(AR3061,'End KS4 denominations'!A:G,7,0)</f>
        <v>16951</v>
      </c>
      <c r="AR3061" s="5" t="str">
        <f t="shared" si="47"/>
        <v>Boys.S8.state-funded mainstream.non-selective schools in highly selective areas.Total</v>
      </c>
    </row>
    <row r="3062" spans="1:44" x14ac:dyDescent="0.25">
      <c r="A3062">
        <v>201819</v>
      </c>
      <c r="B3062" t="s">
        <v>19</v>
      </c>
      <c r="C3062" t="s">
        <v>110</v>
      </c>
      <c r="D3062" t="s">
        <v>20</v>
      </c>
      <c r="E3062" t="s">
        <v>21</v>
      </c>
      <c r="F3062" t="s">
        <v>22</v>
      </c>
      <c r="G3062" t="s">
        <v>113</v>
      </c>
      <c r="H3062" t="s">
        <v>128</v>
      </c>
      <c r="I3062" t="s">
        <v>166</v>
      </c>
      <c r="J3062" t="s">
        <v>129</v>
      </c>
      <c r="K3062" t="s">
        <v>161</v>
      </c>
      <c r="L3062" t="s">
        <v>46</v>
      </c>
      <c r="M3062" t="s">
        <v>26</v>
      </c>
      <c r="N3062">
        <v>52</v>
      </c>
      <c r="O3062">
        <v>52</v>
      </c>
      <c r="P3062">
        <v>38</v>
      </c>
      <c r="Q3062">
        <v>30</v>
      </c>
      <c r="R3062">
        <v>0</v>
      </c>
      <c r="S3062">
        <v>0</v>
      </c>
      <c r="T3062">
        <v>0</v>
      </c>
      <c r="U3062">
        <v>0</v>
      </c>
      <c r="V3062">
        <v>100</v>
      </c>
      <c r="W3062">
        <v>73</v>
      </c>
      <c r="X3062">
        <v>57</v>
      </c>
      <c r="Y3062" t="s">
        <v>173</v>
      </c>
      <c r="Z3062" t="s">
        <v>173</v>
      </c>
      <c r="AA3062" t="s">
        <v>173</v>
      </c>
      <c r="AB3062" t="s">
        <v>173</v>
      </c>
      <c r="AC3062" s="25">
        <v>0.31630170316301703</v>
      </c>
      <c r="AD3062" s="25">
        <v>0.23114355231143555</v>
      </c>
      <c r="AE3062" s="25">
        <v>0.18248175182481752</v>
      </c>
      <c r="AQ3062" s="5">
        <f>VLOOKUP(AR3062,'End KS4 denominations'!A:G,7,0)</f>
        <v>16440</v>
      </c>
      <c r="AR3062" s="5" t="str">
        <f t="shared" si="47"/>
        <v>Girls.S8.state-funded mainstream.non-selective schools in highly selective areas.Total</v>
      </c>
    </row>
    <row r="3063" spans="1:44" x14ac:dyDescent="0.25">
      <c r="A3063">
        <v>201819</v>
      </c>
      <c r="B3063" t="s">
        <v>19</v>
      </c>
      <c r="C3063" t="s">
        <v>110</v>
      </c>
      <c r="D3063" t="s">
        <v>20</v>
      </c>
      <c r="E3063" t="s">
        <v>21</v>
      </c>
      <c r="F3063" t="s">
        <v>22</v>
      </c>
      <c r="G3063" t="s">
        <v>161</v>
      </c>
      <c r="H3063" t="s">
        <v>128</v>
      </c>
      <c r="I3063" t="s">
        <v>166</v>
      </c>
      <c r="J3063" t="s">
        <v>129</v>
      </c>
      <c r="K3063" t="s">
        <v>161</v>
      </c>
      <c r="L3063" t="s">
        <v>46</v>
      </c>
      <c r="M3063" t="s">
        <v>26</v>
      </c>
      <c r="N3063">
        <v>237</v>
      </c>
      <c r="O3063">
        <v>235</v>
      </c>
      <c r="P3063">
        <v>181</v>
      </c>
      <c r="Q3063">
        <v>139</v>
      </c>
      <c r="R3063">
        <v>0</v>
      </c>
      <c r="S3063">
        <v>0</v>
      </c>
      <c r="T3063">
        <v>0</v>
      </c>
      <c r="U3063">
        <v>0</v>
      </c>
      <c r="V3063">
        <v>99</v>
      </c>
      <c r="W3063">
        <v>76</v>
      </c>
      <c r="X3063">
        <v>58</v>
      </c>
      <c r="Y3063" t="s">
        <v>173</v>
      </c>
      <c r="Z3063" t="s">
        <v>173</v>
      </c>
      <c r="AA3063" t="s">
        <v>173</v>
      </c>
      <c r="AB3063" t="s">
        <v>173</v>
      </c>
      <c r="AC3063" s="25">
        <v>0.70378245635051362</v>
      </c>
      <c r="AD3063" s="25">
        <v>0.54206223233805517</v>
      </c>
      <c r="AE3063" s="25">
        <v>0.41627983588392081</v>
      </c>
      <c r="AQ3063" s="5">
        <f>VLOOKUP(AR3063,'End KS4 denominations'!A:G,7,0)</f>
        <v>33391</v>
      </c>
      <c r="AR3063" s="5" t="str">
        <f t="shared" si="47"/>
        <v>Total.S8.state-funded mainstream.non-selective schools in highly selective areas.Total</v>
      </c>
    </row>
    <row r="3064" spans="1:44" x14ac:dyDescent="0.25">
      <c r="A3064">
        <v>201819</v>
      </c>
      <c r="B3064" t="s">
        <v>19</v>
      </c>
      <c r="C3064" t="s">
        <v>110</v>
      </c>
      <c r="D3064" t="s">
        <v>20</v>
      </c>
      <c r="E3064" t="s">
        <v>21</v>
      </c>
      <c r="F3064" t="s">
        <v>22</v>
      </c>
      <c r="G3064" t="s">
        <v>111</v>
      </c>
      <c r="H3064" t="s">
        <v>128</v>
      </c>
      <c r="I3064" t="s">
        <v>166</v>
      </c>
      <c r="J3064" t="s">
        <v>130</v>
      </c>
      <c r="K3064" t="s">
        <v>161</v>
      </c>
      <c r="L3064" t="s">
        <v>46</v>
      </c>
      <c r="M3064" t="s">
        <v>26</v>
      </c>
      <c r="N3064">
        <v>2533</v>
      </c>
      <c r="O3064">
        <v>2501</v>
      </c>
      <c r="P3064">
        <v>1941</v>
      </c>
      <c r="Q3064">
        <v>1601</v>
      </c>
      <c r="R3064">
        <v>0</v>
      </c>
      <c r="S3064">
        <v>0</v>
      </c>
      <c r="T3064">
        <v>0</v>
      </c>
      <c r="U3064">
        <v>0</v>
      </c>
      <c r="V3064">
        <v>98</v>
      </c>
      <c r="W3064">
        <v>76</v>
      </c>
      <c r="X3064">
        <v>63</v>
      </c>
      <c r="Y3064" t="s">
        <v>173</v>
      </c>
      <c r="Z3064" t="s">
        <v>173</v>
      </c>
      <c r="AA3064" t="s">
        <v>173</v>
      </c>
      <c r="AB3064" t="s">
        <v>173</v>
      </c>
      <c r="AC3064" s="25">
        <v>1.044472564324225</v>
      </c>
      <c r="AD3064" s="25">
        <v>0.81060425723843299</v>
      </c>
      <c r="AE3064" s="25">
        <v>0.66861278507920208</v>
      </c>
      <c r="AQ3064" s="5">
        <f>VLOOKUP(AR3064,'End KS4 denominations'!A:G,7,0)</f>
        <v>239451</v>
      </c>
      <c r="AR3064" s="5" t="str">
        <f t="shared" si="47"/>
        <v>Boys.S8.state-funded mainstream.non-selective schools in other areas.Total</v>
      </c>
    </row>
    <row r="3065" spans="1:44" x14ac:dyDescent="0.25">
      <c r="A3065">
        <v>201819</v>
      </c>
      <c r="B3065" t="s">
        <v>19</v>
      </c>
      <c r="C3065" t="s">
        <v>110</v>
      </c>
      <c r="D3065" t="s">
        <v>20</v>
      </c>
      <c r="E3065" t="s">
        <v>21</v>
      </c>
      <c r="F3065" t="s">
        <v>22</v>
      </c>
      <c r="G3065" t="s">
        <v>113</v>
      </c>
      <c r="H3065" t="s">
        <v>128</v>
      </c>
      <c r="I3065" t="s">
        <v>166</v>
      </c>
      <c r="J3065" t="s">
        <v>130</v>
      </c>
      <c r="K3065" t="s">
        <v>161</v>
      </c>
      <c r="L3065" t="s">
        <v>46</v>
      </c>
      <c r="M3065" t="s">
        <v>26</v>
      </c>
      <c r="N3065">
        <v>1351</v>
      </c>
      <c r="O3065">
        <v>1341</v>
      </c>
      <c r="P3065">
        <v>1032</v>
      </c>
      <c r="Q3065">
        <v>835</v>
      </c>
      <c r="R3065">
        <v>0</v>
      </c>
      <c r="S3065">
        <v>0</v>
      </c>
      <c r="T3065">
        <v>0</v>
      </c>
      <c r="U3065">
        <v>0</v>
      </c>
      <c r="V3065">
        <v>99</v>
      </c>
      <c r="W3065">
        <v>76</v>
      </c>
      <c r="X3065">
        <v>61</v>
      </c>
      <c r="Y3065" t="s">
        <v>173</v>
      </c>
      <c r="Z3065" t="s">
        <v>173</v>
      </c>
      <c r="AA3065" t="s">
        <v>173</v>
      </c>
      <c r="AB3065" t="s">
        <v>173</v>
      </c>
      <c r="AC3065" s="25">
        <v>0.57314795423364429</v>
      </c>
      <c r="AD3065" s="25">
        <v>0.4410803048241021</v>
      </c>
      <c r="AE3065" s="25">
        <v>0.35688183578306715</v>
      </c>
      <c r="AQ3065" s="5">
        <f>VLOOKUP(AR3065,'End KS4 denominations'!A:G,7,0)</f>
        <v>233971</v>
      </c>
      <c r="AR3065" s="5" t="str">
        <f t="shared" si="47"/>
        <v>Girls.S8.state-funded mainstream.non-selective schools in other areas.Total</v>
      </c>
    </row>
    <row r="3066" spans="1:44" x14ac:dyDescent="0.25">
      <c r="A3066">
        <v>201819</v>
      </c>
      <c r="B3066" t="s">
        <v>19</v>
      </c>
      <c r="C3066" t="s">
        <v>110</v>
      </c>
      <c r="D3066" t="s">
        <v>20</v>
      </c>
      <c r="E3066" t="s">
        <v>21</v>
      </c>
      <c r="F3066" t="s">
        <v>22</v>
      </c>
      <c r="G3066" t="s">
        <v>161</v>
      </c>
      <c r="H3066" t="s">
        <v>128</v>
      </c>
      <c r="I3066" t="s">
        <v>166</v>
      </c>
      <c r="J3066" t="s">
        <v>130</v>
      </c>
      <c r="K3066" t="s">
        <v>161</v>
      </c>
      <c r="L3066" t="s">
        <v>46</v>
      </c>
      <c r="M3066" t="s">
        <v>26</v>
      </c>
      <c r="N3066">
        <v>3884</v>
      </c>
      <c r="O3066">
        <v>3842</v>
      </c>
      <c r="P3066">
        <v>2973</v>
      </c>
      <c r="Q3066">
        <v>2436</v>
      </c>
      <c r="R3066">
        <v>0</v>
      </c>
      <c r="S3066">
        <v>0</v>
      </c>
      <c r="T3066">
        <v>0</v>
      </c>
      <c r="U3066">
        <v>0</v>
      </c>
      <c r="V3066">
        <v>98</v>
      </c>
      <c r="W3066">
        <v>76</v>
      </c>
      <c r="X3066">
        <v>62</v>
      </c>
      <c r="Y3066" t="s">
        <v>173</v>
      </c>
      <c r="Z3066" t="s">
        <v>173</v>
      </c>
      <c r="AA3066" t="s">
        <v>173</v>
      </c>
      <c r="AB3066" t="s">
        <v>173</v>
      </c>
      <c r="AC3066" s="25">
        <v>0.81153812032393935</v>
      </c>
      <c r="AD3066" s="25">
        <v>0.62798095568013312</v>
      </c>
      <c r="AE3066" s="25">
        <v>0.51455149950783863</v>
      </c>
      <c r="AQ3066" s="5">
        <f>VLOOKUP(AR3066,'End KS4 denominations'!A:G,7,0)</f>
        <v>473422</v>
      </c>
      <c r="AR3066" s="5" t="str">
        <f t="shared" si="47"/>
        <v>Total.S8.state-funded mainstream.non-selective schools in other areas.Total</v>
      </c>
    </row>
    <row r="3067" spans="1:44" x14ac:dyDescent="0.25">
      <c r="A3067">
        <v>201819</v>
      </c>
      <c r="B3067" t="s">
        <v>19</v>
      </c>
      <c r="C3067" t="s">
        <v>110</v>
      </c>
      <c r="D3067" t="s">
        <v>20</v>
      </c>
      <c r="E3067" t="s">
        <v>21</v>
      </c>
      <c r="F3067" t="s">
        <v>22</v>
      </c>
      <c r="G3067" t="s">
        <v>111</v>
      </c>
      <c r="H3067" t="s">
        <v>128</v>
      </c>
      <c r="I3067" t="s">
        <v>166</v>
      </c>
      <c r="J3067" t="s">
        <v>131</v>
      </c>
      <c r="K3067" t="s">
        <v>161</v>
      </c>
      <c r="L3067" t="s">
        <v>46</v>
      </c>
      <c r="M3067" t="s">
        <v>26</v>
      </c>
      <c r="N3067">
        <v>1068</v>
      </c>
      <c r="O3067">
        <v>1068</v>
      </c>
      <c r="P3067">
        <v>1040</v>
      </c>
      <c r="Q3067">
        <v>993</v>
      </c>
      <c r="R3067">
        <v>0</v>
      </c>
      <c r="S3067">
        <v>0</v>
      </c>
      <c r="T3067">
        <v>0</v>
      </c>
      <c r="U3067">
        <v>0</v>
      </c>
      <c r="V3067">
        <v>100</v>
      </c>
      <c r="W3067">
        <v>97</v>
      </c>
      <c r="X3067">
        <v>92</v>
      </c>
      <c r="Y3067" t="s">
        <v>173</v>
      </c>
      <c r="Z3067" t="s">
        <v>173</v>
      </c>
      <c r="AA3067" t="s">
        <v>173</v>
      </c>
      <c r="AB3067" t="s">
        <v>173</v>
      </c>
      <c r="AC3067" s="25">
        <v>8.9514709580085494</v>
      </c>
      <c r="AD3067" s="25">
        <v>8.716788198809823</v>
      </c>
      <c r="AE3067" s="25">
        <v>8.3228564244405341</v>
      </c>
      <c r="AQ3067" s="5">
        <f>VLOOKUP(AR3067,'End KS4 denominations'!A:G,7,0)</f>
        <v>11931</v>
      </c>
      <c r="AR3067" s="5" t="str">
        <f t="shared" si="47"/>
        <v>Boys.S8.state-funded mainstream.selective schools.Total</v>
      </c>
    </row>
    <row r="3068" spans="1:44" x14ac:dyDescent="0.25">
      <c r="A3068">
        <v>201819</v>
      </c>
      <c r="B3068" t="s">
        <v>19</v>
      </c>
      <c r="C3068" t="s">
        <v>110</v>
      </c>
      <c r="D3068" t="s">
        <v>20</v>
      </c>
      <c r="E3068" t="s">
        <v>21</v>
      </c>
      <c r="F3068" t="s">
        <v>22</v>
      </c>
      <c r="G3068" t="s">
        <v>113</v>
      </c>
      <c r="H3068" t="s">
        <v>128</v>
      </c>
      <c r="I3068" t="s">
        <v>166</v>
      </c>
      <c r="J3068" t="s">
        <v>131</v>
      </c>
      <c r="K3068" t="s">
        <v>161</v>
      </c>
      <c r="L3068" t="s">
        <v>46</v>
      </c>
      <c r="M3068" t="s">
        <v>26</v>
      </c>
      <c r="N3068">
        <v>384</v>
      </c>
      <c r="O3068">
        <v>384</v>
      </c>
      <c r="P3068">
        <v>360</v>
      </c>
      <c r="Q3068">
        <v>332</v>
      </c>
      <c r="R3068">
        <v>0</v>
      </c>
      <c r="S3068">
        <v>0</v>
      </c>
      <c r="T3068">
        <v>0</v>
      </c>
      <c r="U3068">
        <v>0</v>
      </c>
      <c r="V3068">
        <v>100</v>
      </c>
      <c r="W3068">
        <v>93</v>
      </c>
      <c r="X3068">
        <v>86</v>
      </c>
      <c r="Y3068" t="s">
        <v>173</v>
      </c>
      <c r="Z3068" t="s">
        <v>173</v>
      </c>
      <c r="AA3068" t="s">
        <v>173</v>
      </c>
      <c r="AB3068" t="s">
        <v>173</v>
      </c>
      <c r="AC3068" s="25">
        <v>3.1819688432217434</v>
      </c>
      <c r="AD3068" s="25">
        <v>2.9830957905203843</v>
      </c>
      <c r="AE3068" s="25">
        <v>2.7510772290354657</v>
      </c>
      <c r="AQ3068" s="5">
        <f>VLOOKUP(AR3068,'End KS4 denominations'!A:G,7,0)</f>
        <v>12068</v>
      </c>
      <c r="AR3068" s="5" t="str">
        <f t="shared" si="47"/>
        <v>Girls.S8.state-funded mainstream.selective schools.Total</v>
      </c>
    </row>
    <row r="3069" spans="1:44" x14ac:dyDescent="0.25">
      <c r="A3069">
        <v>201819</v>
      </c>
      <c r="B3069" t="s">
        <v>19</v>
      </c>
      <c r="C3069" t="s">
        <v>110</v>
      </c>
      <c r="D3069" t="s">
        <v>20</v>
      </c>
      <c r="E3069" t="s">
        <v>21</v>
      </c>
      <c r="F3069" t="s">
        <v>22</v>
      </c>
      <c r="G3069" t="s">
        <v>161</v>
      </c>
      <c r="H3069" t="s">
        <v>128</v>
      </c>
      <c r="I3069" t="s">
        <v>166</v>
      </c>
      <c r="J3069" t="s">
        <v>131</v>
      </c>
      <c r="K3069" t="s">
        <v>161</v>
      </c>
      <c r="L3069" t="s">
        <v>46</v>
      </c>
      <c r="M3069" t="s">
        <v>26</v>
      </c>
      <c r="N3069">
        <v>1452</v>
      </c>
      <c r="O3069">
        <v>1452</v>
      </c>
      <c r="P3069">
        <v>1400</v>
      </c>
      <c r="Q3069">
        <v>1325</v>
      </c>
      <c r="R3069">
        <v>0</v>
      </c>
      <c r="S3069">
        <v>0</v>
      </c>
      <c r="T3069">
        <v>0</v>
      </c>
      <c r="U3069">
        <v>0</v>
      </c>
      <c r="V3069">
        <v>100</v>
      </c>
      <c r="W3069">
        <v>96</v>
      </c>
      <c r="X3069">
        <v>91</v>
      </c>
      <c r="Y3069" t="s">
        <v>173</v>
      </c>
      <c r="Z3069" t="s">
        <v>173</v>
      </c>
      <c r="AA3069" t="s">
        <v>173</v>
      </c>
      <c r="AB3069" t="s">
        <v>173</v>
      </c>
      <c r="AC3069" s="25">
        <v>6.0502520938372433</v>
      </c>
      <c r="AD3069" s="25">
        <v>5.8335763990166258</v>
      </c>
      <c r="AE3069" s="25">
        <v>5.5210633776407354</v>
      </c>
      <c r="AQ3069" s="5">
        <f>VLOOKUP(AR3069,'End KS4 denominations'!A:G,7,0)</f>
        <v>23999</v>
      </c>
      <c r="AR3069" s="5" t="str">
        <f t="shared" si="47"/>
        <v>Total.S8.state-funded mainstream.selective schools.Total</v>
      </c>
    </row>
    <row r="3070" spans="1:44" x14ac:dyDescent="0.25">
      <c r="A3070">
        <v>201819</v>
      </c>
      <c r="B3070" t="s">
        <v>19</v>
      </c>
      <c r="C3070" t="s">
        <v>110</v>
      </c>
      <c r="D3070" t="s">
        <v>20</v>
      </c>
      <c r="E3070" t="s">
        <v>21</v>
      </c>
      <c r="F3070" t="s">
        <v>22</v>
      </c>
      <c r="G3070" t="s">
        <v>111</v>
      </c>
      <c r="H3070" t="s">
        <v>128</v>
      </c>
      <c r="I3070" t="s">
        <v>166</v>
      </c>
      <c r="J3070" t="s">
        <v>129</v>
      </c>
      <c r="K3070" t="s">
        <v>161</v>
      </c>
      <c r="L3070" t="s">
        <v>47</v>
      </c>
      <c r="M3070" t="s">
        <v>26</v>
      </c>
      <c r="N3070">
        <v>103</v>
      </c>
      <c r="O3070">
        <v>103</v>
      </c>
      <c r="P3070">
        <v>28</v>
      </c>
      <c r="Q3070">
        <v>18</v>
      </c>
      <c r="R3070">
        <v>0</v>
      </c>
      <c r="S3070">
        <v>0</v>
      </c>
      <c r="T3070">
        <v>0</v>
      </c>
      <c r="U3070">
        <v>0</v>
      </c>
      <c r="V3070">
        <v>100</v>
      </c>
      <c r="W3070">
        <v>27</v>
      </c>
      <c r="X3070">
        <v>17</v>
      </c>
      <c r="Y3070" t="s">
        <v>173</v>
      </c>
      <c r="Z3070" t="s">
        <v>173</v>
      </c>
      <c r="AA3070" t="s">
        <v>173</v>
      </c>
      <c r="AB3070" t="s">
        <v>173</v>
      </c>
      <c r="AC3070" s="25">
        <v>0.6076337679192968</v>
      </c>
      <c r="AD3070" s="25">
        <v>0.1651819951625273</v>
      </c>
      <c r="AE3070" s="25">
        <v>0.10618842546162469</v>
      </c>
      <c r="AQ3070" s="5">
        <f>VLOOKUP(AR3070,'End KS4 denominations'!A:G,7,0)</f>
        <v>16951</v>
      </c>
      <c r="AR3070" s="5" t="str">
        <f t="shared" si="47"/>
        <v>Boys.S8.state-funded mainstream.non-selective schools in highly selective areas.Total</v>
      </c>
    </row>
    <row r="3071" spans="1:44" x14ac:dyDescent="0.25">
      <c r="A3071">
        <v>201819</v>
      </c>
      <c r="B3071" t="s">
        <v>19</v>
      </c>
      <c r="C3071" t="s">
        <v>110</v>
      </c>
      <c r="D3071" t="s">
        <v>20</v>
      </c>
      <c r="E3071" t="s">
        <v>21</v>
      </c>
      <c r="F3071" t="s">
        <v>22</v>
      </c>
      <c r="G3071" t="s">
        <v>113</v>
      </c>
      <c r="H3071" t="s">
        <v>128</v>
      </c>
      <c r="I3071" t="s">
        <v>166</v>
      </c>
      <c r="J3071" t="s">
        <v>129</v>
      </c>
      <c r="K3071" t="s">
        <v>161</v>
      </c>
      <c r="L3071" t="s">
        <v>47</v>
      </c>
      <c r="M3071" t="s">
        <v>26</v>
      </c>
      <c r="N3071">
        <v>13</v>
      </c>
      <c r="O3071">
        <v>13</v>
      </c>
      <c r="P3071">
        <v>6</v>
      </c>
      <c r="Q3071">
        <v>5</v>
      </c>
      <c r="R3071">
        <v>0</v>
      </c>
      <c r="S3071">
        <v>0</v>
      </c>
      <c r="T3071">
        <v>0</v>
      </c>
      <c r="U3071">
        <v>0</v>
      </c>
      <c r="V3071">
        <v>100</v>
      </c>
      <c r="W3071">
        <v>46</v>
      </c>
      <c r="X3071">
        <v>38</v>
      </c>
      <c r="Y3071" t="s">
        <v>173</v>
      </c>
      <c r="Z3071" t="s">
        <v>173</v>
      </c>
      <c r="AA3071" t="s">
        <v>173</v>
      </c>
      <c r="AB3071" t="s">
        <v>173</v>
      </c>
      <c r="AC3071" s="25">
        <v>7.9075425790754258E-2</v>
      </c>
      <c r="AD3071" s="25">
        <v>3.6496350364963501E-2</v>
      </c>
      <c r="AE3071" s="25">
        <v>3.0413625304136254E-2</v>
      </c>
      <c r="AQ3071" s="5">
        <f>VLOOKUP(AR3071,'End KS4 denominations'!A:G,7,0)</f>
        <v>16440</v>
      </c>
      <c r="AR3071" s="5" t="str">
        <f t="shared" si="47"/>
        <v>Girls.S8.state-funded mainstream.non-selective schools in highly selective areas.Total</v>
      </c>
    </row>
    <row r="3072" spans="1:44" x14ac:dyDescent="0.25">
      <c r="A3072">
        <v>201819</v>
      </c>
      <c r="B3072" t="s">
        <v>19</v>
      </c>
      <c r="C3072" t="s">
        <v>110</v>
      </c>
      <c r="D3072" t="s">
        <v>20</v>
      </c>
      <c r="E3072" t="s">
        <v>21</v>
      </c>
      <c r="F3072" t="s">
        <v>22</v>
      </c>
      <c r="G3072" t="s">
        <v>161</v>
      </c>
      <c r="H3072" t="s">
        <v>128</v>
      </c>
      <c r="I3072" t="s">
        <v>166</v>
      </c>
      <c r="J3072" t="s">
        <v>129</v>
      </c>
      <c r="K3072" t="s">
        <v>161</v>
      </c>
      <c r="L3072" t="s">
        <v>47</v>
      </c>
      <c r="M3072" t="s">
        <v>26</v>
      </c>
      <c r="N3072">
        <v>116</v>
      </c>
      <c r="O3072">
        <v>116</v>
      </c>
      <c r="P3072">
        <v>34</v>
      </c>
      <c r="Q3072">
        <v>23</v>
      </c>
      <c r="R3072">
        <v>0</v>
      </c>
      <c r="S3072">
        <v>0</v>
      </c>
      <c r="T3072">
        <v>0</v>
      </c>
      <c r="U3072">
        <v>0</v>
      </c>
      <c r="V3072">
        <v>100</v>
      </c>
      <c r="W3072">
        <v>29</v>
      </c>
      <c r="X3072">
        <v>19</v>
      </c>
      <c r="Y3072" t="s">
        <v>173</v>
      </c>
      <c r="Z3072" t="s">
        <v>173</v>
      </c>
      <c r="AA3072" t="s">
        <v>173</v>
      </c>
      <c r="AB3072" t="s">
        <v>173</v>
      </c>
      <c r="AC3072" s="25">
        <v>0.34739899973046634</v>
      </c>
      <c r="AD3072" s="25">
        <v>0.10182384474858494</v>
      </c>
      <c r="AE3072" s="25">
        <v>6.8880836153454514E-2</v>
      </c>
      <c r="AQ3072" s="5">
        <f>VLOOKUP(AR3072,'End KS4 denominations'!A:G,7,0)</f>
        <v>33391</v>
      </c>
      <c r="AR3072" s="5" t="str">
        <f t="shared" ref="AR3072:AR3135" si="48">CONCATENATE(G3072,".",H3072,".",I3072,".",J3072,".",K3072)</f>
        <v>Total.S8.state-funded mainstream.non-selective schools in highly selective areas.Total</v>
      </c>
    </row>
    <row r="3073" spans="1:44" x14ac:dyDescent="0.25">
      <c r="A3073">
        <v>201819</v>
      </c>
      <c r="B3073" t="s">
        <v>19</v>
      </c>
      <c r="C3073" t="s">
        <v>110</v>
      </c>
      <c r="D3073" t="s">
        <v>20</v>
      </c>
      <c r="E3073" t="s">
        <v>21</v>
      </c>
      <c r="F3073" t="s">
        <v>22</v>
      </c>
      <c r="G3073" t="s">
        <v>111</v>
      </c>
      <c r="H3073" t="s">
        <v>128</v>
      </c>
      <c r="I3073" t="s">
        <v>166</v>
      </c>
      <c r="J3073" t="s">
        <v>130</v>
      </c>
      <c r="K3073" t="s">
        <v>161</v>
      </c>
      <c r="L3073" t="s">
        <v>47</v>
      </c>
      <c r="M3073" t="s">
        <v>26</v>
      </c>
      <c r="N3073">
        <v>2269</v>
      </c>
      <c r="O3073">
        <v>2202</v>
      </c>
      <c r="P3073">
        <v>1058</v>
      </c>
      <c r="Q3073">
        <v>725</v>
      </c>
      <c r="R3073">
        <v>0</v>
      </c>
      <c r="S3073">
        <v>0</v>
      </c>
      <c r="T3073">
        <v>0</v>
      </c>
      <c r="U3073">
        <v>0</v>
      </c>
      <c r="V3073">
        <v>97</v>
      </c>
      <c r="W3073">
        <v>46</v>
      </c>
      <c r="X3073">
        <v>31</v>
      </c>
      <c r="Y3073" t="s">
        <v>173</v>
      </c>
      <c r="Z3073" t="s">
        <v>173</v>
      </c>
      <c r="AA3073" t="s">
        <v>173</v>
      </c>
      <c r="AB3073" t="s">
        <v>173</v>
      </c>
      <c r="AC3073" s="25">
        <v>0.91960359321948959</v>
      </c>
      <c r="AD3073" s="25">
        <v>0.44184405160137147</v>
      </c>
      <c r="AE3073" s="25">
        <v>0.30277593328071295</v>
      </c>
      <c r="AQ3073" s="5">
        <f>VLOOKUP(AR3073,'End KS4 denominations'!A:G,7,0)</f>
        <v>239451</v>
      </c>
      <c r="AR3073" s="5" t="str">
        <f t="shared" si="48"/>
        <v>Boys.S8.state-funded mainstream.non-selective schools in other areas.Total</v>
      </c>
    </row>
    <row r="3074" spans="1:44" x14ac:dyDescent="0.25">
      <c r="A3074">
        <v>201819</v>
      </c>
      <c r="B3074" t="s">
        <v>19</v>
      </c>
      <c r="C3074" t="s">
        <v>110</v>
      </c>
      <c r="D3074" t="s">
        <v>20</v>
      </c>
      <c r="E3074" t="s">
        <v>21</v>
      </c>
      <c r="F3074" t="s">
        <v>22</v>
      </c>
      <c r="G3074" t="s">
        <v>113</v>
      </c>
      <c r="H3074" t="s">
        <v>128</v>
      </c>
      <c r="I3074" t="s">
        <v>166</v>
      </c>
      <c r="J3074" t="s">
        <v>130</v>
      </c>
      <c r="K3074" t="s">
        <v>161</v>
      </c>
      <c r="L3074" t="s">
        <v>47</v>
      </c>
      <c r="M3074" t="s">
        <v>26</v>
      </c>
      <c r="N3074">
        <v>228</v>
      </c>
      <c r="O3074">
        <v>223</v>
      </c>
      <c r="P3074">
        <v>149</v>
      </c>
      <c r="Q3074">
        <v>121</v>
      </c>
      <c r="R3074">
        <v>0</v>
      </c>
      <c r="S3074">
        <v>0</v>
      </c>
      <c r="T3074">
        <v>0</v>
      </c>
      <c r="U3074">
        <v>0</v>
      </c>
      <c r="V3074">
        <v>97</v>
      </c>
      <c r="W3074">
        <v>65</v>
      </c>
      <c r="X3074">
        <v>53</v>
      </c>
      <c r="Y3074" t="s">
        <v>173</v>
      </c>
      <c r="Z3074" t="s">
        <v>173</v>
      </c>
      <c r="AA3074" t="s">
        <v>173</v>
      </c>
      <c r="AB3074" t="s">
        <v>173</v>
      </c>
      <c r="AC3074" s="25">
        <v>9.5310957340867031E-2</v>
      </c>
      <c r="AD3074" s="25">
        <v>6.3683106025960487E-2</v>
      </c>
      <c r="AE3074" s="25">
        <v>5.1715810933833678E-2</v>
      </c>
      <c r="AQ3074" s="5">
        <f>VLOOKUP(AR3074,'End KS4 denominations'!A:G,7,0)</f>
        <v>233971</v>
      </c>
      <c r="AR3074" s="5" t="str">
        <f t="shared" si="48"/>
        <v>Girls.S8.state-funded mainstream.non-selective schools in other areas.Total</v>
      </c>
    </row>
    <row r="3075" spans="1:44" x14ac:dyDescent="0.25">
      <c r="A3075">
        <v>201819</v>
      </c>
      <c r="B3075" t="s">
        <v>19</v>
      </c>
      <c r="C3075" t="s">
        <v>110</v>
      </c>
      <c r="D3075" t="s">
        <v>20</v>
      </c>
      <c r="E3075" t="s">
        <v>21</v>
      </c>
      <c r="F3075" t="s">
        <v>22</v>
      </c>
      <c r="G3075" t="s">
        <v>161</v>
      </c>
      <c r="H3075" t="s">
        <v>128</v>
      </c>
      <c r="I3075" t="s">
        <v>166</v>
      </c>
      <c r="J3075" t="s">
        <v>130</v>
      </c>
      <c r="K3075" t="s">
        <v>161</v>
      </c>
      <c r="L3075" t="s">
        <v>47</v>
      </c>
      <c r="M3075" t="s">
        <v>26</v>
      </c>
      <c r="N3075">
        <v>2497</v>
      </c>
      <c r="O3075">
        <v>2425</v>
      </c>
      <c r="P3075">
        <v>1207</v>
      </c>
      <c r="Q3075">
        <v>846</v>
      </c>
      <c r="R3075">
        <v>0</v>
      </c>
      <c r="S3075">
        <v>0</v>
      </c>
      <c r="T3075">
        <v>0</v>
      </c>
      <c r="U3075">
        <v>0</v>
      </c>
      <c r="V3075">
        <v>97</v>
      </c>
      <c r="W3075">
        <v>48</v>
      </c>
      <c r="X3075">
        <v>33</v>
      </c>
      <c r="Y3075" t="s">
        <v>173</v>
      </c>
      <c r="Z3075" t="s">
        <v>173</v>
      </c>
      <c r="AA3075" t="s">
        <v>173</v>
      </c>
      <c r="AB3075" t="s">
        <v>173</v>
      </c>
      <c r="AC3075" s="25">
        <v>0.51222799109462591</v>
      </c>
      <c r="AD3075" s="25">
        <v>0.2549522413407066</v>
      </c>
      <c r="AE3075" s="25">
        <v>0.17869891977981589</v>
      </c>
      <c r="AQ3075" s="5">
        <f>VLOOKUP(AR3075,'End KS4 denominations'!A:G,7,0)</f>
        <v>473422</v>
      </c>
      <c r="AR3075" s="5" t="str">
        <f t="shared" si="48"/>
        <v>Total.S8.state-funded mainstream.non-selective schools in other areas.Total</v>
      </c>
    </row>
    <row r="3076" spans="1:44" x14ac:dyDescent="0.25">
      <c r="A3076">
        <v>201819</v>
      </c>
      <c r="B3076" t="s">
        <v>19</v>
      </c>
      <c r="C3076" t="s">
        <v>110</v>
      </c>
      <c r="D3076" t="s">
        <v>20</v>
      </c>
      <c r="E3076" t="s">
        <v>21</v>
      </c>
      <c r="F3076" t="s">
        <v>22</v>
      </c>
      <c r="G3076" t="s">
        <v>111</v>
      </c>
      <c r="H3076" t="s">
        <v>128</v>
      </c>
      <c r="I3076" t="s">
        <v>166</v>
      </c>
      <c r="J3076" t="s">
        <v>131</v>
      </c>
      <c r="K3076" t="s">
        <v>161</v>
      </c>
      <c r="L3076" t="s">
        <v>47</v>
      </c>
      <c r="M3076" t="s">
        <v>26</v>
      </c>
      <c r="N3076">
        <v>142</v>
      </c>
      <c r="O3076">
        <v>141</v>
      </c>
      <c r="P3076">
        <v>122</v>
      </c>
      <c r="Q3076">
        <v>103</v>
      </c>
      <c r="R3076">
        <v>0</v>
      </c>
      <c r="S3076">
        <v>0</v>
      </c>
      <c r="T3076">
        <v>0</v>
      </c>
      <c r="U3076">
        <v>0</v>
      </c>
      <c r="V3076">
        <v>99</v>
      </c>
      <c r="W3076">
        <v>85</v>
      </c>
      <c r="X3076">
        <v>72</v>
      </c>
      <c r="Y3076" t="s">
        <v>173</v>
      </c>
      <c r="Z3076" t="s">
        <v>173</v>
      </c>
      <c r="AA3076" t="s">
        <v>173</v>
      </c>
      <c r="AB3076" t="s">
        <v>173</v>
      </c>
      <c r="AC3076" s="25">
        <v>1.1817953231078702</v>
      </c>
      <c r="AD3076" s="25">
        <v>1.0225463079373063</v>
      </c>
      <c r="AE3076" s="25">
        <v>0.86329729276674216</v>
      </c>
      <c r="AQ3076" s="5">
        <f>VLOOKUP(AR3076,'End KS4 denominations'!A:G,7,0)</f>
        <v>11931</v>
      </c>
      <c r="AR3076" s="5" t="str">
        <f t="shared" si="48"/>
        <v>Boys.S8.state-funded mainstream.selective schools.Total</v>
      </c>
    </row>
    <row r="3077" spans="1:44" x14ac:dyDescent="0.25">
      <c r="A3077">
        <v>201819</v>
      </c>
      <c r="B3077" t="s">
        <v>19</v>
      </c>
      <c r="C3077" t="s">
        <v>110</v>
      </c>
      <c r="D3077" t="s">
        <v>20</v>
      </c>
      <c r="E3077" t="s">
        <v>21</v>
      </c>
      <c r="F3077" t="s">
        <v>22</v>
      </c>
      <c r="G3077" t="s">
        <v>113</v>
      </c>
      <c r="H3077" t="s">
        <v>128</v>
      </c>
      <c r="I3077" t="s">
        <v>166</v>
      </c>
      <c r="J3077" t="s">
        <v>131</v>
      </c>
      <c r="K3077" t="s">
        <v>161</v>
      </c>
      <c r="L3077" t="s">
        <v>47</v>
      </c>
      <c r="M3077" t="s">
        <v>26</v>
      </c>
      <c r="N3077">
        <v>61</v>
      </c>
      <c r="O3077">
        <v>61</v>
      </c>
      <c r="P3077">
        <v>58</v>
      </c>
      <c r="Q3077">
        <v>58</v>
      </c>
      <c r="R3077">
        <v>0</v>
      </c>
      <c r="S3077">
        <v>0</v>
      </c>
      <c r="T3077">
        <v>0</v>
      </c>
      <c r="U3077">
        <v>0</v>
      </c>
      <c r="V3077">
        <v>100</v>
      </c>
      <c r="W3077">
        <v>95</v>
      </c>
      <c r="X3077">
        <v>95</v>
      </c>
      <c r="Y3077" t="s">
        <v>173</v>
      </c>
      <c r="Z3077" t="s">
        <v>173</v>
      </c>
      <c r="AA3077" t="s">
        <v>173</v>
      </c>
      <c r="AB3077" t="s">
        <v>173</v>
      </c>
      <c r="AC3077" s="25">
        <v>0.50546900894928737</v>
      </c>
      <c r="AD3077" s="25">
        <v>0.48060987736161753</v>
      </c>
      <c r="AE3077" s="25">
        <v>0.48060987736161753</v>
      </c>
      <c r="AQ3077" s="5">
        <f>VLOOKUP(AR3077,'End KS4 denominations'!A:G,7,0)</f>
        <v>12068</v>
      </c>
      <c r="AR3077" s="5" t="str">
        <f t="shared" si="48"/>
        <v>Girls.S8.state-funded mainstream.selective schools.Total</v>
      </c>
    </row>
    <row r="3078" spans="1:44" x14ac:dyDescent="0.25">
      <c r="A3078">
        <v>201819</v>
      </c>
      <c r="B3078" t="s">
        <v>19</v>
      </c>
      <c r="C3078" t="s">
        <v>110</v>
      </c>
      <c r="D3078" t="s">
        <v>20</v>
      </c>
      <c r="E3078" t="s">
        <v>21</v>
      </c>
      <c r="F3078" t="s">
        <v>22</v>
      </c>
      <c r="G3078" t="s">
        <v>161</v>
      </c>
      <c r="H3078" t="s">
        <v>128</v>
      </c>
      <c r="I3078" t="s">
        <v>166</v>
      </c>
      <c r="J3078" t="s">
        <v>131</v>
      </c>
      <c r="K3078" t="s">
        <v>161</v>
      </c>
      <c r="L3078" t="s">
        <v>47</v>
      </c>
      <c r="M3078" t="s">
        <v>26</v>
      </c>
      <c r="N3078">
        <v>203</v>
      </c>
      <c r="O3078">
        <v>202</v>
      </c>
      <c r="P3078">
        <v>180</v>
      </c>
      <c r="Q3078">
        <v>161</v>
      </c>
      <c r="R3078">
        <v>0</v>
      </c>
      <c r="S3078">
        <v>0</v>
      </c>
      <c r="T3078">
        <v>0</v>
      </c>
      <c r="U3078">
        <v>0</v>
      </c>
      <c r="V3078">
        <v>99</v>
      </c>
      <c r="W3078">
        <v>88</v>
      </c>
      <c r="X3078">
        <v>79</v>
      </c>
      <c r="Y3078" t="s">
        <v>173</v>
      </c>
      <c r="Z3078" t="s">
        <v>173</v>
      </c>
      <c r="AA3078" t="s">
        <v>173</v>
      </c>
      <c r="AB3078" t="s">
        <v>173</v>
      </c>
      <c r="AC3078" s="25">
        <v>0.84170173757239886</v>
      </c>
      <c r="AD3078" s="25">
        <v>0.75003125130213755</v>
      </c>
      <c r="AE3078" s="25">
        <v>0.67086128588691196</v>
      </c>
      <c r="AQ3078" s="5">
        <f>VLOOKUP(AR3078,'End KS4 denominations'!A:G,7,0)</f>
        <v>23999</v>
      </c>
      <c r="AR3078" s="5" t="str">
        <f t="shared" si="48"/>
        <v>Total.S8.state-funded mainstream.selective schools.Total</v>
      </c>
    </row>
    <row r="3079" spans="1:44" x14ac:dyDescent="0.25">
      <c r="A3079">
        <v>201819</v>
      </c>
      <c r="B3079" t="s">
        <v>19</v>
      </c>
      <c r="C3079" t="s">
        <v>110</v>
      </c>
      <c r="D3079" t="s">
        <v>20</v>
      </c>
      <c r="E3079" t="s">
        <v>21</v>
      </c>
      <c r="F3079" t="s">
        <v>22</v>
      </c>
      <c r="G3079" t="s">
        <v>111</v>
      </c>
      <c r="H3079" t="s">
        <v>128</v>
      </c>
      <c r="I3079" t="s">
        <v>166</v>
      </c>
      <c r="J3079" t="s">
        <v>129</v>
      </c>
      <c r="K3079" t="s">
        <v>161</v>
      </c>
      <c r="L3079" t="s">
        <v>48</v>
      </c>
      <c r="M3079" t="s">
        <v>26</v>
      </c>
      <c r="N3079">
        <v>16767</v>
      </c>
      <c r="O3079">
        <v>16218</v>
      </c>
      <c r="P3079">
        <v>9071</v>
      </c>
      <c r="Q3079">
        <v>4932</v>
      </c>
      <c r="R3079">
        <v>0</v>
      </c>
      <c r="S3079">
        <v>0</v>
      </c>
      <c r="T3079">
        <v>0</v>
      </c>
      <c r="U3079">
        <v>0</v>
      </c>
      <c r="V3079">
        <v>96</v>
      </c>
      <c r="W3079">
        <v>54</v>
      </c>
      <c r="X3079">
        <v>29</v>
      </c>
      <c r="Y3079" t="s">
        <v>173</v>
      </c>
      <c r="Z3079" t="s">
        <v>173</v>
      </c>
      <c r="AA3079" t="s">
        <v>173</v>
      </c>
      <c r="AB3079" t="s">
        <v>173</v>
      </c>
      <c r="AC3079" s="25">
        <v>95.675771340923845</v>
      </c>
      <c r="AD3079" s="25">
        <v>53.513067075688745</v>
      </c>
      <c r="AE3079" s="25">
        <v>29.095628576485161</v>
      </c>
      <c r="AQ3079" s="5">
        <f>VLOOKUP(AR3079,'End KS4 denominations'!A:G,7,0)</f>
        <v>16951</v>
      </c>
      <c r="AR3079" s="5" t="str">
        <f t="shared" si="48"/>
        <v>Boys.S8.state-funded mainstream.non-selective schools in highly selective areas.Total</v>
      </c>
    </row>
    <row r="3080" spans="1:44" x14ac:dyDescent="0.25">
      <c r="A3080">
        <v>201819</v>
      </c>
      <c r="B3080" t="s">
        <v>19</v>
      </c>
      <c r="C3080" t="s">
        <v>110</v>
      </c>
      <c r="D3080" t="s">
        <v>20</v>
      </c>
      <c r="E3080" t="s">
        <v>21</v>
      </c>
      <c r="F3080" t="s">
        <v>22</v>
      </c>
      <c r="G3080" t="s">
        <v>113</v>
      </c>
      <c r="H3080" t="s">
        <v>128</v>
      </c>
      <c r="I3080" t="s">
        <v>166</v>
      </c>
      <c r="J3080" t="s">
        <v>129</v>
      </c>
      <c r="K3080" t="s">
        <v>161</v>
      </c>
      <c r="L3080" t="s">
        <v>48</v>
      </c>
      <c r="M3080" t="s">
        <v>26</v>
      </c>
      <c r="N3080">
        <v>16304</v>
      </c>
      <c r="O3080">
        <v>15926</v>
      </c>
      <c r="P3080">
        <v>10079</v>
      </c>
      <c r="Q3080">
        <v>5767</v>
      </c>
      <c r="R3080">
        <v>0</v>
      </c>
      <c r="S3080">
        <v>0</v>
      </c>
      <c r="T3080">
        <v>0</v>
      </c>
      <c r="U3080">
        <v>0</v>
      </c>
      <c r="V3080">
        <v>97</v>
      </c>
      <c r="W3080">
        <v>61</v>
      </c>
      <c r="X3080">
        <v>35</v>
      </c>
      <c r="Y3080" t="s">
        <v>173</v>
      </c>
      <c r="Z3080" t="s">
        <v>173</v>
      </c>
      <c r="AA3080" t="s">
        <v>173</v>
      </c>
      <c r="AB3080" t="s">
        <v>173</v>
      </c>
      <c r="AC3080" s="25">
        <v>96.873479318734795</v>
      </c>
      <c r="AD3080" s="25">
        <v>61.307785888077859</v>
      </c>
      <c r="AE3080" s="25">
        <v>35.079075425790755</v>
      </c>
      <c r="AQ3080" s="5">
        <f>VLOOKUP(AR3080,'End KS4 denominations'!A:G,7,0)</f>
        <v>16440</v>
      </c>
      <c r="AR3080" s="5" t="str">
        <f t="shared" si="48"/>
        <v>Girls.S8.state-funded mainstream.non-selective schools in highly selective areas.Total</v>
      </c>
    </row>
    <row r="3081" spans="1:44" x14ac:dyDescent="0.25">
      <c r="A3081">
        <v>201819</v>
      </c>
      <c r="B3081" t="s">
        <v>19</v>
      </c>
      <c r="C3081" t="s">
        <v>110</v>
      </c>
      <c r="D3081" t="s">
        <v>20</v>
      </c>
      <c r="E3081" t="s">
        <v>21</v>
      </c>
      <c r="F3081" t="s">
        <v>22</v>
      </c>
      <c r="G3081" t="s">
        <v>161</v>
      </c>
      <c r="H3081" t="s">
        <v>128</v>
      </c>
      <c r="I3081" t="s">
        <v>166</v>
      </c>
      <c r="J3081" t="s">
        <v>129</v>
      </c>
      <c r="K3081" t="s">
        <v>161</v>
      </c>
      <c r="L3081" t="s">
        <v>48</v>
      </c>
      <c r="M3081" t="s">
        <v>26</v>
      </c>
      <c r="N3081">
        <v>33071</v>
      </c>
      <c r="O3081">
        <v>32144</v>
      </c>
      <c r="P3081">
        <v>19150</v>
      </c>
      <c r="Q3081">
        <v>10699</v>
      </c>
      <c r="R3081">
        <v>0</v>
      </c>
      <c r="S3081">
        <v>0</v>
      </c>
      <c r="T3081">
        <v>0</v>
      </c>
      <c r="U3081">
        <v>0</v>
      </c>
      <c r="V3081">
        <v>97</v>
      </c>
      <c r="W3081">
        <v>57</v>
      </c>
      <c r="X3081">
        <v>32</v>
      </c>
      <c r="Y3081" t="s">
        <v>173</v>
      </c>
      <c r="Z3081" t="s">
        <v>173</v>
      </c>
      <c r="AA3081" t="s">
        <v>173</v>
      </c>
      <c r="AB3081" t="s">
        <v>173</v>
      </c>
      <c r="AC3081" s="25">
        <v>96.265460752897496</v>
      </c>
      <c r="AD3081" s="25">
        <v>57.350783145158879</v>
      </c>
      <c r="AE3081" s="25">
        <v>32.041568087209129</v>
      </c>
      <c r="AQ3081" s="5">
        <f>VLOOKUP(AR3081,'End KS4 denominations'!A:G,7,0)</f>
        <v>33391</v>
      </c>
      <c r="AR3081" s="5" t="str">
        <f t="shared" si="48"/>
        <v>Total.S8.state-funded mainstream.non-selective schools in highly selective areas.Total</v>
      </c>
    </row>
    <row r="3082" spans="1:44" x14ac:dyDescent="0.25">
      <c r="A3082">
        <v>201819</v>
      </c>
      <c r="B3082" t="s">
        <v>19</v>
      </c>
      <c r="C3082" t="s">
        <v>110</v>
      </c>
      <c r="D3082" t="s">
        <v>20</v>
      </c>
      <c r="E3082" t="s">
        <v>21</v>
      </c>
      <c r="F3082" t="s">
        <v>22</v>
      </c>
      <c r="G3082" t="s">
        <v>111</v>
      </c>
      <c r="H3082" t="s">
        <v>128</v>
      </c>
      <c r="I3082" t="s">
        <v>166</v>
      </c>
      <c r="J3082" t="s">
        <v>130</v>
      </c>
      <c r="K3082" t="s">
        <v>161</v>
      </c>
      <c r="L3082" t="s">
        <v>48</v>
      </c>
      <c r="M3082" t="s">
        <v>26</v>
      </c>
      <c r="N3082">
        <v>236630</v>
      </c>
      <c r="O3082">
        <v>230143</v>
      </c>
      <c r="P3082">
        <v>147077</v>
      </c>
      <c r="Q3082">
        <v>94003</v>
      </c>
      <c r="R3082">
        <v>0</v>
      </c>
      <c r="S3082">
        <v>0</v>
      </c>
      <c r="T3082">
        <v>0</v>
      </c>
      <c r="U3082">
        <v>0</v>
      </c>
      <c r="V3082">
        <v>97</v>
      </c>
      <c r="W3082">
        <v>62</v>
      </c>
      <c r="X3082">
        <v>39</v>
      </c>
      <c r="Y3082" t="s">
        <v>173</v>
      </c>
      <c r="Z3082" t="s">
        <v>173</v>
      </c>
      <c r="AA3082" t="s">
        <v>173</v>
      </c>
      <c r="AB3082" t="s">
        <v>173</v>
      </c>
      <c r="AC3082" s="25">
        <v>96.112774638652581</v>
      </c>
      <c r="AD3082" s="25">
        <v>61.422587502244717</v>
      </c>
      <c r="AE3082" s="25">
        <v>39.257718698188775</v>
      </c>
      <c r="AQ3082" s="5">
        <f>VLOOKUP(AR3082,'End KS4 denominations'!A:G,7,0)</f>
        <v>239451</v>
      </c>
      <c r="AR3082" s="5" t="str">
        <f t="shared" si="48"/>
        <v>Boys.S8.state-funded mainstream.non-selective schools in other areas.Total</v>
      </c>
    </row>
    <row r="3083" spans="1:44" x14ac:dyDescent="0.25">
      <c r="A3083">
        <v>201819</v>
      </c>
      <c r="B3083" t="s">
        <v>19</v>
      </c>
      <c r="C3083" t="s">
        <v>110</v>
      </c>
      <c r="D3083" t="s">
        <v>20</v>
      </c>
      <c r="E3083" t="s">
        <v>21</v>
      </c>
      <c r="F3083" t="s">
        <v>22</v>
      </c>
      <c r="G3083" t="s">
        <v>113</v>
      </c>
      <c r="H3083" t="s">
        <v>128</v>
      </c>
      <c r="I3083" t="s">
        <v>166</v>
      </c>
      <c r="J3083" t="s">
        <v>130</v>
      </c>
      <c r="K3083" t="s">
        <v>161</v>
      </c>
      <c r="L3083" t="s">
        <v>48</v>
      </c>
      <c r="M3083" t="s">
        <v>26</v>
      </c>
      <c r="N3083">
        <v>232045</v>
      </c>
      <c r="O3083">
        <v>227529</v>
      </c>
      <c r="P3083">
        <v>159325</v>
      </c>
      <c r="Q3083">
        <v>106200</v>
      </c>
      <c r="R3083">
        <v>0</v>
      </c>
      <c r="S3083">
        <v>0</v>
      </c>
      <c r="T3083">
        <v>0</v>
      </c>
      <c r="U3083">
        <v>0</v>
      </c>
      <c r="V3083">
        <v>98</v>
      </c>
      <c r="W3083">
        <v>68</v>
      </c>
      <c r="X3083">
        <v>45</v>
      </c>
      <c r="Y3083" t="s">
        <v>173</v>
      </c>
      <c r="Z3083" t="s">
        <v>173</v>
      </c>
      <c r="AA3083" t="s">
        <v>173</v>
      </c>
      <c r="AB3083" t="s">
        <v>173</v>
      </c>
      <c r="AC3083" s="25">
        <v>97.246667322018538</v>
      </c>
      <c r="AD3083" s="25">
        <v>68.096046091182245</v>
      </c>
      <c r="AE3083" s="25">
        <v>45.390240670852371</v>
      </c>
      <c r="AQ3083" s="5">
        <f>VLOOKUP(AR3083,'End KS4 denominations'!A:G,7,0)</f>
        <v>233971</v>
      </c>
      <c r="AR3083" s="5" t="str">
        <f t="shared" si="48"/>
        <v>Girls.S8.state-funded mainstream.non-selective schools in other areas.Total</v>
      </c>
    </row>
    <row r="3084" spans="1:44" x14ac:dyDescent="0.25">
      <c r="A3084">
        <v>201819</v>
      </c>
      <c r="B3084" t="s">
        <v>19</v>
      </c>
      <c r="C3084" t="s">
        <v>110</v>
      </c>
      <c r="D3084" t="s">
        <v>20</v>
      </c>
      <c r="E3084" t="s">
        <v>21</v>
      </c>
      <c r="F3084" t="s">
        <v>22</v>
      </c>
      <c r="G3084" t="s">
        <v>161</v>
      </c>
      <c r="H3084" t="s">
        <v>128</v>
      </c>
      <c r="I3084" t="s">
        <v>166</v>
      </c>
      <c r="J3084" t="s">
        <v>130</v>
      </c>
      <c r="K3084" t="s">
        <v>161</v>
      </c>
      <c r="L3084" t="s">
        <v>48</v>
      </c>
      <c r="M3084" t="s">
        <v>26</v>
      </c>
      <c r="N3084">
        <v>468675</v>
      </c>
      <c r="O3084">
        <v>457672</v>
      </c>
      <c r="P3084">
        <v>306402</v>
      </c>
      <c r="Q3084">
        <v>200203</v>
      </c>
      <c r="R3084">
        <v>0</v>
      </c>
      <c r="S3084">
        <v>0</v>
      </c>
      <c r="T3084">
        <v>0</v>
      </c>
      <c r="U3084">
        <v>0</v>
      </c>
      <c r="V3084">
        <v>97</v>
      </c>
      <c r="W3084">
        <v>65</v>
      </c>
      <c r="X3084">
        <v>42</v>
      </c>
      <c r="Y3084" t="s">
        <v>173</v>
      </c>
      <c r="Z3084" t="s">
        <v>173</v>
      </c>
      <c r="AA3084" t="s">
        <v>173</v>
      </c>
      <c r="AB3084" t="s">
        <v>173</v>
      </c>
      <c r="AC3084" s="25">
        <v>96.673158408354482</v>
      </c>
      <c r="AD3084" s="25">
        <v>64.720693165928068</v>
      </c>
      <c r="AE3084" s="25">
        <v>42.288486804584494</v>
      </c>
      <c r="AQ3084" s="5">
        <f>VLOOKUP(AR3084,'End KS4 denominations'!A:G,7,0)</f>
        <v>473422</v>
      </c>
      <c r="AR3084" s="5" t="str">
        <f t="shared" si="48"/>
        <v>Total.S8.state-funded mainstream.non-selective schools in other areas.Total</v>
      </c>
    </row>
    <row r="3085" spans="1:44" x14ac:dyDescent="0.25">
      <c r="A3085">
        <v>201819</v>
      </c>
      <c r="B3085" t="s">
        <v>19</v>
      </c>
      <c r="C3085" t="s">
        <v>110</v>
      </c>
      <c r="D3085" t="s">
        <v>20</v>
      </c>
      <c r="E3085" t="s">
        <v>21</v>
      </c>
      <c r="F3085" t="s">
        <v>22</v>
      </c>
      <c r="G3085" t="s">
        <v>111</v>
      </c>
      <c r="H3085" t="s">
        <v>128</v>
      </c>
      <c r="I3085" t="s">
        <v>166</v>
      </c>
      <c r="J3085" t="s">
        <v>131</v>
      </c>
      <c r="K3085" t="s">
        <v>161</v>
      </c>
      <c r="L3085" t="s">
        <v>48</v>
      </c>
      <c r="M3085" t="s">
        <v>26</v>
      </c>
      <c r="N3085">
        <v>11921</v>
      </c>
      <c r="O3085">
        <v>11914</v>
      </c>
      <c r="P3085">
        <v>11730</v>
      </c>
      <c r="Q3085">
        <v>10951</v>
      </c>
      <c r="R3085">
        <v>0</v>
      </c>
      <c r="S3085">
        <v>0</v>
      </c>
      <c r="T3085">
        <v>0</v>
      </c>
      <c r="U3085">
        <v>0</v>
      </c>
      <c r="V3085">
        <v>99</v>
      </c>
      <c r="W3085">
        <v>98</v>
      </c>
      <c r="X3085">
        <v>91</v>
      </c>
      <c r="Y3085" t="s">
        <v>173</v>
      </c>
      <c r="Z3085" t="s">
        <v>173</v>
      </c>
      <c r="AA3085" t="s">
        <v>173</v>
      </c>
      <c r="AB3085" t="s">
        <v>173</v>
      </c>
      <c r="AC3085" s="25">
        <v>99.857514039057918</v>
      </c>
      <c r="AD3085" s="25">
        <v>98.315313050037716</v>
      </c>
      <c r="AE3085" s="25">
        <v>91.786103428044584</v>
      </c>
      <c r="AQ3085" s="5">
        <f>VLOOKUP(AR3085,'End KS4 denominations'!A:G,7,0)</f>
        <v>11931</v>
      </c>
      <c r="AR3085" s="5" t="str">
        <f t="shared" si="48"/>
        <v>Boys.S8.state-funded mainstream.selective schools.Total</v>
      </c>
    </row>
    <row r="3086" spans="1:44" x14ac:dyDescent="0.25">
      <c r="A3086">
        <v>201819</v>
      </c>
      <c r="B3086" t="s">
        <v>19</v>
      </c>
      <c r="C3086" t="s">
        <v>110</v>
      </c>
      <c r="D3086" t="s">
        <v>20</v>
      </c>
      <c r="E3086" t="s">
        <v>21</v>
      </c>
      <c r="F3086" t="s">
        <v>22</v>
      </c>
      <c r="G3086" t="s">
        <v>113</v>
      </c>
      <c r="H3086" t="s">
        <v>128</v>
      </c>
      <c r="I3086" t="s">
        <v>166</v>
      </c>
      <c r="J3086" t="s">
        <v>131</v>
      </c>
      <c r="K3086" t="s">
        <v>161</v>
      </c>
      <c r="L3086" t="s">
        <v>48</v>
      </c>
      <c r="M3086" t="s">
        <v>26</v>
      </c>
      <c r="N3086">
        <v>12054</v>
      </c>
      <c r="O3086">
        <v>12048</v>
      </c>
      <c r="P3086">
        <v>11968</v>
      </c>
      <c r="Q3086">
        <v>11383</v>
      </c>
      <c r="R3086">
        <v>0</v>
      </c>
      <c r="S3086">
        <v>0</v>
      </c>
      <c r="T3086">
        <v>0</v>
      </c>
      <c r="U3086">
        <v>0</v>
      </c>
      <c r="V3086">
        <v>99</v>
      </c>
      <c r="W3086">
        <v>99</v>
      </c>
      <c r="X3086">
        <v>94</v>
      </c>
      <c r="Y3086" t="s">
        <v>173</v>
      </c>
      <c r="Z3086" t="s">
        <v>173</v>
      </c>
      <c r="AA3086" t="s">
        <v>173</v>
      </c>
      <c r="AB3086" t="s">
        <v>173</v>
      </c>
      <c r="AC3086" s="25">
        <v>99.834272456082189</v>
      </c>
      <c r="AD3086" s="25">
        <v>99.171362280411003</v>
      </c>
      <c r="AE3086" s="25">
        <v>94.323831620815383</v>
      </c>
      <c r="AQ3086" s="5">
        <f>VLOOKUP(AR3086,'End KS4 denominations'!A:G,7,0)</f>
        <v>12068</v>
      </c>
      <c r="AR3086" s="5" t="str">
        <f t="shared" si="48"/>
        <v>Girls.S8.state-funded mainstream.selective schools.Total</v>
      </c>
    </row>
    <row r="3087" spans="1:44" x14ac:dyDescent="0.25">
      <c r="A3087">
        <v>201819</v>
      </c>
      <c r="B3087" t="s">
        <v>19</v>
      </c>
      <c r="C3087" t="s">
        <v>110</v>
      </c>
      <c r="D3087" t="s">
        <v>20</v>
      </c>
      <c r="E3087" t="s">
        <v>21</v>
      </c>
      <c r="F3087" t="s">
        <v>22</v>
      </c>
      <c r="G3087" t="s">
        <v>161</v>
      </c>
      <c r="H3087" t="s">
        <v>128</v>
      </c>
      <c r="I3087" t="s">
        <v>166</v>
      </c>
      <c r="J3087" t="s">
        <v>131</v>
      </c>
      <c r="K3087" t="s">
        <v>161</v>
      </c>
      <c r="L3087" t="s">
        <v>48</v>
      </c>
      <c r="M3087" t="s">
        <v>26</v>
      </c>
      <c r="N3087">
        <v>23975</v>
      </c>
      <c r="O3087">
        <v>23962</v>
      </c>
      <c r="P3087">
        <v>23698</v>
      </c>
      <c r="Q3087">
        <v>22334</v>
      </c>
      <c r="R3087">
        <v>0</v>
      </c>
      <c r="S3087">
        <v>0</v>
      </c>
      <c r="T3087">
        <v>0</v>
      </c>
      <c r="U3087">
        <v>0</v>
      </c>
      <c r="V3087">
        <v>99</v>
      </c>
      <c r="W3087">
        <v>98</v>
      </c>
      <c r="X3087">
        <v>93</v>
      </c>
      <c r="Y3087" t="s">
        <v>173</v>
      </c>
      <c r="Z3087" t="s">
        <v>173</v>
      </c>
      <c r="AA3087" t="s">
        <v>173</v>
      </c>
      <c r="AB3087" t="s">
        <v>173</v>
      </c>
      <c r="AC3087" s="25">
        <v>99.845826909454559</v>
      </c>
      <c r="AD3087" s="25">
        <v>98.745781074211422</v>
      </c>
      <c r="AE3087" s="25">
        <v>93.062210925455219</v>
      </c>
      <c r="AQ3087" s="5">
        <f>VLOOKUP(AR3087,'End KS4 denominations'!A:G,7,0)</f>
        <v>23999</v>
      </c>
      <c r="AR3087" s="5" t="str">
        <f t="shared" si="48"/>
        <v>Total.S8.state-funded mainstream.selective schools.Total</v>
      </c>
    </row>
    <row r="3088" spans="1:44" x14ac:dyDescent="0.25">
      <c r="A3088">
        <v>201819</v>
      </c>
      <c r="B3088" t="s">
        <v>19</v>
      </c>
      <c r="C3088" t="s">
        <v>110</v>
      </c>
      <c r="D3088" t="s">
        <v>20</v>
      </c>
      <c r="E3088" t="s">
        <v>21</v>
      </c>
      <c r="F3088" t="s">
        <v>22</v>
      </c>
      <c r="G3088" t="s">
        <v>111</v>
      </c>
      <c r="H3088" t="s">
        <v>128</v>
      </c>
      <c r="I3088" t="s">
        <v>166</v>
      </c>
      <c r="J3088" t="s">
        <v>129</v>
      </c>
      <c r="K3088" t="s">
        <v>161</v>
      </c>
      <c r="L3088" t="s">
        <v>49</v>
      </c>
      <c r="M3088" t="s">
        <v>26</v>
      </c>
      <c r="N3088">
        <v>16771</v>
      </c>
      <c r="O3088">
        <v>16369</v>
      </c>
      <c r="P3088">
        <v>8874</v>
      </c>
      <c r="Q3088">
        <v>5573</v>
      </c>
      <c r="R3088">
        <v>0</v>
      </c>
      <c r="S3088">
        <v>0</v>
      </c>
      <c r="T3088">
        <v>0</v>
      </c>
      <c r="U3088">
        <v>0</v>
      </c>
      <c r="V3088">
        <v>97</v>
      </c>
      <c r="W3088">
        <v>52</v>
      </c>
      <c r="X3088">
        <v>33</v>
      </c>
      <c r="Y3088" t="s">
        <v>173</v>
      </c>
      <c r="Z3088" t="s">
        <v>173</v>
      </c>
      <c r="AA3088" t="s">
        <v>173</v>
      </c>
      <c r="AB3088" t="s">
        <v>173</v>
      </c>
      <c r="AC3088" s="25">
        <v>96.566574243407473</v>
      </c>
      <c r="AD3088" s="25">
        <v>52.350893752580973</v>
      </c>
      <c r="AE3088" s="25">
        <v>32.87711639431302</v>
      </c>
      <c r="AQ3088" s="5">
        <f>VLOOKUP(AR3088,'End KS4 denominations'!A:G,7,0)</f>
        <v>16951</v>
      </c>
      <c r="AR3088" s="5" t="str">
        <f t="shared" si="48"/>
        <v>Boys.S8.state-funded mainstream.non-selective schools in highly selective areas.Total</v>
      </c>
    </row>
    <row r="3089" spans="1:44" x14ac:dyDescent="0.25">
      <c r="A3089">
        <v>201819</v>
      </c>
      <c r="B3089" t="s">
        <v>19</v>
      </c>
      <c r="C3089" t="s">
        <v>110</v>
      </c>
      <c r="D3089" t="s">
        <v>20</v>
      </c>
      <c r="E3089" t="s">
        <v>21</v>
      </c>
      <c r="F3089" t="s">
        <v>22</v>
      </c>
      <c r="G3089" t="s">
        <v>113</v>
      </c>
      <c r="H3089" t="s">
        <v>128</v>
      </c>
      <c r="I3089" t="s">
        <v>166</v>
      </c>
      <c r="J3089" t="s">
        <v>129</v>
      </c>
      <c r="K3089" t="s">
        <v>161</v>
      </c>
      <c r="L3089" t="s">
        <v>49</v>
      </c>
      <c r="M3089" t="s">
        <v>26</v>
      </c>
      <c r="N3089">
        <v>16313</v>
      </c>
      <c r="O3089">
        <v>16176</v>
      </c>
      <c r="P3089">
        <v>11654</v>
      </c>
      <c r="Q3089">
        <v>8376</v>
      </c>
      <c r="R3089">
        <v>0</v>
      </c>
      <c r="S3089">
        <v>0</v>
      </c>
      <c r="T3089">
        <v>0</v>
      </c>
      <c r="U3089">
        <v>0</v>
      </c>
      <c r="V3089">
        <v>99</v>
      </c>
      <c r="W3089">
        <v>71</v>
      </c>
      <c r="X3089">
        <v>51</v>
      </c>
      <c r="Y3089" t="s">
        <v>173</v>
      </c>
      <c r="Z3089" t="s">
        <v>173</v>
      </c>
      <c r="AA3089" t="s">
        <v>173</v>
      </c>
      <c r="AB3089" t="s">
        <v>173</v>
      </c>
      <c r="AC3089" s="25">
        <v>98.394160583941598</v>
      </c>
      <c r="AD3089" s="25">
        <v>70.888077858880777</v>
      </c>
      <c r="AE3089" s="25">
        <v>50.948905109489054</v>
      </c>
      <c r="AQ3089" s="5">
        <f>VLOOKUP(AR3089,'End KS4 denominations'!A:G,7,0)</f>
        <v>16440</v>
      </c>
      <c r="AR3089" s="5" t="str">
        <f t="shared" si="48"/>
        <v>Girls.S8.state-funded mainstream.non-selective schools in highly selective areas.Total</v>
      </c>
    </row>
    <row r="3090" spans="1:44" x14ac:dyDescent="0.25">
      <c r="A3090">
        <v>201819</v>
      </c>
      <c r="B3090" t="s">
        <v>19</v>
      </c>
      <c r="C3090" t="s">
        <v>110</v>
      </c>
      <c r="D3090" t="s">
        <v>20</v>
      </c>
      <c r="E3090" t="s">
        <v>21</v>
      </c>
      <c r="F3090" t="s">
        <v>22</v>
      </c>
      <c r="G3090" t="s">
        <v>161</v>
      </c>
      <c r="H3090" t="s">
        <v>128</v>
      </c>
      <c r="I3090" t="s">
        <v>166</v>
      </c>
      <c r="J3090" t="s">
        <v>129</v>
      </c>
      <c r="K3090" t="s">
        <v>161</v>
      </c>
      <c r="L3090" t="s">
        <v>49</v>
      </c>
      <c r="M3090" t="s">
        <v>26</v>
      </c>
      <c r="N3090">
        <v>33084</v>
      </c>
      <c r="O3090">
        <v>32545</v>
      </c>
      <c r="P3090">
        <v>20528</v>
      </c>
      <c r="Q3090">
        <v>13949</v>
      </c>
      <c r="R3090">
        <v>0</v>
      </c>
      <c r="S3090">
        <v>0</v>
      </c>
      <c r="T3090">
        <v>0</v>
      </c>
      <c r="U3090">
        <v>0</v>
      </c>
      <c r="V3090">
        <v>98</v>
      </c>
      <c r="W3090">
        <v>62</v>
      </c>
      <c r="X3090">
        <v>42</v>
      </c>
      <c r="Y3090" t="s">
        <v>173</v>
      </c>
      <c r="Z3090" t="s">
        <v>173</v>
      </c>
      <c r="AA3090" t="s">
        <v>173</v>
      </c>
      <c r="AB3090" t="s">
        <v>173</v>
      </c>
      <c r="AC3090" s="25">
        <v>97.466383157138154</v>
      </c>
      <c r="AD3090" s="25">
        <v>61.477643676439762</v>
      </c>
      <c r="AE3090" s="25">
        <v>41.774729717588571</v>
      </c>
      <c r="AQ3090" s="5">
        <f>VLOOKUP(AR3090,'End KS4 denominations'!A:G,7,0)</f>
        <v>33391</v>
      </c>
      <c r="AR3090" s="5" t="str">
        <f t="shared" si="48"/>
        <v>Total.S8.state-funded mainstream.non-selective schools in highly selective areas.Total</v>
      </c>
    </row>
    <row r="3091" spans="1:44" x14ac:dyDescent="0.25">
      <c r="A3091">
        <v>201819</v>
      </c>
      <c r="B3091" t="s">
        <v>19</v>
      </c>
      <c r="C3091" t="s">
        <v>110</v>
      </c>
      <c r="D3091" t="s">
        <v>20</v>
      </c>
      <c r="E3091" t="s">
        <v>21</v>
      </c>
      <c r="F3091" t="s">
        <v>22</v>
      </c>
      <c r="G3091" t="s">
        <v>111</v>
      </c>
      <c r="H3091" t="s">
        <v>128</v>
      </c>
      <c r="I3091" t="s">
        <v>166</v>
      </c>
      <c r="J3091" t="s">
        <v>130</v>
      </c>
      <c r="K3091" t="s">
        <v>161</v>
      </c>
      <c r="L3091" t="s">
        <v>49</v>
      </c>
      <c r="M3091" t="s">
        <v>26</v>
      </c>
      <c r="N3091">
        <v>236802</v>
      </c>
      <c r="O3091">
        <v>232079</v>
      </c>
      <c r="P3091">
        <v>146328</v>
      </c>
      <c r="Q3091">
        <v>101733</v>
      </c>
      <c r="R3091">
        <v>0</v>
      </c>
      <c r="S3091">
        <v>0</v>
      </c>
      <c r="T3091">
        <v>0</v>
      </c>
      <c r="U3091">
        <v>0</v>
      </c>
      <c r="V3091">
        <v>98</v>
      </c>
      <c r="W3091">
        <v>61</v>
      </c>
      <c r="X3091">
        <v>42</v>
      </c>
      <c r="Y3091" t="s">
        <v>173</v>
      </c>
      <c r="Z3091" t="s">
        <v>173</v>
      </c>
      <c r="AA3091" t="s">
        <v>173</v>
      </c>
      <c r="AB3091" t="s">
        <v>173</v>
      </c>
      <c r="AC3091" s="25">
        <v>96.921290786006324</v>
      </c>
      <c r="AD3091" s="25">
        <v>61.109788641517468</v>
      </c>
      <c r="AE3091" s="25">
        <v>42.48593657992658</v>
      </c>
      <c r="AQ3091" s="5">
        <f>VLOOKUP(AR3091,'End KS4 denominations'!A:G,7,0)</f>
        <v>239451</v>
      </c>
      <c r="AR3091" s="5" t="str">
        <f t="shared" si="48"/>
        <v>Boys.S8.state-funded mainstream.non-selective schools in other areas.Total</v>
      </c>
    </row>
    <row r="3092" spans="1:44" x14ac:dyDescent="0.25">
      <c r="A3092">
        <v>201819</v>
      </c>
      <c r="B3092" t="s">
        <v>19</v>
      </c>
      <c r="C3092" t="s">
        <v>110</v>
      </c>
      <c r="D3092" t="s">
        <v>20</v>
      </c>
      <c r="E3092" t="s">
        <v>21</v>
      </c>
      <c r="F3092" t="s">
        <v>22</v>
      </c>
      <c r="G3092" t="s">
        <v>113</v>
      </c>
      <c r="H3092" t="s">
        <v>128</v>
      </c>
      <c r="I3092" t="s">
        <v>166</v>
      </c>
      <c r="J3092" t="s">
        <v>130</v>
      </c>
      <c r="K3092" t="s">
        <v>161</v>
      </c>
      <c r="L3092" t="s">
        <v>49</v>
      </c>
      <c r="M3092" t="s">
        <v>26</v>
      </c>
      <c r="N3092">
        <v>232255</v>
      </c>
      <c r="O3092">
        <v>230322</v>
      </c>
      <c r="P3092">
        <v>179261</v>
      </c>
      <c r="Q3092">
        <v>140137</v>
      </c>
      <c r="R3092">
        <v>0</v>
      </c>
      <c r="S3092">
        <v>0</v>
      </c>
      <c r="T3092">
        <v>0</v>
      </c>
      <c r="U3092">
        <v>0</v>
      </c>
      <c r="V3092">
        <v>99</v>
      </c>
      <c r="W3092">
        <v>77</v>
      </c>
      <c r="X3092">
        <v>60</v>
      </c>
      <c r="Y3092" t="s">
        <v>173</v>
      </c>
      <c r="Z3092" t="s">
        <v>173</v>
      </c>
      <c r="AA3092" t="s">
        <v>173</v>
      </c>
      <c r="AB3092" t="s">
        <v>173</v>
      </c>
      <c r="AC3092" s="25">
        <v>98.440405007458182</v>
      </c>
      <c r="AD3092" s="25">
        <v>76.616760196776525</v>
      </c>
      <c r="AE3092" s="25">
        <v>59.895029725906198</v>
      </c>
      <c r="AQ3092" s="5">
        <f>VLOOKUP(AR3092,'End KS4 denominations'!A:G,7,0)</f>
        <v>233971</v>
      </c>
      <c r="AR3092" s="5" t="str">
        <f t="shared" si="48"/>
        <v>Girls.S8.state-funded mainstream.non-selective schools in other areas.Total</v>
      </c>
    </row>
    <row r="3093" spans="1:44" x14ac:dyDescent="0.25">
      <c r="A3093">
        <v>201819</v>
      </c>
      <c r="B3093" t="s">
        <v>19</v>
      </c>
      <c r="C3093" t="s">
        <v>110</v>
      </c>
      <c r="D3093" t="s">
        <v>20</v>
      </c>
      <c r="E3093" t="s">
        <v>21</v>
      </c>
      <c r="F3093" t="s">
        <v>22</v>
      </c>
      <c r="G3093" t="s">
        <v>161</v>
      </c>
      <c r="H3093" t="s">
        <v>128</v>
      </c>
      <c r="I3093" t="s">
        <v>166</v>
      </c>
      <c r="J3093" t="s">
        <v>130</v>
      </c>
      <c r="K3093" t="s">
        <v>161</v>
      </c>
      <c r="L3093" t="s">
        <v>49</v>
      </c>
      <c r="M3093" t="s">
        <v>26</v>
      </c>
      <c r="N3093">
        <v>469057</v>
      </c>
      <c r="O3093">
        <v>462401</v>
      </c>
      <c r="P3093">
        <v>325589</v>
      </c>
      <c r="Q3093">
        <v>241870</v>
      </c>
      <c r="R3093">
        <v>0</v>
      </c>
      <c r="S3093">
        <v>0</v>
      </c>
      <c r="T3093">
        <v>0</v>
      </c>
      <c r="U3093">
        <v>0</v>
      </c>
      <c r="V3093">
        <v>98</v>
      </c>
      <c r="W3093">
        <v>69</v>
      </c>
      <c r="X3093">
        <v>51</v>
      </c>
      <c r="Y3093" t="s">
        <v>173</v>
      </c>
      <c r="Z3093" t="s">
        <v>173</v>
      </c>
      <c r="AA3093" t="s">
        <v>173</v>
      </c>
      <c r="AB3093" t="s">
        <v>173</v>
      </c>
      <c r="AC3093" s="25">
        <v>97.672055797998397</v>
      </c>
      <c r="AD3093" s="25">
        <v>68.773525522683769</v>
      </c>
      <c r="AE3093" s="25">
        <v>51.089725445796773</v>
      </c>
      <c r="AQ3093" s="5">
        <f>VLOOKUP(AR3093,'End KS4 denominations'!A:G,7,0)</f>
        <v>473422</v>
      </c>
      <c r="AR3093" s="5" t="str">
        <f t="shared" si="48"/>
        <v>Total.S8.state-funded mainstream.non-selective schools in other areas.Total</v>
      </c>
    </row>
    <row r="3094" spans="1:44" x14ac:dyDescent="0.25">
      <c r="A3094">
        <v>201819</v>
      </c>
      <c r="B3094" t="s">
        <v>19</v>
      </c>
      <c r="C3094" t="s">
        <v>110</v>
      </c>
      <c r="D3094" t="s">
        <v>20</v>
      </c>
      <c r="E3094" t="s">
        <v>21</v>
      </c>
      <c r="F3094" t="s">
        <v>22</v>
      </c>
      <c r="G3094" t="s">
        <v>111</v>
      </c>
      <c r="H3094" t="s">
        <v>128</v>
      </c>
      <c r="I3094" t="s">
        <v>166</v>
      </c>
      <c r="J3094" t="s">
        <v>131</v>
      </c>
      <c r="K3094" t="s">
        <v>161</v>
      </c>
      <c r="L3094" t="s">
        <v>49</v>
      </c>
      <c r="M3094" t="s">
        <v>26</v>
      </c>
      <c r="N3094">
        <v>11920</v>
      </c>
      <c r="O3094">
        <v>11910</v>
      </c>
      <c r="P3094">
        <v>11579</v>
      </c>
      <c r="Q3094">
        <v>10694</v>
      </c>
      <c r="R3094">
        <v>0</v>
      </c>
      <c r="S3094">
        <v>0</v>
      </c>
      <c r="T3094">
        <v>0</v>
      </c>
      <c r="U3094">
        <v>0</v>
      </c>
      <c r="V3094">
        <v>99</v>
      </c>
      <c r="W3094">
        <v>97</v>
      </c>
      <c r="X3094">
        <v>89</v>
      </c>
      <c r="Y3094" t="s">
        <v>173</v>
      </c>
      <c r="Z3094" t="s">
        <v>173</v>
      </c>
      <c r="AA3094" t="s">
        <v>173</v>
      </c>
      <c r="AB3094" t="s">
        <v>173</v>
      </c>
      <c r="AC3094" s="25">
        <v>99.82398793060095</v>
      </c>
      <c r="AD3094" s="25">
        <v>97.04970245578744</v>
      </c>
      <c r="AE3094" s="25">
        <v>89.632050959684847</v>
      </c>
      <c r="AQ3094" s="5">
        <f>VLOOKUP(AR3094,'End KS4 denominations'!A:G,7,0)</f>
        <v>11931</v>
      </c>
      <c r="AR3094" s="5" t="str">
        <f t="shared" si="48"/>
        <v>Boys.S8.state-funded mainstream.selective schools.Total</v>
      </c>
    </row>
    <row r="3095" spans="1:44" x14ac:dyDescent="0.25">
      <c r="A3095">
        <v>201819</v>
      </c>
      <c r="B3095" t="s">
        <v>19</v>
      </c>
      <c r="C3095" t="s">
        <v>110</v>
      </c>
      <c r="D3095" t="s">
        <v>20</v>
      </c>
      <c r="E3095" t="s">
        <v>21</v>
      </c>
      <c r="F3095" t="s">
        <v>22</v>
      </c>
      <c r="G3095" t="s">
        <v>113</v>
      </c>
      <c r="H3095" t="s">
        <v>128</v>
      </c>
      <c r="I3095" t="s">
        <v>166</v>
      </c>
      <c r="J3095" t="s">
        <v>131</v>
      </c>
      <c r="K3095" t="s">
        <v>161</v>
      </c>
      <c r="L3095" t="s">
        <v>49</v>
      </c>
      <c r="M3095" t="s">
        <v>26</v>
      </c>
      <c r="N3095">
        <v>12055</v>
      </c>
      <c r="O3095">
        <v>12050</v>
      </c>
      <c r="P3095">
        <v>11957</v>
      </c>
      <c r="Q3095">
        <v>11589</v>
      </c>
      <c r="R3095">
        <v>0</v>
      </c>
      <c r="S3095">
        <v>0</v>
      </c>
      <c r="T3095">
        <v>0</v>
      </c>
      <c r="U3095">
        <v>0</v>
      </c>
      <c r="V3095">
        <v>99</v>
      </c>
      <c r="W3095">
        <v>99</v>
      </c>
      <c r="X3095">
        <v>96</v>
      </c>
      <c r="Y3095" t="s">
        <v>173</v>
      </c>
      <c r="Z3095" t="s">
        <v>173</v>
      </c>
      <c r="AA3095" t="s">
        <v>173</v>
      </c>
      <c r="AB3095" t="s">
        <v>173</v>
      </c>
      <c r="AC3095" s="25">
        <v>99.850845210473977</v>
      </c>
      <c r="AD3095" s="25">
        <v>99.080212131256218</v>
      </c>
      <c r="AE3095" s="25">
        <v>96.030825323168713</v>
      </c>
      <c r="AQ3095" s="5">
        <f>VLOOKUP(AR3095,'End KS4 denominations'!A:G,7,0)</f>
        <v>12068</v>
      </c>
      <c r="AR3095" s="5" t="str">
        <f t="shared" si="48"/>
        <v>Girls.S8.state-funded mainstream.selective schools.Total</v>
      </c>
    </row>
    <row r="3096" spans="1:44" x14ac:dyDescent="0.25">
      <c r="A3096">
        <v>201819</v>
      </c>
      <c r="B3096" t="s">
        <v>19</v>
      </c>
      <c r="C3096" t="s">
        <v>110</v>
      </c>
      <c r="D3096" t="s">
        <v>20</v>
      </c>
      <c r="E3096" t="s">
        <v>21</v>
      </c>
      <c r="F3096" t="s">
        <v>22</v>
      </c>
      <c r="G3096" t="s">
        <v>161</v>
      </c>
      <c r="H3096" t="s">
        <v>128</v>
      </c>
      <c r="I3096" t="s">
        <v>166</v>
      </c>
      <c r="J3096" t="s">
        <v>131</v>
      </c>
      <c r="K3096" t="s">
        <v>161</v>
      </c>
      <c r="L3096" t="s">
        <v>49</v>
      </c>
      <c r="M3096" t="s">
        <v>26</v>
      </c>
      <c r="N3096">
        <v>23975</v>
      </c>
      <c r="O3096">
        <v>23960</v>
      </c>
      <c r="P3096">
        <v>23536</v>
      </c>
      <c r="Q3096">
        <v>22283</v>
      </c>
      <c r="R3096">
        <v>0</v>
      </c>
      <c r="S3096">
        <v>0</v>
      </c>
      <c r="T3096">
        <v>0</v>
      </c>
      <c r="U3096">
        <v>0</v>
      </c>
      <c r="V3096">
        <v>99</v>
      </c>
      <c r="W3096">
        <v>98</v>
      </c>
      <c r="X3096">
        <v>92</v>
      </c>
      <c r="Y3096" t="s">
        <v>173</v>
      </c>
      <c r="Z3096" t="s">
        <v>173</v>
      </c>
      <c r="AA3096" t="s">
        <v>173</v>
      </c>
      <c r="AB3096" t="s">
        <v>173</v>
      </c>
      <c r="AC3096" s="25">
        <v>99.83749322888454</v>
      </c>
      <c r="AD3096" s="25">
        <v>98.070752948039498</v>
      </c>
      <c r="AE3096" s="25">
        <v>92.849702070919619</v>
      </c>
      <c r="AQ3096" s="5">
        <f>VLOOKUP(AR3096,'End KS4 denominations'!A:G,7,0)</f>
        <v>23999</v>
      </c>
      <c r="AR3096" s="5" t="str">
        <f t="shared" si="48"/>
        <v>Total.S8.state-funded mainstream.selective schools.Total</v>
      </c>
    </row>
    <row r="3097" spans="1:44" x14ac:dyDescent="0.25">
      <c r="A3097">
        <v>201819</v>
      </c>
      <c r="B3097" t="s">
        <v>19</v>
      </c>
      <c r="C3097" t="s">
        <v>110</v>
      </c>
      <c r="D3097" t="s">
        <v>20</v>
      </c>
      <c r="E3097" t="s">
        <v>21</v>
      </c>
      <c r="F3097" t="s">
        <v>22</v>
      </c>
      <c r="G3097" t="s">
        <v>111</v>
      </c>
      <c r="H3097" t="s">
        <v>128</v>
      </c>
      <c r="I3097" t="s">
        <v>166</v>
      </c>
      <c r="J3097" t="s">
        <v>129</v>
      </c>
      <c r="K3097" t="s">
        <v>161</v>
      </c>
      <c r="L3097" t="s">
        <v>50</v>
      </c>
      <c r="M3097" t="s">
        <v>26</v>
      </c>
      <c r="N3097">
        <v>16602</v>
      </c>
      <c r="O3097">
        <v>15971</v>
      </c>
      <c r="P3097">
        <v>9507</v>
      </c>
      <c r="Q3097">
        <v>6120</v>
      </c>
      <c r="R3097">
        <v>0</v>
      </c>
      <c r="S3097">
        <v>0</v>
      </c>
      <c r="T3097">
        <v>0</v>
      </c>
      <c r="U3097">
        <v>0</v>
      </c>
      <c r="V3097">
        <v>96</v>
      </c>
      <c r="W3097">
        <v>57</v>
      </c>
      <c r="X3097">
        <v>36</v>
      </c>
      <c r="Y3097" t="s">
        <v>173</v>
      </c>
      <c r="Z3097" t="s">
        <v>173</v>
      </c>
      <c r="AA3097" t="s">
        <v>173</v>
      </c>
      <c r="AB3097" t="s">
        <v>173</v>
      </c>
      <c r="AC3097" s="25">
        <v>94.218630169311552</v>
      </c>
      <c r="AD3097" s="25">
        <v>56.085186714648103</v>
      </c>
      <c r="AE3097" s="25">
        <v>36.104064656952396</v>
      </c>
      <c r="AQ3097" s="5">
        <f>VLOOKUP(AR3097,'End KS4 denominations'!A:G,7,0)</f>
        <v>16951</v>
      </c>
      <c r="AR3097" s="5" t="str">
        <f t="shared" si="48"/>
        <v>Boys.S8.state-funded mainstream.non-selective schools in highly selective areas.Total</v>
      </c>
    </row>
    <row r="3098" spans="1:44" x14ac:dyDescent="0.25">
      <c r="A3098">
        <v>201819</v>
      </c>
      <c r="B3098" t="s">
        <v>19</v>
      </c>
      <c r="C3098" t="s">
        <v>110</v>
      </c>
      <c r="D3098" t="s">
        <v>20</v>
      </c>
      <c r="E3098" t="s">
        <v>21</v>
      </c>
      <c r="F3098" t="s">
        <v>22</v>
      </c>
      <c r="G3098" t="s">
        <v>113</v>
      </c>
      <c r="H3098" t="s">
        <v>128</v>
      </c>
      <c r="I3098" t="s">
        <v>166</v>
      </c>
      <c r="J3098" t="s">
        <v>129</v>
      </c>
      <c r="K3098" t="s">
        <v>161</v>
      </c>
      <c r="L3098" t="s">
        <v>50</v>
      </c>
      <c r="M3098" t="s">
        <v>26</v>
      </c>
      <c r="N3098">
        <v>16206</v>
      </c>
      <c r="O3098">
        <v>15985</v>
      </c>
      <c r="P3098">
        <v>12173</v>
      </c>
      <c r="Q3098">
        <v>9051</v>
      </c>
      <c r="R3098">
        <v>0</v>
      </c>
      <c r="S3098">
        <v>0</v>
      </c>
      <c r="T3098">
        <v>0</v>
      </c>
      <c r="U3098">
        <v>0</v>
      </c>
      <c r="V3098">
        <v>98</v>
      </c>
      <c r="W3098">
        <v>75</v>
      </c>
      <c r="X3098">
        <v>55</v>
      </c>
      <c r="Y3098" t="s">
        <v>173</v>
      </c>
      <c r="Z3098" t="s">
        <v>173</v>
      </c>
      <c r="AA3098" t="s">
        <v>173</v>
      </c>
      <c r="AB3098" t="s">
        <v>173</v>
      </c>
      <c r="AC3098" s="25">
        <v>97.232360097323607</v>
      </c>
      <c r="AD3098" s="25">
        <v>74.045012165450117</v>
      </c>
      <c r="AE3098" s="25">
        <v>55.054744525547449</v>
      </c>
      <c r="AQ3098" s="5">
        <f>VLOOKUP(AR3098,'End KS4 denominations'!A:G,7,0)</f>
        <v>16440</v>
      </c>
      <c r="AR3098" s="5" t="str">
        <f t="shared" si="48"/>
        <v>Girls.S8.state-funded mainstream.non-selective schools in highly selective areas.Total</v>
      </c>
    </row>
    <row r="3099" spans="1:44" x14ac:dyDescent="0.25">
      <c r="A3099">
        <v>201819</v>
      </c>
      <c r="B3099" t="s">
        <v>19</v>
      </c>
      <c r="C3099" t="s">
        <v>110</v>
      </c>
      <c r="D3099" t="s">
        <v>20</v>
      </c>
      <c r="E3099" t="s">
        <v>21</v>
      </c>
      <c r="F3099" t="s">
        <v>22</v>
      </c>
      <c r="G3099" t="s">
        <v>161</v>
      </c>
      <c r="H3099" t="s">
        <v>128</v>
      </c>
      <c r="I3099" t="s">
        <v>166</v>
      </c>
      <c r="J3099" t="s">
        <v>129</v>
      </c>
      <c r="K3099" t="s">
        <v>161</v>
      </c>
      <c r="L3099" t="s">
        <v>50</v>
      </c>
      <c r="M3099" t="s">
        <v>26</v>
      </c>
      <c r="N3099">
        <v>32808</v>
      </c>
      <c r="O3099">
        <v>31956</v>
      </c>
      <c r="P3099">
        <v>21680</v>
      </c>
      <c r="Q3099">
        <v>15171</v>
      </c>
      <c r="R3099">
        <v>0</v>
      </c>
      <c r="S3099">
        <v>0</v>
      </c>
      <c r="T3099">
        <v>0</v>
      </c>
      <c r="U3099">
        <v>0</v>
      </c>
      <c r="V3099">
        <v>97</v>
      </c>
      <c r="W3099">
        <v>66</v>
      </c>
      <c r="X3099">
        <v>46</v>
      </c>
      <c r="Y3099" t="s">
        <v>173</v>
      </c>
      <c r="Z3099" t="s">
        <v>173</v>
      </c>
      <c r="AA3099" t="s">
        <v>173</v>
      </c>
      <c r="AB3099" t="s">
        <v>173</v>
      </c>
      <c r="AC3099" s="25">
        <v>95.702434787817083</v>
      </c>
      <c r="AD3099" s="25">
        <v>64.927675122038877</v>
      </c>
      <c r="AE3099" s="25">
        <v>45.434398490611244</v>
      </c>
      <c r="AQ3099" s="5">
        <f>VLOOKUP(AR3099,'End KS4 denominations'!A:G,7,0)</f>
        <v>33391</v>
      </c>
      <c r="AR3099" s="5" t="str">
        <f t="shared" si="48"/>
        <v>Total.S8.state-funded mainstream.non-selective schools in highly selective areas.Total</v>
      </c>
    </row>
    <row r="3100" spans="1:44" x14ac:dyDescent="0.25">
      <c r="A3100">
        <v>201819</v>
      </c>
      <c r="B3100" t="s">
        <v>19</v>
      </c>
      <c r="C3100" t="s">
        <v>110</v>
      </c>
      <c r="D3100" t="s">
        <v>20</v>
      </c>
      <c r="E3100" t="s">
        <v>21</v>
      </c>
      <c r="F3100" t="s">
        <v>22</v>
      </c>
      <c r="G3100" t="s">
        <v>111</v>
      </c>
      <c r="H3100" t="s">
        <v>128</v>
      </c>
      <c r="I3100" t="s">
        <v>166</v>
      </c>
      <c r="J3100" t="s">
        <v>130</v>
      </c>
      <c r="K3100" t="s">
        <v>161</v>
      </c>
      <c r="L3100" t="s">
        <v>50</v>
      </c>
      <c r="M3100" t="s">
        <v>26</v>
      </c>
      <c r="N3100">
        <v>234457</v>
      </c>
      <c r="O3100">
        <v>227492</v>
      </c>
      <c r="P3100">
        <v>151666</v>
      </c>
      <c r="Q3100">
        <v>106568</v>
      </c>
      <c r="R3100">
        <v>0</v>
      </c>
      <c r="S3100">
        <v>0</v>
      </c>
      <c r="T3100">
        <v>0</v>
      </c>
      <c r="U3100">
        <v>0</v>
      </c>
      <c r="V3100">
        <v>97</v>
      </c>
      <c r="W3100">
        <v>64</v>
      </c>
      <c r="X3100">
        <v>45</v>
      </c>
      <c r="Y3100" t="s">
        <v>173</v>
      </c>
      <c r="Z3100" t="s">
        <v>173</v>
      </c>
      <c r="AA3100" t="s">
        <v>173</v>
      </c>
      <c r="AB3100" t="s">
        <v>173</v>
      </c>
      <c r="AC3100" s="25">
        <v>95.005658777787531</v>
      </c>
      <c r="AD3100" s="25">
        <v>63.339054754417404</v>
      </c>
      <c r="AE3100" s="25">
        <v>44.505138838426234</v>
      </c>
      <c r="AQ3100" s="5">
        <f>VLOOKUP(AR3100,'End KS4 denominations'!A:G,7,0)</f>
        <v>239451</v>
      </c>
      <c r="AR3100" s="5" t="str">
        <f t="shared" si="48"/>
        <v>Boys.S8.state-funded mainstream.non-selective schools in other areas.Total</v>
      </c>
    </row>
    <row r="3101" spans="1:44" x14ac:dyDescent="0.25">
      <c r="A3101">
        <v>201819</v>
      </c>
      <c r="B3101" t="s">
        <v>19</v>
      </c>
      <c r="C3101" t="s">
        <v>110</v>
      </c>
      <c r="D3101" t="s">
        <v>20</v>
      </c>
      <c r="E3101" t="s">
        <v>21</v>
      </c>
      <c r="F3101" t="s">
        <v>22</v>
      </c>
      <c r="G3101" t="s">
        <v>113</v>
      </c>
      <c r="H3101" t="s">
        <v>128</v>
      </c>
      <c r="I3101" t="s">
        <v>166</v>
      </c>
      <c r="J3101" t="s">
        <v>130</v>
      </c>
      <c r="K3101" t="s">
        <v>161</v>
      </c>
      <c r="L3101" t="s">
        <v>50</v>
      </c>
      <c r="M3101" t="s">
        <v>26</v>
      </c>
      <c r="N3101">
        <v>230703</v>
      </c>
      <c r="O3101">
        <v>228010</v>
      </c>
      <c r="P3101">
        <v>183953</v>
      </c>
      <c r="Q3101">
        <v>145901</v>
      </c>
      <c r="R3101">
        <v>0</v>
      </c>
      <c r="S3101">
        <v>0</v>
      </c>
      <c r="T3101">
        <v>0</v>
      </c>
      <c r="U3101">
        <v>0</v>
      </c>
      <c r="V3101">
        <v>98</v>
      </c>
      <c r="W3101">
        <v>79</v>
      </c>
      <c r="X3101">
        <v>63</v>
      </c>
      <c r="Y3101" t="s">
        <v>173</v>
      </c>
      <c r="Z3101" t="s">
        <v>173</v>
      </c>
      <c r="AA3101" t="s">
        <v>173</v>
      </c>
      <c r="AB3101" t="s">
        <v>173</v>
      </c>
      <c r="AC3101" s="25">
        <v>97.45224835556543</v>
      </c>
      <c r="AD3101" s="25">
        <v>78.622136931500052</v>
      </c>
      <c r="AE3101" s="25">
        <v>62.358582901299734</v>
      </c>
      <c r="AQ3101" s="5">
        <f>VLOOKUP(AR3101,'End KS4 denominations'!A:G,7,0)</f>
        <v>233971</v>
      </c>
      <c r="AR3101" s="5" t="str">
        <f t="shared" si="48"/>
        <v>Girls.S8.state-funded mainstream.non-selective schools in other areas.Total</v>
      </c>
    </row>
    <row r="3102" spans="1:44" x14ac:dyDescent="0.25">
      <c r="A3102">
        <v>201819</v>
      </c>
      <c r="B3102" t="s">
        <v>19</v>
      </c>
      <c r="C3102" t="s">
        <v>110</v>
      </c>
      <c r="D3102" t="s">
        <v>20</v>
      </c>
      <c r="E3102" t="s">
        <v>21</v>
      </c>
      <c r="F3102" t="s">
        <v>22</v>
      </c>
      <c r="G3102" t="s">
        <v>161</v>
      </c>
      <c r="H3102" t="s">
        <v>128</v>
      </c>
      <c r="I3102" t="s">
        <v>166</v>
      </c>
      <c r="J3102" t="s">
        <v>130</v>
      </c>
      <c r="K3102" t="s">
        <v>161</v>
      </c>
      <c r="L3102" t="s">
        <v>50</v>
      </c>
      <c r="M3102" t="s">
        <v>26</v>
      </c>
      <c r="N3102">
        <v>465160</v>
      </c>
      <c r="O3102">
        <v>455502</v>
      </c>
      <c r="P3102">
        <v>335619</v>
      </c>
      <c r="Q3102">
        <v>252469</v>
      </c>
      <c r="R3102">
        <v>0</v>
      </c>
      <c r="S3102">
        <v>0</v>
      </c>
      <c r="T3102">
        <v>0</v>
      </c>
      <c r="U3102">
        <v>0</v>
      </c>
      <c r="V3102">
        <v>97</v>
      </c>
      <c r="W3102">
        <v>72</v>
      </c>
      <c r="X3102">
        <v>54</v>
      </c>
      <c r="Y3102" t="s">
        <v>173</v>
      </c>
      <c r="Z3102" t="s">
        <v>173</v>
      </c>
      <c r="AA3102" t="s">
        <v>173</v>
      </c>
      <c r="AB3102" t="s">
        <v>173</v>
      </c>
      <c r="AC3102" s="25">
        <v>96.214793566838893</v>
      </c>
      <c r="AD3102" s="25">
        <v>70.892142739458663</v>
      </c>
      <c r="AE3102" s="25">
        <v>53.328531415946024</v>
      </c>
      <c r="AQ3102" s="5">
        <f>VLOOKUP(AR3102,'End KS4 denominations'!A:G,7,0)</f>
        <v>473422</v>
      </c>
      <c r="AR3102" s="5" t="str">
        <f t="shared" si="48"/>
        <v>Total.S8.state-funded mainstream.non-selective schools in other areas.Total</v>
      </c>
    </row>
    <row r="3103" spans="1:44" x14ac:dyDescent="0.25">
      <c r="A3103">
        <v>201819</v>
      </c>
      <c r="B3103" t="s">
        <v>19</v>
      </c>
      <c r="C3103" t="s">
        <v>110</v>
      </c>
      <c r="D3103" t="s">
        <v>20</v>
      </c>
      <c r="E3103" t="s">
        <v>21</v>
      </c>
      <c r="F3103" t="s">
        <v>22</v>
      </c>
      <c r="G3103" t="s">
        <v>111</v>
      </c>
      <c r="H3103" t="s">
        <v>128</v>
      </c>
      <c r="I3103" t="s">
        <v>166</v>
      </c>
      <c r="J3103" t="s">
        <v>131</v>
      </c>
      <c r="K3103" t="s">
        <v>161</v>
      </c>
      <c r="L3103" t="s">
        <v>50</v>
      </c>
      <c r="M3103" t="s">
        <v>26</v>
      </c>
      <c r="N3103">
        <v>11902</v>
      </c>
      <c r="O3103">
        <v>11887</v>
      </c>
      <c r="P3103">
        <v>11556</v>
      </c>
      <c r="Q3103">
        <v>10731</v>
      </c>
      <c r="R3103">
        <v>0</v>
      </c>
      <c r="S3103">
        <v>0</v>
      </c>
      <c r="T3103">
        <v>0</v>
      </c>
      <c r="U3103">
        <v>0</v>
      </c>
      <c r="V3103">
        <v>99</v>
      </c>
      <c r="W3103">
        <v>97</v>
      </c>
      <c r="X3103">
        <v>90</v>
      </c>
      <c r="Y3103" t="s">
        <v>173</v>
      </c>
      <c r="Z3103" t="s">
        <v>173</v>
      </c>
      <c r="AA3103" t="s">
        <v>173</v>
      </c>
      <c r="AB3103" t="s">
        <v>173</v>
      </c>
      <c r="AC3103" s="25">
        <v>99.631212806973437</v>
      </c>
      <c r="AD3103" s="25">
        <v>96.856927332159913</v>
      </c>
      <c r="AE3103" s="25">
        <v>89.94216746291174</v>
      </c>
      <c r="AQ3103" s="5">
        <f>VLOOKUP(AR3103,'End KS4 denominations'!A:G,7,0)</f>
        <v>11931</v>
      </c>
      <c r="AR3103" s="5" t="str">
        <f t="shared" si="48"/>
        <v>Boys.S8.state-funded mainstream.selective schools.Total</v>
      </c>
    </row>
    <row r="3104" spans="1:44" x14ac:dyDescent="0.25">
      <c r="A3104">
        <v>201819</v>
      </c>
      <c r="B3104" t="s">
        <v>19</v>
      </c>
      <c r="C3104" t="s">
        <v>110</v>
      </c>
      <c r="D3104" t="s">
        <v>20</v>
      </c>
      <c r="E3104" t="s">
        <v>21</v>
      </c>
      <c r="F3104" t="s">
        <v>22</v>
      </c>
      <c r="G3104" t="s">
        <v>113</v>
      </c>
      <c r="H3104" t="s">
        <v>128</v>
      </c>
      <c r="I3104" t="s">
        <v>166</v>
      </c>
      <c r="J3104" t="s">
        <v>131</v>
      </c>
      <c r="K3104" t="s">
        <v>161</v>
      </c>
      <c r="L3104" t="s">
        <v>50</v>
      </c>
      <c r="M3104" t="s">
        <v>26</v>
      </c>
      <c r="N3104">
        <v>12032</v>
      </c>
      <c r="O3104">
        <v>12029</v>
      </c>
      <c r="P3104">
        <v>11939</v>
      </c>
      <c r="Q3104">
        <v>11606</v>
      </c>
      <c r="R3104">
        <v>0</v>
      </c>
      <c r="S3104">
        <v>0</v>
      </c>
      <c r="T3104">
        <v>0</v>
      </c>
      <c r="U3104">
        <v>0</v>
      </c>
      <c r="V3104">
        <v>99</v>
      </c>
      <c r="W3104">
        <v>99</v>
      </c>
      <c r="X3104">
        <v>96</v>
      </c>
      <c r="Y3104" t="s">
        <v>173</v>
      </c>
      <c r="Z3104" t="s">
        <v>173</v>
      </c>
      <c r="AA3104" t="s">
        <v>173</v>
      </c>
      <c r="AB3104" t="s">
        <v>173</v>
      </c>
      <c r="AC3104" s="25">
        <v>99.676831289360294</v>
      </c>
      <c r="AD3104" s="25">
        <v>98.931057341730195</v>
      </c>
      <c r="AE3104" s="25">
        <v>96.171693735498849</v>
      </c>
      <c r="AQ3104" s="5">
        <f>VLOOKUP(AR3104,'End KS4 denominations'!A:G,7,0)</f>
        <v>12068</v>
      </c>
      <c r="AR3104" s="5" t="str">
        <f t="shared" si="48"/>
        <v>Girls.S8.state-funded mainstream.selective schools.Total</v>
      </c>
    </row>
    <row r="3105" spans="1:44" x14ac:dyDescent="0.25">
      <c r="A3105">
        <v>201819</v>
      </c>
      <c r="B3105" t="s">
        <v>19</v>
      </c>
      <c r="C3105" t="s">
        <v>110</v>
      </c>
      <c r="D3105" t="s">
        <v>20</v>
      </c>
      <c r="E3105" t="s">
        <v>21</v>
      </c>
      <c r="F3105" t="s">
        <v>22</v>
      </c>
      <c r="G3105" t="s">
        <v>161</v>
      </c>
      <c r="H3105" t="s">
        <v>128</v>
      </c>
      <c r="I3105" t="s">
        <v>166</v>
      </c>
      <c r="J3105" t="s">
        <v>131</v>
      </c>
      <c r="K3105" t="s">
        <v>161</v>
      </c>
      <c r="L3105" t="s">
        <v>50</v>
      </c>
      <c r="M3105" t="s">
        <v>26</v>
      </c>
      <c r="N3105">
        <v>23934</v>
      </c>
      <c r="O3105">
        <v>23916</v>
      </c>
      <c r="P3105">
        <v>23495</v>
      </c>
      <c r="Q3105">
        <v>22337</v>
      </c>
      <c r="R3105">
        <v>0</v>
      </c>
      <c r="S3105">
        <v>0</v>
      </c>
      <c r="T3105">
        <v>0</v>
      </c>
      <c r="U3105">
        <v>0</v>
      </c>
      <c r="V3105">
        <v>99</v>
      </c>
      <c r="W3105">
        <v>98</v>
      </c>
      <c r="X3105">
        <v>93</v>
      </c>
      <c r="Y3105" t="s">
        <v>173</v>
      </c>
      <c r="Z3105" t="s">
        <v>173</v>
      </c>
      <c r="AA3105" t="s">
        <v>173</v>
      </c>
      <c r="AB3105" t="s">
        <v>173</v>
      </c>
      <c r="AC3105" s="25">
        <v>99.65415225634402</v>
      </c>
      <c r="AD3105" s="25">
        <v>97.89991249635402</v>
      </c>
      <c r="AE3105" s="25">
        <v>93.07471144631026</v>
      </c>
      <c r="AQ3105" s="5">
        <f>VLOOKUP(AR3105,'End KS4 denominations'!A:G,7,0)</f>
        <v>23999</v>
      </c>
      <c r="AR3105" s="5" t="str">
        <f t="shared" si="48"/>
        <v>Total.S8.state-funded mainstream.selective schools.Total</v>
      </c>
    </row>
    <row r="3106" spans="1:44" x14ac:dyDescent="0.25">
      <c r="A3106">
        <v>201819</v>
      </c>
      <c r="B3106" t="s">
        <v>19</v>
      </c>
      <c r="C3106" t="s">
        <v>110</v>
      </c>
      <c r="D3106" t="s">
        <v>20</v>
      </c>
      <c r="E3106" t="s">
        <v>21</v>
      </c>
      <c r="F3106" t="s">
        <v>22</v>
      </c>
      <c r="G3106" t="s">
        <v>111</v>
      </c>
      <c r="H3106" t="s">
        <v>128</v>
      </c>
      <c r="I3106" t="s">
        <v>166</v>
      </c>
      <c r="J3106" t="s">
        <v>129</v>
      </c>
      <c r="K3106" t="s">
        <v>161</v>
      </c>
      <c r="L3106" t="s">
        <v>51</v>
      </c>
      <c r="M3106" t="s">
        <v>26</v>
      </c>
      <c r="N3106">
        <v>16520</v>
      </c>
      <c r="O3106">
        <v>15842</v>
      </c>
      <c r="P3106">
        <v>7646</v>
      </c>
      <c r="Q3106">
        <v>4063</v>
      </c>
      <c r="R3106">
        <v>0</v>
      </c>
      <c r="S3106">
        <v>0</v>
      </c>
      <c r="T3106">
        <v>0</v>
      </c>
      <c r="U3106">
        <v>0</v>
      </c>
      <c r="V3106">
        <v>95</v>
      </c>
      <c r="W3106">
        <v>46</v>
      </c>
      <c r="X3106">
        <v>24</v>
      </c>
      <c r="Y3106" t="s">
        <v>173</v>
      </c>
      <c r="Z3106" t="s">
        <v>173</v>
      </c>
      <c r="AA3106" t="s">
        <v>173</v>
      </c>
      <c r="AB3106" t="s">
        <v>173</v>
      </c>
      <c r="AC3106" s="25">
        <v>93.457613120169896</v>
      </c>
      <c r="AD3106" s="25">
        <v>45.106483393310128</v>
      </c>
      <c r="AE3106" s="25">
        <v>23.969087369476728</v>
      </c>
      <c r="AQ3106" s="5">
        <f>VLOOKUP(AR3106,'End KS4 denominations'!A:G,7,0)</f>
        <v>16951</v>
      </c>
      <c r="AR3106" s="5" t="str">
        <f t="shared" si="48"/>
        <v>Boys.S8.state-funded mainstream.non-selective schools in highly selective areas.Total</v>
      </c>
    </row>
    <row r="3107" spans="1:44" x14ac:dyDescent="0.25">
      <c r="A3107">
        <v>201819</v>
      </c>
      <c r="B3107" t="s">
        <v>19</v>
      </c>
      <c r="C3107" t="s">
        <v>110</v>
      </c>
      <c r="D3107" t="s">
        <v>20</v>
      </c>
      <c r="E3107" t="s">
        <v>21</v>
      </c>
      <c r="F3107" t="s">
        <v>22</v>
      </c>
      <c r="G3107" t="s">
        <v>113</v>
      </c>
      <c r="H3107" t="s">
        <v>128</v>
      </c>
      <c r="I3107" t="s">
        <v>166</v>
      </c>
      <c r="J3107" t="s">
        <v>129</v>
      </c>
      <c r="K3107" t="s">
        <v>161</v>
      </c>
      <c r="L3107" t="s">
        <v>51</v>
      </c>
      <c r="M3107" t="s">
        <v>26</v>
      </c>
      <c r="N3107">
        <v>16169</v>
      </c>
      <c r="O3107">
        <v>15651</v>
      </c>
      <c r="P3107">
        <v>8616</v>
      </c>
      <c r="Q3107">
        <v>4792</v>
      </c>
      <c r="R3107">
        <v>0</v>
      </c>
      <c r="S3107">
        <v>0</v>
      </c>
      <c r="T3107">
        <v>0</v>
      </c>
      <c r="U3107">
        <v>0</v>
      </c>
      <c r="V3107">
        <v>96</v>
      </c>
      <c r="W3107">
        <v>53</v>
      </c>
      <c r="X3107">
        <v>29</v>
      </c>
      <c r="Y3107" t="s">
        <v>173</v>
      </c>
      <c r="Z3107" t="s">
        <v>173</v>
      </c>
      <c r="AA3107" t="s">
        <v>173</v>
      </c>
      <c r="AB3107" t="s">
        <v>173</v>
      </c>
      <c r="AC3107" s="25">
        <v>95.200729927007302</v>
      </c>
      <c r="AD3107" s="25">
        <v>52.408759124087588</v>
      </c>
      <c r="AE3107" s="25">
        <v>29.148418491484186</v>
      </c>
      <c r="AQ3107" s="5">
        <f>VLOOKUP(AR3107,'End KS4 denominations'!A:G,7,0)</f>
        <v>16440</v>
      </c>
      <c r="AR3107" s="5" t="str">
        <f t="shared" si="48"/>
        <v>Girls.S8.state-funded mainstream.non-selective schools in highly selective areas.Total</v>
      </c>
    </row>
    <row r="3108" spans="1:44" x14ac:dyDescent="0.25">
      <c r="A3108">
        <v>201819</v>
      </c>
      <c r="B3108" t="s">
        <v>19</v>
      </c>
      <c r="C3108" t="s">
        <v>110</v>
      </c>
      <c r="D3108" t="s">
        <v>20</v>
      </c>
      <c r="E3108" t="s">
        <v>21</v>
      </c>
      <c r="F3108" t="s">
        <v>22</v>
      </c>
      <c r="G3108" t="s">
        <v>161</v>
      </c>
      <c r="H3108" t="s">
        <v>128</v>
      </c>
      <c r="I3108" t="s">
        <v>166</v>
      </c>
      <c r="J3108" t="s">
        <v>129</v>
      </c>
      <c r="K3108" t="s">
        <v>161</v>
      </c>
      <c r="L3108" t="s">
        <v>51</v>
      </c>
      <c r="M3108" t="s">
        <v>26</v>
      </c>
      <c r="N3108">
        <v>32689</v>
      </c>
      <c r="O3108">
        <v>31493</v>
      </c>
      <c r="P3108">
        <v>16262</v>
      </c>
      <c r="Q3108">
        <v>8855</v>
      </c>
      <c r="R3108">
        <v>0</v>
      </c>
      <c r="S3108">
        <v>0</v>
      </c>
      <c r="T3108">
        <v>0</v>
      </c>
      <c r="U3108">
        <v>0</v>
      </c>
      <c r="V3108">
        <v>96</v>
      </c>
      <c r="W3108">
        <v>49</v>
      </c>
      <c r="X3108">
        <v>27</v>
      </c>
      <c r="Y3108" t="s">
        <v>173</v>
      </c>
      <c r="Z3108" t="s">
        <v>173</v>
      </c>
      <c r="AA3108" t="s">
        <v>173</v>
      </c>
      <c r="AB3108" t="s">
        <v>173</v>
      </c>
      <c r="AC3108" s="25">
        <v>94.315833607858394</v>
      </c>
      <c r="AD3108" s="25">
        <v>48.701745979455538</v>
      </c>
      <c r="AE3108" s="25">
        <v>26.519121919079993</v>
      </c>
      <c r="AQ3108" s="5">
        <f>VLOOKUP(AR3108,'End KS4 denominations'!A:G,7,0)</f>
        <v>33391</v>
      </c>
      <c r="AR3108" s="5" t="str">
        <f t="shared" si="48"/>
        <v>Total.S8.state-funded mainstream.non-selective schools in highly selective areas.Total</v>
      </c>
    </row>
    <row r="3109" spans="1:44" x14ac:dyDescent="0.25">
      <c r="A3109">
        <v>201819</v>
      </c>
      <c r="B3109" t="s">
        <v>19</v>
      </c>
      <c r="C3109" t="s">
        <v>110</v>
      </c>
      <c r="D3109" t="s">
        <v>20</v>
      </c>
      <c r="E3109" t="s">
        <v>21</v>
      </c>
      <c r="F3109" t="s">
        <v>22</v>
      </c>
      <c r="G3109" t="s">
        <v>111</v>
      </c>
      <c r="H3109" t="s">
        <v>128</v>
      </c>
      <c r="I3109" t="s">
        <v>166</v>
      </c>
      <c r="J3109" t="s">
        <v>130</v>
      </c>
      <c r="K3109" t="s">
        <v>161</v>
      </c>
      <c r="L3109" t="s">
        <v>51</v>
      </c>
      <c r="M3109" t="s">
        <v>26</v>
      </c>
      <c r="N3109">
        <v>234350</v>
      </c>
      <c r="O3109">
        <v>226444</v>
      </c>
      <c r="P3109">
        <v>131622</v>
      </c>
      <c r="Q3109">
        <v>83357</v>
      </c>
      <c r="R3109">
        <v>0</v>
      </c>
      <c r="S3109">
        <v>0</v>
      </c>
      <c r="T3109">
        <v>0</v>
      </c>
      <c r="U3109">
        <v>0</v>
      </c>
      <c r="V3109">
        <v>96</v>
      </c>
      <c r="W3109">
        <v>56</v>
      </c>
      <c r="X3109">
        <v>35</v>
      </c>
      <c r="Y3109" t="s">
        <v>173</v>
      </c>
      <c r="Z3109" t="s">
        <v>173</v>
      </c>
      <c r="AA3109" t="s">
        <v>173</v>
      </c>
      <c r="AB3109" t="s">
        <v>173</v>
      </c>
      <c r="AC3109" s="25">
        <v>94.567990945955543</v>
      </c>
      <c r="AD3109" s="25">
        <v>54.968239848653802</v>
      </c>
      <c r="AE3109" s="25">
        <v>34.811715131697092</v>
      </c>
      <c r="AQ3109" s="5">
        <f>VLOOKUP(AR3109,'End KS4 denominations'!A:G,7,0)</f>
        <v>239451</v>
      </c>
      <c r="AR3109" s="5" t="str">
        <f t="shared" si="48"/>
        <v>Boys.S8.state-funded mainstream.non-selective schools in other areas.Total</v>
      </c>
    </row>
    <row r="3110" spans="1:44" x14ac:dyDescent="0.25">
      <c r="A3110">
        <v>201819</v>
      </c>
      <c r="B3110" t="s">
        <v>19</v>
      </c>
      <c r="C3110" t="s">
        <v>110</v>
      </c>
      <c r="D3110" t="s">
        <v>20</v>
      </c>
      <c r="E3110" t="s">
        <v>21</v>
      </c>
      <c r="F3110" t="s">
        <v>22</v>
      </c>
      <c r="G3110" t="s">
        <v>113</v>
      </c>
      <c r="H3110" t="s">
        <v>128</v>
      </c>
      <c r="I3110" t="s">
        <v>166</v>
      </c>
      <c r="J3110" t="s">
        <v>130</v>
      </c>
      <c r="K3110" t="s">
        <v>161</v>
      </c>
      <c r="L3110" t="s">
        <v>51</v>
      </c>
      <c r="M3110" t="s">
        <v>26</v>
      </c>
      <c r="N3110">
        <v>230377</v>
      </c>
      <c r="O3110">
        <v>224238</v>
      </c>
      <c r="P3110">
        <v>143473</v>
      </c>
      <c r="Q3110">
        <v>94331</v>
      </c>
      <c r="R3110">
        <v>0</v>
      </c>
      <c r="S3110">
        <v>0</v>
      </c>
      <c r="T3110">
        <v>0</v>
      </c>
      <c r="U3110">
        <v>0</v>
      </c>
      <c r="V3110">
        <v>97</v>
      </c>
      <c r="W3110">
        <v>62</v>
      </c>
      <c r="X3110">
        <v>40</v>
      </c>
      <c r="Y3110" t="s">
        <v>173</v>
      </c>
      <c r="Z3110" t="s">
        <v>173</v>
      </c>
      <c r="AA3110" t="s">
        <v>173</v>
      </c>
      <c r="AB3110" t="s">
        <v>173</v>
      </c>
      <c r="AC3110" s="25">
        <v>95.840082745297494</v>
      </c>
      <c r="AD3110" s="25">
        <v>61.320847455453887</v>
      </c>
      <c r="AE3110" s="25">
        <v>40.317389761979051</v>
      </c>
      <c r="AQ3110" s="5">
        <f>VLOOKUP(AR3110,'End KS4 denominations'!A:G,7,0)</f>
        <v>233971</v>
      </c>
      <c r="AR3110" s="5" t="str">
        <f t="shared" si="48"/>
        <v>Girls.S8.state-funded mainstream.non-selective schools in other areas.Total</v>
      </c>
    </row>
    <row r="3111" spans="1:44" x14ac:dyDescent="0.25">
      <c r="A3111">
        <v>201819</v>
      </c>
      <c r="B3111" t="s">
        <v>19</v>
      </c>
      <c r="C3111" t="s">
        <v>110</v>
      </c>
      <c r="D3111" t="s">
        <v>20</v>
      </c>
      <c r="E3111" t="s">
        <v>21</v>
      </c>
      <c r="F3111" t="s">
        <v>22</v>
      </c>
      <c r="G3111" t="s">
        <v>161</v>
      </c>
      <c r="H3111" t="s">
        <v>128</v>
      </c>
      <c r="I3111" t="s">
        <v>166</v>
      </c>
      <c r="J3111" t="s">
        <v>130</v>
      </c>
      <c r="K3111" t="s">
        <v>161</v>
      </c>
      <c r="L3111" t="s">
        <v>51</v>
      </c>
      <c r="M3111" t="s">
        <v>26</v>
      </c>
      <c r="N3111">
        <v>464727</v>
      </c>
      <c r="O3111">
        <v>450682</v>
      </c>
      <c r="P3111">
        <v>275095</v>
      </c>
      <c r="Q3111">
        <v>177688</v>
      </c>
      <c r="R3111">
        <v>0</v>
      </c>
      <c r="S3111">
        <v>0</v>
      </c>
      <c r="T3111">
        <v>0</v>
      </c>
      <c r="U3111">
        <v>0</v>
      </c>
      <c r="V3111">
        <v>96</v>
      </c>
      <c r="W3111">
        <v>59</v>
      </c>
      <c r="X3111">
        <v>38</v>
      </c>
      <c r="Y3111" t="s">
        <v>173</v>
      </c>
      <c r="Z3111" t="s">
        <v>173</v>
      </c>
      <c r="AA3111" t="s">
        <v>173</v>
      </c>
      <c r="AB3111" t="s">
        <v>173</v>
      </c>
      <c r="AC3111" s="25">
        <v>95.196674425776578</v>
      </c>
      <c r="AD3111" s="25">
        <v>58.107776993887065</v>
      </c>
      <c r="AE3111" s="25">
        <v>37.53268753881315</v>
      </c>
      <c r="AQ3111" s="5">
        <f>VLOOKUP(AR3111,'End KS4 denominations'!A:G,7,0)</f>
        <v>473422</v>
      </c>
      <c r="AR3111" s="5" t="str">
        <f t="shared" si="48"/>
        <v>Total.S8.state-funded mainstream.non-selective schools in other areas.Total</v>
      </c>
    </row>
    <row r="3112" spans="1:44" x14ac:dyDescent="0.25">
      <c r="A3112">
        <v>201819</v>
      </c>
      <c r="B3112" t="s">
        <v>19</v>
      </c>
      <c r="C3112" t="s">
        <v>110</v>
      </c>
      <c r="D3112" t="s">
        <v>20</v>
      </c>
      <c r="E3112" t="s">
        <v>21</v>
      </c>
      <c r="F3112" t="s">
        <v>22</v>
      </c>
      <c r="G3112" t="s">
        <v>111</v>
      </c>
      <c r="H3112" t="s">
        <v>128</v>
      </c>
      <c r="I3112" t="s">
        <v>166</v>
      </c>
      <c r="J3112" t="s">
        <v>131</v>
      </c>
      <c r="K3112" t="s">
        <v>161</v>
      </c>
      <c r="L3112" t="s">
        <v>51</v>
      </c>
      <c r="M3112" t="s">
        <v>26</v>
      </c>
      <c r="N3112">
        <v>11912</v>
      </c>
      <c r="O3112">
        <v>11890</v>
      </c>
      <c r="P3112">
        <v>11640</v>
      </c>
      <c r="Q3112">
        <v>10752</v>
      </c>
      <c r="R3112">
        <v>0</v>
      </c>
      <c r="S3112">
        <v>0</v>
      </c>
      <c r="T3112">
        <v>0</v>
      </c>
      <c r="U3112">
        <v>0</v>
      </c>
      <c r="V3112">
        <v>99</v>
      </c>
      <c r="W3112">
        <v>97</v>
      </c>
      <c r="X3112">
        <v>90</v>
      </c>
      <c r="Y3112" t="s">
        <v>173</v>
      </c>
      <c r="Z3112" t="s">
        <v>173</v>
      </c>
      <c r="AA3112" t="s">
        <v>173</v>
      </c>
      <c r="AB3112" t="s">
        <v>173</v>
      </c>
      <c r="AC3112" s="25">
        <v>99.656357388316152</v>
      </c>
      <c r="AD3112" s="25">
        <v>97.560975609756099</v>
      </c>
      <c r="AE3112" s="25">
        <v>90.118179532310776</v>
      </c>
      <c r="AQ3112" s="5">
        <f>VLOOKUP(AR3112,'End KS4 denominations'!A:G,7,0)</f>
        <v>11931</v>
      </c>
      <c r="AR3112" s="5" t="str">
        <f t="shared" si="48"/>
        <v>Boys.S8.state-funded mainstream.selective schools.Total</v>
      </c>
    </row>
    <row r="3113" spans="1:44" x14ac:dyDescent="0.25">
      <c r="A3113">
        <v>201819</v>
      </c>
      <c r="B3113" t="s">
        <v>19</v>
      </c>
      <c r="C3113" t="s">
        <v>110</v>
      </c>
      <c r="D3113" t="s">
        <v>20</v>
      </c>
      <c r="E3113" t="s">
        <v>21</v>
      </c>
      <c r="F3113" t="s">
        <v>22</v>
      </c>
      <c r="G3113" t="s">
        <v>113</v>
      </c>
      <c r="H3113" t="s">
        <v>128</v>
      </c>
      <c r="I3113" t="s">
        <v>166</v>
      </c>
      <c r="J3113" t="s">
        <v>131</v>
      </c>
      <c r="K3113" t="s">
        <v>161</v>
      </c>
      <c r="L3113" t="s">
        <v>51</v>
      </c>
      <c r="M3113" t="s">
        <v>26</v>
      </c>
      <c r="N3113">
        <v>12046</v>
      </c>
      <c r="O3113">
        <v>12029</v>
      </c>
      <c r="P3113">
        <v>11902</v>
      </c>
      <c r="Q3113">
        <v>11233</v>
      </c>
      <c r="R3113">
        <v>0</v>
      </c>
      <c r="S3113">
        <v>0</v>
      </c>
      <c r="T3113">
        <v>0</v>
      </c>
      <c r="U3113">
        <v>0</v>
      </c>
      <c r="V3113">
        <v>99</v>
      </c>
      <c r="W3113">
        <v>98</v>
      </c>
      <c r="X3113">
        <v>93</v>
      </c>
      <c r="Y3113" t="s">
        <v>173</v>
      </c>
      <c r="Z3113" t="s">
        <v>173</v>
      </c>
      <c r="AA3113" t="s">
        <v>173</v>
      </c>
      <c r="AB3113" t="s">
        <v>173</v>
      </c>
      <c r="AC3113" s="25">
        <v>99.676831289360294</v>
      </c>
      <c r="AD3113" s="25">
        <v>98.624461385482263</v>
      </c>
      <c r="AE3113" s="25">
        <v>93.080875041431881</v>
      </c>
      <c r="AQ3113" s="5">
        <f>VLOOKUP(AR3113,'End KS4 denominations'!A:G,7,0)</f>
        <v>12068</v>
      </c>
      <c r="AR3113" s="5" t="str">
        <f t="shared" si="48"/>
        <v>Girls.S8.state-funded mainstream.selective schools.Total</v>
      </c>
    </row>
    <row r="3114" spans="1:44" x14ac:dyDescent="0.25">
      <c r="A3114">
        <v>201819</v>
      </c>
      <c r="B3114" t="s">
        <v>19</v>
      </c>
      <c r="C3114" t="s">
        <v>110</v>
      </c>
      <c r="D3114" t="s">
        <v>20</v>
      </c>
      <c r="E3114" t="s">
        <v>21</v>
      </c>
      <c r="F3114" t="s">
        <v>22</v>
      </c>
      <c r="G3114" t="s">
        <v>161</v>
      </c>
      <c r="H3114" t="s">
        <v>128</v>
      </c>
      <c r="I3114" t="s">
        <v>166</v>
      </c>
      <c r="J3114" t="s">
        <v>131</v>
      </c>
      <c r="K3114" t="s">
        <v>161</v>
      </c>
      <c r="L3114" t="s">
        <v>51</v>
      </c>
      <c r="M3114" t="s">
        <v>26</v>
      </c>
      <c r="N3114">
        <v>23958</v>
      </c>
      <c r="O3114">
        <v>23919</v>
      </c>
      <c r="P3114">
        <v>23542</v>
      </c>
      <c r="Q3114">
        <v>21985</v>
      </c>
      <c r="R3114">
        <v>0</v>
      </c>
      <c r="S3114">
        <v>0</v>
      </c>
      <c r="T3114">
        <v>0</v>
      </c>
      <c r="U3114">
        <v>0</v>
      </c>
      <c r="V3114">
        <v>99</v>
      </c>
      <c r="W3114">
        <v>98</v>
      </c>
      <c r="X3114">
        <v>91</v>
      </c>
      <c r="Y3114" t="s">
        <v>173</v>
      </c>
      <c r="Z3114" t="s">
        <v>173</v>
      </c>
      <c r="AA3114" t="s">
        <v>173</v>
      </c>
      <c r="AB3114" t="s">
        <v>173</v>
      </c>
      <c r="AC3114" s="25">
        <v>99.666652777199047</v>
      </c>
      <c r="AD3114" s="25">
        <v>98.095753989749568</v>
      </c>
      <c r="AE3114" s="25">
        <v>91.607983665986083</v>
      </c>
      <c r="AQ3114" s="5">
        <f>VLOOKUP(AR3114,'End KS4 denominations'!A:G,7,0)</f>
        <v>23999</v>
      </c>
      <c r="AR3114" s="5" t="str">
        <f t="shared" si="48"/>
        <v>Total.S8.state-funded mainstream.selective schools.Total</v>
      </c>
    </row>
    <row r="3115" spans="1:44" x14ac:dyDescent="0.25">
      <c r="A3115">
        <v>201819</v>
      </c>
      <c r="B3115" t="s">
        <v>19</v>
      </c>
      <c r="C3115" t="s">
        <v>110</v>
      </c>
      <c r="D3115" t="s">
        <v>20</v>
      </c>
      <c r="E3115" t="s">
        <v>21</v>
      </c>
      <c r="F3115" t="s">
        <v>22</v>
      </c>
      <c r="G3115" t="s">
        <v>111</v>
      </c>
      <c r="H3115" t="s">
        <v>128</v>
      </c>
      <c r="I3115" t="s">
        <v>166</v>
      </c>
      <c r="J3115" t="s">
        <v>129</v>
      </c>
      <c r="K3115" t="s">
        <v>161</v>
      </c>
      <c r="L3115" t="s">
        <v>52</v>
      </c>
      <c r="M3115" t="s">
        <v>26</v>
      </c>
      <c r="N3115">
        <v>1009</v>
      </c>
      <c r="O3115">
        <v>990</v>
      </c>
      <c r="P3115">
        <v>415</v>
      </c>
      <c r="Q3115">
        <v>231</v>
      </c>
      <c r="R3115">
        <v>0</v>
      </c>
      <c r="S3115">
        <v>0</v>
      </c>
      <c r="T3115">
        <v>0</v>
      </c>
      <c r="U3115">
        <v>0</v>
      </c>
      <c r="V3115">
        <v>98</v>
      </c>
      <c r="W3115">
        <v>41</v>
      </c>
      <c r="X3115">
        <v>22</v>
      </c>
      <c r="Y3115" t="s">
        <v>173</v>
      </c>
      <c r="Z3115" t="s">
        <v>173</v>
      </c>
      <c r="AA3115" t="s">
        <v>173</v>
      </c>
      <c r="AB3115" t="s">
        <v>173</v>
      </c>
      <c r="AC3115" s="25">
        <v>5.8403634003893572</v>
      </c>
      <c r="AD3115" s="25">
        <v>2.4482331425874579</v>
      </c>
      <c r="AE3115" s="25">
        <v>1.3627514600908501</v>
      </c>
      <c r="AQ3115" s="5">
        <f>VLOOKUP(AR3115,'End KS4 denominations'!A:G,7,0)</f>
        <v>16951</v>
      </c>
      <c r="AR3115" s="5" t="str">
        <f t="shared" si="48"/>
        <v>Boys.S8.state-funded mainstream.non-selective schools in highly selective areas.Total</v>
      </c>
    </row>
    <row r="3116" spans="1:44" x14ac:dyDescent="0.25">
      <c r="A3116">
        <v>201819</v>
      </c>
      <c r="B3116" t="s">
        <v>19</v>
      </c>
      <c r="C3116" t="s">
        <v>110</v>
      </c>
      <c r="D3116" t="s">
        <v>20</v>
      </c>
      <c r="E3116" t="s">
        <v>21</v>
      </c>
      <c r="F3116" t="s">
        <v>22</v>
      </c>
      <c r="G3116" t="s">
        <v>113</v>
      </c>
      <c r="H3116" t="s">
        <v>128</v>
      </c>
      <c r="I3116" t="s">
        <v>166</v>
      </c>
      <c r="J3116" t="s">
        <v>129</v>
      </c>
      <c r="K3116" t="s">
        <v>161</v>
      </c>
      <c r="L3116" t="s">
        <v>52</v>
      </c>
      <c r="M3116" t="s">
        <v>26</v>
      </c>
      <c r="N3116">
        <v>1590</v>
      </c>
      <c r="O3116">
        <v>1581</v>
      </c>
      <c r="P3116">
        <v>1066</v>
      </c>
      <c r="Q3116">
        <v>793</v>
      </c>
      <c r="R3116">
        <v>0</v>
      </c>
      <c r="S3116">
        <v>0</v>
      </c>
      <c r="T3116">
        <v>0</v>
      </c>
      <c r="U3116">
        <v>0</v>
      </c>
      <c r="V3116">
        <v>99</v>
      </c>
      <c r="W3116">
        <v>67</v>
      </c>
      <c r="X3116">
        <v>49</v>
      </c>
      <c r="Y3116" t="s">
        <v>173</v>
      </c>
      <c r="Z3116" t="s">
        <v>173</v>
      </c>
      <c r="AA3116" t="s">
        <v>173</v>
      </c>
      <c r="AB3116" t="s">
        <v>173</v>
      </c>
      <c r="AC3116" s="25">
        <v>9.6167883211678831</v>
      </c>
      <c r="AD3116" s="25">
        <v>6.4841849148418493</v>
      </c>
      <c r="AE3116" s="25">
        <v>4.8236009732360099</v>
      </c>
      <c r="AQ3116" s="5">
        <f>VLOOKUP(AR3116,'End KS4 denominations'!A:G,7,0)</f>
        <v>16440</v>
      </c>
      <c r="AR3116" s="5" t="str">
        <f t="shared" si="48"/>
        <v>Girls.S8.state-funded mainstream.non-selective schools in highly selective areas.Total</v>
      </c>
    </row>
    <row r="3117" spans="1:44" x14ac:dyDescent="0.25">
      <c r="A3117">
        <v>201819</v>
      </c>
      <c r="B3117" t="s">
        <v>19</v>
      </c>
      <c r="C3117" t="s">
        <v>110</v>
      </c>
      <c r="D3117" t="s">
        <v>20</v>
      </c>
      <c r="E3117" t="s">
        <v>21</v>
      </c>
      <c r="F3117" t="s">
        <v>22</v>
      </c>
      <c r="G3117" t="s">
        <v>161</v>
      </c>
      <c r="H3117" t="s">
        <v>128</v>
      </c>
      <c r="I3117" t="s">
        <v>166</v>
      </c>
      <c r="J3117" t="s">
        <v>129</v>
      </c>
      <c r="K3117" t="s">
        <v>161</v>
      </c>
      <c r="L3117" t="s">
        <v>52</v>
      </c>
      <c r="M3117" t="s">
        <v>26</v>
      </c>
      <c r="N3117">
        <v>2599</v>
      </c>
      <c r="O3117">
        <v>2571</v>
      </c>
      <c r="P3117">
        <v>1481</v>
      </c>
      <c r="Q3117">
        <v>1024</v>
      </c>
      <c r="R3117">
        <v>0</v>
      </c>
      <c r="S3117">
        <v>0</v>
      </c>
      <c r="T3117">
        <v>0</v>
      </c>
      <c r="U3117">
        <v>0</v>
      </c>
      <c r="V3117">
        <v>98</v>
      </c>
      <c r="W3117">
        <v>56</v>
      </c>
      <c r="X3117">
        <v>39</v>
      </c>
      <c r="Y3117" t="s">
        <v>173</v>
      </c>
      <c r="Z3117" t="s">
        <v>173</v>
      </c>
      <c r="AA3117" t="s">
        <v>173</v>
      </c>
      <c r="AB3117" t="s">
        <v>173</v>
      </c>
      <c r="AC3117" s="25">
        <v>7.6996795543709373</v>
      </c>
      <c r="AD3117" s="25">
        <v>4.4353268844898324</v>
      </c>
      <c r="AE3117" s="25">
        <v>3.066694618310323</v>
      </c>
      <c r="AQ3117" s="5">
        <f>VLOOKUP(AR3117,'End KS4 denominations'!A:G,7,0)</f>
        <v>33391</v>
      </c>
      <c r="AR3117" s="5" t="str">
        <f t="shared" si="48"/>
        <v>Total.S8.state-funded mainstream.non-selective schools in highly selective areas.Total</v>
      </c>
    </row>
    <row r="3118" spans="1:44" x14ac:dyDescent="0.25">
      <c r="A3118">
        <v>201819</v>
      </c>
      <c r="B3118" t="s">
        <v>19</v>
      </c>
      <c r="C3118" t="s">
        <v>110</v>
      </c>
      <c r="D3118" t="s">
        <v>20</v>
      </c>
      <c r="E3118" t="s">
        <v>21</v>
      </c>
      <c r="F3118" t="s">
        <v>22</v>
      </c>
      <c r="G3118" t="s">
        <v>111</v>
      </c>
      <c r="H3118" t="s">
        <v>128</v>
      </c>
      <c r="I3118" t="s">
        <v>166</v>
      </c>
      <c r="J3118" t="s">
        <v>130</v>
      </c>
      <c r="K3118" t="s">
        <v>161</v>
      </c>
      <c r="L3118" t="s">
        <v>52</v>
      </c>
      <c r="M3118" t="s">
        <v>26</v>
      </c>
      <c r="N3118">
        <v>14816</v>
      </c>
      <c r="O3118">
        <v>14628</v>
      </c>
      <c r="P3118">
        <v>7078</v>
      </c>
      <c r="Q3118">
        <v>4481</v>
      </c>
      <c r="R3118">
        <v>0</v>
      </c>
      <c r="S3118">
        <v>0</v>
      </c>
      <c r="T3118">
        <v>0</v>
      </c>
      <c r="U3118">
        <v>0</v>
      </c>
      <c r="V3118">
        <v>98</v>
      </c>
      <c r="W3118">
        <v>47</v>
      </c>
      <c r="X3118">
        <v>30</v>
      </c>
      <c r="Y3118" t="s">
        <v>173</v>
      </c>
      <c r="Z3118" t="s">
        <v>173</v>
      </c>
      <c r="AA3118" t="s">
        <v>173</v>
      </c>
      <c r="AB3118" t="s">
        <v>173</v>
      </c>
      <c r="AC3118" s="25">
        <v>6.1089742786624397</v>
      </c>
      <c r="AD3118" s="25">
        <v>2.9559283527736362</v>
      </c>
      <c r="AE3118" s="25">
        <v>1.8713640786632755</v>
      </c>
      <c r="AQ3118" s="5">
        <f>VLOOKUP(AR3118,'End KS4 denominations'!A:G,7,0)</f>
        <v>239451</v>
      </c>
      <c r="AR3118" s="5" t="str">
        <f t="shared" si="48"/>
        <v>Boys.S8.state-funded mainstream.non-selective schools in other areas.Total</v>
      </c>
    </row>
    <row r="3119" spans="1:44" x14ac:dyDescent="0.25">
      <c r="A3119">
        <v>201819</v>
      </c>
      <c r="B3119" t="s">
        <v>19</v>
      </c>
      <c r="C3119" t="s">
        <v>110</v>
      </c>
      <c r="D3119" t="s">
        <v>20</v>
      </c>
      <c r="E3119" t="s">
        <v>21</v>
      </c>
      <c r="F3119" t="s">
        <v>22</v>
      </c>
      <c r="G3119" t="s">
        <v>113</v>
      </c>
      <c r="H3119" t="s">
        <v>128</v>
      </c>
      <c r="I3119" t="s">
        <v>166</v>
      </c>
      <c r="J3119" t="s">
        <v>130</v>
      </c>
      <c r="K3119" t="s">
        <v>161</v>
      </c>
      <c r="L3119" t="s">
        <v>52</v>
      </c>
      <c r="M3119" t="s">
        <v>26</v>
      </c>
      <c r="N3119">
        <v>23666</v>
      </c>
      <c r="O3119">
        <v>23553</v>
      </c>
      <c r="P3119">
        <v>16908</v>
      </c>
      <c r="Q3119">
        <v>13178</v>
      </c>
      <c r="R3119">
        <v>0</v>
      </c>
      <c r="S3119">
        <v>0</v>
      </c>
      <c r="T3119">
        <v>0</v>
      </c>
      <c r="U3119">
        <v>0</v>
      </c>
      <c r="V3119">
        <v>99</v>
      </c>
      <c r="W3119">
        <v>71</v>
      </c>
      <c r="X3119">
        <v>55</v>
      </c>
      <c r="Y3119" t="s">
        <v>173</v>
      </c>
      <c r="Z3119" t="s">
        <v>173</v>
      </c>
      <c r="AA3119" t="s">
        <v>173</v>
      </c>
      <c r="AB3119" t="s">
        <v>173</v>
      </c>
      <c r="AC3119" s="25">
        <v>10.066632189459378</v>
      </c>
      <c r="AD3119" s="25">
        <v>7.2265366220599994</v>
      </c>
      <c r="AE3119" s="25">
        <v>5.6323219544302496</v>
      </c>
      <c r="AQ3119" s="5">
        <f>VLOOKUP(AR3119,'End KS4 denominations'!A:G,7,0)</f>
        <v>233971</v>
      </c>
      <c r="AR3119" s="5" t="str">
        <f t="shared" si="48"/>
        <v>Girls.S8.state-funded mainstream.non-selective schools in other areas.Total</v>
      </c>
    </row>
    <row r="3120" spans="1:44" x14ac:dyDescent="0.25">
      <c r="A3120">
        <v>201819</v>
      </c>
      <c r="B3120" t="s">
        <v>19</v>
      </c>
      <c r="C3120" t="s">
        <v>110</v>
      </c>
      <c r="D3120" t="s">
        <v>20</v>
      </c>
      <c r="E3120" t="s">
        <v>21</v>
      </c>
      <c r="F3120" t="s">
        <v>22</v>
      </c>
      <c r="G3120" t="s">
        <v>161</v>
      </c>
      <c r="H3120" t="s">
        <v>128</v>
      </c>
      <c r="I3120" t="s">
        <v>166</v>
      </c>
      <c r="J3120" t="s">
        <v>130</v>
      </c>
      <c r="K3120" t="s">
        <v>161</v>
      </c>
      <c r="L3120" t="s">
        <v>52</v>
      </c>
      <c r="M3120" t="s">
        <v>26</v>
      </c>
      <c r="N3120">
        <v>38482</v>
      </c>
      <c r="O3120">
        <v>38181</v>
      </c>
      <c r="P3120">
        <v>23986</v>
      </c>
      <c r="Q3120">
        <v>17659</v>
      </c>
      <c r="R3120">
        <v>0</v>
      </c>
      <c r="S3120">
        <v>0</v>
      </c>
      <c r="T3120">
        <v>0</v>
      </c>
      <c r="U3120">
        <v>0</v>
      </c>
      <c r="V3120">
        <v>99</v>
      </c>
      <c r="W3120">
        <v>62</v>
      </c>
      <c r="X3120">
        <v>45</v>
      </c>
      <c r="Y3120" t="s">
        <v>173</v>
      </c>
      <c r="Z3120" t="s">
        <v>173</v>
      </c>
      <c r="AA3120" t="s">
        <v>173</v>
      </c>
      <c r="AB3120" t="s">
        <v>173</v>
      </c>
      <c r="AC3120" s="25">
        <v>8.0648977022614066</v>
      </c>
      <c r="AD3120" s="25">
        <v>5.0665157090291535</v>
      </c>
      <c r="AE3120" s="25">
        <v>3.7300759153567009</v>
      </c>
      <c r="AQ3120" s="5">
        <f>VLOOKUP(AR3120,'End KS4 denominations'!A:G,7,0)</f>
        <v>473422</v>
      </c>
      <c r="AR3120" s="5" t="str">
        <f t="shared" si="48"/>
        <v>Total.S8.state-funded mainstream.non-selective schools in other areas.Total</v>
      </c>
    </row>
    <row r="3121" spans="1:44" x14ac:dyDescent="0.25">
      <c r="A3121">
        <v>201819</v>
      </c>
      <c r="B3121" t="s">
        <v>19</v>
      </c>
      <c r="C3121" t="s">
        <v>110</v>
      </c>
      <c r="D3121" t="s">
        <v>20</v>
      </c>
      <c r="E3121" t="s">
        <v>21</v>
      </c>
      <c r="F3121" t="s">
        <v>22</v>
      </c>
      <c r="G3121" t="s">
        <v>111</v>
      </c>
      <c r="H3121" t="s">
        <v>128</v>
      </c>
      <c r="I3121" t="s">
        <v>166</v>
      </c>
      <c r="J3121" t="s">
        <v>131</v>
      </c>
      <c r="K3121" t="s">
        <v>161</v>
      </c>
      <c r="L3121" t="s">
        <v>52</v>
      </c>
      <c r="M3121" t="s">
        <v>26</v>
      </c>
      <c r="N3121">
        <v>445</v>
      </c>
      <c r="O3121">
        <v>445</v>
      </c>
      <c r="P3121">
        <v>432</v>
      </c>
      <c r="Q3121">
        <v>394</v>
      </c>
      <c r="R3121">
        <v>0</v>
      </c>
      <c r="S3121">
        <v>0</v>
      </c>
      <c r="T3121">
        <v>0</v>
      </c>
      <c r="U3121">
        <v>0</v>
      </c>
      <c r="V3121">
        <v>100</v>
      </c>
      <c r="W3121">
        <v>97</v>
      </c>
      <c r="X3121">
        <v>88</v>
      </c>
      <c r="Y3121" t="s">
        <v>173</v>
      </c>
      <c r="Z3121" t="s">
        <v>173</v>
      </c>
      <c r="AA3121" t="s">
        <v>173</v>
      </c>
      <c r="AB3121" t="s">
        <v>173</v>
      </c>
      <c r="AC3121" s="25">
        <v>3.7297795658368957</v>
      </c>
      <c r="AD3121" s="25">
        <v>3.6208197133517728</v>
      </c>
      <c r="AE3121" s="25">
        <v>3.3023216830106441</v>
      </c>
      <c r="AQ3121" s="5">
        <f>VLOOKUP(AR3121,'End KS4 denominations'!A:G,7,0)</f>
        <v>11931</v>
      </c>
      <c r="AR3121" s="5" t="str">
        <f t="shared" si="48"/>
        <v>Boys.S8.state-funded mainstream.selective schools.Total</v>
      </c>
    </row>
    <row r="3122" spans="1:44" x14ac:dyDescent="0.25">
      <c r="A3122">
        <v>201819</v>
      </c>
      <c r="B3122" t="s">
        <v>19</v>
      </c>
      <c r="C3122" t="s">
        <v>110</v>
      </c>
      <c r="D3122" t="s">
        <v>20</v>
      </c>
      <c r="E3122" t="s">
        <v>21</v>
      </c>
      <c r="F3122" t="s">
        <v>22</v>
      </c>
      <c r="G3122" t="s">
        <v>113</v>
      </c>
      <c r="H3122" t="s">
        <v>128</v>
      </c>
      <c r="I3122" t="s">
        <v>166</v>
      </c>
      <c r="J3122" t="s">
        <v>131</v>
      </c>
      <c r="K3122" t="s">
        <v>161</v>
      </c>
      <c r="L3122" t="s">
        <v>52</v>
      </c>
      <c r="M3122" t="s">
        <v>26</v>
      </c>
      <c r="N3122">
        <v>1239</v>
      </c>
      <c r="O3122">
        <v>1239</v>
      </c>
      <c r="P3122">
        <v>1220</v>
      </c>
      <c r="Q3122">
        <v>1196</v>
      </c>
      <c r="R3122">
        <v>0</v>
      </c>
      <c r="S3122">
        <v>0</v>
      </c>
      <c r="T3122">
        <v>0</v>
      </c>
      <c r="U3122">
        <v>0</v>
      </c>
      <c r="V3122">
        <v>100</v>
      </c>
      <c r="W3122">
        <v>98</v>
      </c>
      <c r="X3122">
        <v>96</v>
      </c>
      <c r="Y3122" t="s">
        <v>173</v>
      </c>
      <c r="Z3122" t="s">
        <v>173</v>
      </c>
      <c r="AA3122" t="s">
        <v>173</v>
      </c>
      <c r="AB3122" t="s">
        <v>173</v>
      </c>
      <c r="AC3122" s="25">
        <v>10.266821345707656</v>
      </c>
      <c r="AD3122" s="25">
        <v>10.109380178985747</v>
      </c>
      <c r="AE3122" s="25">
        <v>9.9105071262843882</v>
      </c>
      <c r="AQ3122" s="5">
        <f>VLOOKUP(AR3122,'End KS4 denominations'!A:G,7,0)</f>
        <v>12068</v>
      </c>
      <c r="AR3122" s="5" t="str">
        <f t="shared" si="48"/>
        <v>Girls.S8.state-funded mainstream.selective schools.Total</v>
      </c>
    </row>
    <row r="3123" spans="1:44" x14ac:dyDescent="0.25">
      <c r="A3123">
        <v>201819</v>
      </c>
      <c r="B3123" t="s">
        <v>19</v>
      </c>
      <c r="C3123" t="s">
        <v>110</v>
      </c>
      <c r="D3123" t="s">
        <v>20</v>
      </c>
      <c r="E3123" t="s">
        <v>21</v>
      </c>
      <c r="F3123" t="s">
        <v>22</v>
      </c>
      <c r="G3123" t="s">
        <v>161</v>
      </c>
      <c r="H3123" t="s">
        <v>128</v>
      </c>
      <c r="I3123" t="s">
        <v>166</v>
      </c>
      <c r="J3123" t="s">
        <v>131</v>
      </c>
      <c r="K3123" t="s">
        <v>161</v>
      </c>
      <c r="L3123" t="s">
        <v>52</v>
      </c>
      <c r="M3123" t="s">
        <v>26</v>
      </c>
      <c r="N3123">
        <v>1684</v>
      </c>
      <c r="O3123">
        <v>1684</v>
      </c>
      <c r="P3123">
        <v>1652</v>
      </c>
      <c r="Q3123">
        <v>1590</v>
      </c>
      <c r="R3123">
        <v>0</v>
      </c>
      <c r="S3123">
        <v>0</v>
      </c>
      <c r="T3123">
        <v>0</v>
      </c>
      <c r="U3123">
        <v>0</v>
      </c>
      <c r="V3123">
        <v>100</v>
      </c>
      <c r="W3123">
        <v>98</v>
      </c>
      <c r="X3123">
        <v>94</v>
      </c>
      <c r="Y3123" t="s">
        <v>173</v>
      </c>
      <c r="Z3123" t="s">
        <v>173</v>
      </c>
      <c r="AA3123" t="s">
        <v>173</v>
      </c>
      <c r="AB3123" t="s">
        <v>173</v>
      </c>
      <c r="AC3123" s="25">
        <v>7.0169590399599979</v>
      </c>
      <c r="AD3123" s="25">
        <v>6.8836201508396186</v>
      </c>
      <c r="AE3123" s="25">
        <v>6.6252760531688821</v>
      </c>
      <c r="AQ3123" s="5">
        <f>VLOOKUP(AR3123,'End KS4 denominations'!A:G,7,0)</f>
        <v>23999</v>
      </c>
      <c r="AR3123" s="5" t="str">
        <f t="shared" si="48"/>
        <v>Total.S8.state-funded mainstream.selective schools.Total</v>
      </c>
    </row>
    <row r="3124" spans="1:44" x14ac:dyDescent="0.25">
      <c r="A3124">
        <v>201819</v>
      </c>
      <c r="B3124" t="s">
        <v>19</v>
      </c>
      <c r="C3124" t="s">
        <v>110</v>
      </c>
      <c r="D3124" t="s">
        <v>20</v>
      </c>
      <c r="E3124" t="s">
        <v>21</v>
      </c>
      <c r="F3124" t="s">
        <v>22</v>
      </c>
      <c r="G3124" t="s">
        <v>111</v>
      </c>
      <c r="H3124" t="s">
        <v>128</v>
      </c>
      <c r="I3124" t="s">
        <v>166</v>
      </c>
      <c r="J3124" t="s">
        <v>129</v>
      </c>
      <c r="K3124" t="s">
        <v>161</v>
      </c>
      <c r="L3124" t="s">
        <v>53</v>
      </c>
      <c r="M3124" t="s">
        <v>26</v>
      </c>
      <c r="N3124">
        <v>2596</v>
      </c>
      <c r="O3124">
        <v>2525</v>
      </c>
      <c r="P3124">
        <v>1246</v>
      </c>
      <c r="Q3124">
        <v>835</v>
      </c>
      <c r="R3124">
        <v>0</v>
      </c>
      <c r="S3124">
        <v>0</v>
      </c>
      <c r="T3124">
        <v>0</v>
      </c>
      <c r="U3124">
        <v>0</v>
      </c>
      <c r="V3124">
        <v>97</v>
      </c>
      <c r="W3124">
        <v>47</v>
      </c>
      <c r="X3124">
        <v>32</v>
      </c>
      <c r="Y3124" t="s">
        <v>173</v>
      </c>
      <c r="Z3124" t="s">
        <v>173</v>
      </c>
      <c r="AA3124" t="s">
        <v>173</v>
      </c>
      <c r="AB3124" t="s">
        <v>173</v>
      </c>
      <c r="AC3124" s="25">
        <v>14.895876349477907</v>
      </c>
      <c r="AD3124" s="25">
        <v>7.3505987847324636</v>
      </c>
      <c r="AE3124" s="25">
        <v>4.9259630700253672</v>
      </c>
      <c r="AQ3124" s="5">
        <f>VLOOKUP(AR3124,'End KS4 denominations'!A:G,7,0)</f>
        <v>16951</v>
      </c>
      <c r="AR3124" s="5" t="str">
        <f t="shared" si="48"/>
        <v>Boys.S8.state-funded mainstream.non-selective schools in highly selective areas.Total</v>
      </c>
    </row>
    <row r="3125" spans="1:44" x14ac:dyDescent="0.25">
      <c r="A3125">
        <v>201819</v>
      </c>
      <c r="B3125" t="s">
        <v>19</v>
      </c>
      <c r="C3125" t="s">
        <v>110</v>
      </c>
      <c r="D3125" t="s">
        <v>20</v>
      </c>
      <c r="E3125" t="s">
        <v>21</v>
      </c>
      <c r="F3125" t="s">
        <v>22</v>
      </c>
      <c r="G3125" t="s">
        <v>113</v>
      </c>
      <c r="H3125" t="s">
        <v>128</v>
      </c>
      <c r="I3125" t="s">
        <v>166</v>
      </c>
      <c r="J3125" t="s">
        <v>129</v>
      </c>
      <c r="K3125" t="s">
        <v>161</v>
      </c>
      <c r="L3125" t="s">
        <v>53</v>
      </c>
      <c r="M3125" t="s">
        <v>26</v>
      </c>
      <c r="N3125">
        <v>3861</v>
      </c>
      <c r="O3125">
        <v>3793</v>
      </c>
      <c r="P3125">
        <v>2423</v>
      </c>
      <c r="Q3125">
        <v>1706</v>
      </c>
      <c r="R3125">
        <v>0</v>
      </c>
      <c r="S3125">
        <v>0</v>
      </c>
      <c r="T3125">
        <v>0</v>
      </c>
      <c r="U3125">
        <v>0</v>
      </c>
      <c r="V3125">
        <v>98</v>
      </c>
      <c r="W3125">
        <v>62</v>
      </c>
      <c r="X3125">
        <v>44</v>
      </c>
      <c r="Y3125" t="s">
        <v>173</v>
      </c>
      <c r="Z3125" t="s">
        <v>173</v>
      </c>
      <c r="AA3125" t="s">
        <v>173</v>
      </c>
      <c r="AB3125" t="s">
        <v>173</v>
      </c>
      <c r="AC3125" s="25">
        <v>23.07177615571776</v>
      </c>
      <c r="AD3125" s="25">
        <v>14.738442822384428</v>
      </c>
      <c r="AE3125" s="25">
        <v>10.377128953771289</v>
      </c>
      <c r="AQ3125" s="5">
        <f>VLOOKUP(AR3125,'End KS4 denominations'!A:G,7,0)</f>
        <v>16440</v>
      </c>
      <c r="AR3125" s="5" t="str">
        <f t="shared" si="48"/>
        <v>Girls.S8.state-funded mainstream.non-selective schools in highly selective areas.Total</v>
      </c>
    </row>
    <row r="3126" spans="1:44" x14ac:dyDescent="0.25">
      <c r="A3126">
        <v>201819</v>
      </c>
      <c r="B3126" t="s">
        <v>19</v>
      </c>
      <c r="C3126" t="s">
        <v>110</v>
      </c>
      <c r="D3126" t="s">
        <v>20</v>
      </c>
      <c r="E3126" t="s">
        <v>21</v>
      </c>
      <c r="F3126" t="s">
        <v>22</v>
      </c>
      <c r="G3126" t="s">
        <v>161</v>
      </c>
      <c r="H3126" t="s">
        <v>128</v>
      </c>
      <c r="I3126" t="s">
        <v>166</v>
      </c>
      <c r="J3126" t="s">
        <v>129</v>
      </c>
      <c r="K3126" t="s">
        <v>161</v>
      </c>
      <c r="L3126" t="s">
        <v>53</v>
      </c>
      <c r="M3126" t="s">
        <v>26</v>
      </c>
      <c r="N3126">
        <v>6457</v>
      </c>
      <c r="O3126">
        <v>6318</v>
      </c>
      <c r="P3126">
        <v>3669</v>
      </c>
      <c r="Q3126">
        <v>2541</v>
      </c>
      <c r="R3126">
        <v>0</v>
      </c>
      <c r="S3126">
        <v>0</v>
      </c>
      <c r="T3126">
        <v>0</v>
      </c>
      <c r="U3126">
        <v>0</v>
      </c>
      <c r="V3126">
        <v>97</v>
      </c>
      <c r="W3126">
        <v>56</v>
      </c>
      <c r="X3126">
        <v>39</v>
      </c>
      <c r="Y3126" t="s">
        <v>173</v>
      </c>
      <c r="Z3126" t="s">
        <v>173</v>
      </c>
      <c r="AA3126" t="s">
        <v>173</v>
      </c>
      <c r="AB3126" t="s">
        <v>173</v>
      </c>
      <c r="AC3126" s="25">
        <v>18.921266209457638</v>
      </c>
      <c r="AD3126" s="25">
        <v>10.987990775957593</v>
      </c>
      <c r="AE3126" s="25">
        <v>7.6098349854751284</v>
      </c>
      <c r="AQ3126" s="5">
        <f>VLOOKUP(AR3126,'End KS4 denominations'!A:G,7,0)</f>
        <v>33391</v>
      </c>
      <c r="AR3126" s="5" t="str">
        <f t="shared" si="48"/>
        <v>Total.S8.state-funded mainstream.non-selective schools in highly selective areas.Total</v>
      </c>
    </row>
    <row r="3127" spans="1:44" x14ac:dyDescent="0.25">
      <c r="A3127">
        <v>201819</v>
      </c>
      <c r="B3127" t="s">
        <v>19</v>
      </c>
      <c r="C3127" t="s">
        <v>110</v>
      </c>
      <c r="D3127" t="s">
        <v>20</v>
      </c>
      <c r="E3127" t="s">
        <v>21</v>
      </c>
      <c r="F3127" t="s">
        <v>22</v>
      </c>
      <c r="G3127" t="s">
        <v>111</v>
      </c>
      <c r="H3127" t="s">
        <v>128</v>
      </c>
      <c r="I3127" t="s">
        <v>166</v>
      </c>
      <c r="J3127" t="s">
        <v>130</v>
      </c>
      <c r="K3127" t="s">
        <v>161</v>
      </c>
      <c r="L3127" t="s">
        <v>53</v>
      </c>
      <c r="M3127" t="s">
        <v>26</v>
      </c>
      <c r="N3127">
        <v>42222</v>
      </c>
      <c r="O3127">
        <v>41387</v>
      </c>
      <c r="P3127">
        <v>25290</v>
      </c>
      <c r="Q3127">
        <v>18022</v>
      </c>
      <c r="R3127">
        <v>0</v>
      </c>
      <c r="S3127">
        <v>0</v>
      </c>
      <c r="T3127">
        <v>0</v>
      </c>
      <c r="U3127">
        <v>0</v>
      </c>
      <c r="V3127">
        <v>98</v>
      </c>
      <c r="W3127">
        <v>59</v>
      </c>
      <c r="X3127">
        <v>42</v>
      </c>
      <c r="Y3127" t="s">
        <v>173</v>
      </c>
      <c r="Z3127" t="s">
        <v>173</v>
      </c>
      <c r="AA3127" t="s">
        <v>173</v>
      </c>
      <c r="AB3127" t="s">
        <v>173</v>
      </c>
      <c r="AC3127" s="25">
        <v>17.28412075957085</v>
      </c>
      <c r="AD3127" s="25">
        <v>10.561659796785145</v>
      </c>
      <c r="AE3127" s="25">
        <v>7.5263832683931167</v>
      </c>
      <c r="AQ3127" s="5">
        <f>VLOOKUP(AR3127,'End KS4 denominations'!A:G,7,0)</f>
        <v>239451</v>
      </c>
      <c r="AR3127" s="5" t="str">
        <f t="shared" si="48"/>
        <v>Boys.S8.state-funded mainstream.non-selective schools in other areas.Total</v>
      </c>
    </row>
    <row r="3128" spans="1:44" x14ac:dyDescent="0.25">
      <c r="A3128">
        <v>201819</v>
      </c>
      <c r="B3128" t="s">
        <v>19</v>
      </c>
      <c r="C3128" t="s">
        <v>110</v>
      </c>
      <c r="D3128" t="s">
        <v>20</v>
      </c>
      <c r="E3128" t="s">
        <v>21</v>
      </c>
      <c r="F3128" t="s">
        <v>22</v>
      </c>
      <c r="G3128" t="s">
        <v>113</v>
      </c>
      <c r="H3128" t="s">
        <v>128</v>
      </c>
      <c r="I3128" t="s">
        <v>166</v>
      </c>
      <c r="J3128" t="s">
        <v>130</v>
      </c>
      <c r="K3128" t="s">
        <v>161</v>
      </c>
      <c r="L3128" t="s">
        <v>53</v>
      </c>
      <c r="M3128" t="s">
        <v>26</v>
      </c>
      <c r="N3128">
        <v>58588</v>
      </c>
      <c r="O3128">
        <v>57715</v>
      </c>
      <c r="P3128">
        <v>42066</v>
      </c>
      <c r="Q3128">
        <v>32152</v>
      </c>
      <c r="R3128">
        <v>0</v>
      </c>
      <c r="S3128">
        <v>0</v>
      </c>
      <c r="T3128">
        <v>0</v>
      </c>
      <c r="U3128">
        <v>0</v>
      </c>
      <c r="V3128">
        <v>98</v>
      </c>
      <c r="W3128">
        <v>71</v>
      </c>
      <c r="X3128">
        <v>54</v>
      </c>
      <c r="Y3128" t="s">
        <v>173</v>
      </c>
      <c r="Z3128" t="s">
        <v>173</v>
      </c>
      <c r="AA3128" t="s">
        <v>173</v>
      </c>
      <c r="AB3128" t="s">
        <v>173</v>
      </c>
      <c r="AC3128" s="25">
        <v>24.667587008646372</v>
      </c>
      <c r="AD3128" s="25">
        <v>17.979151262335929</v>
      </c>
      <c r="AE3128" s="25">
        <v>13.741873992930747</v>
      </c>
      <c r="AQ3128" s="5">
        <f>VLOOKUP(AR3128,'End KS4 denominations'!A:G,7,0)</f>
        <v>233971</v>
      </c>
      <c r="AR3128" s="5" t="str">
        <f t="shared" si="48"/>
        <v>Girls.S8.state-funded mainstream.non-selective schools in other areas.Total</v>
      </c>
    </row>
    <row r="3129" spans="1:44" x14ac:dyDescent="0.25">
      <c r="A3129">
        <v>201819</v>
      </c>
      <c r="B3129" t="s">
        <v>19</v>
      </c>
      <c r="C3129" t="s">
        <v>110</v>
      </c>
      <c r="D3129" t="s">
        <v>20</v>
      </c>
      <c r="E3129" t="s">
        <v>21</v>
      </c>
      <c r="F3129" t="s">
        <v>22</v>
      </c>
      <c r="G3129" t="s">
        <v>161</v>
      </c>
      <c r="H3129" t="s">
        <v>128</v>
      </c>
      <c r="I3129" t="s">
        <v>166</v>
      </c>
      <c r="J3129" t="s">
        <v>130</v>
      </c>
      <c r="K3129" t="s">
        <v>161</v>
      </c>
      <c r="L3129" t="s">
        <v>53</v>
      </c>
      <c r="M3129" t="s">
        <v>26</v>
      </c>
      <c r="N3129">
        <v>100810</v>
      </c>
      <c r="O3129">
        <v>99102</v>
      </c>
      <c r="P3129">
        <v>67356</v>
      </c>
      <c r="Q3129">
        <v>50174</v>
      </c>
      <c r="R3129">
        <v>0</v>
      </c>
      <c r="S3129">
        <v>0</v>
      </c>
      <c r="T3129">
        <v>0</v>
      </c>
      <c r="U3129">
        <v>0</v>
      </c>
      <c r="V3129">
        <v>98</v>
      </c>
      <c r="W3129">
        <v>66</v>
      </c>
      <c r="X3129">
        <v>49</v>
      </c>
      <c r="Y3129" t="s">
        <v>173</v>
      </c>
      <c r="Z3129" t="s">
        <v>173</v>
      </c>
      <c r="AA3129" t="s">
        <v>173</v>
      </c>
      <c r="AB3129" t="s">
        <v>173</v>
      </c>
      <c r="AC3129" s="25">
        <v>20.933120978746235</v>
      </c>
      <c r="AD3129" s="25">
        <v>14.227475698214279</v>
      </c>
      <c r="AE3129" s="25">
        <v>10.598155556775984</v>
      </c>
      <c r="AQ3129" s="5">
        <f>VLOOKUP(AR3129,'End KS4 denominations'!A:G,7,0)</f>
        <v>473422</v>
      </c>
      <c r="AR3129" s="5" t="str">
        <f t="shared" si="48"/>
        <v>Total.S8.state-funded mainstream.non-selective schools in other areas.Total</v>
      </c>
    </row>
    <row r="3130" spans="1:44" x14ac:dyDescent="0.25">
      <c r="A3130">
        <v>201819</v>
      </c>
      <c r="B3130" t="s">
        <v>19</v>
      </c>
      <c r="C3130" t="s">
        <v>110</v>
      </c>
      <c r="D3130" t="s">
        <v>20</v>
      </c>
      <c r="E3130" t="s">
        <v>21</v>
      </c>
      <c r="F3130" t="s">
        <v>22</v>
      </c>
      <c r="G3130" t="s">
        <v>111</v>
      </c>
      <c r="H3130" t="s">
        <v>128</v>
      </c>
      <c r="I3130" t="s">
        <v>166</v>
      </c>
      <c r="J3130" t="s">
        <v>131</v>
      </c>
      <c r="K3130" t="s">
        <v>161</v>
      </c>
      <c r="L3130" t="s">
        <v>53</v>
      </c>
      <c r="M3130" t="s">
        <v>26</v>
      </c>
      <c r="N3130">
        <v>3880</v>
      </c>
      <c r="O3130">
        <v>3836</v>
      </c>
      <c r="P3130">
        <v>3525</v>
      </c>
      <c r="Q3130">
        <v>3147</v>
      </c>
      <c r="R3130">
        <v>0</v>
      </c>
      <c r="S3130">
        <v>0</v>
      </c>
      <c r="T3130">
        <v>0</v>
      </c>
      <c r="U3130">
        <v>0</v>
      </c>
      <c r="V3130">
        <v>98</v>
      </c>
      <c r="W3130">
        <v>90</v>
      </c>
      <c r="X3130">
        <v>81</v>
      </c>
      <c r="Y3130" t="s">
        <v>173</v>
      </c>
      <c r="Z3130" t="s">
        <v>173</v>
      </c>
      <c r="AA3130" t="s">
        <v>173</v>
      </c>
      <c r="AB3130" t="s">
        <v>173</v>
      </c>
      <c r="AC3130" s="25">
        <v>32.151538010225458</v>
      </c>
      <c r="AD3130" s="25">
        <v>29.544883077696753</v>
      </c>
      <c r="AE3130" s="25">
        <v>26.376665828513957</v>
      </c>
      <c r="AQ3130" s="5">
        <f>VLOOKUP(AR3130,'End KS4 denominations'!A:G,7,0)</f>
        <v>11931</v>
      </c>
      <c r="AR3130" s="5" t="str">
        <f t="shared" si="48"/>
        <v>Boys.S8.state-funded mainstream.selective schools.Total</v>
      </c>
    </row>
    <row r="3131" spans="1:44" x14ac:dyDescent="0.25">
      <c r="A3131">
        <v>201819</v>
      </c>
      <c r="B3131" t="s">
        <v>19</v>
      </c>
      <c r="C3131" t="s">
        <v>110</v>
      </c>
      <c r="D3131" t="s">
        <v>20</v>
      </c>
      <c r="E3131" t="s">
        <v>21</v>
      </c>
      <c r="F3131" t="s">
        <v>22</v>
      </c>
      <c r="G3131" t="s">
        <v>113</v>
      </c>
      <c r="H3131" t="s">
        <v>128</v>
      </c>
      <c r="I3131" t="s">
        <v>166</v>
      </c>
      <c r="J3131" t="s">
        <v>131</v>
      </c>
      <c r="K3131" t="s">
        <v>161</v>
      </c>
      <c r="L3131" t="s">
        <v>53</v>
      </c>
      <c r="M3131" t="s">
        <v>26</v>
      </c>
      <c r="N3131">
        <v>4905</v>
      </c>
      <c r="O3131">
        <v>4859</v>
      </c>
      <c r="P3131">
        <v>4643</v>
      </c>
      <c r="Q3131">
        <v>4281</v>
      </c>
      <c r="R3131">
        <v>0</v>
      </c>
      <c r="S3131">
        <v>0</v>
      </c>
      <c r="T3131">
        <v>0</v>
      </c>
      <c r="U3131">
        <v>0</v>
      </c>
      <c r="V3131">
        <v>99</v>
      </c>
      <c r="W3131">
        <v>94</v>
      </c>
      <c r="X3131">
        <v>87</v>
      </c>
      <c r="Y3131" t="s">
        <v>173</v>
      </c>
      <c r="Z3131" t="s">
        <v>173</v>
      </c>
      <c r="AA3131" t="s">
        <v>173</v>
      </c>
      <c r="AB3131" t="s">
        <v>173</v>
      </c>
      <c r="AC3131" s="25">
        <v>40.263506794829304</v>
      </c>
      <c r="AD3131" s="25">
        <v>38.473649320517076</v>
      </c>
      <c r="AE3131" s="25">
        <v>35.473980775604907</v>
      </c>
      <c r="AQ3131" s="5">
        <f>VLOOKUP(AR3131,'End KS4 denominations'!A:G,7,0)</f>
        <v>12068</v>
      </c>
      <c r="AR3131" s="5" t="str">
        <f t="shared" si="48"/>
        <v>Girls.S8.state-funded mainstream.selective schools.Total</v>
      </c>
    </row>
    <row r="3132" spans="1:44" x14ac:dyDescent="0.25">
      <c r="A3132">
        <v>201819</v>
      </c>
      <c r="B3132" t="s">
        <v>19</v>
      </c>
      <c r="C3132" t="s">
        <v>110</v>
      </c>
      <c r="D3132" t="s">
        <v>20</v>
      </c>
      <c r="E3132" t="s">
        <v>21</v>
      </c>
      <c r="F3132" t="s">
        <v>22</v>
      </c>
      <c r="G3132" t="s">
        <v>161</v>
      </c>
      <c r="H3132" t="s">
        <v>128</v>
      </c>
      <c r="I3132" t="s">
        <v>166</v>
      </c>
      <c r="J3132" t="s">
        <v>131</v>
      </c>
      <c r="K3132" t="s">
        <v>161</v>
      </c>
      <c r="L3132" t="s">
        <v>53</v>
      </c>
      <c r="M3132" t="s">
        <v>26</v>
      </c>
      <c r="N3132">
        <v>8785</v>
      </c>
      <c r="O3132">
        <v>8695</v>
      </c>
      <c r="P3132">
        <v>8168</v>
      </c>
      <c r="Q3132">
        <v>7428</v>
      </c>
      <c r="R3132">
        <v>0</v>
      </c>
      <c r="S3132">
        <v>0</v>
      </c>
      <c r="T3132">
        <v>0</v>
      </c>
      <c r="U3132">
        <v>0</v>
      </c>
      <c r="V3132">
        <v>98</v>
      </c>
      <c r="W3132">
        <v>92</v>
      </c>
      <c r="X3132">
        <v>84</v>
      </c>
      <c r="Y3132" t="s">
        <v>173</v>
      </c>
      <c r="Z3132" t="s">
        <v>173</v>
      </c>
      <c r="AA3132" t="s">
        <v>173</v>
      </c>
      <c r="AB3132" t="s">
        <v>173</v>
      </c>
      <c r="AC3132" s="25">
        <v>36.230676278178258</v>
      </c>
      <c r="AD3132" s="25">
        <v>34.034751447976994</v>
      </c>
      <c r="AE3132" s="25">
        <v>30.951289637068214</v>
      </c>
      <c r="AQ3132" s="5">
        <f>VLOOKUP(AR3132,'End KS4 denominations'!A:G,7,0)</f>
        <v>23999</v>
      </c>
      <c r="AR3132" s="5" t="str">
        <f t="shared" si="48"/>
        <v>Total.S8.state-funded mainstream.selective schools.Total</v>
      </c>
    </row>
    <row r="3133" spans="1:44" x14ac:dyDescent="0.25">
      <c r="A3133">
        <v>201819</v>
      </c>
      <c r="B3133" t="s">
        <v>19</v>
      </c>
      <c r="C3133" t="s">
        <v>110</v>
      </c>
      <c r="D3133" t="s">
        <v>20</v>
      </c>
      <c r="E3133" t="s">
        <v>21</v>
      </c>
      <c r="F3133" t="s">
        <v>22</v>
      </c>
      <c r="G3133" t="s">
        <v>111</v>
      </c>
      <c r="H3133" t="s">
        <v>128</v>
      </c>
      <c r="I3133" t="s">
        <v>166</v>
      </c>
      <c r="J3133" t="s">
        <v>129</v>
      </c>
      <c r="K3133" t="s">
        <v>161</v>
      </c>
      <c r="L3133" t="s">
        <v>54</v>
      </c>
      <c r="M3133" t="s">
        <v>26</v>
      </c>
      <c r="N3133">
        <v>7720</v>
      </c>
      <c r="O3133">
        <v>7429</v>
      </c>
      <c r="P3133">
        <v>3658</v>
      </c>
      <c r="Q3133">
        <v>2536</v>
      </c>
      <c r="R3133">
        <v>0</v>
      </c>
      <c r="S3133">
        <v>0</v>
      </c>
      <c r="T3133">
        <v>0</v>
      </c>
      <c r="U3133">
        <v>0</v>
      </c>
      <c r="V3133">
        <v>96</v>
      </c>
      <c r="W3133">
        <v>47</v>
      </c>
      <c r="X3133">
        <v>32</v>
      </c>
      <c r="Y3133" t="s">
        <v>173</v>
      </c>
      <c r="Z3133" t="s">
        <v>173</v>
      </c>
      <c r="AA3133" t="s">
        <v>173</v>
      </c>
      <c r="AB3133" t="s">
        <v>173</v>
      </c>
      <c r="AC3133" s="25">
        <v>43.826322930800544</v>
      </c>
      <c r="AD3133" s="25">
        <v>21.579847796590172</v>
      </c>
      <c r="AE3133" s="25">
        <v>14.9607692761489</v>
      </c>
      <c r="AQ3133" s="5">
        <f>VLOOKUP(AR3133,'End KS4 denominations'!A:G,7,0)</f>
        <v>16951</v>
      </c>
      <c r="AR3133" s="5" t="str">
        <f t="shared" si="48"/>
        <v>Boys.S8.state-funded mainstream.non-selective schools in highly selective areas.Total</v>
      </c>
    </row>
    <row r="3134" spans="1:44" x14ac:dyDescent="0.25">
      <c r="A3134">
        <v>201819</v>
      </c>
      <c r="B3134" t="s">
        <v>19</v>
      </c>
      <c r="C3134" t="s">
        <v>110</v>
      </c>
      <c r="D3134" t="s">
        <v>20</v>
      </c>
      <c r="E3134" t="s">
        <v>21</v>
      </c>
      <c r="F3134" t="s">
        <v>22</v>
      </c>
      <c r="G3134" t="s">
        <v>113</v>
      </c>
      <c r="H3134" t="s">
        <v>128</v>
      </c>
      <c r="I3134" t="s">
        <v>166</v>
      </c>
      <c r="J3134" t="s">
        <v>129</v>
      </c>
      <c r="K3134" t="s">
        <v>161</v>
      </c>
      <c r="L3134" t="s">
        <v>54</v>
      </c>
      <c r="M3134" t="s">
        <v>26</v>
      </c>
      <c r="N3134">
        <v>6393</v>
      </c>
      <c r="O3134">
        <v>6275</v>
      </c>
      <c r="P3134">
        <v>3605</v>
      </c>
      <c r="Q3134">
        <v>2632</v>
      </c>
      <c r="R3134">
        <v>0</v>
      </c>
      <c r="S3134">
        <v>0</v>
      </c>
      <c r="T3134">
        <v>0</v>
      </c>
      <c r="U3134">
        <v>0</v>
      </c>
      <c r="V3134">
        <v>98</v>
      </c>
      <c r="W3134">
        <v>56</v>
      </c>
      <c r="X3134">
        <v>41</v>
      </c>
      <c r="Y3134" t="s">
        <v>173</v>
      </c>
      <c r="Z3134" t="s">
        <v>173</v>
      </c>
      <c r="AA3134" t="s">
        <v>173</v>
      </c>
      <c r="AB3134" t="s">
        <v>173</v>
      </c>
      <c r="AC3134" s="25">
        <v>38.169099756690997</v>
      </c>
      <c r="AD3134" s="25">
        <v>21.92822384428224</v>
      </c>
      <c r="AE3134" s="25">
        <v>16.009732360097324</v>
      </c>
      <c r="AQ3134" s="5">
        <f>VLOOKUP(AR3134,'End KS4 denominations'!A:G,7,0)</f>
        <v>16440</v>
      </c>
      <c r="AR3134" s="5" t="str">
        <f t="shared" si="48"/>
        <v>Girls.S8.state-funded mainstream.non-selective schools in highly selective areas.Total</v>
      </c>
    </row>
    <row r="3135" spans="1:44" x14ac:dyDescent="0.25">
      <c r="A3135">
        <v>201819</v>
      </c>
      <c r="B3135" t="s">
        <v>19</v>
      </c>
      <c r="C3135" t="s">
        <v>110</v>
      </c>
      <c r="D3135" t="s">
        <v>20</v>
      </c>
      <c r="E3135" t="s">
        <v>21</v>
      </c>
      <c r="F3135" t="s">
        <v>22</v>
      </c>
      <c r="G3135" t="s">
        <v>161</v>
      </c>
      <c r="H3135" t="s">
        <v>128</v>
      </c>
      <c r="I3135" t="s">
        <v>166</v>
      </c>
      <c r="J3135" t="s">
        <v>129</v>
      </c>
      <c r="K3135" t="s">
        <v>161</v>
      </c>
      <c r="L3135" t="s">
        <v>54</v>
      </c>
      <c r="M3135" t="s">
        <v>26</v>
      </c>
      <c r="N3135">
        <v>14113</v>
      </c>
      <c r="O3135">
        <v>13704</v>
      </c>
      <c r="P3135">
        <v>7263</v>
      </c>
      <c r="Q3135">
        <v>5168</v>
      </c>
      <c r="R3135">
        <v>0</v>
      </c>
      <c r="S3135">
        <v>0</v>
      </c>
      <c r="T3135">
        <v>0</v>
      </c>
      <c r="U3135">
        <v>0</v>
      </c>
      <c r="V3135">
        <v>97</v>
      </c>
      <c r="W3135">
        <v>51</v>
      </c>
      <c r="X3135">
        <v>36</v>
      </c>
      <c r="Y3135" t="s">
        <v>173</v>
      </c>
      <c r="Z3135" t="s">
        <v>173</v>
      </c>
      <c r="AA3135" t="s">
        <v>173</v>
      </c>
      <c r="AB3135" t="s">
        <v>173</v>
      </c>
      <c r="AC3135" s="25">
        <v>41.040999071606123</v>
      </c>
      <c r="AD3135" s="25">
        <v>21.751370129675664</v>
      </c>
      <c r="AE3135" s="25">
        <v>15.477224401784911</v>
      </c>
      <c r="AQ3135" s="5">
        <f>VLOOKUP(AR3135,'End KS4 denominations'!A:G,7,0)</f>
        <v>33391</v>
      </c>
      <c r="AR3135" s="5" t="str">
        <f t="shared" si="48"/>
        <v>Total.S8.state-funded mainstream.non-selective schools in highly selective areas.Total</v>
      </c>
    </row>
    <row r="3136" spans="1:44" x14ac:dyDescent="0.25">
      <c r="A3136">
        <v>201819</v>
      </c>
      <c r="B3136" t="s">
        <v>19</v>
      </c>
      <c r="C3136" t="s">
        <v>110</v>
      </c>
      <c r="D3136" t="s">
        <v>20</v>
      </c>
      <c r="E3136" t="s">
        <v>21</v>
      </c>
      <c r="F3136" t="s">
        <v>22</v>
      </c>
      <c r="G3136" t="s">
        <v>111</v>
      </c>
      <c r="H3136" t="s">
        <v>128</v>
      </c>
      <c r="I3136" t="s">
        <v>166</v>
      </c>
      <c r="J3136" t="s">
        <v>130</v>
      </c>
      <c r="K3136" t="s">
        <v>161</v>
      </c>
      <c r="L3136" t="s">
        <v>54</v>
      </c>
      <c r="M3136" t="s">
        <v>26</v>
      </c>
      <c r="N3136">
        <v>111837</v>
      </c>
      <c r="O3136">
        <v>108692</v>
      </c>
      <c r="P3136">
        <v>65368</v>
      </c>
      <c r="Q3136">
        <v>50014</v>
      </c>
      <c r="R3136">
        <v>0</v>
      </c>
      <c r="S3136">
        <v>0</v>
      </c>
      <c r="T3136">
        <v>0</v>
      </c>
      <c r="U3136">
        <v>0</v>
      </c>
      <c r="V3136">
        <v>97</v>
      </c>
      <c r="W3136">
        <v>58</v>
      </c>
      <c r="X3136">
        <v>44</v>
      </c>
      <c r="Y3136" t="s">
        <v>173</v>
      </c>
      <c r="Z3136" t="s">
        <v>173</v>
      </c>
      <c r="AA3136" t="s">
        <v>173</v>
      </c>
      <c r="AB3136" t="s">
        <v>173</v>
      </c>
      <c r="AC3136" s="25">
        <v>45.392167917444489</v>
      </c>
      <c r="AD3136" s="25">
        <v>27.299113388542956</v>
      </c>
      <c r="AE3136" s="25">
        <v>20.886945554622866</v>
      </c>
      <c r="AQ3136" s="5">
        <f>VLOOKUP(AR3136,'End KS4 denominations'!A:G,7,0)</f>
        <v>239451</v>
      </c>
      <c r="AR3136" s="5" t="str">
        <f t="shared" ref="AR3136:AR3199" si="49">CONCATENATE(G3136,".",H3136,".",I3136,".",J3136,".",K3136)</f>
        <v>Boys.S8.state-funded mainstream.non-selective schools in other areas.Total</v>
      </c>
    </row>
    <row r="3137" spans="1:44" x14ac:dyDescent="0.25">
      <c r="A3137">
        <v>201819</v>
      </c>
      <c r="B3137" t="s">
        <v>19</v>
      </c>
      <c r="C3137" t="s">
        <v>110</v>
      </c>
      <c r="D3137" t="s">
        <v>20</v>
      </c>
      <c r="E3137" t="s">
        <v>21</v>
      </c>
      <c r="F3137" t="s">
        <v>22</v>
      </c>
      <c r="G3137" t="s">
        <v>113</v>
      </c>
      <c r="H3137" t="s">
        <v>128</v>
      </c>
      <c r="I3137" t="s">
        <v>166</v>
      </c>
      <c r="J3137" t="s">
        <v>130</v>
      </c>
      <c r="K3137" t="s">
        <v>161</v>
      </c>
      <c r="L3137" t="s">
        <v>54</v>
      </c>
      <c r="M3137" t="s">
        <v>26</v>
      </c>
      <c r="N3137">
        <v>95640</v>
      </c>
      <c r="O3137">
        <v>94273</v>
      </c>
      <c r="P3137">
        <v>62900</v>
      </c>
      <c r="Q3137">
        <v>50348</v>
      </c>
      <c r="R3137">
        <v>0</v>
      </c>
      <c r="S3137">
        <v>0</v>
      </c>
      <c r="T3137">
        <v>0</v>
      </c>
      <c r="U3137">
        <v>0</v>
      </c>
      <c r="V3137">
        <v>98</v>
      </c>
      <c r="W3137">
        <v>65</v>
      </c>
      <c r="X3137">
        <v>52</v>
      </c>
      <c r="Y3137" t="s">
        <v>173</v>
      </c>
      <c r="Z3137" t="s">
        <v>173</v>
      </c>
      <c r="AA3137" t="s">
        <v>173</v>
      </c>
      <c r="AB3137" t="s">
        <v>173</v>
      </c>
      <c r="AC3137" s="25">
        <v>40.2926003650025</v>
      </c>
      <c r="AD3137" s="25">
        <v>26.883673617670567</v>
      </c>
      <c r="AE3137" s="25">
        <v>21.518906189228577</v>
      </c>
      <c r="AQ3137" s="5">
        <f>VLOOKUP(AR3137,'End KS4 denominations'!A:G,7,0)</f>
        <v>233971</v>
      </c>
      <c r="AR3137" s="5" t="str">
        <f t="shared" si="49"/>
        <v>Girls.S8.state-funded mainstream.non-selective schools in other areas.Total</v>
      </c>
    </row>
    <row r="3138" spans="1:44" x14ac:dyDescent="0.25">
      <c r="A3138">
        <v>201819</v>
      </c>
      <c r="B3138" t="s">
        <v>19</v>
      </c>
      <c r="C3138" t="s">
        <v>110</v>
      </c>
      <c r="D3138" t="s">
        <v>20</v>
      </c>
      <c r="E3138" t="s">
        <v>21</v>
      </c>
      <c r="F3138" t="s">
        <v>22</v>
      </c>
      <c r="G3138" t="s">
        <v>161</v>
      </c>
      <c r="H3138" t="s">
        <v>128</v>
      </c>
      <c r="I3138" t="s">
        <v>166</v>
      </c>
      <c r="J3138" t="s">
        <v>130</v>
      </c>
      <c r="K3138" t="s">
        <v>161</v>
      </c>
      <c r="L3138" t="s">
        <v>54</v>
      </c>
      <c r="M3138" t="s">
        <v>26</v>
      </c>
      <c r="N3138">
        <v>207477</v>
      </c>
      <c r="O3138">
        <v>202965</v>
      </c>
      <c r="P3138">
        <v>128268</v>
      </c>
      <c r="Q3138">
        <v>100362</v>
      </c>
      <c r="R3138">
        <v>0</v>
      </c>
      <c r="S3138">
        <v>0</v>
      </c>
      <c r="T3138">
        <v>0</v>
      </c>
      <c r="U3138">
        <v>0</v>
      </c>
      <c r="V3138">
        <v>97</v>
      </c>
      <c r="W3138">
        <v>61</v>
      </c>
      <c r="X3138">
        <v>48</v>
      </c>
      <c r="Y3138" t="s">
        <v>173</v>
      </c>
      <c r="Z3138" t="s">
        <v>173</v>
      </c>
      <c r="AA3138" t="s">
        <v>173</v>
      </c>
      <c r="AB3138" t="s">
        <v>173</v>
      </c>
      <c r="AC3138" s="25">
        <v>42.871898644338458</v>
      </c>
      <c r="AD3138" s="25">
        <v>27.093797922361023</v>
      </c>
      <c r="AE3138" s="25">
        <v>21.199268306077876</v>
      </c>
      <c r="AQ3138" s="5">
        <f>VLOOKUP(AR3138,'End KS4 denominations'!A:G,7,0)</f>
        <v>473422</v>
      </c>
      <c r="AR3138" s="5" t="str">
        <f t="shared" si="49"/>
        <v>Total.S8.state-funded mainstream.non-selective schools in other areas.Total</v>
      </c>
    </row>
    <row r="3139" spans="1:44" x14ac:dyDescent="0.25">
      <c r="A3139">
        <v>201819</v>
      </c>
      <c r="B3139" t="s">
        <v>19</v>
      </c>
      <c r="C3139" t="s">
        <v>110</v>
      </c>
      <c r="D3139" t="s">
        <v>20</v>
      </c>
      <c r="E3139" t="s">
        <v>21</v>
      </c>
      <c r="F3139" t="s">
        <v>22</v>
      </c>
      <c r="G3139" t="s">
        <v>111</v>
      </c>
      <c r="H3139" t="s">
        <v>128</v>
      </c>
      <c r="I3139" t="s">
        <v>166</v>
      </c>
      <c r="J3139" t="s">
        <v>131</v>
      </c>
      <c r="K3139" t="s">
        <v>161</v>
      </c>
      <c r="L3139" t="s">
        <v>54</v>
      </c>
      <c r="M3139" t="s">
        <v>26</v>
      </c>
      <c r="N3139">
        <v>6987</v>
      </c>
      <c r="O3139">
        <v>6983</v>
      </c>
      <c r="P3139">
        <v>6789</v>
      </c>
      <c r="Q3139">
        <v>6465</v>
      </c>
      <c r="R3139">
        <v>0</v>
      </c>
      <c r="S3139">
        <v>0</v>
      </c>
      <c r="T3139">
        <v>0</v>
      </c>
      <c r="U3139">
        <v>0</v>
      </c>
      <c r="V3139">
        <v>99</v>
      </c>
      <c r="W3139">
        <v>97</v>
      </c>
      <c r="X3139">
        <v>92</v>
      </c>
      <c r="Y3139" t="s">
        <v>173</v>
      </c>
      <c r="Z3139" t="s">
        <v>173</v>
      </c>
      <c r="AA3139" t="s">
        <v>173</v>
      </c>
      <c r="AB3139" t="s">
        <v>173</v>
      </c>
      <c r="AC3139" s="25">
        <v>58.528203838739422</v>
      </c>
      <c r="AD3139" s="25">
        <v>56.902187578576815</v>
      </c>
      <c r="AE3139" s="25">
        <v>54.186572793562995</v>
      </c>
      <c r="AQ3139" s="5">
        <f>VLOOKUP(AR3139,'End KS4 denominations'!A:G,7,0)</f>
        <v>11931</v>
      </c>
      <c r="AR3139" s="5" t="str">
        <f t="shared" si="49"/>
        <v>Boys.S8.state-funded mainstream.selective schools.Total</v>
      </c>
    </row>
    <row r="3140" spans="1:44" x14ac:dyDescent="0.25">
      <c r="A3140">
        <v>201819</v>
      </c>
      <c r="B3140" t="s">
        <v>19</v>
      </c>
      <c r="C3140" t="s">
        <v>110</v>
      </c>
      <c r="D3140" t="s">
        <v>20</v>
      </c>
      <c r="E3140" t="s">
        <v>21</v>
      </c>
      <c r="F3140" t="s">
        <v>22</v>
      </c>
      <c r="G3140" t="s">
        <v>113</v>
      </c>
      <c r="H3140" t="s">
        <v>128</v>
      </c>
      <c r="I3140" t="s">
        <v>166</v>
      </c>
      <c r="J3140" t="s">
        <v>131</v>
      </c>
      <c r="K3140" t="s">
        <v>161</v>
      </c>
      <c r="L3140" t="s">
        <v>54</v>
      </c>
      <c r="M3140" t="s">
        <v>26</v>
      </c>
      <c r="N3140">
        <v>6485</v>
      </c>
      <c r="O3140">
        <v>6483</v>
      </c>
      <c r="P3140">
        <v>6400</v>
      </c>
      <c r="Q3140">
        <v>6210</v>
      </c>
      <c r="R3140">
        <v>0</v>
      </c>
      <c r="S3140">
        <v>0</v>
      </c>
      <c r="T3140">
        <v>0</v>
      </c>
      <c r="U3140">
        <v>0</v>
      </c>
      <c r="V3140">
        <v>99</v>
      </c>
      <c r="W3140">
        <v>98</v>
      </c>
      <c r="X3140">
        <v>95</v>
      </c>
      <c r="Y3140" t="s">
        <v>173</v>
      </c>
      <c r="Z3140" t="s">
        <v>173</v>
      </c>
      <c r="AA3140" t="s">
        <v>173</v>
      </c>
      <c r="AB3140" t="s">
        <v>173</v>
      </c>
      <c r="AC3140" s="25">
        <v>53.720583360954585</v>
      </c>
      <c r="AD3140" s="25">
        <v>53.032814053695724</v>
      </c>
      <c r="AE3140" s="25">
        <v>51.458402386476635</v>
      </c>
      <c r="AQ3140" s="5">
        <f>VLOOKUP(AR3140,'End KS4 denominations'!A:G,7,0)</f>
        <v>12068</v>
      </c>
      <c r="AR3140" s="5" t="str">
        <f t="shared" si="49"/>
        <v>Girls.S8.state-funded mainstream.selective schools.Total</v>
      </c>
    </row>
    <row r="3141" spans="1:44" x14ac:dyDescent="0.25">
      <c r="A3141">
        <v>201819</v>
      </c>
      <c r="B3141" t="s">
        <v>19</v>
      </c>
      <c r="C3141" t="s">
        <v>110</v>
      </c>
      <c r="D3141" t="s">
        <v>20</v>
      </c>
      <c r="E3141" t="s">
        <v>21</v>
      </c>
      <c r="F3141" t="s">
        <v>22</v>
      </c>
      <c r="G3141" t="s">
        <v>161</v>
      </c>
      <c r="H3141" t="s">
        <v>128</v>
      </c>
      <c r="I3141" t="s">
        <v>166</v>
      </c>
      <c r="J3141" t="s">
        <v>131</v>
      </c>
      <c r="K3141" t="s">
        <v>161</v>
      </c>
      <c r="L3141" t="s">
        <v>54</v>
      </c>
      <c r="M3141" t="s">
        <v>26</v>
      </c>
      <c r="N3141">
        <v>13472</v>
      </c>
      <c r="O3141">
        <v>13466</v>
      </c>
      <c r="P3141">
        <v>13189</v>
      </c>
      <c r="Q3141">
        <v>12675</v>
      </c>
      <c r="R3141">
        <v>0</v>
      </c>
      <c r="S3141">
        <v>0</v>
      </c>
      <c r="T3141">
        <v>0</v>
      </c>
      <c r="U3141">
        <v>0</v>
      </c>
      <c r="V3141">
        <v>99</v>
      </c>
      <c r="W3141">
        <v>97</v>
      </c>
      <c r="X3141">
        <v>94</v>
      </c>
      <c r="Y3141" t="s">
        <v>173</v>
      </c>
      <c r="Z3141" t="s">
        <v>173</v>
      </c>
      <c r="AA3141" t="s">
        <v>173</v>
      </c>
      <c r="AB3141" t="s">
        <v>173</v>
      </c>
      <c r="AC3141" s="25">
        <v>56.110671277969914</v>
      </c>
      <c r="AD3141" s="25">
        <v>54.956456519021621</v>
      </c>
      <c r="AE3141" s="25">
        <v>52.81470061252552</v>
      </c>
      <c r="AQ3141" s="5">
        <f>VLOOKUP(AR3141,'End KS4 denominations'!A:G,7,0)</f>
        <v>23999</v>
      </c>
      <c r="AR3141" s="5" t="str">
        <f t="shared" si="49"/>
        <v>Total.S8.state-funded mainstream.selective schools.Total</v>
      </c>
    </row>
    <row r="3142" spans="1:44" x14ac:dyDescent="0.25">
      <c r="A3142">
        <v>201819</v>
      </c>
      <c r="B3142" t="s">
        <v>19</v>
      </c>
      <c r="C3142" t="s">
        <v>110</v>
      </c>
      <c r="D3142" t="s">
        <v>20</v>
      </c>
      <c r="E3142" t="s">
        <v>21</v>
      </c>
      <c r="F3142" t="s">
        <v>22</v>
      </c>
      <c r="G3142" t="s">
        <v>111</v>
      </c>
      <c r="H3142" t="s">
        <v>128</v>
      </c>
      <c r="I3142" t="s">
        <v>166</v>
      </c>
      <c r="J3142" t="s">
        <v>129</v>
      </c>
      <c r="K3142" t="s">
        <v>161</v>
      </c>
      <c r="L3142" t="s">
        <v>55</v>
      </c>
      <c r="M3142" t="s">
        <v>26</v>
      </c>
      <c r="N3142">
        <v>476</v>
      </c>
      <c r="O3142">
        <v>460</v>
      </c>
      <c r="P3142">
        <v>225</v>
      </c>
      <c r="Q3142">
        <v>145</v>
      </c>
      <c r="R3142">
        <v>0</v>
      </c>
      <c r="S3142">
        <v>0</v>
      </c>
      <c r="T3142">
        <v>0</v>
      </c>
      <c r="U3142">
        <v>0</v>
      </c>
      <c r="V3142">
        <v>96</v>
      </c>
      <c r="W3142">
        <v>47</v>
      </c>
      <c r="X3142">
        <v>30</v>
      </c>
      <c r="Y3142" t="s">
        <v>173</v>
      </c>
      <c r="Z3142" t="s">
        <v>173</v>
      </c>
      <c r="AA3142" t="s">
        <v>173</v>
      </c>
      <c r="AB3142" t="s">
        <v>173</v>
      </c>
      <c r="AC3142" s="25">
        <v>2.7137042062415198</v>
      </c>
      <c r="AD3142" s="25">
        <v>1.3273553182703086</v>
      </c>
      <c r="AE3142" s="25">
        <v>0.85540676066308774</v>
      </c>
      <c r="AQ3142" s="5">
        <f>VLOOKUP(AR3142,'End KS4 denominations'!A:G,7,0)</f>
        <v>16951</v>
      </c>
      <c r="AR3142" s="5" t="str">
        <f t="shared" si="49"/>
        <v>Boys.S8.state-funded mainstream.non-selective schools in highly selective areas.Total</v>
      </c>
    </row>
    <row r="3143" spans="1:44" x14ac:dyDescent="0.25">
      <c r="A3143">
        <v>201819</v>
      </c>
      <c r="B3143" t="s">
        <v>19</v>
      </c>
      <c r="C3143" t="s">
        <v>110</v>
      </c>
      <c r="D3143" t="s">
        <v>20</v>
      </c>
      <c r="E3143" t="s">
        <v>21</v>
      </c>
      <c r="F3143" t="s">
        <v>22</v>
      </c>
      <c r="G3143" t="s">
        <v>113</v>
      </c>
      <c r="H3143" t="s">
        <v>128</v>
      </c>
      <c r="I3143" t="s">
        <v>166</v>
      </c>
      <c r="J3143" t="s">
        <v>129</v>
      </c>
      <c r="K3143" t="s">
        <v>161</v>
      </c>
      <c r="L3143" t="s">
        <v>55</v>
      </c>
      <c r="M3143" t="s">
        <v>26</v>
      </c>
      <c r="N3143">
        <v>620</v>
      </c>
      <c r="O3143">
        <v>598</v>
      </c>
      <c r="P3143">
        <v>391</v>
      </c>
      <c r="Q3143">
        <v>255</v>
      </c>
      <c r="R3143">
        <v>0</v>
      </c>
      <c r="S3143">
        <v>0</v>
      </c>
      <c r="T3143">
        <v>0</v>
      </c>
      <c r="U3143">
        <v>0</v>
      </c>
      <c r="V3143">
        <v>96</v>
      </c>
      <c r="W3143">
        <v>63</v>
      </c>
      <c r="X3143">
        <v>41</v>
      </c>
      <c r="Y3143" t="s">
        <v>173</v>
      </c>
      <c r="Z3143" t="s">
        <v>173</v>
      </c>
      <c r="AA3143" t="s">
        <v>173</v>
      </c>
      <c r="AB3143" t="s">
        <v>173</v>
      </c>
      <c r="AC3143" s="25">
        <v>3.6374695863746962</v>
      </c>
      <c r="AD3143" s="25">
        <v>2.3783454987834549</v>
      </c>
      <c r="AE3143" s="25">
        <v>1.551094890510949</v>
      </c>
      <c r="AQ3143" s="5">
        <f>VLOOKUP(AR3143,'End KS4 denominations'!A:G,7,0)</f>
        <v>16440</v>
      </c>
      <c r="AR3143" s="5" t="str">
        <f t="shared" si="49"/>
        <v>Girls.S8.state-funded mainstream.non-selective schools in highly selective areas.Total</v>
      </c>
    </row>
    <row r="3144" spans="1:44" x14ac:dyDescent="0.25">
      <c r="A3144">
        <v>201819</v>
      </c>
      <c r="B3144" t="s">
        <v>19</v>
      </c>
      <c r="C3144" t="s">
        <v>110</v>
      </c>
      <c r="D3144" t="s">
        <v>20</v>
      </c>
      <c r="E3144" t="s">
        <v>21</v>
      </c>
      <c r="F3144" t="s">
        <v>22</v>
      </c>
      <c r="G3144" t="s">
        <v>161</v>
      </c>
      <c r="H3144" t="s">
        <v>128</v>
      </c>
      <c r="I3144" t="s">
        <v>166</v>
      </c>
      <c r="J3144" t="s">
        <v>129</v>
      </c>
      <c r="K3144" t="s">
        <v>161</v>
      </c>
      <c r="L3144" t="s">
        <v>55</v>
      </c>
      <c r="M3144" t="s">
        <v>26</v>
      </c>
      <c r="N3144">
        <v>1096</v>
      </c>
      <c r="O3144">
        <v>1058</v>
      </c>
      <c r="P3144">
        <v>616</v>
      </c>
      <c r="Q3144">
        <v>400</v>
      </c>
      <c r="R3144">
        <v>0</v>
      </c>
      <c r="S3144">
        <v>0</v>
      </c>
      <c r="T3144">
        <v>0</v>
      </c>
      <c r="U3144">
        <v>0</v>
      </c>
      <c r="V3144">
        <v>96</v>
      </c>
      <c r="W3144">
        <v>56</v>
      </c>
      <c r="X3144">
        <v>36</v>
      </c>
      <c r="Y3144" t="s">
        <v>173</v>
      </c>
      <c r="Z3144" t="s">
        <v>173</v>
      </c>
      <c r="AA3144" t="s">
        <v>173</v>
      </c>
      <c r="AB3144" t="s">
        <v>173</v>
      </c>
      <c r="AC3144" s="25">
        <v>3.1685184630589078</v>
      </c>
      <c r="AD3144" s="25">
        <v>1.844808481327304</v>
      </c>
      <c r="AE3144" s="25">
        <v>1.19792758527747</v>
      </c>
      <c r="AQ3144" s="5">
        <f>VLOOKUP(AR3144,'End KS4 denominations'!A:G,7,0)</f>
        <v>33391</v>
      </c>
      <c r="AR3144" s="5" t="str">
        <f t="shared" si="49"/>
        <v>Total.S8.state-funded mainstream.non-selective schools in highly selective areas.Total</v>
      </c>
    </row>
    <row r="3145" spans="1:44" x14ac:dyDescent="0.25">
      <c r="A3145">
        <v>201819</v>
      </c>
      <c r="B3145" t="s">
        <v>19</v>
      </c>
      <c r="C3145" t="s">
        <v>110</v>
      </c>
      <c r="D3145" t="s">
        <v>20</v>
      </c>
      <c r="E3145" t="s">
        <v>21</v>
      </c>
      <c r="F3145" t="s">
        <v>22</v>
      </c>
      <c r="G3145" t="s">
        <v>111</v>
      </c>
      <c r="H3145" t="s">
        <v>128</v>
      </c>
      <c r="I3145" t="s">
        <v>166</v>
      </c>
      <c r="J3145" t="s">
        <v>130</v>
      </c>
      <c r="K3145" t="s">
        <v>161</v>
      </c>
      <c r="L3145" t="s">
        <v>55</v>
      </c>
      <c r="M3145" t="s">
        <v>26</v>
      </c>
      <c r="N3145">
        <v>15195</v>
      </c>
      <c r="O3145">
        <v>14939</v>
      </c>
      <c r="P3145">
        <v>10121</v>
      </c>
      <c r="Q3145">
        <v>7049</v>
      </c>
      <c r="R3145">
        <v>0</v>
      </c>
      <c r="S3145">
        <v>0</v>
      </c>
      <c r="T3145">
        <v>0</v>
      </c>
      <c r="U3145">
        <v>0</v>
      </c>
      <c r="V3145">
        <v>98</v>
      </c>
      <c r="W3145">
        <v>66</v>
      </c>
      <c r="X3145">
        <v>46</v>
      </c>
      <c r="Y3145" t="s">
        <v>173</v>
      </c>
      <c r="Z3145" t="s">
        <v>173</v>
      </c>
      <c r="AA3145" t="s">
        <v>173</v>
      </c>
      <c r="AB3145" t="s">
        <v>173</v>
      </c>
      <c r="AC3145" s="25">
        <v>6.2388547134904426</v>
      </c>
      <c r="AD3145" s="25">
        <v>4.226752028598753</v>
      </c>
      <c r="AE3145" s="25">
        <v>2.9438173154424079</v>
      </c>
      <c r="AQ3145" s="5">
        <f>VLOOKUP(AR3145,'End KS4 denominations'!A:G,7,0)</f>
        <v>239451</v>
      </c>
      <c r="AR3145" s="5" t="str">
        <f t="shared" si="49"/>
        <v>Boys.S8.state-funded mainstream.non-selective schools in other areas.Total</v>
      </c>
    </row>
    <row r="3146" spans="1:44" x14ac:dyDescent="0.25">
      <c r="A3146">
        <v>201819</v>
      </c>
      <c r="B3146" t="s">
        <v>19</v>
      </c>
      <c r="C3146" t="s">
        <v>110</v>
      </c>
      <c r="D3146" t="s">
        <v>20</v>
      </c>
      <c r="E3146" t="s">
        <v>21</v>
      </c>
      <c r="F3146" t="s">
        <v>22</v>
      </c>
      <c r="G3146" t="s">
        <v>113</v>
      </c>
      <c r="H3146" t="s">
        <v>128</v>
      </c>
      <c r="I3146" t="s">
        <v>166</v>
      </c>
      <c r="J3146" t="s">
        <v>130</v>
      </c>
      <c r="K3146" t="s">
        <v>161</v>
      </c>
      <c r="L3146" t="s">
        <v>55</v>
      </c>
      <c r="M3146" t="s">
        <v>26</v>
      </c>
      <c r="N3146">
        <v>16441</v>
      </c>
      <c r="O3146">
        <v>16226</v>
      </c>
      <c r="P3146">
        <v>12551</v>
      </c>
      <c r="Q3146">
        <v>9349</v>
      </c>
      <c r="R3146">
        <v>0</v>
      </c>
      <c r="S3146">
        <v>0</v>
      </c>
      <c r="T3146">
        <v>0</v>
      </c>
      <c r="U3146">
        <v>0</v>
      </c>
      <c r="V3146">
        <v>98</v>
      </c>
      <c r="W3146">
        <v>76</v>
      </c>
      <c r="X3146">
        <v>56</v>
      </c>
      <c r="Y3146" t="s">
        <v>173</v>
      </c>
      <c r="Z3146" t="s">
        <v>173</v>
      </c>
      <c r="AA3146" t="s">
        <v>173</v>
      </c>
      <c r="AB3146" t="s">
        <v>173</v>
      </c>
      <c r="AC3146" s="25">
        <v>6.9350475058874821</v>
      </c>
      <c r="AD3146" s="25">
        <v>5.3643400250458395</v>
      </c>
      <c r="AE3146" s="25">
        <v>3.9957943505819098</v>
      </c>
      <c r="AQ3146" s="5">
        <f>VLOOKUP(AR3146,'End KS4 denominations'!A:G,7,0)</f>
        <v>233971</v>
      </c>
      <c r="AR3146" s="5" t="str">
        <f t="shared" si="49"/>
        <v>Girls.S8.state-funded mainstream.non-selective schools in other areas.Total</v>
      </c>
    </row>
    <row r="3147" spans="1:44" x14ac:dyDescent="0.25">
      <c r="A3147">
        <v>201819</v>
      </c>
      <c r="B3147" t="s">
        <v>19</v>
      </c>
      <c r="C3147" t="s">
        <v>110</v>
      </c>
      <c r="D3147" t="s">
        <v>20</v>
      </c>
      <c r="E3147" t="s">
        <v>21</v>
      </c>
      <c r="F3147" t="s">
        <v>22</v>
      </c>
      <c r="G3147" t="s">
        <v>161</v>
      </c>
      <c r="H3147" t="s">
        <v>128</v>
      </c>
      <c r="I3147" t="s">
        <v>166</v>
      </c>
      <c r="J3147" t="s">
        <v>130</v>
      </c>
      <c r="K3147" t="s">
        <v>161</v>
      </c>
      <c r="L3147" t="s">
        <v>55</v>
      </c>
      <c r="M3147" t="s">
        <v>26</v>
      </c>
      <c r="N3147">
        <v>31636</v>
      </c>
      <c r="O3147">
        <v>31165</v>
      </c>
      <c r="P3147">
        <v>22672</v>
      </c>
      <c r="Q3147">
        <v>16398</v>
      </c>
      <c r="R3147">
        <v>0</v>
      </c>
      <c r="S3147">
        <v>0</v>
      </c>
      <c r="T3147">
        <v>0</v>
      </c>
      <c r="U3147">
        <v>0</v>
      </c>
      <c r="V3147">
        <v>98</v>
      </c>
      <c r="W3147">
        <v>71</v>
      </c>
      <c r="X3147">
        <v>51</v>
      </c>
      <c r="Y3147" t="s">
        <v>173</v>
      </c>
      <c r="Z3147" t="s">
        <v>173</v>
      </c>
      <c r="AA3147" t="s">
        <v>173</v>
      </c>
      <c r="AB3147" t="s">
        <v>173</v>
      </c>
      <c r="AC3147" s="25">
        <v>6.5829217907068109</v>
      </c>
      <c r="AD3147" s="25">
        <v>4.7889620676690141</v>
      </c>
      <c r="AE3147" s="25">
        <v>3.4637173599874957</v>
      </c>
      <c r="AQ3147" s="5">
        <f>VLOOKUP(AR3147,'End KS4 denominations'!A:G,7,0)</f>
        <v>473422</v>
      </c>
      <c r="AR3147" s="5" t="str">
        <f t="shared" si="49"/>
        <v>Total.S8.state-funded mainstream.non-selective schools in other areas.Total</v>
      </c>
    </row>
    <row r="3148" spans="1:44" x14ac:dyDescent="0.25">
      <c r="A3148">
        <v>201819</v>
      </c>
      <c r="B3148" t="s">
        <v>19</v>
      </c>
      <c r="C3148" t="s">
        <v>110</v>
      </c>
      <c r="D3148" t="s">
        <v>20</v>
      </c>
      <c r="E3148" t="s">
        <v>21</v>
      </c>
      <c r="F3148" t="s">
        <v>22</v>
      </c>
      <c r="G3148" t="s">
        <v>111</v>
      </c>
      <c r="H3148" t="s">
        <v>128</v>
      </c>
      <c r="I3148" t="s">
        <v>166</v>
      </c>
      <c r="J3148" t="s">
        <v>131</v>
      </c>
      <c r="K3148" t="s">
        <v>161</v>
      </c>
      <c r="L3148" t="s">
        <v>55</v>
      </c>
      <c r="M3148" t="s">
        <v>26</v>
      </c>
      <c r="N3148">
        <v>3320</v>
      </c>
      <c r="O3148">
        <v>3275</v>
      </c>
      <c r="P3148">
        <v>2997</v>
      </c>
      <c r="Q3148">
        <v>2532</v>
      </c>
      <c r="R3148">
        <v>0</v>
      </c>
      <c r="S3148">
        <v>0</v>
      </c>
      <c r="T3148">
        <v>0</v>
      </c>
      <c r="U3148">
        <v>0</v>
      </c>
      <c r="V3148">
        <v>98</v>
      </c>
      <c r="W3148">
        <v>90</v>
      </c>
      <c r="X3148">
        <v>76</v>
      </c>
      <c r="Y3148" t="s">
        <v>173</v>
      </c>
      <c r="Z3148" t="s">
        <v>173</v>
      </c>
      <c r="AA3148" t="s">
        <v>173</v>
      </c>
      <c r="AB3148" t="s">
        <v>173</v>
      </c>
      <c r="AC3148" s="25">
        <v>27.449501299136703</v>
      </c>
      <c r="AD3148" s="25">
        <v>25.119436761377923</v>
      </c>
      <c r="AE3148" s="25">
        <v>21.222026653256222</v>
      </c>
      <c r="AQ3148" s="5">
        <f>VLOOKUP(AR3148,'End KS4 denominations'!A:G,7,0)</f>
        <v>11931</v>
      </c>
      <c r="AR3148" s="5" t="str">
        <f t="shared" si="49"/>
        <v>Boys.S8.state-funded mainstream.selective schools.Total</v>
      </c>
    </row>
    <row r="3149" spans="1:44" x14ac:dyDescent="0.25">
      <c r="A3149">
        <v>201819</v>
      </c>
      <c r="B3149" t="s">
        <v>19</v>
      </c>
      <c r="C3149" t="s">
        <v>110</v>
      </c>
      <c r="D3149" t="s">
        <v>20</v>
      </c>
      <c r="E3149" t="s">
        <v>21</v>
      </c>
      <c r="F3149" t="s">
        <v>22</v>
      </c>
      <c r="G3149" t="s">
        <v>113</v>
      </c>
      <c r="H3149" t="s">
        <v>128</v>
      </c>
      <c r="I3149" t="s">
        <v>166</v>
      </c>
      <c r="J3149" t="s">
        <v>131</v>
      </c>
      <c r="K3149" t="s">
        <v>161</v>
      </c>
      <c r="L3149" t="s">
        <v>55</v>
      </c>
      <c r="M3149" t="s">
        <v>26</v>
      </c>
      <c r="N3149">
        <v>2896</v>
      </c>
      <c r="O3149">
        <v>2878</v>
      </c>
      <c r="P3149">
        <v>2738</v>
      </c>
      <c r="Q3149">
        <v>2498</v>
      </c>
      <c r="R3149">
        <v>0</v>
      </c>
      <c r="S3149">
        <v>0</v>
      </c>
      <c r="T3149">
        <v>0</v>
      </c>
      <c r="U3149">
        <v>0</v>
      </c>
      <c r="V3149">
        <v>99</v>
      </c>
      <c r="W3149">
        <v>94</v>
      </c>
      <c r="X3149">
        <v>86</v>
      </c>
      <c r="Y3149" t="s">
        <v>173</v>
      </c>
      <c r="Z3149" t="s">
        <v>173</v>
      </c>
      <c r="AA3149" t="s">
        <v>173</v>
      </c>
      <c r="AB3149" t="s">
        <v>173</v>
      </c>
      <c r="AC3149" s="25">
        <v>23.848193569771293</v>
      </c>
      <c r="AD3149" s="25">
        <v>22.688100762346703</v>
      </c>
      <c r="AE3149" s="25">
        <v>20.699370235333113</v>
      </c>
      <c r="AQ3149" s="5">
        <f>VLOOKUP(AR3149,'End KS4 denominations'!A:G,7,0)</f>
        <v>12068</v>
      </c>
      <c r="AR3149" s="5" t="str">
        <f t="shared" si="49"/>
        <v>Girls.S8.state-funded mainstream.selective schools.Total</v>
      </c>
    </row>
    <row r="3150" spans="1:44" x14ac:dyDescent="0.25">
      <c r="A3150">
        <v>201819</v>
      </c>
      <c r="B3150" t="s">
        <v>19</v>
      </c>
      <c r="C3150" t="s">
        <v>110</v>
      </c>
      <c r="D3150" t="s">
        <v>20</v>
      </c>
      <c r="E3150" t="s">
        <v>21</v>
      </c>
      <c r="F3150" t="s">
        <v>22</v>
      </c>
      <c r="G3150" t="s">
        <v>161</v>
      </c>
      <c r="H3150" t="s">
        <v>128</v>
      </c>
      <c r="I3150" t="s">
        <v>166</v>
      </c>
      <c r="J3150" t="s">
        <v>131</v>
      </c>
      <c r="K3150" t="s">
        <v>161</v>
      </c>
      <c r="L3150" t="s">
        <v>55</v>
      </c>
      <c r="M3150" t="s">
        <v>26</v>
      </c>
      <c r="N3150">
        <v>6216</v>
      </c>
      <c r="O3150">
        <v>6153</v>
      </c>
      <c r="P3150">
        <v>5735</v>
      </c>
      <c r="Q3150">
        <v>5030</v>
      </c>
      <c r="R3150">
        <v>0</v>
      </c>
      <c r="S3150">
        <v>0</v>
      </c>
      <c r="T3150">
        <v>0</v>
      </c>
      <c r="U3150">
        <v>0</v>
      </c>
      <c r="V3150">
        <v>98</v>
      </c>
      <c r="W3150">
        <v>92</v>
      </c>
      <c r="X3150">
        <v>80</v>
      </c>
      <c r="Y3150" t="s">
        <v>173</v>
      </c>
      <c r="Z3150" t="s">
        <v>173</v>
      </c>
      <c r="AA3150" t="s">
        <v>173</v>
      </c>
      <c r="AB3150" t="s">
        <v>173</v>
      </c>
      <c r="AC3150" s="25">
        <v>25.638568273678068</v>
      </c>
      <c r="AD3150" s="25">
        <v>23.896829034543106</v>
      </c>
      <c r="AE3150" s="25">
        <v>20.959206633609735</v>
      </c>
      <c r="AQ3150" s="5">
        <f>VLOOKUP(AR3150,'End KS4 denominations'!A:G,7,0)</f>
        <v>23999</v>
      </c>
      <c r="AR3150" s="5" t="str">
        <f t="shared" si="49"/>
        <v>Total.S8.state-funded mainstream.selective schools.Total</v>
      </c>
    </row>
    <row r="3151" spans="1:44" x14ac:dyDescent="0.25">
      <c r="A3151">
        <v>201819</v>
      </c>
      <c r="B3151" t="s">
        <v>19</v>
      </c>
      <c r="C3151" t="s">
        <v>110</v>
      </c>
      <c r="D3151" t="s">
        <v>20</v>
      </c>
      <c r="E3151" t="s">
        <v>21</v>
      </c>
      <c r="F3151" t="s">
        <v>22</v>
      </c>
      <c r="G3151" t="s">
        <v>111</v>
      </c>
      <c r="H3151" t="s">
        <v>128</v>
      </c>
      <c r="I3151" t="s">
        <v>166</v>
      </c>
      <c r="J3151" t="s">
        <v>129</v>
      </c>
      <c r="K3151" t="s">
        <v>161</v>
      </c>
      <c r="L3151" t="s">
        <v>56</v>
      </c>
      <c r="M3151" t="s">
        <v>26</v>
      </c>
      <c r="N3151">
        <v>7233</v>
      </c>
      <c r="O3151">
        <v>6657</v>
      </c>
      <c r="P3151">
        <v>3340</v>
      </c>
      <c r="Q3151">
        <v>2336</v>
      </c>
      <c r="R3151">
        <v>0</v>
      </c>
      <c r="S3151">
        <v>0</v>
      </c>
      <c r="T3151">
        <v>0</v>
      </c>
      <c r="U3151">
        <v>0</v>
      </c>
      <c r="V3151">
        <v>92</v>
      </c>
      <c r="W3151">
        <v>46</v>
      </c>
      <c r="X3151">
        <v>32</v>
      </c>
      <c r="Y3151" t="s">
        <v>173</v>
      </c>
      <c r="Z3151" t="s">
        <v>173</v>
      </c>
      <c r="AA3151" t="s">
        <v>173</v>
      </c>
      <c r="AB3151" t="s">
        <v>173</v>
      </c>
      <c r="AC3151" s="25">
        <v>39.272019349890861</v>
      </c>
      <c r="AD3151" s="25">
        <v>19.703852280101469</v>
      </c>
      <c r="AE3151" s="25">
        <v>13.780897882130846</v>
      </c>
      <c r="AQ3151" s="5">
        <f>VLOOKUP(AR3151,'End KS4 denominations'!A:G,7,0)</f>
        <v>16951</v>
      </c>
      <c r="AR3151" s="5" t="str">
        <f t="shared" si="49"/>
        <v>Boys.S8.state-funded mainstream.non-selective schools in highly selective areas.Total</v>
      </c>
    </row>
    <row r="3152" spans="1:44" x14ac:dyDescent="0.25">
      <c r="A3152">
        <v>201819</v>
      </c>
      <c r="B3152" t="s">
        <v>19</v>
      </c>
      <c r="C3152" t="s">
        <v>110</v>
      </c>
      <c r="D3152" t="s">
        <v>20</v>
      </c>
      <c r="E3152" t="s">
        <v>21</v>
      </c>
      <c r="F3152" t="s">
        <v>22</v>
      </c>
      <c r="G3152" t="s">
        <v>113</v>
      </c>
      <c r="H3152" t="s">
        <v>128</v>
      </c>
      <c r="I3152" t="s">
        <v>166</v>
      </c>
      <c r="J3152" t="s">
        <v>129</v>
      </c>
      <c r="K3152" t="s">
        <v>161</v>
      </c>
      <c r="L3152" t="s">
        <v>56</v>
      </c>
      <c r="M3152" t="s">
        <v>26</v>
      </c>
      <c r="N3152">
        <v>8161</v>
      </c>
      <c r="O3152">
        <v>7839</v>
      </c>
      <c r="P3152">
        <v>4436</v>
      </c>
      <c r="Q3152">
        <v>3290</v>
      </c>
      <c r="R3152">
        <v>0</v>
      </c>
      <c r="S3152">
        <v>0</v>
      </c>
      <c r="T3152">
        <v>0</v>
      </c>
      <c r="U3152">
        <v>0</v>
      </c>
      <c r="V3152">
        <v>96</v>
      </c>
      <c r="W3152">
        <v>54</v>
      </c>
      <c r="X3152">
        <v>40</v>
      </c>
      <c r="Y3152" t="s">
        <v>173</v>
      </c>
      <c r="Z3152" t="s">
        <v>173</v>
      </c>
      <c r="AA3152" t="s">
        <v>173</v>
      </c>
      <c r="AB3152" t="s">
        <v>173</v>
      </c>
      <c r="AC3152" s="25">
        <v>47.682481751824817</v>
      </c>
      <c r="AD3152" s="25">
        <v>26.982968369829685</v>
      </c>
      <c r="AE3152" s="25">
        <v>20.012165450121657</v>
      </c>
      <c r="AQ3152" s="5">
        <f>VLOOKUP(AR3152,'End KS4 denominations'!A:G,7,0)</f>
        <v>16440</v>
      </c>
      <c r="AR3152" s="5" t="str">
        <f t="shared" si="49"/>
        <v>Girls.S8.state-funded mainstream.non-selective schools in highly selective areas.Total</v>
      </c>
    </row>
    <row r="3153" spans="1:44" x14ac:dyDescent="0.25">
      <c r="A3153">
        <v>201819</v>
      </c>
      <c r="B3153" t="s">
        <v>19</v>
      </c>
      <c r="C3153" t="s">
        <v>110</v>
      </c>
      <c r="D3153" t="s">
        <v>20</v>
      </c>
      <c r="E3153" t="s">
        <v>21</v>
      </c>
      <c r="F3153" t="s">
        <v>22</v>
      </c>
      <c r="G3153" t="s">
        <v>161</v>
      </c>
      <c r="H3153" t="s">
        <v>128</v>
      </c>
      <c r="I3153" t="s">
        <v>166</v>
      </c>
      <c r="J3153" t="s">
        <v>129</v>
      </c>
      <c r="K3153" t="s">
        <v>161</v>
      </c>
      <c r="L3153" t="s">
        <v>56</v>
      </c>
      <c r="M3153" t="s">
        <v>26</v>
      </c>
      <c r="N3153">
        <v>15394</v>
      </c>
      <c r="O3153">
        <v>14496</v>
      </c>
      <c r="P3153">
        <v>7776</v>
      </c>
      <c r="Q3153">
        <v>5626</v>
      </c>
      <c r="R3153">
        <v>0</v>
      </c>
      <c r="S3153">
        <v>0</v>
      </c>
      <c r="T3153">
        <v>0</v>
      </c>
      <c r="U3153">
        <v>0</v>
      </c>
      <c r="V3153">
        <v>94</v>
      </c>
      <c r="W3153">
        <v>50</v>
      </c>
      <c r="X3153">
        <v>36</v>
      </c>
      <c r="Y3153" t="s">
        <v>173</v>
      </c>
      <c r="Z3153" t="s">
        <v>173</v>
      </c>
      <c r="AA3153" t="s">
        <v>173</v>
      </c>
      <c r="AB3153" t="s">
        <v>173</v>
      </c>
      <c r="AC3153" s="25">
        <v>43.412895690455514</v>
      </c>
      <c r="AD3153" s="25">
        <v>23.287712257794016</v>
      </c>
      <c r="AE3153" s="25">
        <v>16.848851486927614</v>
      </c>
      <c r="AQ3153" s="5">
        <f>VLOOKUP(AR3153,'End KS4 denominations'!A:G,7,0)</f>
        <v>33391</v>
      </c>
      <c r="AR3153" s="5" t="str">
        <f t="shared" si="49"/>
        <v>Total.S8.state-funded mainstream.non-selective schools in highly selective areas.Total</v>
      </c>
    </row>
    <row r="3154" spans="1:44" x14ac:dyDescent="0.25">
      <c r="A3154">
        <v>201819</v>
      </c>
      <c r="B3154" t="s">
        <v>19</v>
      </c>
      <c r="C3154" t="s">
        <v>110</v>
      </c>
      <c r="D3154" t="s">
        <v>20</v>
      </c>
      <c r="E3154" t="s">
        <v>21</v>
      </c>
      <c r="F3154" t="s">
        <v>22</v>
      </c>
      <c r="G3154" t="s">
        <v>111</v>
      </c>
      <c r="H3154" t="s">
        <v>128</v>
      </c>
      <c r="I3154" t="s">
        <v>166</v>
      </c>
      <c r="J3154" t="s">
        <v>130</v>
      </c>
      <c r="K3154" t="s">
        <v>161</v>
      </c>
      <c r="L3154" t="s">
        <v>56</v>
      </c>
      <c r="M3154" t="s">
        <v>26</v>
      </c>
      <c r="N3154">
        <v>105957</v>
      </c>
      <c r="O3154">
        <v>100799</v>
      </c>
      <c r="P3154">
        <v>61001</v>
      </c>
      <c r="Q3154">
        <v>47438</v>
      </c>
      <c r="R3154">
        <v>0</v>
      </c>
      <c r="S3154">
        <v>0</v>
      </c>
      <c r="T3154">
        <v>0</v>
      </c>
      <c r="U3154">
        <v>0</v>
      </c>
      <c r="V3154">
        <v>95</v>
      </c>
      <c r="W3154">
        <v>57</v>
      </c>
      <c r="X3154">
        <v>44</v>
      </c>
      <c r="Y3154" t="s">
        <v>173</v>
      </c>
      <c r="Z3154" t="s">
        <v>173</v>
      </c>
      <c r="AA3154" t="s">
        <v>173</v>
      </c>
      <c r="AB3154" t="s">
        <v>173</v>
      </c>
      <c r="AC3154" s="25">
        <v>42.095877653465635</v>
      </c>
      <c r="AD3154" s="25">
        <v>25.475358215250722</v>
      </c>
      <c r="AE3154" s="25">
        <v>19.811151342028225</v>
      </c>
      <c r="AQ3154" s="5">
        <f>VLOOKUP(AR3154,'End KS4 denominations'!A:G,7,0)</f>
        <v>239451</v>
      </c>
      <c r="AR3154" s="5" t="str">
        <f t="shared" si="49"/>
        <v>Boys.S8.state-funded mainstream.non-selective schools in other areas.Total</v>
      </c>
    </row>
    <row r="3155" spans="1:44" x14ac:dyDescent="0.25">
      <c r="A3155">
        <v>201819</v>
      </c>
      <c r="B3155" t="s">
        <v>19</v>
      </c>
      <c r="C3155" t="s">
        <v>110</v>
      </c>
      <c r="D3155" t="s">
        <v>20</v>
      </c>
      <c r="E3155" t="s">
        <v>21</v>
      </c>
      <c r="F3155" t="s">
        <v>22</v>
      </c>
      <c r="G3155" t="s">
        <v>113</v>
      </c>
      <c r="H3155" t="s">
        <v>128</v>
      </c>
      <c r="I3155" t="s">
        <v>166</v>
      </c>
      <c r="J3155" t="s">
        <v>130</v>
      </c>
      <c r="K3155" t="s">
        <v>161</v>
      </c>
      <c r="L3155" t="s">
        <v>56</v>
      </c>
      <c r="M3155" t="s">
        <v>26</v>
      </c>
      <c r="N3155">
        <v>118570</v>
      </c>
      <c r="O3155">
        <v>115656</v>
      </c>
      <c r="P3155">
        <v>77154</v>
      </c>
      <c r="Q3155">
        <v>62775</v>
      </c>
      <c r="R3155">
        <v>0</v>
      </c>
      <c r="S3155">
        <v>0</v>
      </c>
      <c r="T3155">
        <v>0</v>
      </c>
      <c r="U3155">
        <v>0</v>
      </c>
      <c r="V3155">
        <v>97</v>
      </c>
      <c r="W3155">
        <v>65</v>
      </c>
      <c r="X3155">
        <v>52</v>
      </c>
      <c r="Y3155" t="s">
        <v>173</v>
      </c>
      <c r="Z3155" t="s">
        <v>173</v>
      </c>
      <c r="AA3155" t="s">
        <v>173</v>
      </c>
      <c r="AB3155" t="s">
        <v>173</v>
      </c>
      <c r="AC3155" s="25">
        <v>49.43176718482205</v>
      </c>
      <c r="AD3155" s="25">
        <v>32.975881626355402</v>
      </c>
      <c r="AE3155" s="25">
        <v>26.830248193152144</v>
      </c>
      <c r="AQ3155" s="5">
        <f>VLOOKUP(AR3155,'End KS4 denominations'!A:G,7,0)</f>
        <v>233971</v>
      </c>
      <c r="AR3155" s="5" t="str">
        <f t="shared" si="49"/>
        <v>Girls.S8.state-funded mainstream.non-selective schools in other areas.Total</v>
      </c>
    </row>
    <row r="3156" spans="1:44" x14ac:dyDescent="0.25">
      <c r="A3156">
        <v>201819</v>
      </c>
      <c r="B3156" t="s">
        <v>19</v>
      </c>
      <c r="C3156" t="s">
        <v>110</v>
      </c>
      <c r="D3156" t="s">
        <v>20</v>
      </c>
      <c r="E3156" t="s">
        <v>21</v>
      </c>
      <c r="F3156" t="s">
        <v>22</v>
      </c>
      <c r="G3156" t="s">
        <v>161</v>
      </c>
      <c r="H3156" t="s">
        <v>128</v>
      </c>
      <c r="I3156" t="s">
        <v>166</v>
      </c>
      <c r="J3156" t="s">
        <v>130</v>
      </c>
      <c r="K3156" t="s">
        <v>161</v>
      </c>
      <c r="L3156" t="s">
        <v>56</v>
      </c>
      <c r="M3156" t="s">
        <v>26</v>
      </c>
      <c r="N3156">
        <v>224527</v>
      </c>
      <c r="O3156">
        <v>216455</v>
      </c>
      <c r="P3156">
        <v>138155</v>
      </c>
      <c r="Q3156">
        <v>110213</v>
      </c>
      <c r="R3156">
        <v>0</v>
      </c>
      <c r="S3156">
        <v>0</v>
      </c>
      <c r="T3156">
        <v>0</v>
      </c>
      <c r="U3156">
        <v>0</v>
      </c>
      <c r="V3156">
        <v>96</v>
      </c>
      <c r="W3156">
        <v>61</v>
      </c>
      <c r="X3156">
        <v>49</v>
      </c>
      <c r="Y3156" t="s">
        <v>173</v>
      </c>
      <c r="Z3156" t="s">
        <v>173</v>
      </c>
      <c r="AA3156" t="s">
        <v>173</v>
      </c>
      <c r="AB3156" t="s">
        <v>173</v>
      </c>
      <c r="AC3156" s="25">
        <v>45.72136487108753</v>
      </c>
      <c r="AD3156" s="25">
        <v>29.18220952976414</v>
      </c>
      <c r="AE3156" s="25">
        <v>23.280075704128663</v>
      </c>
      <c r="AQ3156" s="5">
        <f>VLOOKUP(AR3156,'End KS4 denominations'!A:G,7,0)</f>
        <v>473422</v>
      </c>
      <c r="AR3156" s="5" t="str">
        <f t="shared" si="49"/>
        <v>Total.S8.state-funded mainstream.non-selective schools in other areas.Total</v>
      </c>
    </row>
    <row r="3157" spans="1:44" x14ac:dyDescent="0.25">
      <c r="A3157">
        <v>201819</v>
      </c>
      <c r="B3157" t="s">
        <v>19</v>
      </c>
      <c r="C3157" t="s">
        <v>110</v>
      </c>
      <c r="D3157" t="s">
        <v>20</v>
      </c>
      <c r="E3157" t="s">
        <v>21</v>
      </c>
      <c r="F3157" t="s">
        <v>22</v>
      </c>
      <c r="G3157" t="s">
        <v>111</v>
      </c>
      <c r="H3157" t="s">
        <v>128</v>
      </c>
      <c r="I3157" t="s">
        <v>166</v>
      </c>
      <c r="J3157" t="s">
        <v>131</v>
      </c>
      <c r="K3157" t="s">
        <v>161</v>
      </c>
      <c r="L3157" t="s">
        <v>56</v>
      </c>
      <c r="M3157" t="s">
        <v>26</v>
      </c>
      <c r="N3157">
        <v>5932</v>
      </c>
      <c r="O3157">
        <v>5922</v>
      </c>
      <c r="P3157">
        <v>5659</v>
      </c>
      <c r="Q3157">
        <v>5332</v>
      </c>
      <c r="R3157">
        <v>0</v>
      </c>
      <c r="S3157">
        <v>0</v>
      </c>
      <c r="T3157">
        <v>0</v>
      </c>
      <c r="U3157">
        <v>0</v>
      </c>
      <c r="V3157">
        <v>99</v>
      </c>
      <c r="W3157">
        <v>95</v>
      </c>
      <c r="X3157">
        <v>89</v>
      </c>
      <c r="Y3157" t="s">
        <v>173</v>
      </c>
      <c r="Z3157" t="s">
        <v>173</v>
      </c>
      <c r="AA3157" t="s">
        <v>173</v>
      </c>
      <c r="AB3157" t="s">
        <v>173</v>
      </c>
      <c r="AC3157" s="25">
        <v>49.635403570530549</v>
      </c>
      <c r="AD3157" s="25">
        <v>47.431061939485375</v>
      </c>
      <c r="AE3157" s="25">
        <v>44.690302573128825</v>
      </c>
      <c r="AQ3157" s="5">
        <f>VLOOKUP(AR3157,'End KS4 denominations'!A:G,7,0)</f>
        <v>11931</v>
      </c>
      <c r="AR3157" s="5" t="str">
        <f t="shared" si="49"/>
        <v>Boys.S8.state-funded mainstream.selective schools.Total</v>
      </c>
    </row>
    <row r="3158" spans="1:44" x14ac:dyDescent="0.25">
      <c r="A3158">
        <v>201819</v>
      </c>
      <c r="B3158" t="s">
        <v>19</v>
      </c>
      <c r="C3158" t="s">
        <v>110</v>
      </c>
      <c r="D3158" t="s">
        <v>20</v>
      </c>
      <c r="E3158" t="s">
        <v>21</v>
      </c>
      <c r="F3158" t="s">
        <v>22</v>
      </c>
      <c r="G3158" t="s">
        <v>113</v>
      </c>
      <c r="H3158" t="s">
        <v>128</v>
      </c>
      <c r="I3158" t="s">
        <v>166</v>
      </c>
      <c r="J3158" t="s">
        <v>131</v>
      </c>
      <c r="K3158" t="s">
        <v>161</v>
      </c>
      <c r="L3158" t="s">
        <v>56</v>
      </c>
      <c r="M3158" t="s">
        <v>26</v>
      </c>
      <c r="N3158">
        <v>6563</v>
      </c>
      <c r="O3158">
        <v>6560</v>
      </c>
      <c r="P3158">
        <v>6393</v>
      </c>
      <c r="Q3158">
        <v>6144</v>
      </c>
      <c r="R3158">
        <v>0</v>
      </c>
      <c r="S3158">
        <v>0</v>
      </c>
      <c r="T3158">
        <v>0</v>
      </c>
      <c r="U3158">
        <v>0</v>
      </c>
      <c r="V3158">
        <v>99</v>
      </c>
      <c r="W3158">
        <v>97</v>
      </c>
      <c r="X3158">
        <v>93</v>
      </c>
      <c r="Y3158" t="s">
        <v>173</v>
      </c>
      <c r="Z3158" t="s">
        <v>173</v>
      </c>
      <c r="AA3158" t="s">
        <v>173</v>
      </c>
      <c r="AB3158" t="s">
        <v>173</v>
      </c>
      <c r="AC3158" s="25">
        <v>54.358634405038117</v>
      </c>
      <c r="AD3158" s="25">
        <v>52.9748094133245</v>
      </c>
      <c r="AE3158" s="25">
        <v>50.911501491547895</v>
      </c>
      <c r="AQ3158" s="5">
        <f>VLOOKUP(AR3158,'End KS4 denominations'!A:G,7,0)</f>
        <v>12068</v>
      </c>
      <c r="AR3158" s="5" t="str">
        <f t="shared" si="49"/>
        <v>Girls.S8.state-funded mainstream.selective schools.Total</v>
      </c>
    </row>
    <row r="3159" spans="1:44" x14ac:dyDescent="0.25">
      <c r="A3159">
        <v>201819</v>
      </c>
      <c r="B3159" t="s">
        <v>19</v>
      </c>
      <c r="C3159" t="s">
        <v>110</v>
      </c>
      <c r="D3159" t="s">
        <v>20</v>
      </c>
      <c r="E3159" t="s">
        <v>21</v>
      </c>
      <c r="F3159" t="s">
        <v>22</v>
      </c>
      <c r="G3159" t="s">
        <v>161</v>
      </c>
      <c r="H3159" t="s">
        <v>128</v>
      </c>
      <c r="I3159" t="s">
        <v>166</v>
      </c>
      <c r="J3159" t="s">
        <v>131</v>
      </c>
      <c r="K3159" t="s">
        <v>161</v>
      </c>
      <c r="L3159" t="s">
        <v>56</v>
      </c>
      <c r="M3159" t="s">
        <v>26</v>
      </c>
      <c r="N3159">
        <v>12495</v>
      </c>
      <c r="O3159">
        <v>12482</v>
      </c>
      <c r="P3159">
        <v>12052</v>
      </c>
      <c r="Q3159">
        <v>11476</v>
      </c>
      <c r="R3159">
        <v>0</v>
      </c>
      <c r="S3159">
        <v>0</v>
      </c>
      <c r="T3159">
        <v>0</v>
      </c>
      <c r="U3159">
        <v>0</v>
      </c>
      <c r="V3159">
        <v>99</v>
      </c>
      <c r="W3159">
        <v>96</v>
      </c>
      <c r="X3159">
        <v>91</v>
      </c>
      <c r="Y3159" t="s">
        <v>173</v>
      </c>
      <c r="Z3159" t="s">
        <v>173</v>
      </c>
      <c r="AA3159" t="s">
        <v>173</v>
      </c>
      <c r="AB3159" t="s">
        <v>173</v>
      </c>
      <c r="AC3159" s="25">
        <v>52.010500437518225</v>
      </c>
      <c r="AD3159" s="25">
        <v>50.21875911496312</v>
      </c>
      <c r="AE3159" s="25">
        <v>47.818659110796283</v>
      </c>
      <c r="AQ3159" s="5">
        <f>VLOOKUP(AR3159,'End KS4 denominations'!A:G,7,0)</f>
        <v>23999</v>
      </c>
      <c r="AR3159" s="5" t="str">
        <f t="shared" si="49"/>
        <v>Total.S8.state-funded mainstream.selective schools.Total</v>
      </c>
    </row>
    <row r="3160" spans="1:44" x14ac:dyDescent="0.25">
      <c r="A3160">
        <v>201819</v>
      </c>
      <c r="B3160" t="s">
        <v>19</v>
      </c>
      <c r="C3160" t="s">
        <v>110</v>
      </c>
      <c r="D3160" t="s">
        <v>20</v>
      </c>
      <c r="E3160" t="s">
        <v>21</v>
      </c>
      <c r="F3160" t="s">
        <v>22</v>
      </c>
      <c r="G3160" t="s">
        <v>111</v>
      </c>
      <c r="H3160" t="s">
        <v>128</v>
      </c>
      <c r="I3160" t="s">
        <v>166</v>
      </c>
      <c r="J3160" t="s">
        <v>129</v>
      </c>
      <c r="K3160" t="s">
        <v>161</v>
      </c>
      <c r="L3160" t="s">
        <v>57</v>
      </c>
      <c r="M3160" t="s">
        <v>26</v>
      </c>
      <c r="N3160">
        <v>10</v>
      </c>
      <c r="O3160">
        <v>10</v>
      </c>
      <c r="P3160">
        <v>10</v>
      </c>
      <c r="Q3160">
        <v>10</v>
      </c>
      <c r="R3160">
        <v>0</v>
      </c>
      <c r="S3160">
        <v>0</v>
      </c>
      <c r="T3160">
        <v>0</v>
      </c>
      <c r="U3160">
        <v>0</v>
      </c>
      <c r="V3160">
        <v>100</v>
      </c>
      <c r="W3160">
        <v>100</v>
      </c>
      <c r="X3160">
        <v>100</v>
      </c>
      <c r="Y3160" t="s">
        <v>173</v>
      </c>
      <c r="Z3160" t="s">
        <v>173</v>
      </c>
      <c r="AA3160" t="s">
        <v>173</v>
      </c>
      <c r="AB3160" t="s">
        <v>173</v>
      </c>
      <c r="AC3160" s="25">
        <v>5.8993569700902602E-2</v>
      </c>
      <c r="AD3160" s="25">
        <v>5.8993569700902602E-2</v>
      </c>
      <c r="AE3160" s="25">
        <v>5.8993569700902602E-2</v>
      </c>
      <c r="AQ3160" s="5">
        <f>VLOOKUP(AR3160,'End KS4 denominations'!A:G,7,0)</f>
        <v>16951</v>
      </c>
      <c r="AR3160" s="5" t="str">
        <f t="shared" si="49"/>
        <v>Boys.S8.state-funded mainstream.non-selective schools in highly selective areas.Total</v>
      </c>
    </row>
    <row r="3161" spans="1:44" x14ac:dyDescent="0.25">
      <c r="A3161">
        <v>201819</v>
      </c>
      <c r="B3161" t="s">
        <v>19</v>
      </c>
      <c r="C3161" t="s">
        <v>110</v>
      </c>
      <c r="D3161" t="s">
        <v>20</v>
      </c>
      <c r="E3161" t="s">
        <v>21</v>
      </c>
      <c r="F3161" t="s">
        <v>22</v>
      </c>
      <c r="G3161" t="s">
        <v>113</v>
      </c>
      <c r="H3161" t="s">
        <v>128</v>
      </c>
      <c r="I3161" t="s">
        <v>166</v>
      </c>
      <c r="J3161" t="s">
        <v>129</v>
      </c>
      <c r="K3161" t="s">
        <v>161</v>
      </c>
      <c r="L3161" t="s">
        <v>57</v>
      </c>
      <c r="M3161" t="s">
        <v>26</v>
      </c>
      <c r="N3161">
        <v>10</v>
      </c>
      <c r="O3161">
        <v>10</v>
      </c>
      <c r="P3161">
        <v>10</v>
      </c>
      <c r="Q3161">
        <v>8</v>
      </c>
      <c r="R3161">
        <v>0</v>
      </c>
      <c r="S3161">
        <v>0</v>
      </c>
      <c r="T3161">
        <v>0</v>
      </c>
      <c r="U3161">
        <v>0</v>
      </c>
      <c r="V3161">
        <v>100</v>
      </c>
      <c r="W3161">
        <v>100</v>
      </c>
      <c r="X3161">
        <v>80</v>
      </c>
      <c r="Y3161" t="s">
        <v>173</v>
      </c>
      <c r="Z3161" t="s">
        <v>173</v>
      </c>
      <c r="AA3161" t="s">
        <v>173</v>
      </c>
      <c r="AB3161" t="s">
        <v>173</v>
      </c>
      <c r="AC3161" s="25">
        <v>6.0827250608272508E-2</v>
      </c>
      <c r="AD3161" s="25">
        <v>6.0827250608272508E-2</v>
      </c>
      <c r="AE3161" s="25">
        <v>4.8661800486618008E-2</v>
      </c>
      <c r="AQ3161" s="5">
        <f>VLOOKUP(AR3161,'End KS4 denominations'!A:G,7,0)</f>
        <v>16440</v>
      </c>
      <c r="AR3161" s="5" t="str">
        <f t="shared" si="49"/>
        <v>Girls.S8.state-funded mainstream.non-selective schools in highly selective areas.Total</v>
      </c>
    </row>
    <row r="3162" spans="1:44" x14ac:dyDescent="0.25">
      <c r="A3162">
        <v>201819</v>
      </c>
      <c r="B3162" t="s">
        <v>19</v>
      </c>
      <c r="C3162" t="s">
        <v>110</v>
      </c>
      <c r="D3162" t="s">
        <v>20</v>
      </c>
      <c r="E3162" t="s">
        <v>21</v>
      </c>
      <c r="F3162" t="s">
        <v>22</v>
      </c>
      <c r="G3162" t="s">
        <v>161</v>
      </c>
      <c r="H3162" t="s">
        <v>128</v>
      </c>
      <c r="I3162" t="s">
        <v>166</v>
      </c>
      <c r="J3162" t="s">
        <v>129</v>
      </c>
      <c r="K3162" t="s">
        <v>161</v>
      </c>
      <c r="L3162" t="s">
        <v>57</v>
      </c>
      <c r="M3162" t="s">
        <v>26</v>
      </c>
      <c r="N3162">
        <v>20</v>
      </c>
      <c r="O3162">
        <v>20</v>
      </c>
      <c r="P3162">
        <v>20</v>
      </c>
      <c r="Q3162">
        <v>18</v>
      </c>
      <c r="R3162">
        <v>0</v>
      </c>
      <c r="S3162">
        <v>0</v>
      </c>
      <c r="T3162">
        <v>0</v>
      </c>
      <c r="U3162">
        <v>0</v>
      </c>
      <c r="V3162">
        <v>100</v>
      </c>
      <c r="W3162">
        <v>100</v>
      </c>
      <c r="X3162">
        <v>90</v>
      </c>
      <c r="Y3162" t="s">
        <v>173</v>
      </c>
      <c r="Z3162" t="s">
        <v>173</v>
      </c>
      <c r="AA3162" t="s">
        <v>173</v>
      </c>
      <c r="AB3162" t="s">
        <v>173</v>
      </c>
      <c r="AC3162" s="25">
        <v>5.9896379263873499E-2</v>
      </c>
      <c r="AD3162" s="25">
        <v>5.9896379263873499E-2</v>
      </c>
      <c r="AE3162" s="25">
        <v>5.3906741337486151E-2</v>
      </c>
      <c r="AQ3162" s="5">
        <f>VLOOKUP(AR3162,'End KS4 denominations'!A:G,7,0)</f>
        <v>33391</v>
      </c>
      <c r="AR3162" s="5" t="str">
        <f t="shared" si="49"/>
        <v>Total.S8.state-funded mainstream.non-selective schools in highly selective areas.Total</v>
      </c>
    </row>
    <row r="3163" spans="1:44" x14ac:dyDescent="0.25">
      <c r="A3163">
        <v>201819</v>
      </c>
      <c r="B3163" t="s">
        <v>19</v>
      </c>
      <c r="C3163" t="s">
        <v>110</v>
      </c>
      <c r="D3163" t="s">
        <v>20</v>
      </c>
      <c r="E3163" t="s">
        <v>21</v>
      </c>
      <c r="F3163" t="s">
        <v>22</v>
      </c>
      <c r="G3163" t="s">
        <v>111</v>
      </c>
      <c r="H3163" t="s">
        <v>128</v>
      </c>
      <c r="I3163" t="s">
        <v>166</v>
      </c>
      <c r="J3163" t="s">
        <v>130</v>
      </c>
      <c r="K3163" t="s">
        <v>161</v>
      </c>
      <c r="L3163" t="s">
        <v>57</v>
      </c>
      <c r="M3163" t="s">
        <v>26</v>
      </c>
      <c r="N3163">
        <v>787</v>
      </c>
      <c r="O3163">
        <v>769</v>
      </c>
      <c r="P3163">
        <v>644</v>
      </c>
      <c r="Q3163">
        <v>589</v>
      </c>
      <c r="R3163">
        <v>0</v>
      </c>
      <c r="S3163">
        <v>0</v>
      </c>
      <c r="T3163">
        <v>0</v>
      </c>
      <c r="U3163">
        <v>0</v>
      </c>
      <c r="V3163">
        <v>97</v>
      </c>
      <c r="W3163">
        <v>81</v>
      </c>
      <c r="X3163">
        <v>74</v>
      </c>
      <c r="Y3163" t="s">
        <v>173</v>
      </c>
      <c r="Z3163" t="s">
        <v>173</v>
      </c>
      <c r="AA3163" t="s">
        <v>173</v>
      </c>
      <c r="AB3163" t="s">
        <v>173</v>
      </c>
      <c r="AC3163" s="25">
        <v>0.32115130026602517</v>
      </c>
      <c r="AD3163" s="25">
        <v>0.2689485531486609</v>
      </c>
      <c r="AE3163" s="25">
        <v>0.24597934441702057</v>
      </c>
      <c r="AQ3163" s="5">
        <f>VLOOKUP(AR3163,'End KS4 denominations'!A:G,7,0)</f>
        <v>239451</v>
      </c>
      <c r="AR3163" s="5" t="str">
        <f t="shared" si="49"/>
        <v>Boys.S8.state-funded mainstream.non-selective schools in other areas.Total</v>
      </c>
    </row>
    <row r="3164" spans="1:44" x14ac:dyDescent="0.25">
      <c r="A3164">
        <v>201819</v>
      </c>
      <c r="B3164" t="s">
        <v>19</v>
      </c>
      <c r="C3164" t="s">
        <v>110</v>
      </c>
      <c r="D3164" t="s">
        <v>20</v>
      </c>
      <c r="E3164" t="s">
        <v>21</v>
      </c>
      <c r="F3164" t="s">
        <v>22</v>
      </c>
      <c r="G3164" t="s">
        <v>113</v>
      </c>
      <c r="H3164" t="s">
        <v>128</v>
      </c>
      <c r="I3164" t="s">
        <v>166</v>
      </c>
      <c r="J3164" t="s">
        <v>130</v>
      </c>
      <c r="K3164" t="s">
        <v>161</v>
      </c>
      <c r="L3164" t="s">
        <v>57</v>
      </c>
      <c r="M3164" t="s">
        <v>26</v>
      </c>
      <c r="N3164">
        <v>1260</v>
      </c>
      <c r="O3164">
        <v>1231</v>
      </c>
      <c r="P3164">
        <v>1057</v>
      </c>
      <c r="Q3164">
        <v>953</v>
      </c>
      <c r="R3164">
        <v>0</v>
      </c>
      <c r="S3164">
        <v>0</v>
      </c>
      <c r="T3164">
        <v>0</v>
      </c>
      <c r="U3164">
        <v>0</v>
      </c>
      <c r="V3164">
        <v>97</v>
      </c>
      <c r="W3164">
        <v>83</v>
      </c>
      <c r="X3164">
        <v>75</v>
      </c>
      <c r="Y3164" t="s">
        <v>173</v>
      </c>
      <c r="Z3164" t="s">
        <v>173</v>
      </c>
      <c r="AA3164" t="s">
        <v>173</v>
      </c>
      <c r="AB3164" t="s">
        <v>173</v>
      </c>
      <c r="AC3164" s="25">
        <v>0.52613358065743188</v>
      </c>
      <c r="AD3164" s="25">
        <v>0.45176538972778674</v>
      </c>
      <c r="AE3164" s="25">
        <v>0.40731543652845864</v>
      </c>
      <c r="AQ3164" s="5">
        <f>VLOOKUP(AR3164,'End KS4 denominations'!A:G,7,0)</f>
        <v>233971</v>
      </c>
      <c r="AR3164" s="5" t="str">
        <f t="shared" si="49"/>
        <v>Girls.S8.state-funded mainstream.non-selective schools in other areas.Total</v>
      </c>
    </row>
    <row r="3165" spans="1:44" x14ac:dyDescent="0.25">
      <c r="A3165">
        <v>201819</v>
      </c>
      <c r="B3165" t="s">
        <v>19</v>
      </c>
      <c r="C3165" t="s">
        <v>110</v>
      </c>
      <c r="D3165" t="s">
        <v>20</v>
      </c>
      <c r="E3165" t="s">
        <v>21</v>
      </c>
      <c r="F3165" t="s">
        <v>22</v>
      </c>
      <c r="G3165" t="s">
        <v>161</v>
      </c>
      <c r="H3165" t="s">
        <v>128</v>
      </c>
      <c r="I3165" t="s">
        <v>166</v>
      </c>
      <c r="J3165" t="s">
        <v>130</v>
      </c>
      <c r="K3165" t="s">
        <v>161</v>
      </c>
      <c r="L3165" t="s">
        <v>57</v>
      </c>
      <c r="M3165" t="s">
        <v>26</v>
      </c>
      <c r="N3165">
        <v>2047</v>
      </c>
      <c r="O3165">
        <v>2000</v>
      </c>
      <c r="P3165">
        <v>1701</v>
      </c>
      <c r="Q3165">
        <v>1542</v>
      </c>
      <c r="R3165">
        <v>0</v>
      </c>
      <c r="S3165">
        <v>0</v>
      </c>
      <c r="T3165">
        <v>0</v>
      </c>
      <c r="U3165">
        <v>0</v>
      </c>
      <c r="V3165">
        <v>97</v>
      </c>
      <c r="W3165">
        <v>83</v>
      </c>
      <c r="X3165">
        <v>75</v>
      </c>
      <c r="Y3165" t="s">
        <v>173</v>
      </c>
      <c r="Z3165" t="s">
        <v>173</v>
      </c>
      <c r="AA3165" t="s">
        <v>173</v>
      </c>
      <c r="AB3165" t="s">
        <v>173</v>
      </c>
      <c r="AC3165" s="25">
        <v>0.42245607512958838</v>
      </c>
      <c r="AD3165" s="25">
        <v>0.35929889189771491</v>
      </c>
      <c r="AE3165" s="25">
        <v>0.32571363392491265</v>
      </c>
      <c r="AQ3165" s="5">
        <f>VLOOKUP(AR3165,'End KS4 denominations'!A:G,7,0)</f>
        <v>473422</v>
      </c>
      <c r="AR3165" s="5" t="str">
        <f t="shared" si="49"/>
        <v>Total.S8.state-funded mainstream.non-selective schools in other areas.Total</v>
      </c>
    </row>
    <row r="3166" spans="1:44" x14ac:dyDescent="0.25">
      <c r="A3166">
        <v>201819</v>
      </c>
      <c r="B3166" t="s">
        <v>19</v>
      </c>
      <c r="C3166" t="s">
        <v>110</v>
      </c>
      <c r="D3166" t="s">
        <v>20</v>
      </c>
      <c r="E3166" t="s">
        <v>21</v>
      </c>
      <c r="F3166" t="s">
        <v>22</v>
      </c>
      <c r="G3166" t="s">
        <v>111</v>
      </c>
      <c r="H3166" t="s">
        <v>128</v>
      </c>
      <c r="I3166" t="s">
        <v>166</v>
      </c>
      <c r="J3166" t="s">
        <v>131</v>
      </c>
      <c r="K3166" t="s">
        <v>161</v>
      </c>
      <c r="L3166" t="s">
        <v>57</v>
      </c>
      <c r="M3166" t="s">
        <v>26</v>
      </c>
      <c r="N3166">
        <v>694</v>
      </c>
      <c r="O3166">
        <v>694</v>
      </c>
      <c r="P3166">
        <v>676</v>
      </c>
      <c r="Q3166">
        <v>663</v>
      </c>
      <c r="R3166">
        <v>0</v>
      </c>
      <c r="S3166">
        <v>0</v>
      </c>
      <c r="T3166">
        <v>0</v>
      </c>
      <c r="U3166">
        <v>0</v>
      </c>
      <c r="V3166">
        <v>100</v>
      </c>
      <c r="W3166">
        <v>97</v>
      </c>
      <c r="X3166">
        <v>95</v>
      </c>
      <c r="Y3166" t="s">
        <v>173</v>
      </c>
      <c r="Z3166" t="s">
        <v>173</v>
      </c>
      <c r="AA3166" t="s">
        <v>173</v>
      </c>
      <c r="AB3166" t="s">
        <v>173</v>
      </c>
      <c r="AC3166" s="25">
        <v>5.8167798172827085</v>
      </c>
      <c r="AD3166" s="25">
        <v>5.6659123292263853</v>
      </c>
      <c r="AE3166" s="25">
        <v>5.5569524767412624</v>
      </c>
      <c r="AQ3166" s="5">
        <f>VLOOKUP(AR3166,'End KS4 denominations'!A:G,7,0)</f>
        <v>11931</v>
      </c>
      <c r="AR3166" s="5" t="str">
        <f t="shared" si="49"/>
        <v>Boys.S8.state-funded mainstream.selective schools.Total</v>
      </c>
    </row>
    <row r="3167" spans="1:44" x14ac:dyDescent="0.25">
      <c r="A3167">
        <v>201819</v>
      </c>
      <c r="B3167" t="s">
        <v>19</v>
      </c>
      <c r="C3167" t="s">
        <v>110</v>
      </c>
      <c r="D3167" t="s">
        <v>20</v>
      </c>
      <c r="E3167" t="s">
        <v>21</v>
      </c>
      <c r="F3167" t="s">
        <v>22</v>
      </c>
      <c r="G3167" t="s">
        <v>113</v>
      </c>
      <c r="H3167" t="s">
        <v>128</v>
      </c>
      <c r="I3167" t="s">
        <v>166</v>
      </c>
      <c r="J3167" t="s">
        <v>131</v>
      </c>
      <c r="K3167" t="s">
        <v>161</v>
      </c>
      <c r="L3167" t="s">
        <v>57</v>
      </c>
      <c r="M3167" t="s">
        <v>26</v>
      </c>
      <c r="N3167">
        <v>860</v>
      </c>
      <c r="O3167">
        <v>858</v>
      </c>
      <c r="P3167">
        <v>835</v>
      </c>
      <c r="Q3167">
        <v>817</v>
      </c>
      <c r="R3167">
        <v>0</v>
      </c>
      <c r="S3167">
        <v>0</v>
      </c>
      <c r="T3167">
        <v>0</v>
      </c>
      <c r="U3167">
        <v>0</v>
      </c>
      <c r="V3167">
        <v>99</v>
      </c>
      <c r="W3167">
        <v>97</v>
      </c>
      <c r="X3167">
        <v>95</v>
      </c>
      <c r="Y3167" t="s">
        <v>173</v>
      </c>
      <c r="Z3167" t="s">
        <v>173</v>
      </c>
      <c r="AA3167" t="s">
        <v>173</v>
      </c>
      <c r="AB3167" t="s">
        <v>173</v>
      </c>
      <c r="AC3167" s="25">
        <v>7.1097116340735829</v>
      </c>
      <c r="AD3167" s="25">
        <v>6.9191249585681138</v>
      </c>
      <c r="AE3167" s="25">
        <v>6.7699701690420948</v>
      </c>
      <c r="AQ3167" s="5">
        <f>VLOOKUP(AR3167,'End KS4 denominations'!A:G,7,0)</f>
        <v>12068</v>
      </c>
      <c r="AR3167" s="5" t="str">
        <f t="shared" si="49"/>
        <v>Girls.S8.state-funded mainstream.selective schools.Total</v>
      </c>
    </row>
    <row r="3168" spans="1:44" x14ac:dyDescent="0.25">
      <c r="A3168">
        <v>201819</v>
      </c>
      <c r="B3168" t="s">
        <v>19</v>
      </c>
      <c r="C3168" t="s">
        <v>110</v>
      </c>
      <c r="D3168" t="s">
        <v>20</v>
      </c>
      <c r="E3168" t="s">
        <v>21</v>
      </c>
      <c r="F3168" t="s">
        <v>22</v>
      </c>
      <c r="G3168" t="s">
        <v>161</v>
      </c>
      <c r="H3168" t="s">
        <v>128</v>
      </c>
      <c r="I3168" t="s">
        <v>166</v>
      </c>
      <c r="J3168" t="s">
        <v>131</v>
      </c>
      <c r="K3168" t="s">
        <v>161</v>
      </c>
      <c r="L3168" t="s">
        <v>57</v>
      </c>
      <c r="M3168" t="s">
        <v>26</v>
      </c>
      <c r="N3168">
        <v>1554</v>
      </c>
      <c r="O3168">
        <v>1552</v>
      </c>
      <c r="P3168">
        <v>1511</v>
      </c>
      <c r="Q3168">
        <v>1480</v>
      </c>
      <c r="R3168">
        <v>0</v>
      </c>
      <c r="S3168">
        <v>0</v>
      </c>
      <c r="T3168">
        <v>0</v>
      </c>
      <c r="U3168">
        <v>0</v>
      </c>
      <c r="V3168">
        <v>99</v>
      </c>
      <c r="W3168">
        <v>97</v>
      </c>
      <c r="X3168">
        <v>95</v>
      </c>
      <c r="Y3168" t="s">
        <v>173</v>
      </c>
      <c r="Z3168" t="s">
        <v>173</v>
      </c>
      <c r="AA3168" t="s">
        <v>173</v>
      </c>
      <c r="AB3168" t="s">
        <v>173</v>
      </c>
      <c r="AC3168" s="25">
        <v>6.4669361223384305</v>
      </c>
      <c r="AD3168" s="25">
        <v>6.2960956706529441</v>
      </c>
      <c r="AE3168" s="25">
        <v>6.1669236218175758</v>
      </c>
      <c r="AQ3168" s="5">
        <f>VLOOKUP(AR3168,'End KS4 denominations'!A:G,7,0)</f>
        <v>23999</v>
      </c>
      <c r="AR3168" s="5" t="str">
        <f t="shared" si="49"/>
        <v>Total.S8.state-funded mainstream.selective schools.Total</v>
      </c>
    </row>
    <row r="3169" spans="1:44" x14ac:dyDescent="0.25">
      <c r="A3169">
        <v>201819</v>
      </c>
      <c r="B3169" t="s">
        <v>19</v>
      </c>
      <c r="C3169" t="s">
        <v>110</v>
      </c>
      <c r="D3169" t="s">
        <v>20</v>
      </c>
      <c r="E3169" t="s">
        <v>21</v>
      </c>
      <c r="F3169" t="s">
        <v>22</v>
      </c>
      <c r="G3169" t="s">
        <v>111</v>
      </c>
      <c r="H3169" t="s">
        <v>128</v>
      </c>
      <c r="I3169" t="s">
        <v>166</v>
      </c>
      <c r="J3169" t="s">
        <v>129</v>
      </c>
      <c r="K3169" t="s">
        <v>161</v>
      </c>
      <c r="L3169" t="s">
        <v>58</v>
      </c>
      <c r="M3169" t="s">
        <v>26</v>
      </c>
      <c r="N3169">
        <v>16798</v>
      </c>
      <c r="O3169">
        <v>16361</v>
      </c>
      <c r="P3169">
        <v>10800</v>
      </c>
      <c r="Q3169">
        <v>6495</v>
      </c>
      <c r="R3169">
        <v>0</v>
      </c>
      <c r="S3169">
        <v>0</v>
      </c>
      <c r="T3169">
        <v>0</v>
      </c>
      <c r="U3169">
        <v>0</v>
      </c>
      <c r="V3169">
        <v>97</v>
      </c>
      <c r="W3169">
        <v>64</v>
      </c>
      <c r="X3169">
        <v>38</v>
      </c>
      <c r="Y3169" t="s">
        <v>173</v>
      </c>
      <c r="Z3169" t="s">
        <v>173</v>
      </c>
      <c r="AA3169" t="s">
        <v>173</v>
      </c>
      <c r="AB3169" t="s">
        <v>173</v>
      </c>
      <c r="AC3169" s="25">
        <v>96.519379387646737</v>
      </c>
      <c r="AD3169" s="25">
        <v>63.713055276974806</v>
      </c>
      <c r="AE3169" s="25">
        <v>38.31632352073624</v>
      </c>
      <c r="AQ3169" s="5">
        <f>VLOOKUP(AR3169,'End KS4 denominations'!A:G,7,0)</f>
        <v>16951</v>
      </c>
      <c r="AR3169" s="5" t="str">
        <f t="shared" si="49"/>
        <v>Boys.S8.state-funded mainstream.non-selective schools in highly selective areas.Total</v>
      </c>
    </row>
    <row r="3170" spans="1:44" x14ac:dyDescent="0.25">
      <c r="A3170">
        <v>201819</v>
      </c>
      <c r="B3170" t="s">
        <v>19</v>
      </c>
      <c r="C3170" t="s">
        <v>110</v>
      </c>
      <c r="D3170" t="s">
        <v>20</v>
      </c>
      <c r="E3170" t="s">
        <v>21</v>
      </c>
      <c r="F3170" t="s">
        <v>22</v>
      </c>
      <c r="G3170" t="s">
        <v>113</v>
      </c>
      <c r="H3170" t="s">
        <v>128</v>
      </c>
      <c r="I3170" t="s">
        <v>166</v>
      </c>
      <c r="J3170" t="s">
        <v>129</v>
      </c>
      <c r="K3170" t="s">
        <v>161</v>
      </c>
      <c r="L3170" t="s">
        <v>58</v>
      </c>
      <c r="M3170" t="s">
        <v>26</v>
      </c>
      <c r="N3170">
        <v>16319</v>
      </c>
      <c r="O3170">
        <v>15959</v>
      </c>
      <c r="P3170">
        <v>10584</v>
      </c>
      <c r="Q3170">
        <v>6309</v>
      </c>
      <c r="R3170">
        <v>0</v>
      </c>
      <c r="S3170">
        <v>0</v>
      </c>
      <c r="T3170">
        <v>0</v>
      </c>
      <c r="U3170">
        <v>0</v>
      </c>
      <c r="V3170">
        <v>97</v>
      </c>
      <c r="W3170">
        <v>64</v>
      </c>
      <c r="X3170">
        <v>38</v>
      </c>
      <c r="Y3170" t="s">
        <v>173</v>
      </c>
      <c r="Z3170" t="s">
        <v>173</v>
      </c>
      <c r="AA3170" t="s">
        <v>173</v>
      </c>
      <c r="AB3170" t="s">
        <v>173</v>
      </c>
      <c r="AC3170" s="25">
        <v>97.074209245742097</v>
      </c>
      <c r="AD3170" s="25">
        <v>64.37956204379563</v>
      </c>
      <c r="AE3170" s="25">
        <v>38.37591240875912</v>
      </c>
      <c r="AQ3170" s="5">
        <f>VLOOKUP(AR3170,'End KS4 denominations'!A:G,7,0)</f>
        <v>16440</v>
      </c>
      <c r="AR3170" s="5" t="str">
        <f t="shared" si="49"/>
        <v>Girls.S8.state-funded mainstream.non-selective schools in highly selective areas.Total</v>
      </c>
    </row>
    <row r="3171" spans="1:44" x14ac:dyDescent="0.25">
      <c r="A3171">
        <v>201819</v>
      </c>
      <c r="B3171" t="s">
        <v>19</v>
      </c>
      <c r="C3171" t="s">
        <v>110</v>
      </c>
      <c r="D3171" t="s">
        <v>20</v>
      </c>
      <c r="E3171" t="s">
        <v>21</v>
      </c>
      <c r="F3171" t="s">
        <v>22</v>
      </c>
      <c r="G3171" t="s">
        <v>161</v>
      </c>
      <c r="H3171" t="s">
        <v>128</v>
      </c>
      <c r="I3171" t="s">
        <v>166</v>
      </c>
      <c r="J3171" t="s">
        <v>129</v>
      </c>
      <c r="K3171" t="s">
        <v>161</v>
      </c>
      <c r="L3171" t="s">
        <v>58</v>
      </c>
      <c r="M3171" t="s">
        <v>26</v>
      </c>
      <c r="N3171">
        <v>33117</v>
      </c>
      <c r="O3171">
        <v>32320</v>
      </c>
      <c r="P3171">
        <v>21384</v>
      </c>
      <c r="Q3171">
        <v>12804</v>
      </c>
      <c r="R3171">
        <v>0</v>
      </c>
      <c r="S3171">
        <v>0</v>
      </c>
      <c r="T3171">
        <v>0</v>
      </c>
      <c r="U3171">
        <v>0</v>
      </c>
      <c r="V3171">
        <v>97</v>
      </c>
      <c r="W3171">
        <v>64</v>
      </c>
      <c r="X3171">
        <v>38</v>
      </c>
      <c r="Y3171" t="s">
        <v>173</v>
      </c>
      <c r="Z3171" t="s">
        <v>173</v>
      </c>
      <c r="AA3171" t="s">
        <v>173</v>
      </c>
      <c r="AB3171" t="s">
        <v>173</v>
      </c>
      <c r="AC3171" s="25">
        <v>96.792548890419567</v>
      </c>
      <c r="AD3171" s="25">
        <v>64.041208708933553</v>
      </c>
      <c r="AE3171" s="25">
        <v>38.345662004731814</v>
      </c>
      <c r="AQ3171" s="5">
        <f>VLOOKUP(AR3171,'End KS4 denominations'!A:G,7,0)</f>
        <v>33391</v>
      </c>
      <c r="AR3171" s="5" t="str">
        <f t="shared" si="49"/>
        <v>Total.S8.state-funded mainstream.non-selective schools in highly selective areas.Total</v>
      </c>
    </row>
    <row r="3172" spans="1:44" x14ac:dyDescent="0.25">
      <c r="A3172">
        <v>201819</v>
      </c>
      <c r="B3172" t="s">
        <v>19</v>
      </c>
      <c r="C3172" t="s">
        <v>110</v>
      </c>
      <c r="D3172" t="s">
        <v>20</v>
      </c>
      <c r="E3172" t="s">
        <v>21</v>
      </c>
      <c r="F3172" t="s">
        <v>22</v>
      </c>
      <c r="G3172" t="s">
        <v>111</v>
      </c>
      <c r="H3172" t="s">
        <v>128</v>
      </c>
      <c r="I3172" t="s">
        <v>166</v>
      </c>
      <c r="J3172" t="s">
        <v>130</v>
      </c>
      <c r="K3172" t="s">
        <v>161</v>
      </c>
      <c r="L3172" t="s">
        <v>58</v>
      </c>
      <c r="M3172" t="s">
        <v>26</v>
      </c>
      <c r="N3172">
        <v>237255</v>
      </c>
      <c r="O3172">
        <v>232094</v>
      </c>
      <c r="P3172">
        <v>168066</v>
      </c>
      <c r="Q3172">
        <v>115869</v>
      </c>
      <c r="R3172">
        <v>0</v>
      </c>
      <c r="S3172">
        <v>0</v>
      </c>
      <c r="T3172">
        <v>0</v>
      </c>
      <c r="U3172">
        <v>0</v>
      </c>
      <c r="V3172">
        <v>97</v>
      </c>
      <c r="W3172">
        <v>70</v>
      </c>
      <c r="X3172">
        <v>48</v>
      </c>
      <c r="Y3172" t="s">
        <v>173</v>
      </c>
      <c r="Z3172" t="s">
        <v>173</v>
      </c>
      <c r="AA3172" t="s">
        <v>173</v>
      </c>
      <c r="AB3172" t="s">
        <v>173</v>
      </c>
      <c r="AC3172" s="25">
        <v>96.927555115660397</v>
      </c>
      <c r="AD3172" s="25">
        <v>70.188055176215585</v>
      </c>
      <c r="AE3172" s="25">
        <v>48.389440845935077</v>
      </c>
      <c r="AQ3172" s="5">
        <f>VLOOKUP(AR3172,'End KS4 denominations'!A:G,7,0)</f>
        <v>239451</v>
      </c>
      <c r="AR3172" s="5" t="str">
        <f t="shared" si="49"/>
        <v>Boys.S8.state-funded mainstream.non-selective schools in other areas.Total</v>
      </c>
    </row>
    <row r="3173" spans="1:44" x14ac:dyDescent="0.25">
      <c r="A3173">
        <v>201819</v>
      </c>
      <c r="B3173" t="s">
        <v>19</v>
      </c>
      <c r="C3173" t="s">
        <v>110</v>
      </c>
      <c r="D3173" t="s">
        <v>20</v>
      </c>
      <c r="E3173" t="s">
        <v>21</v>
      </c>
      <c r="F3173" t="s">
        <v>22</v>
      </c>
      <c r="G3173" t="s">
        <v>113</v>
      </c>
      <c r="H3173" t="s">
        <v>128</v>
      </c>
      <c r="I3173" t="s">
        <v>166</v>
      </c>
      <c r="J3173" t="s">
        <v>130</v>
      </c>
      <c r="K3173" t="s">
        <v>161</v>
      </c>
      <c r="L3173" t="s">
        <v>58</v>
      </c>
      <c r="M3173" t="s">
        <v>26</v>
      </c>
      <c r="N3173">
        <v>232351</v>
      </c>
      <c r="O3173">
        <v>228007</v>
      </c>
      <c r="P3173">
        <v>165213</v>
      </c>
      <c r="Q3173">
        <v>113396</v>
      </c>
      <c r="R3173">
        <v>0</v>
      </c>
      <c r="S3173">
        <v>0</v>
      </c>
      <c r="T3173">
        <v>0</v>
      </c>
      <c r="U3173">
        <v>0</v>
      </c>
      <c r="V3173">
        <v>98</v>
      </c>
      <c r="W3173">
        <v>71</v>
      </c>
      <c r="X3173">
        <v>48</v>
      </c>
      <c r="Y3173" t="s">
        <v>173</v>
      </c>
      <c r="Z3173" t="s">
        <v>173</v>
      </c>
      <c r="AA3173" t="s">
        <v>173</v>
      </c>
      <c r="AB3173" t="s">
        <v>173</v>
      </c>
      <c r="AC3173" s="25">
        <v>97.450966145376995</v>
      </c>
      <c r="AD3173" s="25">
        <v>70.612597287698051</v>
      </c>
      <c r="AE3173" s="25">
        <v>48.465835509528958</v>
      </c>
      <c r="AQ3173" s="5">
        <f>VLOOKUP(AR3173,'End KS4 denominations'!A:G,7,0)</f>
        <v>233971</v>
      </c>
      <c r="AR3173" s="5" t="str">
        <f t="shared" si="49"/>
        <v>Girls.S8.state-funded mainstream.non-selective schools in other areas.Total</v>
      </c>
    </row>
    <row r="3174" spans="1:44" x14ac:dyDescent="0.25">
      <c r="A3174">
        <v>201819</v>
      </c>
      <c r="B3174" t="s">
        <v>19</v>
      </c>
      <c r="C3174" t="s">
        <v>110</v>
      </c>
      <c r="D3174" t="s">
        <v>20</v>
      </c>
      <c r="E3174" t="s">
        <v>21</v>
      </c>
      <c r="F3174" t="s">
        <v>22</v>
      </c>
      <c r="G3174" t="s">
        <v>161</v>
      </c>
      <c r="H3174" t="s">
        <v>128</v>
      </c>
      <c r="I3174" t="s">
        <v>166</v>
      </c>
      <c r="J3174" t="s">
        <v>130</v>
      </c>
      <c r="K3174" t="s">
        <v>161</v>
      </c>
      <c r="L3174" t="s">
        <v>58</v>
      </c>
      <c r="M3174" t="s">
        <v>26</v>
      </c>
      <c r="N3174">
        <v>469606</v>
      </c>
      <c r="O3174">
        <v>460101</v>
      </c>
      <c r="P3174">
        <v>333279</v>
      </c>
      <c r="Q3174">
        <v>229265</v>
      </c>
      <c r="R3174">
        <v>0</v>
      </c>
      <c r="S3174">
        <v>0</v>
      </c>
      <c r="T3174">
        <v>0</v>
      </c>
      <c r="U3174">
        <v>0</v>
      </c>
      <c r="V3174">
        <v>97</v>
      </c>
      <c r="W3174">
        <v>70</v>
      </c>
      <c r="X3174">
        <v>48</v>
      </c>
      <c r="Y3174" t="s">
        <v>173</v>
      </c>
      <c r="Z3174" t="s">
        <v>173</v>
      </c>
      <c r="AA3174" t="s">
        <v>173</v>
      </c>
      <c r="AB3174" t="s">
        <v>173</v>
      </c>
      <c r="AC3174" s="25">
        <v>97.186231311599386</v>
      </c>
      <c r="AD3174" s="25">
        <v>70.397869131557044</v>
      </c>
      <c r="AE3174" s="25">
        <v>48.427196032292542</v>
      </c>
      <c r="AQ3174" s="5">
        <f>VLOOKUP(AR3174,'End KS4 denominations'!A:G,7,0)</f>
        <v>473422</v>
      </c>
      <c r="AR3174" s="5" t="str">
        <f t="shared" si="49"/>
        <v>Total.S8.state-funded mainstream.non-selective schools in other areas.Total</v>
      </c>
    </row>
    <row r="3175" spans="1:44" x14ac:dyDescent="0.25">
      <c r="A3175">
        <v>201819</v>
      </c>
      <c r="B3175" t="s">
        <v>19</v>
      </c>
      <c r="C3175" t="s">
        <v>110</v>
      </c>
      <c r="D3175" t="s">
        <v>20</v>
      </c>
      <c r="E3175" t="s">
        <v>21</v>
      </c>
      <c r="F3175" t="s">
        <v>22</v>
      </c>
      <c r="G3175" t="s">
        <v>111</v>
      </c>
      <c r="H3175" t="s">
        <v>128</v>
      </c>
      <c r="I3175" t="s">
        <v>166</v>
      </c>
      <c r="J3175" t="s">
        <v>131</v>
      </c>
      <c r="K3175" t="s">
        <v>161</v>
      </c>
      <c r="L3175" t="s">
        <v>58</v>
      </c>
      <c r="M3175" t="s">
        <v>26</v>
      </c>
      <c r="N3175">
        <v>11924</v>
      </c>
      <c r="O3175">
        <v>11917</v>
      </c>
      <c r="P3175">
        <v>11873</v>
      </c>
      <c r="Q3175">
        <v>11441</v>
      </c>
      <c r="R3175">
        <v>0</v>
      </c>
      <c r="S3175">
        <v>0</v>
      </c>
      <c r="T3175">
        <v>0</v>
      </c>
      <c r="U3175">
        <v>0</v>
      </c>
      <c r="V3175">
        <v>99</v>
      </c>
      <c r="W3175">
        <v>99</v>
      </c>
      <c r="X3175">
        <v>95</v>
      </c>
      <c r="Y3175" t="s">
        <v>173</v>
      </c>
      <c r="Z3175" t="s">
        <v>173</v>
      </c>
      <c r="AA3175" t="s">
        <v>173</v>
      </c>
      <c r="AB3175" t="s">
        <v>173</v>
      </c>
      <c r="AC3175" s="25">
        <v>99.882658620400633</v>
      </c>
      <c r="AD3175" s="25">
        <v>99.51387142737407</v>
      </c>
      <c r="AE3175" s="25">
        <v>95.893051714022292</v>
      </c>
      <c r="AQ3175" s="5">
        <f>VLOOKUP(AR3175,'End KS4 denominations'!A:G,7,0)</f>
        <v>11931</v>
      </c>
      <c r="AR3175" s="5" t="str">
        <f t="shared" si="49"/>
        <v>Boys.S8.state-funded mainstream.selective schools.Total</v>
      </c>
    </row>
    <row r="3176" spans="1:44" x14ac:dyDescent="0.25">
      <c r="A3176">
        <v>201819</v>
      </c>
      <c r="B3176" t="s">
        <v>19</v>
      </c>
      <c r="C3176" t="s">
        <v>110</v>
      </c>
      <c r="D3176" t="s">
        <v>20</v>
      </c>
      <c r="E3176" t="s">
        <v>21</v>
      </c>
      <c r="F3176" t="s">
        <v>22</v>
      </c>
      <c r="G3176" t="s">
        <v>113</v>
      </c>
      <c r="H3176" t="s">
        <v>128</v>
      </c>
      <c r="I3176" t="s">
        <v>166</v>
      </c>
      <c r="J3176" t="s">
        <v>131</v>
      </c>
      <c r="K3176" t="s">
        <v>161</v>
      </c>
      <c r="L3176" t="s">
        <v>58</v>
      </c>
      <c r="M3176" t="s">
        <v>26</v>
      </c>
      <c r="N3176">
        <v>12058</v>
      </c>
      <c r="O3176">
        <v>12054</v>
      </c>
      <c r="P3176">
        <v>12001</v>
      </c>
      <c r="Q3176">
        <v>11490</v>
      </c>
      <c r="R3176">
        <v>0</v>
      </c>
      <c r="S3176">
        <v>0</v>
      </c>
      <c r="T3176">
        <v>0</v>
      </c>
      <c r="U3176">
        <v>0</v>
      </c>
      <c r="V3176">
        <v>99</v>
      </c>
      <c r="W3176">
        <v>99</v>
      </c>
      <c r="X3176">
        <v>95</v>
      </c>
      <c r="Y3176" t="s">
        <v>173</v>
      </c>
      <c r="Z3176" t="s">
        <v>173</v>
      </c>
      <c r="AA3176" t="s">
        <v>173</v>
      </c>
      <c r="AB3176" t="s">
        <v>173</v>
      </c>
      <c r="AC3176" s="25">
        <v>99.88399071925754</v>
      </c>
      <c r="AD3176" s="25">
        <v>99.444812727875373</v>
      </c>
      <c r="AE3176" s="25">
        <v>95.210473980775603</v>
      </c>
      <c r="AQ3176" s="5">
        <f>VLOOKUP(AR3176,'End KS4 denominations'!A:G,7,0)</f>
        <v>12068</v>
      </c>
      <c r="AR3176" s="5" t="str">
        <f t="shared" si="49"/>
        <v>Girls.S8.state-funded mainstream.selective schools.Total</v>
      </c>
    </row>
    <row r="3177" spans="1:44" x14ac:dyDescent="0.25">
      <c r="A3177">
        <v>201819</v>
      </c>
      <c r="B3177" t="s">
        <v>19</v>
      </c>
      <c r="C3177" t="s">
        <v>110</v>
      </c>
      <c r="D3177" t="s">
        <v>20</v>
      </c>
      <c r="E3177" t="s">
        <v>21</v>
      </c>
      <c r="F3177" t="s">
        <v>22</v>
      </c>
      <c r="G3177" t="s">
        <v>161</v>
      </c>
      <c r="H3177" t="s">
        <v>128</v>
      </c>
      <c r="I3177" t="s">
        <v>166</v>
      </c>
      <c r="J3177" t="s">
        <v>131</v>
      </c>
      <c r="K3177" t="s">
        <v>161</v>
      </c>
      <c r="L3177" t="s">
        <v>58</v>
      </c>
      <c r="M3177" t="s">
        <v>26</v>
      </c>
      <c r="N3177">
        <v>23982</v>
      </c>
      <c r="O3177">
        <v>23971</v>
      </c>
      <c r="P3177">
        <v>23874</v>
      </c>
      <c r="Q3177">
        <v>22931</v>
      </c>
      <c r="R3177">
        <v>0</v>
      </c>
      <c r="S3177">
        <v>0</v>
      </c>
      <c r="T3177">
        <v>0</v>
      </c>
      <c r="U3177">
        <v>0</v>
      </c>
      <c r="V3177">
        <v>99</v>
      </c>
      <c r="W3177">
        <v>99</v>
      </c>
      <c r="X3177">
        <v>95</v>
      </c>
      <c r="Y3177" t="s">
        <v>173</v>
      </c>
      <c r="Z3177" t="s">
        <v>173</v>
      </c>
      <c r="AA3177" t="s">
        <v>173</v>
      </c>
      <c r="AB3177" t="s">
        <v>173</v>
      </c>
      <c r="AC3177" s="25">
        <v>99.88332847201967</v>
      </c>
      <c r="AD3177" s="25">
        <v>99.479144964373518</v>
      </c>
      <c r="AE3177" s="25">
        <v>95.549814575607314</v>
      </c>
      <c r="AQ3177" s="5">
        <f>VLOOKUP(AR3177,'End KS4 denominations'!A:G,7,0)</f>
        <v>23999</v>
      </c>
      <c r="AR3177" s="5" t="str">
        <f t="shared" si="49"/>
        <v>Total.S8.state-funded mainstream.selective schools.Total</v>
      </c>
    </row>
    <row r="3178" spans="1:44" x14ac:dyDescent="0.25">
      <c r="A3178">
        <v>201819</v>
      </c>
      <c r="B3178" t="s">
        <v>19</v>
      </c>
      <c r="C3178" t="s">
        <v>110</v>
      </c>
      <c r="D3178" t="s">
        <v>20</v>
      </c>
      <c r="E3178" t="s">
        <v>21</v>
      </c>
      <c r="F3178" t="s">
        <v>22</v>
      </c>
      <c r="G3178" t="s">
        <v>111</v>
      </c>
      <c r="H3178" t="s">
        <v>128</v>
      </c>
      <c r="I3178" t="s">
        <v>166</v>
      </c>
      <c r="J3178" t="s">
        <v>129</v>
      </c>
      <c r="K3178" t="s">
        <v>161</v>
      </c>
      <c r="L3178" t="s">
        <v>59</v>
      </c>
      <c r="M3178" t="s">
        <v>26</v>
      </c>
      <c r="N3178">
        <v>16541</v>
      </c>
      <c r="O3178">
        <v>15936</v>
      </c>
      <c r="P3178">
        <v>8466</v>
      </c>
      <c r="Q3178">
        <v>4840</v>
      </c>
      <c r="R3178">
        <v>0</v>
      </c>
      <c r="S3178">
        <v>0</v>
      </c>
      <c r="T3178">
        <v>0</v>
      </c>
      <c r="U3178">
        <v>0</v>
      </c>
      <c r="V3178">
        <v>96</v>
      </c>
      <c r="W3178">
        <v>51</v>
      </c>
      <c r="X3178">
        <v>29</v>
      </c>
      <c r="Y3178" t="s">
        <v>173</v>
      </c>
      <c r="Z3178" t="s">
        <v>173</v>
      </c>
      <c r="AA3178" t="s">
        <v>173</v>
      </c>
      <c r="AB3178" t="s">
        <v>173</v>
      </c>
      <c r="AC3178" s="25">
        <v>94.012152675358379</v>
      </c>
      <c r="AD3178" s="25">
        <v>49.943956108784143</v>
      </c>
      <c r="AE3178" s="25">
        <v>28.552887735236858</v>
      </c>
      <c r="AQ3178" s="5">
        <f>VLOOKUP(AR3178,'End KS4 denominations'!A:G,7,0)</f>
        <v>16951</v>
      </c>
      <c r="AR3178" s="5" t="str">
        <f t="shared" si="49"/>
        <v>Boys.S8.state-funded mainstream.non-selective schools in highly selective areas.Total</v>
      </c>
    </row>
    <row r="3179" spans="1:44" x14ac:dyDescent="0.25">
      <c r="A3179">
        <v>201819</v>
      </c>
      <c r="B3179" t="s">
        <v>19</v>
      </c>
      <c r="C3179" t="s">
        <v>110</v>
      </c>
      <c r="D3179" t="s">
        <v>20</v>
      </c>
      <c r="E3179" t="s">
        <v>21</v>
      </c>
      <c r="F3179" t="s">
        <v>22</v>
      </c>
      <c r="G3179" t="s">
        <v>113</v>
      </c>
      <c r="H3179" t="s">
        <v>128</v>
      </c>
      <c r="I3179" t="s">
        <v>166</v>
      </c>
      <c r="J3179" t="s">
        <v>129</v>
      </c>
      <c r="K3179" t="s">
        <v>161</v>
      </c>
      <c r="L3179" t="s">
        <v>59</v>
      </c>
      <c r="M3179" t="s">
        <v>26</v>
      </c>
      <c r="N3179">
        <v>16180</v>
      </c>
      <c r="O3179">
        <v>15672</v>
      </c>
      <c r="P3179">
        <v>8816</v>
      </c>
      <c r="Q3179">
        <v>5038</v>
      </c>
      <c r="R3179">
        <v>0</v>
      </c>
      <c r="S3179">
        <v>0</v>
      </c>
      <c r="T3179">
        <v>0</v>
      </c>
      <c r="U3179">
        <v>0</v>
      </c>
      <c r="V3179">
        <v>96</v>
      </c>
      <c r="W3179">
        <v>54</v>
      </c>
      <c r="X3179">
        <v>31</v>
      </c>
      <c r="Y3179" t="s">
        <v>173</v>
      </c>
      <c r="Z3179" t="s">
        <v>173</v>
      </c>
      <c r="AA3179" t="s">
        <v>173</v>
      </c>
      <c r="AB3179" t="s">
        <v>173</v>
      </c>
      <c r="AC3179" s="25">
        <v>95.328467153284663</v>
      </c>
      <c r="AD3179" s="25">
        <v>53.625304136253035</v>
      </c>
      <c r="AE3179" s="25">
        <v>30.644768856447691</v>
      </c>
      <c r="AQ3179" s="5">
        <f>VLOOKUP(AR3179,'End KS4 denominations'!A:G,7,0)</f>
        <v>16440</v>
      </c>
      <c r="AR3179" s="5" t="str">
        <f t="shared" si="49"/>
        <v>Girls.S8.state-funded mainstream.non-selective schools in highly selective areas.Total</v>
      </c>
    </row>
    <row r="3180" spans="1:44" x14ac:dyDescent="0.25">
      <c r="A3180">
        <v>201819</v>
      </c>
      <c r="B3180" t="s">
        <v>19</v>
      </c>
      <c r="C3180" t="s">
        <v>110</v>
      </c>
      <c r="D3180" t="s">
        <v>20</v>
      </c>
      <c r="E3180" t="s">
        <v>21</v>
      </c>
      <c r="F3180" t="s">
        <v>22</v>
      </c>
      <c r="G3180" t="s">
        <v>161</v>
      </c>
      <c r="H3180" t="s">
        <v>128</v>
      </c>
      <c r="I3180" t="s">
        <v>166</v>
      </c>
      <c r="J3180" t="s">
        <v>129</v>
      </c>
      <c r="K3180" t="s">
        <v>161</v>
      </c>
      <c r="L3180" t="s">
        <v>59</v>
      </c>
      <c r="M3180" t="s">
        <v>26</v>
      </c>
      <c r="N3180">
        <v>32721</v>
      </c>
      <c r="O3180">
        <v>31608</v>
      </c>
      <c r="P3180">
        <v>17282</v>
      </c>
      <c r="Q3180">
        <v>9878</v>
      </c>
      <c r="R3180">
        <v>0</v>
      </c>
      <c r="S3180">
        <v>0</v>
      </c>
      <c r="T3180">
        <v>0</v>
      </c>
      <c r="U3180">
        <v>0</v>
      </c>
      <c r="V3180">
        <v>96</v>
      </c>
      <c r="W3180">
        <v>52</v>
      </c>
      <c r="X3180">
        <v>30</v>
      </c>
      <c r="Y3180" t="s">
        <v>173</v>
      </c>
      <c r="Z3180" t="s">
        <v>173</v>
      </c>
      <c r="AA3180" t="s">
        <v>173</v>
      </c>
      <c r="AB3180" t="s">
        <v>173</v>
      </c>
      <c r="AC3180" s="25">
        <v>94.660237788625679</v>
      </c>
      <c r="AD3180" s="25">
        <v>51.756461321913093</v>
      </c>
      <c r="AE3180" s="25">
        <v>29.58282171842712</v>
      </c>
      <c r="AQ3180" s="5">
        <f>VLOOKUP(AR3180,'End KS4 denominations'!A:G,7,0)</f>
        <v>33391</v>
      </c>
      <c r="AR3180" s="5" t="str">
        <f t="shared" si="49"/>
        <v>Total.S8.state-funded mainstream.non-selective schools in highly selective areas.Total</v>
      </c>
    </row>
    <row r="3181" spans="1:44" x14ac:dyDescent="0.25">
      <c r="A3181">
        <v>201819</v>
      </c>
      <c r="B3181" t="s">
        <v>19</v>
      </c>
      <c r="C3181" t="s">
        <v>110</v>
      </c>
      <c r="D3181" t="s">
        <v>20</v>
      </c>
      <c r="E3181" t="s">
        <v>21</v>
      </c>
      <c r="F3181" t="s">
        <v>22</v>
      </c>
      <c r="G3181" t="s">
        <v>111</v>
      </c>
      <c r="H3181" t="s">
        <v>128</v>
      </c>
      <c r="I3181" t="s">
        <v>166</v>
      </c>
      <c r="J3181" t="s">
        <v>130</v>
      </c>
      <c r="K3181" t="s">
        <v>161</v>
      </c>
      <c r="L3181" t="s">
        <v>59</v>
      </c>
      <c r="M3181" t="s">
        <v>26</v>
      </c>
      <c r="N3181">
        <v>234661</v>
      </c>
      <c r="O3181">
        <v>227670</v>
      </c>
      <c r="P3181">
        <v>142345</v>
      </c>
      <c r="Q3181">
        <v>95652</v>
      </c>
      <c r="R3181">
        <v>0</v>
      </c>
      <c r="S3181">
        <v>0</v>
      </c>
      <c r="T3181">
        <v>0</v>
      </c>
      <c r="U3181">
        <v>0</v>
      </c>
      <c r="V3181">
        <v>97</v>
      </c>
      <c r="W3181">
        <v>60</v>
      </c>
      <c r="X3181">
        <v>40</v>
      </c>
      <c r="Y3181" t="s">
        <v>173</v>
      </c>
      <c r="Z3181" t="s">
        <v>173</v>
      </c>
      <c r="AA3181" t="s">
        <v>173</v>
      </c>
      <c r="AB3181" t="s">
        <v>173</v>
      </c>
      <c r="AC3181" s="25">
        <v>95.079995489682645</v>
      </c>
      <c r="AD3181" s="25">
        <v>59.446400307369771</v>
      </c>
      <c r="AE3181" s="25">
        <v>39.946377338161042</v>
      </c>
      <c r="AQ3181" s="5">
        <f>VLOOKUP(AR3181,'End KS4 denominations'!A:G,7,0)</f>
        <v>239451</v>
      </c>
      <c r="AR3181" s="5" t="str">
        <f t="shared" si="49"/>
        <v>Boys.S8.state-funded mainstream.non-selective schools in other areas.Total</v>
      </c>
    </row>
    <row r="3182" spans="1:44" x14ac:dyDescent="0.25">
      <c r="A3182">
        <v>201819</v>
      </c>
      <c r="B3182" t="s">
        <v>19</v>
      </c>
      <c r="C3182" t="s">
        <v>110</v>
      </c>
      <c r="D3182" t="s">
        <v>20</v>
      </c>
      <c r="E3182" t="s">
        <v>21</v>
      </c>
      <c r="F3182" t="s">
        <v>22</v>
      </c>
      <c r="G3182" t="s">
        <v>113</v>
      </c>
      <c r="H3182" t="s">
        <v>128</v>
      </c>
      <c r="I3182" t="s">
        <v>166</v>
      </c>
      <c r="J3182" t="s">
        <v>130</v>
      </c>
      <c r="K3182" t="s">
        <v>161</v>
      </c>
      <c r="L3182" t="s">
        <v>59</v>
      </c>
      <c r="M3182" t="s">
        <v>26</v>
      </c>
      <c r="N3182">
        <v>230519</v>
      </c>
      <c r="O3182">
        <v>224529</v>
      </c>
      <c r="P3182">
        <v>145896</v>
      </c>
      <c r="Q3182">
        <v>97724</v>
      </c>
      <c r="R3182">
        <v>0</v>
      </c>
      <c r="S3182">
        <v>0</v>
      </c>
      <c r="T3182">
        <v>0</v>
      </c>
      <c r="U3182">
        <v>0</v>
      </c>
      <c r="V3182">
        <v>97</v>
      </c>
      <c r="W3182">
        <v>63</v>
      </c>
      <c r="X3182">
        <v>42</v>
      </c>
      <c r="Y3182" t="s">
        <v>173</v>
      </c>
      <c r="Z3182" t="s">
        <v>173</v>
      </c>
      <c r="AA3182" t="s">
        <v>173</v>
      </c>
      <c r="AB3182" t="s">
        <v>173</v>
      </c>
      <c r="AC3182" s="25">
        <v>95.964457133576389</v>
      </c>
      <c r="AD3182" s="25">
        <v>62.356445884319001</v>
      </c>
      <c r="AE3182" s="25">
        <v>41.767569485107131</v>
      </c>
      <c r="AQ3182" s="5">
        <f>VLOOKUP(AR3182,'End KS4 denominations'!A:G,7,0)</f>
        <v>233971</v>
      </c>
      <c r="AR3182" s="5" t="str">
        <f t="shared" si="49"/>
        <v>Girls.S8.state-funded mainstream.non-selective schools in other areas.Total</v>
      </c>
    </row>
    <row r="3183" spans="1:44" x14ac:dyDescent="0.25">
      <c r="A3183">
        <v>201819</v>
      </c>
      <c r="B3183" t="s">
        <v>19</v>
      </c>
      <c r="C3183" t="s">
        <v>110</v>
      </c>
      <c r="D3183" t="s">
        <v>20</v>
      </c>
      <c r="E3183" t="s">
        <v>21</v>
      </c>
      <c r="F3183" t="s">
        <v>22</v>
      </c>
      <c r="G3183" t="s">
        <v>161</v>
      </c>
      <c r="H3183" t="s">
        <v>128</v>
      </c>
      <c r="I3183" t="s">
        <v>166</v>
      </c>
      <c r="J3183" t="s">
        <v>130</v>
      </c>
      <c r="K3183" t="s">
        <v>161</v>
      </c>
      <c r="L3183" t="s">
        <v>59</v>
      </c>
      <c r="M3183" t="s">
        <v>26</v>
      </c>
      <c r="N3183">
        <v>465180</v>
      </c>
      <c r="O3183">
        <v>452199</v>
      </c>
      <c r="P3183">
        <v>288241</v>
      </c>
      <c r="Q3183">
        <v>193376</v>
      </c>
      <c r="R3183">
        <v>0</v>
      </c>
      <c r="S3183">
        <v>0</v>
      </c>
      <c r="T3183">
        <v>0</v>
      </c>
      <c r="U3183">
        <v>0</v>
      </c>
      <c r="V3183">
        <v>97</v>
      </c>
      <c r="W3183">
        <v>61</v>
      </c>
      <c r="X3183">
        <v>41</v>
      </c>
      <c r="Y3183" t="s">
        <v>173</v>
      </c>
      <c r="Z3183" t="s">
        <v>173</v>
      </c>
      <c r="AA3183" t="s">
        <v>173</v>
      </c>
      <c r="AB3183" t="s">
        <v>173</v>
      </c>
      <c r="AC3183" s="25">
        <v>95.517107358762374</v>
      </c>
      <c r="AD3183" s="25">
        <v>60.88458077571385</v>
      </c>
      <c r="AE3183" s="25">
        <v>40.846432992129643</v>
      </c>
      <c r="AQ3183" s="5">
        <f>VLOOKUP(AR3183,'End KS4 denominations'!A:G,7,0)</f>
        <v>473422</v>
      </c>
      <c r="AR3183" s="5" t="str">
        <f t="shared" si="49"/>
        <v>Total.S8.state-funded mainstream.non-selective schools in other areas.Total</v>
      </c>
    </row>
    <row r="3184" spans="1:44" x14ac:dyDescent="0.25">
      <c r="A3184">
        <v>201819</v>
      </c>
      <c r="B3184" t="s">
        <v>19</v>
      </c>
      <c r="C3184" t="s">
        <v>110</v>
      </c>
      <c r="D3184" t="s">
        <v>20</v>
      </c>
      <c r="E3184" t="s">
        <v>21</v>
      </c>
      <c r="F3184" t="s">
        <v>22</v>
      </c>
      <c r="G3184" t="s">
        <v>111</v>
      </c>
      <c r="H3184" t="s">
        <v>128</v>
      </c>
      <c r="I3184" t="s">
        <v>166</v>
      </c>
      <c r="J3184" t="s">
        <v>131</v>
      </c>
      <c r="K3184" t="s">
        <v>161</v>
      </c>
      <c r="L3184" t="s">
        <v>59</v>
      </c>
      <c r="M3184" t="s">
        <v>26</v>
      </c>
      <c r="N3184">
        <v>11915</v>
      </c>
      <c r="O3184">
        <v>11893</v>
      </c>
      <c r="P3184">
        <v>11756</v>
      </c>
      <c r="Q3184">
        <v>11146</v>
      </c>
      <c r="R3184">
        <v>0</v>
      </c>
      <c r="S3184">
        <v>0</v>
      </c>
      <c r="T3184">
        <v>0</v>
      </c>
      <c r="U3184">
        <v>0</v>
      </c>
      <c r="V3184">
        <v>99</v>
      </c>
      <c r="W3184">
        <v>98</v>
      </c>
      <c r="X3184">
        <v>93</v>
      </c>
      <c r="Y3184" t="s">
        <v>173</v>
      </c>
      <c r="Z3184" t="s">
        <v>173</v>
      </c>
      <c r="AA3184" t="s">
        <v>173</v>
      </c>
      <c r="AB3184" t="s">
        <v>173</v>
      </c>
      <c r="AC3184" s="25">
        <v>99.681501969658868</v>
      </c>
      <c r="AD3184" s="25">
        <v>98.533232755007958</v>
      </c>
      <c r="AE3184" s="25">
        <v>93.420501215321423</v>
      </c>
      <c r="AQ3184" s="5">
        <f>VLOOKUP(AR3184,'End KS4 denominations'!A:G,7,0)</f>
        <v>11931</v>
      </c>
      <c r="AR3184" s="5" t="str">
        <f t="shared" si="49"/>
        <v>Boys.S8.state-funded mainstream.selective schools.Total</v>
      </c>
    </row>
    <row r="3185" spans="1:44" x14ac:dyDescent="0.25">
      <c r="A3185">
        <v>201819</v>
      </c>
      <c r="B3185" t="s">
        <v>19</v>
      </c>
      <c r="C3185" t="s">
        <v>110</v>
      </c>
      <c r="D3185" t="s">
        <v>20</v>
      </c>
      <c r="E3185" t="s">
        <v>21</v>
      </c>
      <c r="F3185" t="s">
        <v>22</v>
      </c>
      <c r="G3185" t="s">
        <v>113</v>
      </c>
      <c r="H3185" t="s">
        <v>128</v>
      </c>
      <c r="I3185" t="s">
        <v>166</v>
      </c>
      <c r="J3185" t="s">
        <v>131</v>
      </c>
      <c r="K3185" t="s">
        <v>161</v>
      </c>
      <c r="L3185" t="s">
        <v>59</v>
      </c>
      <c r="M3185" t="s">
        <v>26</v>
      </c>
      <c r="N3185">
        <v>12049</v>
      </c>
      <c r="O3185">
        <v>12032</v>
      </c>
      <c r="P3185">
        <v>11928</v>
      </c>
      <c r="Q3185">
        <v>11309</v>
      </c>
      <c r="R3185">
        <v>0</v>
      </c>
      <c r="S3185">
        <v>0</v>
      </c>
      <c r="T3185">
        <v>0</v>
      </c>
      <c r="U3185">
        <v>0</v>
      </c>
      <c r="V3185">
        <v>99</v>
      </c>
      <c r="W3185">
        <v>98</v>
      </c>
      <c r="X3185">
        <v>93</v>
      </c>
      <c r="Y3185" t="s">
        <v>173</v>
      </c>
      <c r="Z3185" t="s">
        <v>173</v>
      </c>
      <c r="AA3185" t="s">
        <v>173</v>
      </c>
      <c r="AB3185" t="s">
        <v>173</v>
      </c>
      <c r="AC3185" s="25">
        <v>99.701690420947969</v>
      </c>
      <c r="AD3185" s="25">
        <v>98.83990719257541</v>
      </c>
      <c r="AE3185" s="25">
        <v>93.710639708319519</v>
      </c>
      <c r="AQ3185" s="5">
        <f>VLOOKUP(AR3185,'End KS4 denominations'!A:G,7,0)</f>
        <v>12068</v>
      </c>
      <c r="AR3185" s="5" t="str">
        <f t="shared" si="49"/>
        <v>Girls.S8.state-funded mainstream.selective schools.Total</v>
      </c>
    </row>
    <row r="3186" spans="1:44" x14ac:dyDescent="0.25">
      <c r="A3186">
        <v>201819</v>
      </c>
      <c r="B3186" t="s">
        <v>19</v>
      </c>
      <c r="C3186" t="s">
        <v>110</v>
      </c>
      <c r="D3186" t="s">
        <v>20</v>
      </c>
      <c r="E3186" t="s">
        <v>21</v>
      </c>
      <c r="F3186" t="s">
        <v>22</v>
      </c>
      <c r="G3186" t="s">
        <v>161</v>
      </c>
      <c r="H3186" t="s">
        <v>128</v>
      </c>
      <c r="I3186" t="s">
        <v>166</v>
      </c>
      <c r="J3186" t="s">
        <v>131</v>
      </c>
      <c r="K3186" t="s">
        <v>161</v>
      </c>
      <c r="L3186" t="s">
        <v>59</v>
      </c>
      <c r="M3186" t="s">
        <v>26</v>
      </c>
      <c r="N3186">
        <v>23964</v>
      </c>
      <c r="O3186">
        <v>23925</v>
      </c>
      <c r="P3186">
        <v>23684</v>
      </c>
      <c r="Q3186">
        <v>22455</v>
      </c>
      <c r="R3186">
        <v>0</v>
      </c>
      <c r="S3186">
        <v>0</v>
      </c>
      <c r="T3186">
        <v>0</v>
      </c>
      <c r="U3186">
        <v>0</v>
      </c>
      <c r="V3186">
        <v>99</v>
      </c>
      <c r="W3186">
        <v>98</v>
      </c>
      <c r="X3186">
        <v>93</v>
      </c>
      <c r="Y3186" t="s">
        <v>173</v>
      </c>
      <c r="Z3186" t="s">
        <v>173</v>
      </c>
      <c r="AA3186" t="s">
        <v>173</v>
      </c>
      <c r="AB3186" t="s">
        <v>173</v>
      </c>
      <c r="AC3186" s="25">
        <v>99.691653818909117</v>
      </c>
      <c r="AD3186" s="25">
        <v>98.68744531022125</v>
      </c>
      <c r="AE3186" s="25">
        <v>93.566398599941664</v>
      </c>
      <c r="AQ3186" s="5">
        <f>VLOOKUP(AR3186,'End KS4 denominations'!A:G,7,0)</f>
        <v>23999</v>
      </c>
      <c r="AR3186" s="5" t="str">
        <f t="shared" si="49"/>
        <v>Total.S8.state-funded mainstream.selective schools.Total</v>
      </c>
    </row>
    <row r="3187" spans="1:44" x14ac:dyDescent="0.25">
      <c r="A3187">
        <v>201819</v>
      </c>
      <c r="B3187" t="s">
        <v>19</v>
      </c>
      <c r="C3187" t="s">
        <v>110</v>
      </c>
      <c r="D3187" t="s">
        <v>20</v>
      </c>
      <c r="E3187" t="s">
        <v>21</v>
      </c>
      <c r="F3187" t="s">
        <v>22</v>
      </c>
      <c r="G3187" t="s">
        <v>111</v>
      </c>
      <c r="H3187" t="s">
        <v>128</v>
      </c>
      <c r="I3187" t="s">
        <v>166</v>
      </c>
      <c r="J3187" t="s">
        <v>129</v>
      </c>
      <c r="K3187" t="s">
        <v>161</v>
      </c>
      <c r="L3187" t="s">
        <v>60</v>
      </c>
      <c r="M3187" t="s">
        <v>26</v>
      </c>
      <c r="N3187">
        <v>1247</v>
      </c>
      <c r="O3187">
        <v>1229</v>
      </c>
      <c r="P3187">
        <v>708</v>
      </c>
      <c r="Q3187">
        <v>461</v>
      </c>
      <c r="R3187">
        <v>0</v>
      </c>
      <c r="S3187">
        <v>0</v>
      </c>
      <c r="T3187">
        <v>0</v>
      </c>
      <c r="U3187">
        <v>0</v>
      </c>
      <c r="V3187">
        <v>98</v>
      </c>
      <c r="W3187">
        <v>56</v>
      </c>
      <c r="X3187">
        <v>36</v>
      </c>
      <c r="Y3187" t="s">
        <v>173</v>
      </c>
      <c r="Z3187" t="s">
        <v>173</v>
      </c>
      <c r="AA3187" t="s">
        <v>173</v>
      </c>
      <c r="AB3187" t="s">
        <v>173</v>
      </c>
      <c r="AC3187" s="25">
        <v>7.2503097162409293</v>
      </c>
      <c r="AD3187" s="25">
        <v>4.1767447348239042</v>
      </c>
      <c r="AE3187" s="25">
        <v>2.71960356321161</v>
      </c>
      <c r="AQ3187" s="5">
        <f>VLOOKUP(AR3187,'End KS4 denominations'!A:G,7,0)</f>
        <v>16951</v>
      </c>
      <c r="AR3187" s="5" t="str">
        <f t="shared" si="49"/>
        <v>Boys.S8.state-funded mainstream.non-selective schools in highly selective areas.Total</v>
      </c>
    </row>
    <row r="3188" spans="1:44" x14ac:dyDescent="0.25">
      <c r="A3188">
        <v>201819</v>
      </c>
      <c r="B3188" t="s">
        <v>19</v>
      </c>
      <c r="C3188" t="s">
        <v>110</v>
      </c>
      <c r="D3188" t="s">
        <v>20</v>
      </c>
      <c r="E3188" t="s">
        <v>21</v>
      </c>
      <c r="F3188" t="s">
        <v>22</v>
      </c>
      <c r="G3188" t="s">
        <v>113</v>
      </c>
      <c r="H3188" t="s">
        <v>128</v>
      </c>
      <c r="I3188" t="s">
        <v>166</v>
      </c>
      <c r="J3188" t="s">
        <v>129</v>
      </c>
      <c r="K3188" t="s">
        <v>161</v>
      </c>
      <c r="L3188" t="s">
        <v>60</v>
      </c>
      <c r="M3188" t="s">
        <v>26</v>
      </c>
      <c r="N3188">
        <v>1043</v>
      </c>
      <c r="O3188">
        <v>1035</v>
      </c>
      <c r="P3188">
        <v>786</v>
      </c>
      <c r="Q3188">
        <v>618</v>
      </c>
      <c r="R3188">
        <v>0</v>
      </c>
      <c r="S3188">
        <v>0</v>
      </c>
      <c r="T3188">
        <v>0</v>
      </c>
      <c r="U3188">
        <v>0</v>
      </c>
      <c r="V3188">
        <v>99</v>
      </c>
      <c r="W3188">
        <v>75</v>
      </c>
      <c r="X3188">
        <v>59</v>
      </c>
      <c r="Y3188" t="s">
        <v>173</v>
      </c>
      <c r="Z3188" t="s">
        <v>173</v>
      </c>
      <c r="AA3188" t="s">
        <v>173</v>
      </c>
      <c r="AB3188" t="s">
        <v>173</v>
      </c>
      <c r="AC3188" s="25">
        <v>6.2956204379562051</v>
      </c>
      <c r="AD3188" s="25">
        <v>4.781021897810219</v>
      </c>
      <c r="AE3188" s="25">
        <v>3.7591240875912408</v>
      </c>
      <c r="AQ3188" s="5">
        <f>VLOOKUP(AR3188,'End KS4 denominations'!A:G,7,0)</f>
        <v>16440</v>
      </c>
      <c r="AR3188" s="5" t="str">
        <f t="shared" si="49"/>
        <v>Girls.S8.state-funded mainstream.non-selective schools in highly selective areas.Total</v>
      </c>
    </row>
    <row r="3189" spans="1:44" x14ac:dyDescent="0.25">
      <c r="A3189">
        <v>201819</v>
      </c>
      <c r="B3189" t="s">
        <v>19</v>
      </c>
      <c r="C3189" t="s">
        <v>110</v>
      </c>
      <c r="D3189" t="s">
        <v>20</v>
      </c>
      <c r="E3189" t="s">
        <v>21</v>
      </c>
      <c r="F3189" t="s">
        <v>22</v>
      </c>
      <c r="G3189" t="s">
        <v>161</v>
      </c>
      <c r="H3189" t="s">
        <v>128</v>
      </c>
      <c r="I3189" t="s">
        <v>166</v>
      </c>
      <c r="J3189" t="s">
        <v>129</v>
      </c>
      <c r="K3189" t="s">
        <v>161</v>
      </c>
      <c r="L3189" t="s">
        <v>60</v>
      </c>
      <c r="M3189" t="s">
        <v>26</v>
      </c>
      <c r="N3189">
        <v>2290</v>
      </c>
      <c r="O3189">
        <v>2264</v>
      </c>
      <c r="P3189">
        <v>1494</v>
      </c>
      <c r="Q3189">
        <v>1079</v>
      </c>
      <c r="R3189">
        <v>0</v>
      </c>
      <c r="S3189">
        <v>0</v>
      </c>
      <c r="T3189">
        <v>0</v>
      </c>
      <c r="U3189">
        <v>0</v>
      </c>
      <c r="V3189">
        <v>98</v>
      </c>
      <c r="W3189">
        <v>65</v>
      </c>
      <c r="X3189">
        <v>47</v>
      </c>
      <c r="Y3189" t="s">
        <v>173</v>
      </c>
      <c r="Z3189" t="s">
        <v>173</v>
      </c>
      <c r="AA3189" t="s">
        <v>173</v>
      </c>
      <c r="AB3189" t="s">
        <v>173</v>
      </c>
      <c r="AC3189" s="25">
        <v>6.7802701326704797</v>
      </c>
      <c r="AD3189" s="25">
        <v>4.4742595310113504</v>
      </c>
      <c r="AE3189" s="25">
        <v>3.2314096612859751</v>
      </c>
      <c r="AQ3189" s="5">
        <f>VLOOKUP(AR3189,'End KS4 denominations'!A:G,7,0)</f>
        <v>33391</v>
      </c>
      <c r="AR3189" s="5" t="str">
        <f t="shared" si="49"/>
        <v>Total.S8.state-funded mainstream.non-selective schools in highly selective areas.Total</v>
      </c>
    </row>
    <row r="3190" spans="1:44" x14ac:dyDescent="0.25">
      <c r="A3190">
        <v>201819</v>
      </c>
      <c r="B3190" t="s">
        <v>19</v>
      </c>
      <c r="C3190" t="s">
        <v>110</v>
      </c>
      <c r="D3190" t="s">
        <v>20</v>
      </c>
      <c r="E3190" t="s">
        <v>21</v>
      </c>
      <c r="F3190" t="s">
        <v>22</v>
      </c>
      <c r="G3190" t="s">
        <v>111</v>
      </c>
      <c r="H3190" t="s">
        <v>128</v>
      </c>
      <c r="I3190" t="s">
        <v>166</v>
      </c>
      <c r="J3190" t="s">
        <v>130</v>
      </c>
      <c r="K3190" t="s">
        <v>161</v>
      </c>
      <c r="L3190" t="s">
        <v>60</v>
      </c>
      <c r="M3190" t="s">
        <v>26</v>
      </c>
      <c r="N3190">
        <v>14482</v>
      </c>
      <c r="O3190">
        <v>14165</v>
      </c>
      <c r="P3190">
        <v>8282</v>
      </c>
      <c r="Q3190">
        <v>5730</v>
      </c>
      <c r="R3190">
        <v>0</v>
      </c>
      <c r="S3190">
        <v>0</v>
      </c>
      <c r="T3190">
        <v>0</v>
      </c>
      <c r="U3190">
        <v>0</v>
      </c>
      <c r="V3190">
        <v>97</v>
      </c>
      <c r="W3190">
        <v>57</v>
      </c>
      <c r="X3190">
        <v>39</v>
      </c>
      <c r="Y3190" t="s">
        <v>173</v>
      </c>
      <c r="Z3190" t="s">
        <v>173</v>
      </c>
      <c r="AA3190" t="s">
        <v>173</v>
      </c>
      <c r="AB3190" t="s">
        <v>173</v>
      </c>
      <c r="AC3190" s="25">
        <v>5.915615303339723</v>
      </c>
      <c r="AD3190" s="25">
        <v>3.4587452130080893</v>
      </c>
      <c r="AE3190" s="25">
        <v>2.39297392785998</v>
      </c>
      <c r="AQ3190" s="5">
        <f>VLOOKUP(AR3190,'End KS4 denominations'!A:G,7,0)</f>
        <v>239451</v>
      </c>
      <c r="AR3190" s="5" t="str">
        <f t="shared" si="49"/>
        <v>Boys.S8.state-funded mainstream.non-selective schools in other areas.Total</v>
      </c>
    </row>
    <row r="3191" spans="1:44" x14ac:dyDescent="0.25">
      <c r="A3191">
        <v>201819</v>
      </c>
      <c r="B3191" t="s">
        <v>19</v>
      </c>
      <c r="C3191" t="s">
        <v>110</v>
      </c>
      <c r="D3191" t="s">
        <v>20</v>
      </c>
      <c r="E3191" t="s">
        <v>21</v>
      </c>
      <c r="F3191" t="s">
        <v>22</v>
      </c>
      <c r="G3191" t="s">
        <v>113</v>
      </c>
      <c r="H3191" t="s">
        <v>128</v>
      </c>
      <c r="I3191" t="s">
        <v>166</v>
      </c>
      <c r="J3191" t="s">
        <v>130</v>
      </c>
      <c r="K3191" t="s">
        <v>161</v>
      </c>
      <c r="L3191" t="s">
        <v>60</v>
      </c>
      <c r="M3191" t="s">
        <v>26</v>
      </c>
      <c r="N3191">
        <v>12698</v>
      </c>
      <c r="O3191">
        <v>12591</v>
      </c>
      <c r="P3191">
        <v>9955</v>
      </c>
      <c r="Q3191">
        <v>8175</v>
      </c>
      <c r="R3191">
        <v>0</v>
      </c>
      <c r="S3191">
        <v>0</v>
      </c>
      <c r="T3191">
        <v>0</v>
      </c>
      <c r="U3191">
        <v>0</v>
      </c>
      <c r="V3191">
        <v>99</v>
      </c>
      <c r="W3191">
        <v>78</v>
      </c>
      <c r="X3191">
        <v>64</v>
      </c>
      <c r="Y3191" t="s">
        <v>173</v>
      </c>
      <c r="Z3191" t="s">
        <v>173</v>
      </c>
      <c r="AA3191" t="s">
        <v>173</v>
      </c>
      <c r="AB3191" t="s">
        <v>173</v>
      </c>
      <c r="AC3191" s="25">
        <v>5.3814361608917345</v>
      </c>
      <c r="AD3191" s="25">
        <v>4.254800808647226</v>
      </c>
      <c r="AE3191" s="25">
        <v>3.4940227635048791</v>
      </c>
      <c r="AQ3191" s="5">
        <f>VLOOKUP(AR3191,'End KS4 denominations'!A:G,7,0)</f>
        <v>233971</v>
      </c>
      <c r="AR3191" s="5" t="str">
        <f t="shared" si="49"/>
        <v>Girls.S8.state-funded mainstream.non-selective schools in other areas.Total</v>
      </c>
    </row>
    <row r="3192" spans="1:44" x14ac:dyDescent="0.25">
      <c r="A3192">
        <v>201819</v>
      </c>
      <c r="B3192" t="s">
        <v>19</v>
      </c>
      <c r="C3192" t="s">
        <v>110</v>
      </c>
      <c r="D3192" t="s">
        <v>20</v>
      </c>
      <c r="E3192" t="s">
        <v>21</v>
      </c>
      <c r="F3192" t="s">
        <v>22</v>
      </c>
      <c r="G3192" t="s">
        <v>161</v>
      </c>
      <c r="H3192" t="s">
        <v>128</v>
      </c>
      <c r="I3192" t="s">
        <v>166</v>
      </c>
      <c r="J3192" t="s">
        <v>130</v>
      </c>
      <c r="K3192" t="s">
        <v>161</v>
      </c>
      <c r="L3192" t="s">
        <v>60</v>
      </c>
      <c r="M3192" t="s">
        <v>26</v>
      </c>
      <c r="N3192">
        <v>27180</v>
      </c>
      <c r="O3192">
        <v>26756</v>
      </c>
      <c r="P3192">
        <v>18237</v>
      </c>
      <c r="Q3192">
        <v>13905</v>
      </c>
      <c r="R3192">
        <v>0</v>
      </c>
      <c r="S3192">
        <v>0</v>
      </c>
      <c r="T3192">
        <v>0</v>
      </c>
      <c r="U3192">
        <v>0</v>
      </c>
      <c r="V3192">
        <v>98</v>
      </c>
      <c r="W3192">
        <v>67</v>
      </c>
      <c r="X3192">
        <v>51</v>
      </c>
      <c r="Y3192" t="s">
        <v>173</v>
      </c>
      <c r="Z3192" t="s">
        <v>173</v>
      </c>
      <c r="AA3192" t="s">
        <v>173</v>
      </c>
      <c r="AB3192" t="s">
        <v>173</v>
      </c>
      <c r="AC3192" s="25">
        <v>5.6516173730836341</v>
      </c>
      <c r="AD3192" s="25">
        <v>3.8521657210691522</v>
      </c>
      <c r="AE3192" s="25">
        <v>2.9371258623384633</v>
      </c>
      <c r="AQ3192" s="5">
        <f>VLOOKUP(AR3192,'End KS4 denominations'!A:G,7,0)</f>
        <v>473422</v>
      </c>
      <c r="AR3192" s="5" t="str">
        <f t="shared" si="49"/>
        <v>Total.S8.state-funded mainstream.non-selective schools in other areas.Total</v>
      </c>
    </row>
    <row r="3193" spans="1:44" x14ac:dyDescent="0.25">
      <c r="A3193">
        <v>201819</v>
      </c>
      <c r="B3193" t="s">
        <v>19</v>
      </c>
      <c r="C3193" t="s">
        <v>110</v>
      </c>
      <c r="D3193" t="s">
        <v>20</v>
      </c>
      <c r="E3193" t="s">
        <v>21</v>
      </c>
      <c r="F3193" t="s">
        <v>22</v>
      </c>
      <c r="G3193" t="s">
        <v>111</v>
      </c>
      <c r="H3193" t="s">
        <v>128</v>
      </c>
      <c r="I3193" t="s">
        <v>166</v>
      </c>
      <c r="J3193" t="s">
        <v>131</v>
      </c>
      <c r="K3193" t="s">
        <v>161</v>
      </c>
      <c r="L3193" t="s">
        <v>60</v>
      </c>
      <c r="M3193" t="s">
        <v>26</v>
      </c>
      <c r="N3193">
        <v>269</v>
      </c>
      <c r="O3193">
        <v>269</v>
      </c>
      <c r="P3193">
        <v>246</v>
      </c>
      <c r="Q3193">
        <v>208</v>
      </c>
      <c r="R3193">
        <v>0</v>
      </c>
      <c r="S3193">
        <v>0</v>
      </c>
      <c r="T3193">
        <v>0</v>
      </c>
      <c r="U3193">
        <v>0</v>
      </c>
      <c r="V3193">
        <v>100</v>
      </c>
      <c r="W3193">
        <v>91</v>
      </c>
      <c r="X3193">
        <v>77</v>
      </c>
      <c r="Y3193" t="s">
        <v>173</v>
      </c>
      <c r="Z3193" t="s">
        <v>173</v>
      </c>
      <c r="AA3193" t="s">
        <v>173</v>
      </c>
      <c r="AB3193" t="s">
        <v>173</v>
      </c>
      <c r="AC3193" s="25">
        <v>2.2546307937306178</v>
      </c>
      <c r="AD3193" s="25">
        <v>2.0618556701030926</v>
      </c>
      <c r="AE3193" s="25">
        <v>1.7433576397619646</v>
      </c>
      <c r="AQ3193" s="5">
        <f>VLOOKUP(AR3193,'End KS4 denominations'!A:G,7,0)</f>
        <v>11931</v>
      </c>
      <c r="AR3193" s="5" t="str">
        <f t="shared" si="49"/>
        <v>Boys.S8.state-funded mainstream.selective schools.Total</v>
      </c>
    </row>
    <row r="3194" spans="1:44" x14ac:dyDescent="0.25">
      <c r="A3194">
        <v>201819</v>
      </c>
      <c r="B3194" t="s">
        <v>19</v>
      </c>
      <c r="C3194" t="s">
        <v>110</v>
      </c>
      <c r="D3194" t="s">
        <v>20</v>
      </c>
      <c r="E3194" t="s">
        <v>21</v>
      </c>
      <c r="F3194" t="s">
        <v>22</v>
      </c>
      <c r="G3194" t="s">
        <v>113</v>
      </c>
      <c r="H3194" t="s">
        <v>128</v>
      </c>
      <c r="I3194" t="s">
        <v>166</v>
      </c>
      <c r="J3194" t="s">
        <v>131</v>
      </c>
      <c r="K3194" t="s">
        <v>161</v>
      </c>
      <c r="L3194" t="s">
        <v>60</v>
      </c>
      <c r="M3194" t="s">
        <v>26</v>
      </c>
      <c r="N3194">
        <v>109</v>
      </c>
      <c r="O3194">
        <v>109</v>
      </c>
      <c r="P3194">
        <v>109</v>
      </c>
      <c r="Q3194">
        <v>108</v>
      </c>
      <c r="R3194">
        <v>0</v>
      </c>
      <c r="S3194">
        <v>0</v>
      </c>
      <c r="T3194">
        <v>0</v>
      </c>
      <c r="U3194">
        <v>0</v>
      </c>
      <c r="V3194">
        <v>100</v>
      </c>
      <c r="W3194">
        <v>100</v>
      </c>
      <c r="X3194">
        <v>99</v>
      </c>
      <c r="Y3194" t="s">
        <v>173</v>
      </c>
      <c r="Z3194" t="s">
        <v>173</v>
      </c>
      <c r="AA3194" t="s">
        <v>173</v>
      </c>
      <c r="AB3194" t="s">
        <v>173</v>
      </c>
      <c r="AC3194" s="25">
        <v>0.90321511435200541</v>
      </c>
      <c r="AD3194" s="25">
        <v>0.90321511435200541</v>
      </c>
      <c r="AE3194" s="25">
        <v>0.89492873715611532</v>
      </c>
      <c r="AQ3194" s="5">
        <f>VLOOKUP(AR3194,'End KS4 denominations'!A:G,7,0)</f>
        <v>12068</v>
      </c>
      <c r="AR3194" s="5" t="str">
        <f t="shared" si="49"/>
        <v>Girls.S8.state-funded mainstream.selective schools.Total</v>
      </c>
    </row>
    <row r="3195" spans="1:44" x14ac:dyDescent="0.25">
      <c r="A3195">
        <v>201819</v>
      </c>
      <c r="B3195" t="s">
        <v>19</v>
      </c>
      <c r="C3195" t="s">
        <v>110</v>
      </c>
      <c r="D3195" t="s">
        <v>20</v>
      </c>
      <c r="E3195" t="s">
        <v>21</v>
      </c>
      <c r="F3195" t="s">
        <v>22</v>
      </c>
      <c r="G3195" t="s">
        <v>161</v>
      </c>
      <c r="H3195" t="s">
        <v>128</v>
      </c>
      <c r="I3195" t="s">
        <v>166</v>
      </c>
      <c r="J3195" t="s">
        <v>131</v>
      </c>
      <c r="K3195" t="s">
        <v>161</v>
      </c>
      <c r="L3195" t="s">
        <v>60</v>
      </c>
      <c r="M3195" t="s">
        <v>26</v>
      </c>
      <c r="N3195">
        <v>378</v>
      </c>
      <c r="O3195">
        <v>378</v>
      </c>
      <c r="P3195">
        <v>355</v>
      </c>
      <c r="Q3195">
        <v>316</v>
      </c>
      <c r="R3195">
        <v>0</v>
      </c>
      <c r="S3195">
        <v>0</v>
      </c>
      <c r="T3195">
        <v>0</v>
      </c>
      <c r="U3195">
        <v>0</v>
      </c>
      <c r="V3195">
        <v>100</v>
      </c>
      <c r="W3195">
        <v>93</v>
      </c>
      <c r="X3195">
        <v>83</v>
      </c>
      <c r="Y3195" t="s">
        <v>173</v>
      </c>
      <c r="Z3195" t="s">
        <v>173</v>
      </c>
      <c r="AA3195" t="s">
        <v>173</v>
      </c>
      <c r="AB3195" t="s">
        <v>173</v>
      </c>
      <c r="AC3195" s="25">
        <v>1.5750656277344888</v>
      </c>
      <c r="AD3195" s="25">
        <v>1.4792283011792158</v>
      </c>
      <c r="AE3195" s="25">
        <v>1.3167215300637527</v>
      </c>
      <c r="AQ3195" s="5">
        <f>VLOOKUP(AR3195,'End KS4 denominations'!A:G,7,0)</f>
        <v>23999</v>
      </c>
      <c r="AR3195" s="5" t="str">
        <f t="shared" si="49"/>
        <v>Total.S8.state-funded mainstream.selective schools.Total</v>
      </c>
    </row>
    <row r="3196" spans="1:44" x14ac:dyDescent="0.25">
      <c r="A3196">
        <v>201819</v>
      </c>
      <c r="B3196" t="s">
        <v>19</v>
      </c>
      <c r="C3196" t="s">
        <v>110</v>
      </c>
      <c r="D3196" t="s">
        <v>20</v>
      </c>
      <c r="E3196" t="s">
        <v>21</v>
      </c>
      <c r="F3196" t="s">
        <v>22</v>
      </c>
      <c r="G3196" t="s">
        <v>111</v>
      </c>
      <c r="H3196" t="s">
        <v>128</v>
      </c>
      <c r="I3196" t="s">
        <v>166</v>
      </c>
      <c r="J3196" t="s">
        <v>129</v>
      </c>
      <c r="K3196" t="s">
        <v>161</v>
      </c>
      <c r="L3196" t="s">
        <v>61</v>
      </c>
      <c r="M3196" t="s">
        <v>26</v>
      </c>
      <c r="N3196">
        <v>602</v>
      </c>
      <c r="O3196">
        <v>592</v>
      </c>
      <c r="P3196">
        <v>333</v>
      </c>
      <c r="Q3196">
        <v>236</v>
      </c>
      <c r="R3196">
        <v>0</v>
      </c>
      <c r="S3196">
        <v>0</v>
      </c>
      <c r="T3196">
        <v>0</v>
      </c>
      <c r="U3196">
        <v>0</v>
      </c>
      <c r="V3196">
        <v>98</v>
      </c>
      <c r="W3196">
        <v>55</v>
      </c>
      <c r="X3196">
        <v>39</v>
      </c>
      <c r="Y3196" t="s">
        <v>173</v>
      </c>
      <c r="Z3196" t="s">
        <v>173</v>
      </c>
      <c r="AA3196" t="s">
        <v>173</v>
      </c>
      <c r="AB3196" t="s">
        <v>173</v>
      </c>
      <c r="AC3196" s="25">
        <v>3.492419326293434</v>
      </c>
      <c r="AD3196" s="25">
        <v>1.9644858710400566</v>
      </c>
      <c r="AE3196" s="25">
        <v>1.3922482449413014</v>
      </c>
      <c r="AQ3196" s="5">
        <f>VLOOKUP(AR3196,'End KS4 denominations'!A:G,7,0)</f>
        <v>16951</v>
      </c>
      <c r="AR3196" s="5" t="str">
        <f t="shared" si="49"/>
        <v>Boys.S8.state-funded mainstream.non-selective schools in highly selective areas.Total</v>
      </c>
    </row>
    <row r="3197" spans="1:44" x14ac:dyDescent="0.25">
      <c r="A3197">
        <v>201819</v>
      </c>
      <c r="B3197" t="s">
        <v>19</v>
      </c>
      <c r="C3197" t="s">
        <v>110</v>
      </c>
      <c r="D3197" t="s">
        <v>20</v>
      </c>
      <c r="E3197" t="s">
        <v>21</v>
      </c>
      <c r="F3197" t="s">
        <v>22</v>
      </c>
      <c r="G3197" t="s">
        <v>113</v>
      </c>
      <c r="H3197" t="s">
        <v>128</v>
      </c>
      <c r="I3197" t="s">
        <v>166</v>
      </c>
      <c r="J3197" t="s">
        <v>129</v>
      </c>
      <c r="K3197" t="s">
        <v>161</v>
      </c>
      <c r="L3197" t="s">
        <v>61</v>
      </c>
      <c r="M3197" t="s">
        <v>26</v>
      </c>
      <c r="N3197">
        <v>775</v>
      </c>
      <c r="O3197">
        <v>768</v>
      </c>
      <c r="P3197">
        <v>477</v>
      </c>
      <c r="Q3197">
        <v>352</v>
      </c>
      <c r="R3197">
        <v>0</v>
      </c>
      <c r="S3197">
        <v>0</v>
      </c>
      <c r="T3197">
        <v>0</v>
      </c>
      <c r="U3197">
        <v>0</v>
      </c>
      <c r="V3197">
        <v>99</v>
      </c>
      <c r="W3197">
        <v>61</v>
      </c>
      <c r="X3197">
        <v>45</v>
      </c>
      <c r="Y3197" t="s">
        <v>173</v>
      </c>
      <c r="Z3197" t="s">
        <v>173</v>
      </c>
      <c r="AA3197" t="s">
        <v>173</v>
      </c>
      <c r="AB3197" t="s">
        <v>173</v>
      </c>
      <c r="AC3197" s="25">
        <v>4.6715328467153281</v>
      </c>
      <c r="AD3197" s="25">
        <v>2.9014598540145986</v>
      </c>
      <c r="AE3197" s="25">
        <v>2.1411192214111923</v>
      </c>
      <c r="AQ3197" s="5">
        <f>VLOOKUP(AR3197,'End KS4 denominations'!A:G,7,0)</f>
        <v>16440</v>
      </c>
      <c r="AR3197" s="5" t="str">
        <f t="shared" si="49"/>
        <v>Girls.S8.state-funded mainstream.non-selective schools in highly selective areas.Total</v>
      </c>
    </row>
    <row r="3198" spans="1:44" x14ac:dyDescent="0.25">
      <c r="A3198">
        <v>201819</v>
      </c>
      <c r="B3198" t="s">
        <v>19</v>
      </c>
      <c r="C3198" t="s">
        <v>110</v>
      </c>
      <c r="D3198" t="s">
        <v>20</v>
      </c>
      <c r="E3198" t="s">
        <v>21</v>
      </c>
      <c r="F3198" t="s">
        <v>22</v>
      </c>
      <c r="G3198" t="s">
        <v>161</v>
      </c>
      <c r="H3198" t="s">
        <v>128</v>
      </c>
      <c r="I3198" t="s">
        <v>166</v>
      </c>
      <c r="J3198" t="s">
        <v>129</v>
      </c>
      <c r="K3198" t="s">
        <v>161</v>
      </c>
      <c r="L3198" t="s">
        <v>61</v>
      </c>
      <c r="M3198" t="s">
        <v>26</v>
      </c>
      <c r="N3198">
        <v>1377</v>
      </c>
      <c r="O3198">
        <v>1360</v>
      </c>
      <c r="P3198">
        <v>810</v>
      </c>
      <c r="Q3198">
        <v>588</v>
      </c>
      <c r="R3198">
        <v>0</v>
      </c>
      <c r="S3198">
        <v>0</v>
      </c>
      <c r="T3198">
        <v>0</v>
      </c>
      <c r="U3198">
        <v>0</v>
      </c>
      <c r="V3198">
        <v>98</v>
      </c>
      <c r="W3198">
        <v>58</v>
      </c>
      <c r="X3198">
        <v>42</v>
      </c>
      <c r="Y3198" t="s">
        <v>173</v>
      </c>
      <c r="Z3198" t="s">
        <v>173</v>
      </c>
      <c r="AA3198" t="s">
        <v>173</v>
      </c>
      <c r="AB3198" t="s">
        <v>173</v>
      </c>
      <c r="AC3198" s="25">
        <v>4.0729537899433979</v>
      </c>
      <c r="AD3198" s="25">
        <v>2.4258033601868769</v>
      </c>
      <c r="AE3198" s="25">
        <v>1.760953550357881</v>
      </c>
      <c r="AQ3198" s="5">
        <f>VLOOKUP(AR3198,'End KS4 denominations'!A:G,7,0)</f>
        <v>33391</v>
      </c>
      <c r="AR3198" s="5" t="str">
        <f t="shared" si="49"/>
        <v>Total.S8.state-funded mainstream.non-selective schools in highly selective areas.Total</v>
      </c>
    </row>
    <row r="3199" spans="1:44" x14ac:dyDescent="0.25">
      <c r="A3199">
        <v>201819</v>
      </c>
      <c r="B3199" t="s">
        <v>19</v>
      </c>
      <c r="C3199" t="s">
        <v>110</v>
      </c>
      <c r="D3199" t="s">
        <v>20</v>
      </c>
      <c r="E3199" t="s">
        <v>21</v>
      </c>
      <c r="F3199" t="s">
        <v>22</v>
      </c>
      <c r="G3199" t="s">
        <v>111</v>
      </c>
      <c r="H3199" t="s">
        <v>128</v>
      </c>
      <c r="I3199" t="s">
        <v>166</v>
      </c>
      <c r="J3199" t="s">
        <v>130</v>
      </c>
      <c r="K3199" t="s">
        <v>161</v>
      </c>
      <c r="L3199" t="s">
        <v>61</v>
      </c>
      <c r="M3199" t="s">
        <v>26</v>
      </c>
      <c r="N3199">
        <v>12015</v>
      </c>
      <c r="O3199">
        <v>11824</v>
      </c>
      <c r="P3199">
        <v>8157</v>
      </c>
      <c r="Q3199">
        <v>6545</v>
      </c>
      <c r="R3199">
        <v>0</v>
      </c>
      <c r="S3199">
        <v>0</v>
      </c>
      <c r="T3199">
        <v>0</v>
      </c>
      <c r="U3199">
        <v>0</v>
      </c>
      <c r="V3199">
        <v>98</v>
      </c>
      <c r="W3199">
        <v>67</v>
      </c>
      <c r="X3199">
        <v>54</v>
      </c>
      <c r="Y3199" t="s">
        <v>173</v>
      </c>
      <c r="Z3199" t="s">
        <v>173</v>
      </c>
      <c r="AA3199" t="s">
        <v>173</v>
      </c>
      <c r="AB3199" t="s">
        <v>173</v>
      </c>
      <c r="AC3199" s="25">
        <v>4.9379622553257247</v>
      </c>
      <c r="AD3199" s="25">
        <v>3.4065424658907251</v>
      </c>
      <c r="AE3199" s="25">
        <v>2.7333358390651949</v>
      </c>
      <c r="AQ3199" s="5">
        <f>VLOOKUP(AR3199,'End KS4 denominations'!A:G,7,0)</f>
        <v>239451</v>
      </c>
      <c r="AR3199" s="5" t="str">
        <f t="shared" si="49"/>
        <v>Boys.S8.state-funded mainstream.non-selective schools in other areas.Total</v>
      </c>
    </row>
    <row r="3200" spans="1:44" x14ac:dyDescent="0.25">
      <c r="A3200">
        <v>201819</v>
      </c>
      <c r="B3200" t="s">
        <v>19</v>
      </c>
      <c r="C3200" t="s">
        <v>110</v>
      </c>
      <c r="D3200" t="s">
        <v>20</v>
      </c>
      <c r="E3200" t="s">
        <v>21</v>
      </c>
      <c r="F3200" t="s">
        <v>22</v>
      </c>
      <c r="G3200" t="s">
        <v>113</v>
      </c>
      <c r="H3200" t="s">
        <v>128</v>
      </c>
      <c r="I3200" t="s">
        <v>166</v>
      </c>
      <c r="J3200" t="s">
        <v>130</v>
      </c>
      <c r="K3200" t="s">
        <v>161</v>
      </c>
      <c r="L3200" t="s">
        <v>61</v>
      </c>
      <c r="M3200" t="s">
        <v>26</v>
      </c>
      <c r="N3200">
        <v>14637</v>
      </c>
      <c r="O3200">
        <v>14505</v>
      </c>
      <c r="P3200">
        <v>10955</v>
      </c>
      <c r="Q3200">
        <v>8926</v>
      </c>
      <c r="R3200">
        <v>0</v>
      </c>
      <c r="S3200">
        <v>0</v>
      </c>
      <c r="T3200">
        <v>0</v>
      </c>
      <c r="U3200">
        <v>0</v>
      </c>
      <c r="V3200">
        <v>99</v>
      </c>
      <c r="W3200">
        <v>74</v>
      </c>
      <c r="X3200">
        <v>60</v>
      </c>
      <c r="Y3200" t="s">
        <v>173</v>
      </c>
      <c r="Z3200" t="s">
        <v>173</v>
      </c>
      <c r="AA3200" t="s">
        <v>173</v>
      </c>
      <c r="AB3200" t="s">
        <v>173</v>
      </c>
      <c r="AC3200" s="25">
        <v>6.1994862611178307</v>
      </c>
      <c r="AD3200" s="25">
        <v>4.6822042047946111</v>
      </c>
      <c r="AE3200" s="25">
        <v>3.8150027140115657</v>
      </c>
      <c r="AQ3200" s="5">
        <f>VLOOKUP(AR3200,'End KS4 denominations'!A:G,7,0)</f>
        <v>233971</v>
      </c>
      <c r="AR3200" s="5" t="str">
        <f t="shared" ref="AR3200:AR3263" si="50">CONCATENATE(G3200,".",H3200,".",I3200,".",J3200,".",K3200)</f>
        <v>Girls.S8.state-funded mainstream.non-selective schools in other areas.Total</v>
      </c>
    </row>
    <row r="3201" spans="1:44" x14ac:dyDescent="0.25">
      <c r="A3201">
        <v>201819</v>
      </c>
      <c r="B3201" t="s">
        <v>19</v>
      </c>
      <c r="C3201" t="s">
        <v>110</v>
      </c>
      <c r="D3201" t="s">
        <v>20</v>
      </c>
      <c r="E3201" t="s">
        <v>21</v>
      </c>
      <c r="F3201" t="s">
        <v>22</v>
      </c>
      <c r="G3201" t="s">
        <v>161</v>
      </c>
      <c r="H3201" t="s">
        <v>128</v>
      </c>
      <c r="I3201" t="s">
        <v>166</v>
      </c>
      <c r="J3201" t="s">
        <v>130</v>
      </c>
      <c r="K3201" t="s">
        <v>161</v>
      </c>
      <c r="L3201" t="s">
        <v>61</v>
      </c>
      <c r="M3201" t="s">
        <v>26</v>
      </c>
      <c r="N3201">
        <v>26652</v>
      </c>
      <c r="O3201">
        <v>26329</v>
      </c>
      <c r="P3201">
        <v>19112</v>
      </c>
      <c r="Q3201">
        <v>15471</v>
      </c>
      <c r="R3201">
        <v>0</v>
      </c>
      <c r="S3201">
        <v>0</v>
      </c>
      <c r="T3201">
        <v>0</v>
      </c>
      <c r="U3201">
        <v>0</v>
      </c>
      <c r="V3201">
        <v>98</v>
      </c>
      <c r="W3201">
        <v>71</v>
      </c>
      <c r="X3201">
        <v>58</v>
      </c>
      <c r="Y3201" t="s">
        <v>173</v>
      </c>
      <c r="Z3201" t="s">
        <v>173</v>
      </c>
      <c r="AA3201" t="s">
        <v>173</v>
      </c>
      <c r="AB3201" t="s">
        <v>173</v>
      </c>
      <c r="AC3201" s="25">
        <v>5.5614230010434671</v>
      </c>
      <c r="AD3201" s="25">
        <v>4.0369902539383471</v>
      </c>
      <c r="AE3201" s="25">
        <v>3.2679089691649308</v>
      </c>
      <c r="AQ3201" s="5">
        <f>VLOOKUP(AR3201,'End KS4 denominations'!A:G,7,0)</f>
        <v>473422</v>
      </c>
      <c r="AR3201" s="5" t="str">
        <f t="shared" si="50"/>
        <v>Total.S8.state-funded mainstream.non-selective schools in other areas.Total</v>
      </c>
    </row>
    <row r="3202" spans="1:44" x14ac:dyDescent="0.25">
      <c r="A3202">
        <v>201819</v>
      </c>
      <c r="B3202" t="s">
        <v>19</v>
      </c>
      <c r="C3202" t="s">
        <v>110</v>
      </c>
      <c r="D3202" t="s">
        <v>20</v>
      </c>
      <c r="E3202" t="s">
        <v>21</v>
      </c>
      <c r="F3202" t="s">
        <v>22</v>
      </c>
      <c r="G3202" t="s">
        <v>111</v>
      </c>
      <c r="H3202" t="s">
        <v>128</v>
      </c>
      <c r="I3202" t="s">
        <v>166</v>
      </c>
      <c r="J3202" t="s">
        <v>131</v>
      </c>
      <c r="K3202" t="s">
        <v>161</v>
      </c>
      <c r="L3202" t="s">
        <v>61</v>
      </c>
      <c r="M3202" t="s">
        <v>26</v>
      </c>
      <c r="N3202">
        <v>1282</v>
      </c>
      <c r="O3202">
        <v>1281</v>
      </c>
      <c r="P3202">
        <v>1185</v>
      </c>
      <c r="Q3202">
        <v>1106</v>
      </c>
      <c r="R3202">
        <v>0</v>
      </c>
      <c r="S3202">
        <v>0</v>
      </c>
      <c r="T3202">
        <v>0</v>
      </c>
      <c r="U3202">
        <v>0</v>
      </c>
      <c r="V3202">
        <v>99</v>
      </c>
      <c r="W3202">
        <v>92</v>
      </c>
      <c r="X3202">
        <v>86</v>
      </c>
      <c r="Y3202" t="s">
        <v>173</v>
      </c>
      <c r="Z3202" t="s">
        <v>173</v>
      </c>
      <c r="AA3202" t="s">
        <v>173</v>
      </c>
      <c r="AB3202" t="s">
        <v>173</v>
      </c>
      <c r="AC3202" s="25">
        <v>10.736736233341714</v>
      </c>
      <c r="AD3202" s="25">
        <v>9.9321096303746543</v>
      </c>
      <c r="AE3202" s="25">
        <v>9.2699689883496781</v>
      </c>
      <c r="AQ3202" s="5">
        <f>VLOOKUP(AR3202,'End KS4 denominations'!A:G,7,0)</f>
        <v>11931</v>
      </c>
      <c r="AR3202" s="5" t="str">
        <f t="shared" si="50"/>
        <v>Boys.S8.state-funded mainstream.selective schools.Total</v>
      </c>
    </row>
    <row r="3203" spans="1:44" x14ac:dyDescent="0.25">
      <c r="A3203">
        <v>201819</v>
      </c>
      <c r="B3203" t="s">
        <v>19</v>
      </c>
      <c r="C3203" t="s">
        <v>110</v>
      </c>
      <c r="D3203" t="s">
        <v>20</v>
      </c>
      <c r="E3203" t="s">
        <v>21</v>
      </c>
      <c r="F3203" t="s">
        <v>22</v>
      </c>
      <c r="G3203" t="s">
        <v>113</v>
      </c>
      <c r="H3203" t="s">
        <v>128</v>
      </c>
      <c r="I3203" t="s">
        <v>166</v>
      </c>
      <c r="J3203" t="s">
        <v>131</v>
      </c>
      <c r="K3203" t="s">
        <v>161</v>
      </c>
      <c r="L3203" t="s">
        <v>61</v>
      </c>
      <c r="M3203" t="s">
        <v>26</v>
      </c>
      <c r="N3203">
        <v>1384</v>
      </c>
      <c r="O3203">
        <v>1383</v>
      </c>
      <c r="P3203">
        <v>1318</v>
      </c>
      <c r="Q3203">
        <v>1246</v>
      </c>
      <c r="R3203">
        <v>0</v>
      </c>
      <c r="S3203">
        <v>0</v>
      </c>
      <c r="T3203">
        <v>0</v>
      </c>
      <c r="U3203">
        <v>0</v>
      </c>
      <c r="V3203">
        <v>99</v>
      </c>
      <c r="W3203">
        <v>95</v>
      </c>
      <c r="X3203">
        <v>90</v>
      </c>
      <c r="Y3203" t="s">
        <v>173</v>
      </c>
      <c r="Z3203" t="s">
        <v>173</v>
      </c>
      <c r="AA3203" t="s">
        <v>173</v>
      </c>
      <c r="AB3203" t="s">
        <v>173</v>
      </c>
      <c r="AC3203" s="25">
        <v>11.46005966191581</v>
      </c>
      <c r="AD3203" s="25">
        <v>10.921445144182963</v>
      </c>
      <c r="AE3203" s="25">
        <v>10.324825986078887</v>
      </c>
      <c r="AQ3203" s="5">
        <f>VLOOKUP(AR3203,'End KS4 denominations'!A:G,7,0)</f>
        <v>12068</v>
      </c>
      <c r="AR3203" s="5" t="str">
        <f t="shared" si="50"/>
        <v>Girls.S8.state-funded mainstream.selective schools.Total</v>
      </c>
    </row>
    <row r="3204" spans="1:44" x14ac:dyDescent="0.25">
      <c r="A3204">
        <v>201819</v>
      </c>
      <c r="B3204" t="s">
        <v>19</v>
      </c>
      <c r="C3204" t="s">
        <v>110</v>
      </c>
      <c r="D3204" t="s">
        <v>20</v>
      </c>
      <c r="E3204" t="s">
        <v>21</v>
      </c>
      <c r="F3204" t="s">
        <v>22</v>
      </c>
      <c r="G3204" t="s">
        <v>161</v>
      </c>
      <c r="H3204" t="s">
        <v>128</v>
      </c>
      <c r="I3204" t="s">
        <v>166</v>
      </c>
      <c r="J3204" t="s">
        <v>131</v>
      </c>
      <c r="K3204" t="s">
        <v>161</v>
      </c>
      <c r="L3204" t="s">
        <v>61</v>
      </c>
      <c r="M3204" t="s">
        <v>26</v>
      </c>
      <c r="N3204">
        <v>2666</v>
      </c>
      <c r="O3204">
        <v>2664</v>
      </c>
      <c r="P3204">
        <v>2503</v>
      </c>
      <c r="Q3204">
        <v>2352</v>
      </c>
      <c r="R3204">
        <v>0</v>
      </c>
      <c r="S3204">
        <v>0</v>
      </c>
      <c r="T3204">
        <v>0</v>
      </c>
      <c r="U3204">
        <v>0</v>
      </c>
      <c r="V3204">
        <v>99</v>
      </c>
      <c r="W3204">
        <v>93</v>
      </c>
      <c r="X3204">
        <v>88</v>
      </c>
      <c r="Y3204" t="s">
        <v>173</v>
      </c>
      <c r="Z3204" t="s">
        <v>173</v>
      </c>
      <c r="AA3204" t="s">
        <v>173</v>
      </c>
      <c r="AB3204" t="s">
        <v>173</v>
      </c>
      <c r="AC3204" s="25">
        <v>11.100462519271638</v>
      </c>
      <c r="AD3204" s="25">
        <v>10.429601233384725</v>
      </c>
      <c r="AE3204" s="25">
        <v>9.8004083503479311</v>
      </c>
      <c r="AQ3204" s="5">
        <f>VLOOKUP(AR3204,'End KS4 denominations'!A:G,7,0)</f>
        <v>23999</v>
      </c>
      <c r="AR3204" s="5" t="str">
        <f t="shared" si="50"/>
        <v>Total.S8.state-funded mainstream.selective schools.Total</v>
      </c>
    </row>
    <row r="3205" spans="1:44" x14ac:dyDescent="0.25">
      <c r="A3205">
        <v>201819</v>
      </c>
      <c r="B3205" t="s">
        <v>19</v>
      </c>
      <c r="C3205" t="s">
        <v>110</v>
      </c>
      <c r="D3205" t="s">
        <v>20</v>
      </c>
      <c r="E3205" t="s">
        <v>21</v>
      </c>
      <c r="F3205" t="s">
        <v>22</v>
      </c>
      <c r="G3205" t="s">
        <v>111</v>
      </c>
      <c r="H3205" t="s">
        <v>128</v>
      </c>
      <c r="I3205" t="s">
        <v>166</v>
      </c>
      <c r="J3205" t="s">
        <v>130</v>
      </c>
      <c r="K3205" t="s">
        <v>161</v>
      </c>
      <c r="L3205" t="s">
        <v>102</v>
      </c>
      <c r="M3205" t="s">
        <v>26</v>
      </c>
      <c r="N3205">
        <v>44</v>
      </c>
      <c r="O3205">
        <v>44</v>
      </c>
      <c r="P3205">
        <v>40</v>
      </c>
      <c r="Q3205">
        <v>0</v>
      </c>
      <c r="R3205">
        <v>0</v>
      </c>
      <c r="S3205">
        <v>0</v>
      </c>
      <c r="T3205">
        <v>0</v>
      </c>
      <c r="U3205">
        <v>0</v>
      </c>
      <c r="V3205">
        <v>100</v>
      </c>
      <c r="W3205">
        <v>90</v>
      </c>
      <c r="X3205">
        <v>0</v>
      </c>
      <c r="Y3205" t="s">
        <v>173</v>
      </c>
      <c r="Z3205" t="s">
        <v>173</v>
      </c>
      <c r="AA3205" t="s">
        <v>173</v>
      </c>
      <c r="AB3205" t="s">
        <v>173</v>
      </c>
      <c r="AC3205" s="25">
        <v>1.8375366985312235E-2</v>
      </c>
      <c r="AD3205" s="25">
        <v>1.6704879077556575E-2</v>
      </c>
      <c r="AE3205" s="25">
        <v>0</v>
      </c>
      <c r="AQ3205" s="5">
        <f>VLOOKUP(AR3205,'End KS4 denominations'!A:G,7,0)</f>
        <v>239451</v>
      </c>
      <c r="AR3205" s="5" t="str">
        <f t="shared" si="50"/>
        <v>Boys.S8.state-funded mainstream.non-selective schools in other areas.Total</v>
      </c>
    </row>
    <row r="3206" spans="1:44" x14ac:dyDescent="0.25">
      <c r="A3206">
        <v>201819</v>
      </c>
      <c r="B3206" t="s">
        <v>19</v>
      </c>
      <c r="C3206" t="s">
        <v>110</v>
      </c>
      <c r="D3206" t="s">
        <v>20</v>
      </c>
      <c r="E3206" t="s">
        <v>21</v>
      </c>
      <c r="F3206" t="s">
        <v>22</v>
      </c>
      <c r="G3206" t="s">
        <v>113</v>
      </c>
      <c r="H3206" t="s">
        <v>128</v>
      </c>
      <c r="I3206" t="s">
        <v>166</v>
      </c>
      <c r="J3206" t="s">
        <v>130</v>
      </c>
      <c r="K3206" t="s">
        <v>161</v>
      </c>
      <c r="L3206" t="s">
        <v>102</v>
      </c>
      <c r="M3206" t="s">
        <v>26</v>
      </c>
      <c r="N3206">
        <v>191</v>
      </c>
      <c r="O3206">
        <v>185</v>
      </c>
      <c r="P3206">
        <v>158</v>
      </c>
      <c r="Q3206">
        <v>0</v>
      </c>
      <c r="R3206">
        <v>0</v>
      </c>
      <c r="S3206">
        <v>0</v>
      </c>
      <c r="T3206">
        <v>0</v>
      </c>
      <c r="U3206">
        <v>0</v>
      </c>
      <c r="V3206">
        <v>96</v>
      </c>
      <c r="W3206">
        <v>82</v>
      </c>
      <c r="X3206">
        <v>0</v>
      </c>
      <c r="Y3206" t="s">
        <v>173</v>
      </c>
      <c r="Z3206" t="s">
        <v>173</v>
      </c>
      <c r="AA3206" t="s">
        <v>173</v>
      </c>
      <c r="AB3206" t="s">
        <v>173</v>
      </c>
      <c r="AC3206" s="25">
        <v>7.9069628287266366E-2</v>
      </c>
      <c r="AD3206" s="25">
        <v>6.7529736591286943E-2</v>
      </c>
      <c r="AE3206" s="25">
        <v>0</v>
      </c>
      <c r="AQ3206" s="5">
        <f>VLOOKUP(AR3206,'End KS4 denominations'!A:G,7,0)</f>
        <v>233971</v>
      </c>
      <c r="AR3206" s="5" t="str">
        <f t="shared" si="50"/>
        <v>Girls.S8.state-funded mainstream.non-selective schools in other areas.Total</v>
      </c>
    </row>
    <row r="3207" spans="1:44" x14ac:dyDescent="0.25">
      <c r="A3207">
        <v>201819</v>
      </c>
      <c r="B3207" t="s">
        <v>19</v>
      </c>
      <c r="C3207" t="s">
        <v>110</v>
      </c>
      <c r="D3207" t="s">
        <v>20</v>
      </c>
      <c r="E3207" t="s">
        <v>21</v>
      </c>
      <c r="F3207" t="s">
        <v>22</v>
      </c>
      <c r="G3207" t="s">
        <v>161</v>
      </c>
      <c r="H3207" t="s">
        <v>128</v>
      </c>
      <c r="I3207" t="s">
        <v>166</v>
      </c>
      <c r="J3207" t="s">
        <v>130</v>
      </c>
      <c r="K3207" t="s">
        <v>161</v>
      </c>
      <c r="L3207" t="s">
        <v>102</v>
      </c>
      <c r="M3207" t="s">
        <v>26</v>
      </c>
      <c r="N3207">
        <v>235</v>
      </c>
      <c r="O3207">
        <v>229</v>
      </c>
      <c r="P3207">
        <v>198</v>
      </c>
      <c r="Q3207">
        <v>0</v>
      </c>
      <c r="R3207">
        <v>0</v>
      </c>
      <c r="S3207">
        <v>0</v>
      </c>
      <c r="T3207">
        <v>0</v>
      </c>
      <c r="U3207">
        <v>0</v>
      </c>
      <c r="V3207">
        <v>97</v>
      </c>
      <c r="W3207">
        <v>84</v>
      </c>
      <c r="X3207">
        <v>0</v>
      </c>
      <c r="Y3207" t="s">
        <v>173</v>
      </c>
      <c r="Z3207" t="s">
        <v>173</v>
      </c>
      <c r="AA3207" t="s">
        <v>173</v>
      </c>
      <c r="AB3207" t="s">
        <v>173</v>
      </c>
      <c r="AC3207" s="25">
        <v>4.8371220602337874E-2</v>
      </c>
      <c r="AD3207" s="25">
        <v>4.1823151437829255E-2</v>
      </c>
      <c r="AE3207" s="25">
        <v>0</v>
      </c>
      <c r="AQ3207" s="5">
        <f>VLOOKUP(AR3207,'End KS4 denominations'!A:G,7,0)</f>
        <v>473422</v>
      </c>
      <c r="AR3207" s="5" t="str">
        <f t="shared" si="50"/>
        <v>Total.S8.state-funded mainstream.non-selective schools in other areas.Total</v>
      </c>
    </row>
    <row r="3208" spans="1:44" x14ac:dyDescent="0.25">
      <c r="A3208">
        <v>201819</v>
      </c>
      <c r="B3208" t="s">
        <v>19</v>
      </c>
      <c r="C3208" t="s">
        <v>110</v>
      </c>
      <c r="D3208" t="s">
        <v>20</v>
      </c>
      <c r="E3208" t="s">
        <v>21</v>
      </c>
      <c r="F3208" t="s">
        <v>22</v>
      </c>
      <c r="G3208" t="s">
        <v>111</v>
      </c>
      <c r="H3208" t="s">
        <v>128</v>
      </c>
      <c r="I3208" t="s">
        <v>166</v>
      </c>
      <c r="J3208" t="s">
        <v>129</v>
      </c>
      <c r="K3208" t="s">
        <v>161</v>
      </c>
      <c r="L3208" t="s">
        <v>63</v>
      </c>
      <c r="M3208" t="s">
        <v>26</v>
      </c>
      <c r="N3208">
        <v>340</v>
      </c>
      <c r="O3208">
        <v>330</v>
      </c>
      <c r="P3208">
        <v>297</v>
      </c>
      <c r="Q3208">
        <v>213</v>
      </c>
      <c r="R3208">
        <v>0</v>
      </c>
      <c r="S3208">
        <v>0</v>
      </c>
      <c r="T3208">
        <v>0</v>
      </c>
      <c r="U3208">
        <v>0</v>
      </c>
      <c r="V3208">
        <v>97</v>
      </c>
      <c r="W3208">
        <v>87</v>
      </c>
      <c r="X3208">
        <v>62</v>
      </c>
      <c r="Y3208" t="s">
        <v>173</v>
      </c>
      <c r="Z3208" t="s">
        <v>173</v>
      </c>
      <c r="AA3208" t="s">
        <v>173</v>
      </c>
      <c r="AB3208" t="s">
        <v>173</v>
      </c>
      <c r="AC3208" s="25">
        <v>1.9467878001297858</v>
      </c>
      <c r="AD3208" s="25">
        <v>1.7521090201168072</v>
      </c>
      <c r="AE3208" s="25">
        <v>1.2565630346292256</v>
      </c>
      <c r="AQ3208" s="5">
        <f>VLOOKUP(AR3208,'End KS4 denominations'!A:G,7,0)</f>
        <v>16951</v>
      </c>
      <c r="AR3208" s="5" t="str">
        <f t="shared" si="50"/>
        <v>Boys.S8.state-funded mainstream.non-selective schools in highly selective areas.Total</v>
      </c>
    </row>
    <row r="3209" spans="1:44" x14ac:dyDescent="0.25">
      <c r="A3209">
        <v>201819</v>
      </c>
      <c r="B3209" t="s">
        <v>19</v>
      </c>
      <c r="C3209" t="s">
        <v>110</v>
      </c>
      <c r="D3209" t="s">
        <v>20</v>
      </c>
      <c r="E3209" t="s">
        <v>21</v>
      </c>
      <c r="F3209" t="s">
        <v>22</v>
      </c>
      <c r="G3209" t="s">
        <v>113</v>
      </c>
      <c r="H3209" t="s">
        <v>128</v>
      </c>
      <c r="I3209" t="s">
        <v>166</v>
      </c>
      <c r="J3209" t="s">
        <v>129</v>
      </c>
      <c r="K3209" t="s">
        <v>161</v>
      </c>
      <c r="L3209" t="s">
        <v>63</v>
      </c>
      <c r="M3209" t="s">
        <v>26</v>
      </c>
      <c r="N3209">
        <v>382</v>
      </c>
      <c r="O3209">
        <v>375</v>
      </c>
      <c r="P3209">
        <v>348</v>
      </c>
      <c r="Q3209">
        <v>249</v>
      </c>
      <c r="R3209">
        <v>0</v>
      </c>
      <c r="S3209">
        <v>0</v>
      </c>
      <c r="T3209">
        <v>0</v>
      </c>
      <c r="U3209">
        <v>0</v>
      </c>
      <c r="V3209">
        <v>98</v>
      </c>
      <c r="W3209">
        <v>91</v>
      </c>
      <c r="X3209">
        <v>65</v>
      </c>
      <c r="Y3209" t="s">
        <v>173</v>
      </c>
      <c r="Z3209" t="s">
        <v>173</v>
      </c>
      <c r="AA3209" t="s">
        <v>173</v>
      </c>
      <c r="AB3209" t="s">
        <v>173</v>
      </c>
      <c r="AC3209" s="25">
        <v>2.281021897810219</v>
      </c>
      <c r="AD3209" s="25">
        <v>2.1167883211678831</v>
      </c>
      <c r="AE3209" s="25">
        <v>1.5145985401459854</v>
      </c>
      <c r="AQ3209" s="5">
        <f>VLOOKUP(AR3209,'End KS4 denominations'!A:G,7,0)</f>
        <v>16440</v>
      </c>
      <c r="AR3209" s="5" t="str">
        <f t="shared" si="50"/>
        <v>Girls.S8.state-funded mainstream.non-selective schools in highly selective areas.Total</v>
      </c>
    </row>
    <row r="3210" spans="1:44" x14ac:dyDescent="0.25">
      <c r="A3210">
        <v>201819</v>
      </c>
      <c r="B3210" t="s">
        <v>19</v>
      </c>
      <c r="C3210" t="s">
        <v>110</v>
      </c>
      <c r="D3210" t="s">
        <v>20</v>
      </c>
      <c r="E3210" t="s">
        <v>21</v>
      </c>
      <c r="F3210" t="s">
        <v>22</v>
      </c>
      <c r="G3210" t="s">
        <v>161</v>
      </c>
      <c r="H3210" t="s">
        <v>128</v>
      </c>
      <c r="I3210" t="s">
        <v>166</v>
      </c>
      <c r="J3210" t="s">
        <v>129</v>
      </c>
      <c r="K3210" t="s">
        <v>161</v>
      </c>
      <c r="L3210" t="s">
        <v>63</v>
      </c>
      <c r="M3210" t="s">
        <v>26</v>
      </c>
      <c r="N3210">
        <v>722</v>
      </c>
      <c r="O3210">
        <v>705</v>
      </c>
      <c r="P3210">
        <v>645</v>
      </c>
      <c r="Q3210">
        <v>462</v>
      </c>
      <c r="R3210">
        <v>0</v>
      </c>
      <c r="S3210">
        <v>0</v>
      </c>
      <c r="T3210">
        <v>0</v>
      </c>
      <c r="U3210">
        <v>0</v>
      </c>
      <c r="V3210">
        <v>97</v>
      </c>
      <c r="W3210">
        <v>89</v>
      </c>
      <c r="X3210">
        <v>63</v>
      </c>
      <c r="Y3210" t="s">
        <v>173</v>
      </c>
      <c r="Z3210" t="s">
        <v>173</v>
      </c>
      <c r="AA3210" t="s">
        <v>173</v>
      </c>
      <c r="AB3210" t="s">
        <v>173</v>
      </c>
      <c r="AC3210" s="25">
        <v>2.1113473690515407</v>
      </c>
      <c r="AD3210" s="25">
        <v>1.9316582312599202</v>
      </c>
      <c r="AE3210" s="25">
        <v>1.3836063609954778</v>
      </c>
      <c r="AQ3210" s="5">
        <f>VLOOKUP(AR3210,'End KS4 denominations'!A:G,7,0)</f>
        <v>33391</v>
      </c>
      <c r="AR3210" s="5" t="str">
        <f t="shared" si="50"/>
        <v>Total.S8.state-funded mainstream.non-selective schools in highly selective areas.Total</v>
      </c>
    </row>
    <row r="3211" spans="1:44" x14ac:dyDescent="0.25">
      <c r="A3211">
        <v>201819</v>
      </c>
      <c r="B3211" t="s">
        <v>19</v>
      </c>
      <c r="C3211" t="s">
        <v>110</v>
      </c>
      <c r="D3211" t="s">
        <v>20</v>
      </c>
      <c r="E3211" t="s">
        <v>21</v>
      </c>
      <c r="F3211" t="s">
        <v>22</v>
      </c>
      <c r="G3211" t="s">
        <v>111</v>
      </c>
      <c r="H3211" t="s">
        <v>128</v>
      </c>
      <c r="I3211" t="s">
        <v>166</v>
      </c>
      <c r="J3211" t="s">
        <v>130</v>
      </c>
      <c r="K3211" t="s">
        <v>161</v>
      </c>
      <c r="L3211" t="s">
        <v>63</v>
      </c>
      <c r="M3211" t="s">
        <v>26</v>
      </c>
      <c r="N3211">
        <v>7978</v>
      </c>
      <c r="O3211">
        <v>7716</v>
      </c>
      <c r="P3211">
        <v>6731</v>
      </c>
      <c r="Q3211">
        <v>4508</v>
      </c>
      <c r="R3211">
        <v>0</v>
      </c>
      <c r="S3211">
        <v>0</v>
      </c>
      <c r="T3211">
        <v>0</v>
      </c>
      <c r="U3211">
        <v>0</v>
      </c>
      <c r="V3211">
        <v>96</v>
      </c>
      <c r="W3211">
        <v>84</v>
      </c>
      <c r="X3211">
        <v>56</v>
      </c>
      <c r="Y3211" t="s">
        <v>173</v>
      </c>
      <c r="Z3211" t="s">
        <v>173</v>
      </c>
      <c r="AA3211" t="s">
        <v>173</v>
      </c>
      <c r="AB3211" t="s">
        <v>173</v>
      </c>
      <c r="AC3211" s="25">
        <v>3.222371174060664</v>
      </c>
      <c r="AD3211" s="25">
        <v>2.8110135267758332</v>
      </c>
      <c r="AE3211" s="25">
        <v>1.8826398720406263</v>
      </c>
      <c r="AQ3211" s="5">
        <f>VLOOKUP(AR3211,'End KS4 denominations'!A:G,7,0)</f>
        <v>239451</v>
      </c>
      <c r="AR3211" s="5" t="str">
        <f t="shared" si="50"/>
        <v>Boys.S8.state-funded mainstream.non-selective schools in other areas.Total</v>
      </c>
    </row>
    <row r="3212" spans="1:44" x14ac:dyDescent="0.25">
      <c r="A3212">
        <v>201819</v>
      </c>
      <c r="B3212" t="s">
        <v>19</v>
      </c>
      <c r="C3212" t="s">
        <v>110</v>
      </c>
      <c r="D3212" t="s">
        <v>20</v>
      </c>
      <c r="E3212" t="s">
        <v>21</v>
      </c>
      <c r="F3212" t="s">
        <v>22</v>
      </c>
      <c r="G3212" t="s">
        <v>113</v>
      </c>
      <c r="H3212" t="s">
        <v>128</v>
      </c>
      <c r="I3212" t="s">
        <v>166</v>
      </c>
      <c r="J3212" t="s">
        <v>130</v>
      </c>
      <c r="K3212" t="s">
        <v>161</v>
      </c>
      <c r="L3212" t="s">
        <v>63</v>
      </c>
      <c r="M3212" t="s">
        <v>26</v>
      </c>
      <c r="N3212">
        <v>9537</v>
      </c>
      <c r="O3212">
        <v>9376</v>
      </c>
      <c r="P3212">
        <v>8610</v>
      </c>
      <c r="Q3212">
        <v>6002</v>
      </c>
      <c r="R3212">
        <v>0</v>
      </c>
      <c r="S3212">
        <v>0</v>
      </c>
      <c r="T3212">
        <v>0</v>
      </c>
      <c r="U3212">
        <v>0</v>
      </c>
      <c r="V3212">
        <v>98</v>
      </c>
      <c r="W3212">
        <v>90</v>
      </c>
      <c r="X3212">
        <v>62</v>
      </c>
      <c r="Y3212" t="s">
        <v>173</v>
      </c>
      <c r="Z3212" t="s">
        <v>173</v>
      </c>
      <c r="AA3212" t="s">
        <v>173</v>
      </c>
      <c r="AB3212" t="s">
        <v>173</v>
      </c>
      <c r="AC3212" s="25">
        <v>4.0073342422778895</v>
      </c>
      <c r="AD3212" s="25">
        <v>3.6799432408289916</v>
      </c>
      <c r="AE3212" s="25">
        <v>2.5652751836766097</v>
      </c>
      <c r="AQ3212" s="5">
        <f>VLOOKUP(AR3212,'End KS4 denominations'!A:G,7,0)</f>
        <v>233971</v>
      </c>
      <c r="AR3212" s="5" t="str">
        <f t="shared" si="50"/>
        <v>Girls.S8.state-funded mainstream.non-selective schools in other areas.Total</v>
      </c>
    </row>
    <row r="3213" spans="1:44" x14ac:dyDescent="0.25">
      <c r="A3213">
        <v>201819</v>
      </c>
      <c r="B3213" t="s">
        <v>19</v>
      </c>
      <c r="C3213" t="s">
        <v>110</v>
      </c>
      <c r="D3213" t="s">
        <v>20</v>
      </c>
      <c r="E3213" t="s">
        <v>21</v>
      </c>
      <c r="F3213" t="s">
        <v>22</v>
      </c>
      <c r="G3213" t="s">
        <v>161</v>
      </c>
      <c r="H3213" t="s">
        <v>128</v>
      </c>
      <c r="I3213" t="s">
        <v>166</v>
      </c>
      <c r="J3213" t="s">
        <v>130</v>
      </c>
      <c r="K3213" t="s">
        <v>161</v>
      </c>
      <c r="L3213" t="s">
        <v>63</v>
      </c>
      <c r="M3213" t="s">
        <v>26</v>
      </c>
      <c r="N3213">
        <v>17515</v>
      </c>
      <c r="O3213">
        <v>17092</v>
      </c>
      <c r="P3213">
        <v>15341</v>
      </c>
      <c r="Q3213">
        <v>10510</v>
      </c>
      <c r="R3213">
        <v>0</v>
      </c>
      <c r="S3213">
        <v>0</v>
      </c>
      <c r="T3213">
        <v>0</v>
      </c>
      <c r="U3213">
        <v>0</v>
      </c>
      <c r="V3213">
        <v>97</v>
      </c>
      <c r="W3213">
        <v>87</v>
      </c>
      <c r="X3213">
        <v>60</v>
      </c>
      <c r="Y3213" t="s">
        <v>173</v>
      </c>
      <c r="Z3213" t="s">
        <v>173</v>
      </c>
      <c r="AA3213" t="s">
        <v>173</v>
      </c>
      <c r="AB3213" t="s">
        <v>173</v>
      </c>
      <c r="AC3213" s="25">
        <v>3.6103096180574625</v>
      </c>
      <c r="AD3213" s="25">
        <v>3.2404493242815082</v>
      </c>
      <c r="AE3213" s="25">
        <v>2.2200066748059872</v>
      </c>
      <c r="AQ3213" s="5">
        <f>VLOOKUP(AR3213,'End KS4 denominations'!A:G,7,0)</f>
        <v>473422</v>
      </c>
      <c r="AR3213" s="5" t="str">
        <f t="shared" si="50"/>
        <v>Total.S8.state-funded mainstream.non-selective schools in other areas.Total</v>
      </c>
    </row>
    <row r="3214" spans="1:44" x14ac:dyDescent="0.25">
      <c r="A3214">
        <v>201819</v>
      </c>
      <c r="B3214" t="s">
        <v>19</v>
      </c>
      <c r="C3214" t="s">
        <v>110</v>
      </c>
      <c r="D3214" t="s">
        <v>20</v>
      </c>
      <c r="E3214" t="s">
        <v>21</v>
      </c>
      <c r="F3214" t="s">
        <v>22</v>
      </c>
      <c r="G3214" t="s">
        <v>111</v>
      </c>
      <c r="H3214" t="s">
        <v>128</v>
      </c>
      <c r="I3214" t="s">
        <v>166</v>
      </c>
      <c r="J3214" t="s">
        <v>131</v>
      </c>
      <c r="K3214" t="s">
        <v>161</v>
      </c>
      <c r="L3214" t="s">
        <v>63</v>
      </c>
      <c r="M3214" t="s">
        <v>26</v>
      </c>
      <c r="N3214">
        <v>466</v>
      </c>
      <c r="O3214">
        <v>463</v>
      </c>
      <c r="P3214">
        <v>452</v>
      </c>
      <c r="Q3214">
        <v>417</v>
      </c>
      <c r="R3214">
        <v>0</v>
      </c>
      <c r="S3214">
        <v>0</v>
      </c>
      <c r="T3214">
        <v>0</v>
      </c>
      <c r="U3214">
        <v>0</v>
      </c>
      <c r="V3214">
        <v>99</v>
      </c>
      <c r="W3214">
        <v>96</v>
      </c>
      <c r="X3214">
        <v>89</v>
      </c>
      <c r="Y3214" t="s">
        <v>173</v>
      </c>
      <c r="Z3214" t="s">
        <v>173</v>
      </c>
      <c r="AA3214" t="s">
        <v>173</v>
      </c>
      <c r="AB3214" t="s">
        <v>173</v>
      </c>
      <c r="AC3214" s="25">
        <v>3.8806470538932194</v>
      </c>
      <c r="AD3214" s="25">
        <v>3.7884502556365764</v>
      </c>
      <c r="AE3214" s="25">
        <v>3.4950968066381698</v>
      </c>
      <c r="AQ3214" s="5">
        <f>VLOOKUP(AR3214,'End KS4 denominations'!A:G,7,0)</f>
        <v>11931</v>
      </c>
      <c r="AR3214" s="5" t="str">
        <f t="shared" si="50"/>
        <v>Boys.S8.state-funded mainstream.selective schools.Total</v>
      </c>
    </row>
    <row r="3215" spans="1:44" x14ac:dyDescent="0.25">
      <c r="A3215">
        <v>201819</v>
      </c>
      <c r="B3215" t="s">
        <v>19</v>
      </c>
      <c r="C3215" t="s">
        <v>110</v>
      </c>
      <c r="D3215" t="s">
        <v>20</v>
      </c>
      <c r="E3215" t="s">
        <v>21</v>
      </c>
      <c r="F3215" t="s">
        <v>22</v>
      </c>
      <c r="G3215" t="s">
        <v>113</v>
      </c>
      <c r="H3215" t="s">
        <v>128</v>
      </c>
      <c r="I3215" t="s">
        <v>166</v>
      </c>
      <c r="J3215" t="s">
        <v>131</v>
      </c>
      <c r="K3215" t="s">
        <v>161</v>
      </c>
      <c r="L3215" t="s">
        <v>63</v>
      </c>
      <c r="M3215" t="s">
        <v>26</v>
      </c>
      <c r="N3215">
        <v>285</v>
      </c>
      <c r="O3215">
        <v>284</v>
      </c>
      <c r="P3215">
        <v>278</v>
      </c>
      <c r="Q3215">
        <v>237</v>
      </c>
      <c r="R3215">
        <v>0</v>
      </c>
      <c r="S3215">
        <v>0</v>
      </c>
      <c r="T3215">
        <v>0</v>
      </c>
      <c r="U3215">
        <v>0</v>
      </c>
      <c r="V3215">
        <v>99</v>
      </c>
      <c r="W3215">
        <v>97</v>
      </c>
      <c r="X3215">
        <v>83</v>
      </c>
      <c r="Y3215" t="s">
        <v>173</v>
      </c>
      <c r="Z3215" t="s">
        <v>173</v>
      </c>
      <c r="AA3215" t="s">
        <v>173</v>
      </c>
      <c r="AB3215" t="s">
        <v>173</v>
      </c>
      <c r="AC3215" s="25">
        <v>2.3533311236327474</v>
      </c>
      <c r="AD3215" s="25">
        <v>2.3036128604574082</v>
      </c>
      <c r="AE3215" s="25">
        <v>1.9638713954259197</v>
      </c>
      <c r="AQ3215" s="5">
        <f>VLOOKUP(AR3215,'End KS4 denominations'!A:G,7,0)</f>
        <v>12068</v>
      </c>
      <c r="AR3215" s="5" t="str">
        <f t="shared" si="50"/>
        <v>Girls.S8.state-funded mainstream.selective schools.Total</v>
      </c>
    </row>
    <row r="3216" spans="1:44" x14ac:dyDescent="0.25">
      <c r="A3216">
        <v>201819</v>
      </c>
      <c r="B3216" t="s">
        <v>19</v>
      </c>
      <c r="C3216" t="s">
        <v>110</v>
      </c>
      <c r="D3216" t="s">
        <v>20</v>
      </c>
      <c r="E3216" t="s">
        <v>21</v>
      </c>
      <c r="F3216" t="s">
        <v>22</v>
      </c>
      <c r="G3216" t="s">
        <v>161</v>
      </c>
      <c r="H3216" t="s">
        <v>128</v>
      </c>
      <c r="I3216" t="s">
        <v>166</v>
      </c>
      <c r="J3216" t="s">
        <v>131</v>
      </c>
      <c r="K3216" t="s">
        <v>161</v>
      </c>
      <c r="L3216" t="s">
        <v>63</v>
      </c>
      <c r="M3216" t="s">
        <v>26</v>
      </c>
      <c r="N3216">
        <v>751</v>
      </c>
      <c r="O3216">
        <v>747</v>
      </c>
      <c r="P3216">
        <v>730</v>
      </c>
      <c r="Q3216">
        <v>654</v>
      </c>
      <c r="R3216">
        <v>0</v>
      </c>
      <c r="S3216">
        <v>0</v>
      </c>
      <c r="T3216">
        <v>0</v>
      </c>
      <c r="U3216">
        <v>0</v>
      </c>
      <c r="V3216">
        <v>99</v>
      </c>
      <c r="W3216">
        <v>97</v>
      </c>
      <c r="X3216">
        <v>87</v>
      </c>
      <c r="Y3216" t="s">
        <v>173</v>
      </c>
      <c r="Z3216" t="s">
        <v>173</v>
      </c>
      <c r="AA3216" t="s">
        <v>173</v>
      </c>
      <c r="AB3216" t="s">
        <v>173</v>
      </c>
      <c r="AC3216" s="25">
        <v>3.1126296929038708</v>
      </c>
      <c r="AD3216" s="25">
        <v>3.0417934080586693</v>
      </c>
      <c r="AE3216" s="25">
        <v>2.7251135463977665</v>
      </c>
      <c r="AQ3216" s="5">
        <f>VLOOKUP(AR3216,'End KS4 denominations'!A:G,7,0)</f>
        <v>23999</v>
      </c>
      <c r="AR3216" s="5" t="str">
        <f t="shared" si="50"/>
        <v>Total.S8.state-funded mainstream.selective schools.Total</v>
      </c>
    </row>
    <row r="3217" spans="1:44" x14ac:dyDescent="0.25">
      <c r="A3217">
        <v>201819</v>
      </c>
      <c r="B3217" t="s">
        <v>19</v>
      </c>
      <c r="C3217" t="s">
        <v>110</v>
      </c>
      <c r="D3217" t="s">
        <v>20</v>
      </c>
      <c r="E3217" t="s">
        <v>21</v>
      </c>
      <c r="F3217" t="s">
        <v>22</v>
      </c>
      <c r="G3217" t="s">
        <v>111</v>
      </c>
      <c r="H3217" t="s">
        <v>128</v>
      </c>
      <c r="I3217" t="s">
        <v>166</v>
      </c>
      <c r="J3217" t="s">
        <v>129</v>
      </c>
      <c r="K3217" t="s">
        <v>161</v>
      </c>
      <c r="L3217" t="s">
        <v>64</v>
      </c>
      <c r="M3217" t="s">
        <v>26</v>
      </c>
      <c r="N3217">
        <v>1</v>
      </c>
      <c r="O3217">
        <v>1</v>
      </c>
      <c r="P3217">
        <v>0</v>
      </c>
      <c r="Q3217">
        <v>0</v>
      </c>
      <c r="R3217">
        <v>0</v>
      </c>
      <c r="S3217">
        <v>0</v>
      </c>
      <c r="T3217">
        <v>0</v>
      </c>
      <c r="U3217">
        <v>0</v>
      </c>
      <c r="V3217">
        <v>100</v>
      </c>
      <c r="W3217">
        <v>0</v>
      </c>
      <c r="X3217">
        <v>0</v>
      </c>
      <c r="Y3217" t="s">
        <v>173</v>
      </c>
      <c r="Z3217" t="s">
        <v>173</v>
      </c>
      <c r="AA3217" t="s">
        <v>173</v>
      </c>
      <c r="AB3217" t="s">
        <v>173</v>
      </c>
      <c r="AC3217" s="25">
        <v>5.8993569700902596E-3</v>
      </c>
      <c r="AD3217" s="25">
        <v>0</v>
      </c>
      <c r="AE3217" s="25">
        <v>0</v>
      </c>
      <c r="AQ3217" s="5">
        <f>VLOOKUP(AR3217,'End KS4 denominations'!A:G,7,0)</f>
        <v>16951</v>
      </c>
      <c r="AR3217" s="5" t="str">
        <f t="shared" si="50"/>
        <v>Boys.S8.state-funded mainstream.non-selective schools in highly selective areas.Total</v>
      </c>
    </row>
    <row r="3218" spans="1:44" x14ac:dyDescent="0.25">
      <c r="A3218">
        <v>201819</v>
      </c>
      <c r="B3218" t="s">
        <v>19</v>
      </c>
      <c r="C3218" t="s">
        <v>110</v>
      </c>
      <c r="D3218" t="s">
        <v>20</v>
      </c>
      <c r="E3218" t="s">
        <v>21</v>
      </c>
      <c r="F3218" t="s">
        <v>22</v>
      </c>
      <c r="G3218" t="s">
        <v>113</v>
      </c>
      <c r="H3218" t="s">
        <v>128</v>
      </c>
      <c r="I3218" t="s">
        <v>166</v>
      </c>
      <c r="J3218" t="s">
        <v>129</v>
      </c>
      <c r="K3218" t="s">
        <v>161</v>
      </c>
      <c r="L3218" t="s">
        <v>64</v>
      </c>
      <c r="M3218" t="s">
        <v>26</v>
      </c>
      <c r="N3218">
        <v>6</v>
      </c>
      <c r="O3218">
        <v>6</v>
      </c>
      <c r="P3218">
        <v>0</v>
      </c>
      <c r="Q3218">
        <v>0</v>
      </c>
      <c r="R3218">
        <v>0</v>
      </c>
      <c r="S3218">
        <v>0</v>
      </c>
      <c r="T3218">
        <v>0</v>
      </c>
      <c r="U3218">
        <v>0</v>
      </c>
      <c r="V3218">
        <v>100</v>
      </c>
      <c r="W3218">
        <v>0</v>
      </c>
      <c r="X3218">
        <v>0</v>
      </c>
      <c r="Y3218" t="s">
        <v>173</v>
      </c>
      <c r="Z3218" t="s">
        <v>173</v>
      </c>
      <c r="AA3218" t="s">
        <v>173</v>
      </c>
      <c r="AB3218" t="s">
        <v>173</v>
      </c>
      <c r="AC3218" s="25">
        <v>3.6496350364963501E-2</v>
      </c>
      <c r="AD3218" s="25">
        <v>0</v>
      </c>
      <c r="AE3218" s="25">
        <v>0</v>
      </c>
      <c r="AQ3218" s="5">
        <f>VLOOKUP(AR3218,'End KS4 denominations'!A:G,7,0)</f>
        <v>16440</v>
      </c>
      <c r="AR3218" s="5" t="str">
        <f t="shared" si="50"/>
        <v>Girls.S8.state-funded mainstream.non-selective schools in highly selective areas.Total</v>
      </c>
    </row>
    <row r="3219" spans="1:44" x14ac:dyDescent="0.25">
      <c r="A3219">
        <v>201819</v>
      </c>
      <c r="B3219" t="s">
        <v>19</v>
      </c>
      <c r="C3219" t="s">
        <v>110</v>
      </c>
      <c r="D3219" t="s">
        <v>20</v>
      </c>
      <c r="E3219" t="s">
        <v>21</v>
      </c>
      <c r="F3219" t="s">
        <v>22</v>
      </c>
      <c r="G3219" t="s">
        <v>161</v>
      </c>
      <c r="H3219" t="s">
        <v>128</v>
      </c>
      <c r="I3219" t="s">
        <v>166</v>
      </c>
      <c r="J3219" t="s">
        <v>129</v>
      </c>
      <c r="K3219" t="s">
        <v>161</v>
      </c>
      <c r="L3219" t="s">
        <v>64</v>
      </c>
      <c r="M3219" t="s">
        <v>26</v>
      </c>
      <c r="N3219">
        <v>7</v>
      </c>
      <c r="O3219">
        <v>7</v>
      </c>
      <c r="P3219">
        <v>0</v>
      </c>
      <c r="Q3219">
        <v>0</v>
      </c>
      <c r="R3219">
        <v>0</v>
      </c>
      <c r="S3219">
        <v>0</v>
      </c>
      <c r="T3219">
        <v>0</v>
      </c>
      <c r="U3219">
        <v>0</v>
      </c>
      <c r="V3219">
        <v>100</v>
      </c>
      <c r="W3219">
        <v>0</v>
      </c>
      <c r="X3219">
        <v>0</v>
      </c>
      <c r="Y3219" t="s">
        <v>173</v>
      </c>
      <c r="Z3219" t="s">
        <v>173</v>
      </c>
      <c r="AA3219" t="s">
        <v>173</v>
      </c>
      <c r="AB3219" t="s">
        <v>173</v>
      </c>
      <c r="AC3219" s="25">
        <v>2.0963732742355724E-2</v>
      </c>
      <c r="AD3219" s="25">
        <v>0</v>
      </c>
      <c r="AE3219" s="25">
        <v>0</v>
      </c>
      <c r="AQ3219" s="5">
        <f>VLOOKUP(AR3219,'End KS4 denominations'!A:G,7,0)</f>
        <v>33391</v>
      </c>
      <c r="AR3219" s="5" t="str">
        <f t="shared" si="50"/>
        <v>Total.S8.state-funded mainstream.non-selective schools in highly selective areas.Total</v>
      </c>
    </row>
    <row r="3220" spans="1:44" x14ac:dyDescent="0.25">
      <c r="A3220">
        <v>201819</v>
      </c>
      <c r="B3220" t="s">
        <v>19</v>
      </c>
      <c r="C3220" t="s">
        <v>110</v>
      </c>
      <c r="D3220" t="s">
        <v>20</v>
      </c>
      <c r="E3220" t="s">
        <v>21</v>
      </c>
      <c r="F3220" t="s">
        <v>22</v>
      </c>
      <c r="G3220" t="s">
        <v>111</v>
      </c>
      <c r="H3220" t="s">
        <v>128</v>
      </c>
      <c r="I3220" t="s">
        <v>166</v>
      </c>
      <c r="J3220" t="s">
        <v>130</v>
      </c>
      <c r="K3220" t="s">
        <v>161</v>
      </c>
      <c r="L3220" t="s">
        <v>64</v>
      </c>
      <c r="M3220" t="s">
        <v>26</v>
      </c>
      <c r="N3220">
        <v>828</v>
      </c>
      <c r="O3220">
        <v>811</v>
      </c>
      <c r="P3220">
        <v>597</v>
      </c>
      <c r="Q3220">
        <v>464</v>
      </c>
      <c r="R3220">
        <v>0</v>
      </c>
      <c r="S3220">
        <v>0</v>
      </c>
      <c r="T3220">
        <v>0</v>
      </c>
      <c r="U3220">
        <v>0</v>
      </c>
      <c r="V3220">
        <v>97</v>
      </c>
      <c r="W3220">
        <v>72</v>
      </c>
      <c r="X3220">
        <v>56</v>
      </c>
      <c r="Y3220" t="s">
        <v>173</v>
      </c>
      <c r="Z3220" t="s">
        <v>173</v>
      </c>
      <c r="AA3220" t="s">
        <v>173</v>
      </c>
      <c r="AB3220" t="s">
        <v>173</v>
      </c>
      <c r="AC3220" s="25">
        <v>0.3386914232974596</v>
      </c>
      <c r="AD3220" s="25">
        <v>0.24932032023253192</v>
      </c>
      <c r="AE3220" s="25">
        <v>0.19377659729965629</v>
      </c>
      <c r="AQ3220" s="5">
        <f>VLOOKUP(AR3220,'End KS4 denominations'!A:G,7,0)</f>
        <v>239451</v>
      </c>
      <c r="AR3220" s="5" t="str">
        <f t="shared" si="50"/>
        <v>Boys.S8.state-funded mainstream.non-selective schools in other areas.Total</v>
      </c>
    </row>
    <row r="3221" spans="1:44" x14ac:dyDescent="0.25">
      <c r="A3221">
        <v>201819</v>
      </c>
      <c r="B3221" t="s">
        <v>19</v>
      </c>
      <c r="C3221" t="s">
        <v>110</v>
      </c>
      <c r="D3221" t="s">
        <v>20</v>
      </c>
      <c r="E3221" t="s">
        <v>21</v>
      </c>
      <c r="F3221" t="s">
        <v>22</v>
      </c>
      <c r="G3221" t="s">
        <v>113</v>
      </c>
      <c r="H3221" t="s">
        <v>128</v>
      </c>
      <c r="I3221" t="s">
        <v>166</v>
      </c>
      <c r="J3221" t="s">
        <v>130</v>
      </c>
      <c r="K3221" t="s">
        <v>161</v>
      </c>
      <c r="L3221" t="s">
        <v>64</v>
      </c>
      <c r="M3221" t="s">
        <v>26</v>
      </c>
      <c r="N3221">
        <v>188</v>
      </c>
      <c r="O3221">
        <v>182</v>
      </c>
      <c r="P3221">
        <v>132</v>
      </c>
      <c r="Q3221">
        <v>98</v>
      </c>
      <c r="R3221">
        <v>0</v>
      </c>
      <c r="S3221">
        <v>0</v>
      </c>
      <c r="T3221">
        <v>0</v>
      </c>
      <c r="U3221">
        <v>0</v>
      </c>
      <c r="V3221">
        <v>96</v>
      </c>
      <c r="W3221">
        <v>70</v>
      </c>
      <c r="X3221">
        <v>52</v>
      </c>
      <c r="Y3221" t="s">
        <v>173</v>
      </c>
      <c r="Z3221" t="s">
        <v>173</v>
      </c>
      <c r="AA3221" t="s">
        <v>173</v>
      </c>
      <c r="AB3221" t="s">
        <v>173</v>
      </c>
      <c r="AC3221" s="25">
        <v>7.778741809882421E-2</v>
      </c>
      <c r="AD3221" s="25">
        <v>5.6417248291454919E-2</v>
      </c>
      <c r="AE3221" s="25">
        <v>4.1885532822443804E-2</v>
      </c>
      <c r="AQ3221" s="5">
        <f>VLOOKUP(AR3221,'End KS4 denominations'!A:G,7,0)</f>
        <v>233971</v>
      </c>
      <c r="AR3221" s="5" t="str">
        <f t="shared" si="50"/>
        <v>Girls.S8.state-funded mainstream.non-selective schools in other areas.Total</v>
      </c>
    </row>
    <row r="3222" spans="1:44" x14ac:dyDescent="0.25">
      <c r="A3222">
        <v>201819</v>
      </c>
      <c r="B3222" t="s">
        <v>19</v>
      </c>
      <c r="C3222" t="s">
        <v>110</v>
      </c>
      <c r="D3222" t="s">
        <v>20</v>
      </c>
      <c r="E3222" t="s">
        <v>21</v>
      </c>
      <c r="F3222" t="s">
        <v>22</v>
      </c>
      <c r="G3222" t="s">
        <v>161</v>
      </c>
      <c r="H3222" t="s">
        <v>128</v>
      </c>
      <c r="I3222" t="s">
        <v>166</v>
      </c>
      <c r="J3222" t="s">
        <v>130</v>
      </c>
      <c r="K3222" t="s">
        <v>161</v>
      </c>
      <c r="L3222" t="s">
        <v>64</v>
      </c>
      <c r="M3222" t="s">
        <v>26</v>
      </c>
      <c r="N3222">
        <v>1016</v>
      </c>
      <c r="O3222">
        <v>993</v>
      </c>
      <c r="P3222">
        <v>729</v>
      </c>
      <c r="Q3222">
        <v>562</v>
      </c>
      <c r="R3222">
        <v>0</v>
      </c>
      <c r="S3222">
        <v>0</v>
      </c>
      <c r="T3222">
        <v>0</v>
      </c>
      <c r="U3222">
        <v>0</v>
      </c>
      <c r="V3222">
        <v>97</v>
      </c>
      <c r="W3222">
        <v>71</v>
      </c>
      <c r="X3222">
        <v>55</v>
      </c>
      <c r="Y3222" t="s">
        <v>173</v>
      </c>
      <c r="Z3222" t="s">
        <v>173</v>
      </c>
      <c r="AA3222" t="s">
        <v>173</v>
      </c>
      <c r="AB3222" t="s">
        <v>173</v>
      </c>
      <c r="AC3222" s="25">
        <v>0.20974944130184064</v>
      </c>
      <c r="AD3222" s="25">
        <v>0.15398523938473496</v>
      </c>
      <c r="AE3222" s="25">
        <v>0.11871015711141435</v>
      </c>
      <c r="AQ3222" s="5">
        <f>VLOOKUP(AR3222,'End KS4 denominations'!A:G,7,0)</f>
        <v>473422</v>
      </c>
      <c r="AR3222" s="5" t="str">
        <f t="shared" si="50"/>
        <v>Total.S8.state-funded mainstream.non-selective schools in other areas.Total</v>
      </c>
    </row>
    <row r="3223" spans="1:44" x14ac:dyDescent="0.25">
      <c r="A3223">
        <v>201819</v>
      </c>
      <c r="B3223" t="s">
        <v>19</v>
      </c>
      <c r="C3223" t="s">
        <v>110</v>
      </c>
      <c r="D3223" t="s">
        <v>20</v>
      </c>
      <c r="E3223" t="s">
        <v>21</v>
      </c>
      <c r="F3223" t="s">
        <v>22</v>
      </c>
      <c r="G3223" t="s">
        <v>111</v>
      </c>
      <c r="H3223" t="s">
        <v>128</v>
      </c>
      <c r="I3223" t="s">
        <v>166</v>
      </c>
      <c r="J3223" t="s">
        <v>131</v>
      </c>
      <c r="K3223" t="s">
        <v>161</v>
      </c>
      <c r="L3223" t="s">
        <v>64</v>
      </c>
      <c r="M3223" t="s">
        <v>26</v>
      </c>
      <c r="N3223">
        <v>309</v>
      </c>
      <c r="O3223">
        <v>309</v>
      </c>
      <c r="P3223">
        <v>303</v>
      </c>
      <c r="Q3223">
        <v>292</v>
      </c>
      <c r="R3223">
        <v>0</v>
      </c>
      <c r="S3223">
        <v>0</v>
      </c>
      <c r="T3223">
        <v>0</v>
      </c>
      <c r="U3223">
        <v>0</v>
      </c>
      <c r="V3223">
        <v>100</v>
      </c>
      <c r="W3223">
        <v>98</v>
      </c>
      <c r="X3223">
        <v>94</v>
      </c>
      <c r="Y3223" t="s">
        <v>173</v>
      </c>
      <c r="Z3223" t="s">
        <v>173</v>
      </c>
      <c r="AA3223" t="s">
        <v>173</v>
      </c>
      <c r="AB3223" t="s">
        <v>173</v>
      </c>
      <c r="AC3223" s="25">
        <v>2.5898918783002265</v>
      </c>
      <c r="AD3223" s="25">
        <v>2.5396027156147851</v>
      </c>
      <c r="AE3223" s="25">
        <v>2.4474059173581426</v>
      </c>
      <c r="AQ3223" s="5">
        <f>VLOOKUP(AR3223,'End KS4 denominations'!A:G,7,0)</f>
        <v>11931</v>
      </c>
      <c r="AR3223" s="5" t="str">
        <f t="shared" si="50"/>
        <v>Boys.S8.state-funded mainstream.selective schools.Total</v>
      </c>
    </row>
    <row r="3224" spans="1:44" x14ac:dyDescent="0.25">
      <c r="A3224">
        <v>201819</v>
      </c>
      <c r="B3224" t="s">
        <v>19</v>
      </c>
      <c r="C3224" t="s">
        <v>110</v>
      </c>
      <c r="D3224" t="s">
        <v>20</v>
      </c>
      <c r="E3224" t="s">
        <v>21</v>
      </c>
      <c r="F3224" t="s">
        <v>22</v>
      </c>
      <c r="G3224" t="s">
        <v>113</v>
      </c>
      <c r="H3224" t="s">
        <v>128</v>
      </c>
      <c r="I3224" t="s">
        <v>166</v>
      </c>
      <c r="J3224" t="s">
        <v>131</v>
      </c>
      <c r="K3224" t="s">
        <v>161</v>
      </c>
      <c r="L3224" t="s">
        <v>64</v>
      </c>
      <c r="M3224" t="s">
        <v>26</v>
      </c>
      <c r="N3224">
        <v>64</v>
      </c>
      <c r="O3224">
        <v>64</v>
      </c>
      <c r="P3224">
        <v>61</v>
      </c>
      <c r="Q3224">
        <v>57</v>
      </c>
      <c r="R3224">
        <v>0</v>
      </c>
      <c r="S3224">
        <v>0</v>
      </c>
      <c r="T3224">
        <v>0</v>
      </c>
      <c r="U3224">
        <v>0</v>
      </c>
      <c r="V3224">
        <v>100</v>
      </c>
      <c r="W3224">
        <v>95</v>
      </c>
      <c r="X3224">
        <v>89</v>
      </c>
      <c r="Y3224" t="s">
        <v>173</v>
      </c>
      <c r="Z3224" t="s">
        <v>173</v>
      </c>
      <c r="AA3224" t="s">
        <v>173</v>
      </c>
      <c r="AB3224" t="s">
        <v>173</v>
      </c>
      <c r="AC3224" s="25">
        <v>0.5303281405369572</v>
      </c>
      <c r="AD3224" s="25">
        <v>0.50546900894928737</v>
      </c>
      <c r="AE3224" s="25">
        <v>0.47232350016572749</v>
      </c>
      <c r="AQ3224" s="5">
        <f>VLOOKUP(AR3224,'End KS4 denominations'!A:G,7,0)</f>
        <v>12068</v>
      </c>
      <c r="AR3224" s="5" t="str">
        <f t="shared" si="50"/>
        <v>Girls.S8.state-funded mainstream.selective schools.Total</v>
      </c>
    </row>
    <row r="3225" spans="1:44" x14ac:dyDescent="0.25">
      <c r="A3225">
        <v>201819</v>
      </c>
      <c r="B3225" t="s">
        <v>19</v>
      </c>
      <c r="C3225" t="s">
        <v>110</v>
      </c>
      <c r="D3225" t="s">
        <v>20</v>
      </c>
      <c r="E3225" t="s">
        <v>21</v>
      </c>
      <c r="F3225" t="s">
        <v>22</v>
      </c>
      <c r="G3225" t="s">
        <v>161</v>
      </c>
      <c r="H3225" t="s">
        <v>128</v>
      </c>
      <c r="I3225" t="s">
        <v>166</v>
      </c>
      <c r="J3225" t="s">
        <v>131</v>
      </c>
      <c r="K3225" t="s">
        <v>161</v>
      </c>
      <c r="L3225" t="s">
        <v>64</v>
      </c>
      <c r="M3225" t="s">
        <v>26</v>
      </c>
      <c r="N3225">
        <v>373</v>
      </c>
      <c r="O3225">
        <v>373</v>
      </c>
      <c r="P3225">
        <v>364</v>
      </c>
      <c r="Q3225">
        <v>349</v>
      </c>
      <c r="R3225">
        <v>0</v>
      </c>
      <c r="S3225">
        <v>0</v>
      </c>
      <c r="T3225">
        <v>0</v>
      </c>
      <c r="U3225">
        <v>0</v>
      </c>
      <c r="V3225">
        <v>100</v>
      </c>
      <c r="W3225">
        <v>97</v>
      </c>
      <c r="X3225">
        <v>93</v>
      </c>
      <c r="Y3225" t="s">
        <v>173</v>
      </c>
      <c r="Z3225" t="s">
        <v>173</v>
      </c>
      <c r="AA3225" t="s">
        <v>173</v>
      </c>
      <c r="AB3225" t="s">
        <v>173</v>
      </c>
      <c r="AC3225" s="25">
        <v>1.5542314263094297</v>
      </c>
      <c r="AD3225" s="25">
        <v>1.5167298637443227</v>
      </c>
      <c r="AE3225" s="25">
        <v>1.4542272594691446</v>
      </c>
      <c r="AQ3225" s="5">
        <f>VLOOKUP(AR3225,'End KS4 denominations'!A:G,7,0)</f>
        <v>23999</v>
      </c>
      <c r="AR3225" s="5" t="str">
        <f t="shared" si="50"/>
        <v>Total.S8.state-funded mainstream.selective schools.Total</v>
      </c>
    </row>
    <row r="3226" spans="1:44" x14ac:dyDescent="0.25">
      <c r="A3226">
        <v>201819</v>
      </c>
      <c r="B3226" t="s">
        <v>19</v>
      </c>
      <c r="C3226" t="s">
        <v>110</v>
      </c>
      <c r="D3226" t="s">
        <v>20</v>
      </c>
      <c r="E3226" t="s">
        <v>21</v>
      </c>
      <c r="F3226" t="s">
        <v>22</v>
      </c>
      <c r="G3226" t="s">
        <v>111</v>
      </c>
      <c r="H3226" t="s">
        <v>128</v>
      </c>
      <c r="I3226" t="s">
        <v>166</v>
      </c>
      <c r="J3226" t="s">
        <v>129</v>
      </c>
      <c r="K3226" t="s">
        <v>161</v>
      </c>
      <c r="L3226" t="s">
        <v>65</v>
      </c>
      <c r="M3226" t="s">
        <v>26</v>
      </c>
      <c r="N3226">
        <v>2454</v>
      </c>
      <c r="O3226">
        <v>2439</v>
      </c>
      <c r="P3226">
        <v>1450</v>
      </c>
      <c r="Q3226">
        <v>1022</v>
      </c>
      <c r="R3226">
        <v>0</v>
      </c>
      <c r="S3226">
        <v>0</v>
      </c>
      <c r="T3226">
        <v>0</v>
      </c>
      <c r="U3226">
        <v>0</v>
      </c>
      <c r="V3226">
        <v>99</v>
      </c>
      <c r="W3226">
        <v>59</v>
      </c>
      <c r="X3226">
        <v>41</v>
      </c>
      <c r="Y3226" t="s">
        <v>173</v>
      </c>
      <c r="Z3226" t="s">
        <v>173</v>
      </c>
      <c r="AA3226" t="s">
        <v>173</v>
      </c>
      <c r="AB3226" t="s">
        <v>173</v>
      </c>
      <c r="AC3226" s="25">
        <v>14.388531650050146</v>
      </c>
      <c r="AD3226" s="25">
        <v>8.554067606630877</v>
      </c>
      <c r="AE3226" s="25">
        <v>6.0291428234322462</v>
      </c>
      <c r="AQ3226" s="5">
        <f>VLOOKUP(AR3226,'End KS4 denominations'!A:G,7,0)</f>
        <v>16951</v>
      </c>
      <c r="AR3226" s="5" t="str">
        <f t="shared" si="50"/>
        <v>Boys.S8.state-funded mainstream.non-selective schools in highly selective areas.Total</v>
      </c>
    </row>
    <row r="3227" spans="1:44" x14ac:dyDescent="0.25">
      <c r="A3227">
        <v>201819</v>
      </c>
      <c r="B3227" t="s">
        <v>19</v>
      </c>
      <c r="C3227" t="s">
        <v>110</v>
      </c>
      <c r="D3227" t="s">
        <v>20</v>
      </c>
      <c r="E3227" t="s">
        <v>21</v>
      </c>
      <c r="F3227" t="s">
        <v>22</v>
      </c>
      <c r="G3227" t="s">
        <v>113</v>
      </c>
      <c r="H3227" t="s">
        <v>128</v>
      </c>
      <c r="I3227" t="s">
        <v>166</v>
      </c>
      <c r="J3227" t="s">
        <v>129</v>
      </c>
      <c r="K3227" t="s">
        <v>161</v>
      </c>
      <c r="L3227" t="s">
        <v>65</v>
      </c>
      <c r="M3227" t="s">
        <v>26</v>
      </c>
      <c r="N3227">
        <v>1427</v>
      </c>
      <c r="O3227">
        <v>1424</v>
      </c>
      <c r="P3227">
        <v>953</v>
      </c>
      <c r="Q3227">
        <v>729</v>
      </c>
      <c r="R3227">
        <v>0</v>
      </c>
      <c r="S3227">
        <v>0</v>
      </c>
      <c r="T3227">
        <v>0</v>
      </c>
      <c r="U3227">
        <v>0</v>
      </c>
      <c r="V3227">
        <v>99</v>
      </c>
      <c r="W3227">
        <v>66</v>
      </c>
      <c r="X3227">
        <v>51</v>
      </c>
      <c r="Y3227" t="s">
        <v>173</v>
      </c>
      <c r="Z3227" t="s">
        <v>173</v>
      </c>
      <c r="AA3227" t="s">
        <v>173</v>
      </c>
      <c r="AB3227" t="s">
        <v>173</v>
      </c>
      <c r="AC3227" s="25">
        <v>8.6618004866180041</v>
      </c>
      <c r="AD3227" s="25">
        <v>5.7968369829683697</v>
      </c>
      <c r="AE3227" s="25">
        <v>4.4343065693430654</v>
      </c>
      <c r="AQ3227" s="5">
        <f>VLOOKUP(AR3227,'End KS4 denominations'!A:G,7,0)</f>
        <v>16440</v>
      </c>
      <c r="AR3227" s="5" t="str">
        <f t="shared" si="50"/>
        <v>Girls.S8.state-funded mainstream.non-selective schools in highly selective areas.Total</v>
      </c>
    </row>
    <row r="3228" spans="1:44" x14ac:dyDescent="0.25">
      <c r="A3228">
        <v>201819</v>
      </c>
      <c r="B3228" t="s">
        <v>19</v>
      </c>
      <c r="C3228" t="s">
        <v>110</v>
      </c>
      <c r="D3228" t="s">
        <v>20</v>
      </c>
      <c r="E3228" t="s">
        <v>21</v>
      </c>
      <c r="F3228" t="s">
        <v>22</v>
      </c>
      <c r="G3228" t="s">
        <v>161</v>
      </c>
      <c r="H3228" t="s">
        <v>128</v>
      </c>
      <c r="I3228" t="s">
        <v>166</v>
      </c>
      <c r="J3228" t="s">
        <v>129</v>
      </c>
      <c r="K3228" t="s">
        <v>161</v>
      </c>
      <c r="L3228" t="s">
        <v>65</v>
      </c>
      <c r="M3228" t="s">
        <v>26</v>
      </c>
      <c r="N3228">
        <v>3881</v>
      </c>
      <c r="O3228">
        <v>3863</v>
      </c>
      <c r="P3228">
        <v>2403</v>
      </c>
      <c r="Q3228">
        <v>1751</v>
      </c>
      <c r="R3228">
        <v>0</v>
      </c>
      <c r="S3228">
        <v>0</v>
      </c>
      <c r="T3228">
        <v>0</v>
      </c>
      <c r="U3228">
        <v>0</v>
      </c>
      <c r="V3228">
        <v>99</v>
      </c>
      <c r="W3228">
        <v>61</v>
      </c>
      <c r="X3228">
        <v>45</v>
      </c>
      <c r="Y3228" t="s">
        <v>173</v>
      </c>
      <c r="Z3228" t="s">
        <v>173</v>
      </c>
      <c r="AA3228" t="s">
        <v>173</v>
      </c>
      <c r="AB3228" t="s">
        <v>173</v>
      </c>
      <c r="AC3228" s="25">
        <v>11.568985654817167</v>
      </c>
      <c r="AD3228" s="25">
        <v>7.1965499685544012</v>
      </c>
      <c r="AE3228" s="25">
        <v>5.2439280045521253</v>
      </c>
      <c r="AQ3228" s="5">
        <f>VLOOKUP(AR3228,'End KS4 denominations'!A:G,7,0)</f>
        <v>33391</v>
      </c>
      <c r="AR3228" s="5" t="str">
        <f t="shared" si="50"/>
        <v>Total.S8.state-funded mainstream.non-selective schools in highly selective areas.Total</v>
      </c>
    </row>
    <row r="3229" spans="1:44" x14ac:dyDescent="0.25">
      <c r="A3229">
        <v>201819</v>
      </c>
      <c r="B3229" t="s">
        <v>19</v>
      </c>
      <c r="C3229" t="s">
        <v>110</v>
      </c>
      <c r="D3229" t="s">
        <v>20</v>
      </c>
      <c r="E3229" t="s">
        <v>21</v>
      </c>
      <c r="F3229" t="s">
        <v>22</v>
      </c>
      <c r="G3229" t="s">
        <v>111</v>
      </c>
      <c r="H3229" t="s">
        <v>128</v>
      </c>
      <c r="I3229" t="s">
        <v>166</v>
      </c>
      <c r="J3229" t="s">
        <v>130</v>
      </c>
      <c r="K3229" t="s">
        <v>161</v>
      </c>
      <c r="L3229" t="s">
        <v>65</v>
      </c>
      <c r="M3229" t="s">
        <v>26</v>
      </c>
      <c r="N3229">
        <v>42234</v>
      </c>
      <c r="O3229">
        <v>42075</v>
      </c>
      <c r="P3229">
        <v>28164</v>
      </c>
      <c r="Q3229">
        <v>20928</v>
      </c>
      <c r="R3229">
        <v>0</v>
      </c>
      <c r="S3229">
        <v>0</v>
      </c>
      <c r="T3229">
        <v>0</v>
      </c>
      <c r="U3229">
        <v>0</v>
      </c>
      <c r="V3229">
        <v>99</v>
      </c>
      <c r="W3229">
        <v>66</v>
      </c>
      <c r="X3229">
        <v>49</v>
      </c>
      <c r="Y3229" t="s">
        <v>173</v>
      </c>
      <c r="Z3229" t="s">
        <v>173</v>
      </c>
      <c r="AA3229" t="s">
        <v>173</v>
      </c>
      <c r="AB3229" t="s">
        <v>173</v>
      </c>
      <c r="AC3229" s="25">
        <v>17.571444679704825</v>
      </c>
      <c r="AD3229" s="25">
        <v>11.761905358507587</v>
      </c>
      <c r="AE3229" s="25">
        <v>8.7399927333776013</v>
      </c>
      <c r="AQ3229" s="5">
        <f>VLOOKUP(AR3229,'End KS4 denominations'!A:G,7,0)</f>
        <v>239451</v>
      </c>
      <c r="AR3229" s="5" t="str">
        <f t="shared" si="50"/>
        <v>Boys.S8.state-funded mainstream.non-selective schools in other areas.Total</v>
      </c>
    </row>
    <row r="3230" spans="1:44" x14ac:dyDescent="0.25">
      <c r="A3230">
        <v>201819</v>
      </c>
      <c r="B3230" t="s">
        <v>19</v>
      </c>
      <c r="C3230" t="s">
        <v>110</v>
      </c>
      <c r="D3230" t="s">
        <v>20</v>
      </c>
      <c r="E3230" t="s">
        <v>21</v>
      </c>
      <c r="F3230" t="s">
        <v>22</v>
      </c>
      <c r="G3230" t="s">
        <v>113</v>
      </c>
      <c r="H3230" t="s">
        <v>128</v>
      </c>
      <c r="I3230" t="s">
        <v>166</v>
      </c>
      <c r="J3230" t="s">
        <v>130</v>
      </c>
      <c r="K3230" t="s">
        <v>161</v>
      </c>
      <c r="L3230" t="s">
        <v>65</v>
      </c>
      <c r="M3230" t="s">
        <v>26</v>
      </c>
      <c r="N3230">
        <v>23320</v>
      </c>
      <c r="O3230">
        <v>23231</v>
      </c>
      <c r="P3230">
        <v>17439</v>
      </c>
      <c r="Q3230">
        <v>14217</v>
      </c>
      <c r="R3230">
        <v>0</v>
      </c>
      <c r="S3230">
        <v>0</v>
      </c>
      <c r="T3230">
        <v>0</v>
      </c>
      <c r="U3230">
        <v>0</v>
      </c>
      <c r="V3230">
        <v>99</v>
      </c>
      <c r="W3230">
        <v>74</v>
      </c>
      <c r="X3230">
        <v>60</v>
      </c>
      <c r="Y3230" t="s">
        <v>173</v>
      </c>
      <c r="Z3230" t="s">
        <v>173</v>
      </c>
      <c r="AA3230" t="s">
        <v>173</v>
      </c>
      <c r="AB3230" t="s">
        <v>173</v>
      </c>
      <c r="AC3230" s="25">
        <v>9.9290082958999193</v>
      </c>
      <c r="AD3230" s="25">
        <v>7.4534878254142605</v>
      </c>
      <c r="AE3230" s="25">
        <v>6.0763940830273837</v>
      </c>
      <c r="AQ3230" s="5">
        <f>VLOOKUP(AR3230,'End KS4 denominations'!A:G,7,0)</f>
        <v>233971</v>
      </c>
      <c r="AR3230" s="5" t="str">
        <f t="shared" si="50"/>
        <v>Girls.S8.state-funded mainstream.non-selective schools in other areas.Total</v>
      </c>
    </row>
    <row r="3231" spans="1:44" x14ac:dyDescent="0.25">
      <c r="A3231">
        <v>201819</v>
      </c>
      <c r="B3231" t="s">
        <v>19</v>
      </c>
      <c r="C3231" t="s">
        <v>110</v>
      </c>
      <c r="D3231" t="s">
        <v>20</v>
      </c>
      <c r="E3231" t="s">
        <v>21</v>
      </c>
      <c r="F3231" t="s">
        <v>22</v>
      </c>
      <c r="G3231" t="s">
        <v>161</v>
      </c>
      <c r="H3231" t="s">
        <v>128</v>
      </c>
      <c r="I3231" t="s">
        <v>166</v>
      </c>
      <c r="J3231" t="s">
        <v>130</v>
      </c>
      <c r="K3231" t="s">
        <v>161</v>
      </c>
      <c r="L3231" t="s">
        <v>65</v>
      </c>
      <c r="M3231" t="s">
        <v>26</v>
      </c>
      <c r="N3231">
        <v>65554</v>
      </c>
      <c r="O3231">
        <v>65306</v>
      </c>
      <c r="P3231">
        <v>45603</v>
      </c>
      <c r="Q3231">
        <v>35145</v>
      </c>
      <c r="R3231">
        <v>0</v>
      </c>
      <c r="S3231">
        <v>0</v>
      </c>
      <c r="T3231">
        <v>0</v>
      </c>
      <c r="U3231">
        <v>0</v>
      </c>
      <c r="V3231">
        <v>99</v>
      </c>
      <c r="W3231">
        <v>69</v>
      </c>
      <c r="X3231">
        <v>53</v>
      </c>
      <c r="Y3231" t="s">
        <v>173</v>
      </c>
      <c r="Z3231" t="s">
        <v>173</v>
      </c>
      <c r="AA3231" t="s">
        <v>173</v>
      </c>
      <c r="AB3231" t="s">
        <v>173</v>
      </c>
      <c r="AC3231" s="25">
        <v>13.794458221206449</v>
      </c>
      <c r="AD3231" s="25">
        <v>9.632632197067311</v>
      </c>
      <c r="AE3231" s="25">
        <v>7.4236093802146925</v>
      </c>
      <c r="AQ3231" s="5">
        <f>VLOOKUP(AR3231,'End KS4 denominations'!A:G,7,0)</f>
        <v>473422</v>
      </c>
      <c r="AR3231" s="5" t="str">
        <f t="shared" si="50"/>
        <v>Total.S8.state-funded mainstream.non-selective schools in other areas.Total</v>
      </c>
    </row>
    <row r="3232" spans="1:44" x14ac:dyDescent="0.25">
      <c r="A3232">
        <v>201819</v>
      </c>
      <c r="B3232" t="s">
        <v>19</v>
      </c>
      <c r="C3232" t="s">
        <v>110</v>
      </c>
      <c r="D3232" t="s">
        <v>20</v>
      </c>
      <c r="E3232" t="s">
        <v>21</v>
      </c>
      <c r="F3232" t="s">
        <v>22</v>
      </c>
      <c r="G3232" t="s">
        <v>111</v>
      </c>
      <c r="H3232" t="s">
        <v>128</v>
      </c>
      <c r="I3232" t="s">
        <v>166</v>
      </c>
      <c r="J3232" t="s">
        <v>131</v>
      </c>
      <c r="K3232" t="s">
        <v>161</v>
      </c>
      <c r="L3232" t="s">
        <v>65</v>
      </c>
      <c r="M3232" t="s">
        <v>26</v>
      </c>
      <c r="N3232">
        <v>2338</v>
      </c>
      <c r="O3232">
        <v>2338</v>
      </c>
      <c r="P3232">
        <v>2252</v>
      </c>
      <c r="Q3232">
        <v>2081</v>
      </c>
      <c r="R3232">
        <v>0</v>
      </c>
      <c r="S3232">
        <v>0</v>
      </c>
      <c r="T3232">
        <v>0</v>
      </c>
      <c r="U3232">
        <v>0</v>
      </c>
      <c r="V3232">
        <v>100</v>
      </c>
      <c r="W3232">
        <v>96</v>
      </c>
      <c r="X3232">
        <v>89</v>
      </c>
      <c r="Y3232" t="s">
        <v>173</v>
      </c>
      <c r="Z3232" t="s">
        <v>173</v>
      </c>
      <c r="AA3232" t="s">
        <v>173</v>
      </c>
      <c r="AB3232" t="s">
        <v>173</v>
      </c>
      <c r="AC3232" s="25">
        <v>19.596010393093621</v>
      </c>
      <c r="AD3232" s="25">
        <v>18.875199061268962</v>
      </c>
      <c r="AE3232" s="25">
        <v>17.441957924733885</v>
      </c>
      <c r="AQ3232" s="5">
        <f>VLOOKUP(AR3232,'End KS4 denominations'!A:G,7,0)</f>
        <v>11931</v>
      </c>
      <c r="AR3232" s="5" t="str">
        <f t="shared" si="50"/>
        <v>Boys.S8.state-funded mainstream.selective schools.Total</v>
      </c>
    </row>
    <row r="3233" spans="1:44" x14ac:dyDescent="0.25">
      <c r="A3233">
        <v>201819</v>
      </c>
      <c r="B3233" t="s">
        <v>19</v>
      </c>
      <c r="C3233" t="s">
        <v>110</v>
      </c>
      <c r="D3233" t="s">
        <v>20</v>
      </c>
      <c r="E3233" t="s">
        <v>21</v>
      </c>
      <c r="F3233" t="s">
        <v>22</v>
      </c>
      <c r="G3233" t="s">
        <v>113</v>
      </c>
      <c r="H3233" t="s">
        <v>128</v>
      </c>
      <c r="I3233" t="s">
        <v>166</v>
      </c>
      <c r="J3233" t="s">
        <v>131</v>
      </c>
      <c r="K3233" t="s">
        <v>161</v>
      </c>
      <c r="L3233" t="s">
        <v>65</v>
      </c>
      <c r="M3233" t="s">
        <v>26</v>
      </c>
      <c r="N3233">
        <v>1740</v>
      </c>
      <c r="O3233">
        <v>1740</v>
      </c>
      <c r="P3233">
        <v>1698</v>
      </c>
      <c r="Q3233">
        <v>1611</v>
      </c>
      <c r="R3233">
        <v>0</v>
      </c>
      <c r="S3233">
        <v>0</v>
      </c>
      <c r="T3233">
        <v>0</v>
      </c>
      <c r="U3233">
        <v>0</v>
      </c>
      <c r="V3233">
        <v>100</v>
      </c>
      <c r="W3233">
        <v>97</v>
      </c>
      <c r="X3233">
        <v>92</v>
      </c>
      <c r="Y3233" t="s">
        <v>173</v>
      </c>
      <c r="Z3233" t="s">
        <v>173</v>
      </c>
      <c r="AA3233" t="s">
        <v>173</v>
      </c>
      <c r="AB3233" t="s">
        <v>173</v>
      </c>
      <c r="AC3233" s="25">
        <v>14.418296320848526</v>
      </c>
      <c r="AD3233" s="25">
        <v>14.070268478621148</v>
      </c>
      <c r="AE3233" s="25">
        <v>13.34935366257872</v>
      </c>
      <c r="AQ3233" s="5">
        <f>VLOOKUP(AR3233,'End KS4 denominations'!A:G,7,0)</f>
        <v>12068</v>
      </c>
      <c r="AR3233" s="5" t="str">
        <f t="shared" si="50"/>
        <v>Girls.S8.state-funded mainstream.selective schools.Total</v>
      </c>
    </row>
    <row r="3234" spans="1:44" x14ac:dyDescent="0.25">
      <c r="A3234">
        <v>201819</v>
      </c>
      <c r="B3234" t="s">
        <v>19</v>
      </c>
      <c r="C3234" t="s">
        <v>110</v>
      </c>
      <c r="D3234" t="s">
        <v>20</v>
      </c>
      <c r="E3234" t="s">
        <v>21</v>
      </c>
      <c r="F3234" t="s">
        <v>22</v>
      </c>
      <c r="G3234" t="s">
        <v>161</v>
      </c>
      <c r="H3234" t="s">
        <v>128</v>
      </c>
      <c r="I3234" t="s">
        <v>166</v>
      </c>
      <c r="J3234" t="s">
        <v>131</v>
      </c>
      <c r="K3234" t="s">
        <v>161</v>
      </c>
      <c r="L3234" t="s">
        <v>65</v>
      </c>
      <c r="M3234" t="s">
        <v>26</v>
      </c>
      <c r="N3234">
        <v>4078</v>
      </c>
      <c r="O3234">
        <v>4078</v>
      </c>
      <c r="P3234">
        <v>3950</v>
      </c>
      <c r="Q3234">
        <v>3692</v>
      </c>
      <c r="R3234">
        <v>0</v>
      </c>
      <c r="S3234">
        <v>0</v>
      </c>
      <c r="T3234">
        <v>0</v>
      </c>
      <c r="U3234">
        <v>0</v>
      </c>
      <c r="V3234">
        <v>100</v>
      </c>
      <c r="W3234">
        <v>96</v>
      </c>
      <c r="X3234">
        <v>90</v>
      </c>
      <c r="Y3234" t="s">
        <v>173</v>
      </c>
      <c r="Z3234" t="s">
        <v>173</v>
      </c>
      <c r="AA3234" t="s">
        <v>173</v>
      </c>
      <c r="AB3234" t="s">
        <v>173</v>
      </c>
      <c r="AC3234" s="25">
        <v>16.992374682278427</v>
      </c>
      <c r="AD3234" s="25">
        <v>16.45901912579691</v>
      </c>
      <c r="AE3234" s="25">
        <v>15.383974332263845</v>
      </c>
      <c r="AQ3234" s="5">
        <f>VLOOKUP(AR3234,'End KS4 denominations'!A:G,7,0)</f>
        <v>23999</v>
      </c>
      <c r="AR3234" s="5" t="str">
        <f t="shared" si="50"/>
        <v>Total.S8.state-funded mainstream.selective schools.Total</v>
      </c>
    </row>
    <row r="3235" spans="1:44" x14ac:dyDescent="0.25">
      <c r="A3235">
        <v>201819</v>
      </c>
      <c r="B3235" t="s">
        <v>19</v>
      </c>
      <c r="C3235" t="s">
        <v>110</v>
      </c>
      <c r="D3235" t="s">
        <v>20</v>
      </c>
      <c r="E3235" t="s">
        <v>21</v>
      </c>
      <c r="F3235" t="s">
        <v>22</v>
      </c>
      <c r="G3235" t="s">
        <v>111</v>
      </c>
      <c r="H3235" t="s">
        <v>128</v>
      </c>
      <c r="I3235" t="s">
        <v>166</v>
      </c>
      <c r="J3235" t="s">
        <v>129</v>
      </c>
      <c r="K3235" t="s">
        <v>161</v>
      </c>
      <c r="L3235" t="s">
        <v>66</v>
      </c>
      <c r="M3235" t="s">
        <v>26</v>
      </c>
      <c r="N3235">
        <v>3189</v>
      </c>
      <c r="O3235">
        <v>3160</v>
      </c>
      <c r="P3235">
        <v>2599</v>
      </c>
      <c r="Q3235">
        <v>1996</v>
      </c>
      <c r="R3235">
        <v>0</v>
      </c>
      <c r="S3235">
        <v>0</v>
      </c>
      <c r="T3235">
        <v>0</v>
      </c>
      <c r="U3235">
        <v>0</v>
      </c>
      <c r="V3235">
        <v>99</v>
      </c>
      <c r="W3235">
        <v>81</v>
      </c>
      <c r="X3235">
        <v>62</v>
      </c>
      <c r="Y3235" t="s">
        <v>173</v>
      </c>
      <c r="Z3235" t="s">
        <v>173</v>
      </c>
      <c r="AA3235" t="s">
        <v>173</v>
      </c>
      <c r="AB3235" t="s">
        <v>173</v>
      </c>
      <c r="AC3235" s="25">
        <v>18.641968025485223</v>
      </c>
      <c r="AD3235" s="25">
        <v>15.332428765264586</v>
      </c>
      <c r="AE3235" s="25">
        <v>11.775116512300158</v>
      </c>
      <c r="AQ3235" s="5">
        <f>VLOOKUP(AR3235,'End KS4 denominations'!A:G,7,0)</f>
        <v>16951</v>
      </c>
      <c r="AR3235" s="5" t="str">
        <f t="shared" si="50"/>
        <v>Boys.S8.state-funded mainstream.non-selective schools in highly selective areas.Total</v>
      </c>
    </row>
    <row r="3236" spans="1:44" x14ac:dyDescent="0.25">
      <c r="A3236">
        <v>201819</v>
      </c>
      <c r="B3236" t="s">
        <v>19</v>
      </c>
      <c r="C3236" t="s">
        <v>110</v>
      </c>
      <c r="D3236" t="s">
        <v>20</v>
      </c>
      <c r="E3236" t="s">
        <v>21</v>
      </c>
      <c r="F3236" t="s">
        <v>22</v>
      </c>
      <c r="G3236" t="s">
        <v>113</v>
      </c>
      <c r="H3236" t="s">
        <v>128</v>
      </c>
      <c r="I3236" t="s">
        <v>166</v>
      </c>
      <c r="J3236" t="s">
        <v>129</v>
      </c>
      <c r="K3236" t="s">
        <v>161</v>
      </c>
      <c r="L3236" t="s">
        <v>66</v>
      </c>
      <c r="M3236" t="s">
        <v>26</v>
      </c>
      <c r="N3236">
        <v>3152</v>
      </c>
      <c r="O3236">
        <v>3119</v>
      </c>
      <c r="P3236">
        <v>2532</v>
      </c>
      <c r="Q3236">
        <v>1867</v>
      </c>
      <c r="R3236">
        <v>0</v>
      </c>
      <c r="S3236">
        <v>0</v>
      </c>
      <c r="T3236">
        <v>0</v>
      </c>
      <c r="U3236">
        <v>0</v>
      </c>
      <c r="V3236">
        <v>98</v>
      </c>
      <c r="W3236">
        <v>80</v>
      </c>
      <c r="X3236">
        <v>59</v>
      </c>
      <c r="Y3236" t="s">
        <v>173</v>
      </c>
      <c r="Z3236" t="s">
        <v>173</v>
      </c>
      <c r="AA3236" t="s">
        <v>173</v>
      </c>
      <c r="AB3236" t="s">
        <v>173</v>
      </c>
      <c r="AC3236" s="25">
        <v>18.972019464720194</v>
      </c>
      <c r="AD3236" s="25">
        <v>15.401459854014599</v>
      </c>
      <c r="AE3236" s="25">
        <v>11.356447688564476</v>
      </c>
      <c r="AQ3236" s="5">
        <f>VLOOKUP(AR3236,'End KS4 denominations'!A:G,7,0)</f>
        <v>16440</v>
      </c>
      <c r="AR3236" s="5" t="str">
        <f t="shared" si="50"/>
        <v>Girls.S8.state-funded mainstream.non-selective schools in highly selective areas.Total</v>
      </c>
    </row>
    <row r="3237" spans="1:44" x14ac:dyDescent="0.25">
      <c r="A3237">
        <v>201819</v>
      </c>
      <c r="B3237" t="s">
        <v>19</v>
      </c>
      <c r="C3237" t="s">
        <v>110</v>
      </c>
      <c r="D3237" t="s">
        <v>20</v>
      </c>
      <c r="E3237" t="s">
        <v>21</v>
      </c>
      <c r="F3237" t="s">
        <v>22</v>
      </c>
      <c r="G3237" t="s">
        <v>161</v>
      </c>
      <c r="H3237" t="s">
        <v>128</v>
      </c>
      <c r="I3237" t="s">
        <v>166</v>
      </c>
      <c r="J3237" t="s">
        <v>129</v>
      </c>
      <c r="K3237" t="s">
        <v>161</v>
      </c>
      <c r="L3237" t="s">
        <v>66</v>
      </c>
      <c r="M3237" t="s">
        <v>26</v>
      </c>
      <c r="N3237">
        <v>6341</v>
      </c>
      <c r="O3237">
        <v>6279</v>
      </c>
      <c r="P3237">
        <v>5131</v>
      </c>
      <c r="Q3237">
        <v>3863</v>
      </c>
      <c r="R3237">
        <v>0</v>
      </c>
      <c r="S3237">
        <v>0</v>
      </c>
      <c r="T3237">
        <v>0</v>
      </c>
      <c r="U3237">
        <v>0</v>
      </c>
      <c r="V3237">
        <v>99</v>
      </c>
      <c r="W3237">
        <v>80</v>
      </c>
      <c r="X3237">
        <v>60</v>
      </c>
      <c r="Y3237" t="s">
        <v>173</v>
      </c>
      <c r="Z3237" t="s">
        <v>173</v>
      </c>
      <c r="AA3237" t="s">
        <v>173</v>
      </c>
      <c r="AB3237" t="s">
        <v>173</v>
      </c>
      <c r="AC3237" s="25">
        <v>18.804468269893086</v>
      </c>
      <c r="AD3237" s="25">
        <v>15.366416100146745</v>
      </c>
      <c r="AE3237" s="25">
        <v>11.568985654817167</v>
      </c>
      <c r="AQ3237" s="5">
        <f>VLOOKUP(AR3237,'End KS4 denominations'!A:G,7,0)</f>
        <v>33391</v>
      </c>
      <c r="AR3237" s="5" t="str">
        <f t="shared" si="50"/>
        <v>Total.S8.state-funded mainstream.non-selective schools in highly selective areas.Total</v>
      </c>
    </row>
    <row r="3238" spans="1:44" x14ac:dyDescent="0.25">
      <c r="A3238">
        <v>201819</v>
      </c>
      <c r="B3238" t="s">
        <v>19</v>
      </c>
      <c r="C3238" t="s">
        <v>110</v>
      </c>
      <c r="D3238" t="s">
        <v>20</v>
      </c>
      <c r="E3238" t="s">
        <v>21</v>
      </c>
      <c r="F3238" t="s">
        <v>22</v>
      </c>
      <c r="G3238" t="s">
        <v>111</v>
      </c>
      <c r="H3238" t="s">
        <v>128</v>
      </c>
      <c r="I3238" t="s">
        <v>166</v>
      </c>
      <c r="J3238" t="s">
        <v>130</v>
      </c>
      <c r="K3238" t="s">
        <v>161</v>
      </c>
      <c r="L3238" t="s">
        <v>66</v>
      </c>
      <c r="M3238" t="s">
        <v>26</v>
      </c>
      <c r="N3238">
        <v>61046</v>
      </c>
      <c r="O3238">
        <v>60580</v>
      </c>
      <c r="P3238">
        <v>54917</v>
      </c>
      <c r="Q3238">
        <v>47383</v>
      </c>
      <c r="R3238">
        <v>0</v>
      </c>
      <c r="S3238">
        <v>0</v>
      </c>
      <c r="T3238">
        <v>0</v>
      </c>
      <c r="U3238">
        <v>0</v>
      </c>
      <c r="V3238">
        <v>99</v>
      </c>
      <c r="W3238">
        <v>89</v>
      </c>
      <c r="X3238">
        <v>77</v>
      </c>
      <c r="Y3238" t="s">
        <v>173</v>
      </c>
      <c r="Z3238" t="s">
        <v>173</v>
      </c>
      <c r="AA3238" t="s">
        <v>173</v>
      </c>
      <c r="AB3238" t="s">
        <v>173</v>
      </c>
      <c r="AC3238" s="25">
        <v>25.29953936295944</v>
      </c>
      <c r="AD3238" s="25">
        <v>22.934546107554361</v>
      </c>
      <c r="AE3238" s="25">
        <v>19.788182133296583</v>
      </c>
      <c r="AQ3238" s="5">
        <f>VLOOKUP(AR3238,'End KS4 denominations'!A:G,7,0)</f>
        <v>239451</v>
      </c>
      <c r="AR3238" s="5" t="str">
        <f t="shared" si="50"/>
        <v>Boys.S8.state-funded mainstream.non-selective schools in other areas.Total</v>
      </c>
    </row>
    <row r="3239" spans="1:44" x14ac:dyDescent="0.25">
      <c r="A3239">
        <v>201819</v>
      </c>
      <c r="B3239" t="s">
        <v>19</v>
      </c>
      <c r="C3239" t="s">
        <v>110</v>
      </c>
      <c r="D3239" t="s">
        <v>20</v>
      </c>
      <c r="E3239" t="s">
        <v>21</v>
      </c>
      <c r="F3239" t="s">
        <v>22</v>
      </c>
      <c r="G3239" t="s">
        <v>113</v>
      </c>
      <c r="H3239" t="s">
        <v>128</v>
      </c>
      <c r="I3239" t="s">
        <v>166</v>
      </c>
      <c r="J3239" t="s">
        <v>130</v>
      </c>
      <c r="K3239" t="s">
        <v>161</v>
      </c>
      <c r="L3239" t="s">
        <v>66</v>
      </c>
      <c r="M3239" t="s">
        <v>26</v>
      </c>
      <c r="N3239">
        <v>58915</v>
      </c>
      <c r="O3239">
        <v>58489</v>
      </c>
      <c r="P3239">
        <v>52625</v>
      </c>
      <c r="Q3239">
        <v>44702</v>
      </c>
      <c r="R3239">
        <v>0</v>
      </c>
      <c r="S3239">
        <v>0</v>
      </c>
      <c r="T3239">
        <v>0</v>
      </c>
      <c r="U3239">
        <v>0</v>
      </c>
      <c r="V3239">
        <v>99</v>
      </c>
      <c r="W3239">
        <v>89</v>
      </c>
      <c r="X3239">
        <v>75</v>
      </c>
      <c r="Y3239" t="s">
        <v>173</v>
      </c>
      <c r="Z3239" t="s">
        <v>173</v>
      </c>
      <c r="AA3239" t="s">
        <v>173</v>
      </c>
      <c r="AB3239" t="s">
        <v>173</v>
      </c>
      <c r="AC3239" s="25">
        <v>24.998397237264449</v>
      </c>
      <c r="AD3239" s="25">
        <v>22.492103722256175</v>
      </c>
      <c r="AE3239" s="25">
        <v>19.105786614580438</v>
      </c>
      <c r="AQ3239" s="5">
        <f>VLOOKUP(AR3239,'End KS4 denominations'!A:G,7,0)</f>
        <v>233971</v>
      </c>
      <c r="AR3239" s="5" t="str">
        <f t="shared" si="50"/>
        <v>Girls.S8.state-funded mainstream.non-selective schools in other areas.Total</v>
      </c>
    </row>
    <row r="3240" spans="1:44" x14ac:dyDescent="0.25">
      <c r="A3240">
        <v>201819</v>
      </c>
      <c r="B3240" t="s">
        <v>19</v>
      </c>
      <c r="C3240" t="s">
        <v>110</v>
      </c>
      <c r="D3240" t="s">
        <v>20</v>
      </c>
      <c r="E3240" t="s">
        <v>21</v>
      </c>
      <c r="F3240" t="s">
        <v>22</v>
      </c>
      <c r="G3240" t="s">
        <v>161</v>
      </c>
      <c r="H3240" t="s">
        <v>128</v>
      </c>
      <c r="I3240" t="s">
        <v>166</v>
      </c>
      <c r="J3240" t="s">
        <v>130</v>
      </c>
      <c r="K3240" t="s">
        <v>161</v>
      </c>
      <c r="L3240" t="s">
        <v>66</v>
      </c>
      <c r="M3240" t="s">
        <v>26</v>
      </c>
      <c r="N3240">
        <v>119961</v>
      </c>
      <c r="O3240">
        <v>119069</v>
      </c>
      <c r="P3240">
        <v>107542</v>
      </c>
      <c r="Q3240">
        <v>92085</v>
      </c>
      <c r="R3240">
        <v>0</v>
      </c>
      <c r="S3240">
        <v>0</v>
      </c>
      <c r="T3240">
        <v>0</v>
      </c>
      <c r="U3240">
        <v>0</v>
      </c>
      <c r="V3240">
        <v>99</v>
      </c>
      <c r="W3240">
        <v>89</v>
      </c>
      <c r="X3240">
        <v>76</v>
      </c>
      <c r="Y3240" t="s">
        <v>173</v>
      </c>
      <c r="Z3240" t="s">
        <v>173</v>
      </c>
      <c r="AA3240" t="s">
        <v>173</v>
      </c>
      <c r="AB3240" t="s">
        <v>173</v>
      </c>
      <c r="AC3240" s="25">
        <v>25.150711204802477</v>
      </c>
      <c r="AD3240" s="25">
        <v>22.715885615793098</v>
      </c>
      <c r="AE3240" s="25">
        <v>19.450933839154075</v>
      </c>
      <c r="AQ3240" s="5">
        <f>VLOOKUP(AR3240,'End KS4 denominations'!A:G,7,0)</f>
        <v>473422</v>
      </c>
      <c r="AR3240" s="5" t="str">
        <f t="shared" si="50"/>
        <v>Total.S8.state-funded mainstream.non-selective schools in other areas.Total</v>
      </c>
    </row>
    <row r="3241" spans="1:44" x14ac:dyDescent="0.25">
      <c r="A3241">
        <v>201819</v>
      </c>
      <c r="B3241" t="s">
        <v>19</v>
      </c>
      <c r="C3241" t="s">
        <v>110</v>
      </c>
      <c r="D3241" t="s">
        <v>20</v>
      </c>
      <c r="E3241" t="s">
        <v>21</v>
      </c>
      <c r="F3241" t="s">
        <v>22</v>
      </c>
      <c r="G3241" t="s">
        <v>111</v>
      </c>
      <c r="H3241" t="s">
        <v>128</v>
      </c>
      <c r="I3241" t="s">
        <v>166</v>
      </c>
      <c r="J3241" t="s">
        <v>131</v>
      </c>
      <c r="K3241" t="s">
        <v>161</v>
      </c>
      <c r="L3241" t="s">
        <v>66</v>
      </c>
      <c r="M3241" t="s">
        <v>26</v>
      </c>
      <c r="N3241">
        <v>9923</v>
      </c>
      <c r="O3241">
        <v>9903</v>
      </c>
      <c r="P3241">
        <v>9812</v>
      </c>
      <c r="Q3241">
        <v>9467</v>
      </c>
      <c r="R3241">
        <v>0</v>
      </c>
      <c r="S3241">
        <v>0</v>
      </c>
      <c r="T3241">
        <v>0</v>
      </c>
      <c r="U3241">
        <v>0</v>
      </c>
      <c r="V3241">
        <v>99</v>
      </c>
      <c r="W3241">
        <v>98</v>
      </c>
      <c r="X3241">
        <v>95</v>
      </c>
      <c r="Y3241" t="s">
        <v>173</v>
      </c>
      <c r="Z3241" t="s">
        <v>173</v>
      </c>
      <c r="AA3241" t="s">
        <v>173</v>
      </c>
      <c r="AB3241" t="s">
        <v>173</v>
      </c>
      <c r="AC3241" s="25">
        <v>83.002263012320839</v>
      </c>
      <c r="AD3241" s="25">
        <v>82.239544044924983</v>
      </c>
      <c r="AE3241" s="25">
        <v>79.347917190512106</v>
      </c>
      <c r="AQ3241" s="5">
        <f>VLOOKUP(AR3241,'End KS4 denominations'!A:G,7,0)</f>
        <v>11931</v>
      </c>
      <c r="AR3241" s="5" t="str">
        <f t="shared" si="50"/>
        <v>Boys.S8.state-funded mainstream.selective schools.Total</v>
      </c>
    </row>
    <row r="3242" spans="1:44" x14ac:dyDescent="0.25">
      <c r="A3242">
        <v>201819</v>
      </c>
      <c r="B3242" t="s">
        <v>19</v>
      </c>
      <c r="C3242" t="s">
        <v>110</v>
      </c>
      <c r="D3242" t="s">
        <v>20</v>
      </c>
      <c r="E3242" t="s">
        <v>21</v>
      </c>
      <c r="F3242" t="s">
        <v>22</v>
      </c>
      <c r="G3242" t="s">
        <v>113</v>
      </c>
      <c r="H3242" t="s">
        <v>128</v>
      </c>
      <c r="I3242" t="s">
        <v>166</v>
      </c>
      <c r="J3242" t="s">
        <v>131</v>
      </c>
      <c r="K3242" t="s">
        <v>161</v>
      </c>
      <c r="L3242" t="s">
        <v>66</v>
      </c>
      <c r="M3242" t="s">
        <v>26</v>
      </c>
      <c r="N3242">
        <v>9706</v>
      </c>
      <c r="O3242">
        <v>9696</v>
      </c>
      <c r="P3242">
        <v>9621</v>
      </c>
      <c r="Q3242">
        <v>9276</v>
      </c>
      <c r="R3242">
        <v>0</v>
      </c>
      <c r="S3242">
        <v>0</v>
      </c>
      <c r="T3242">
        <v>0</v>
      </c>
      <c r="U3242">
        <v>0</v>
      </c>
      <c r="V3242">
        <v>99</v>
      </c>
      <c r="W3242">
        <v>99</v>
      </c>
      <c r="X3242">
        <v>95</v>
      </c>
      <c r="Y3242" t="s">
        <v>173</v>
      </c>
      <c r="Z3242" t="s">
        <v>173</v>
      </c>
      <c r="AA3242" t="s">
        <v>173</v>
      </c>
      <c r="AB3242" t="s">
        <v>173</v>
      </c>
      <c r="AC3242" s="25">
        <v>80.344713291349024</v>
      </c>
      <c r="AD3242" s="25">
        <v>79.723235001657272</v>
      </c>
      <c r="AE3242" s="25">
        <v>76.864434869075239</v>
      </c>
      <c r="AQ3242" s="5">
        <f>VLOOKUP(AR3242,'End KS4 denominations'!A:G,7,0)</f>
        <v>12068</v>
      </c>
      <c r="AR3242" s="5" t="str">
        <f t="shared" si="50"/>
        <v>Girls.S8.state-funded mainstream.selective schools.Total</v>
      </c>
    </row>
    <row r="3243" spans="1:44" x14ac:dyDescent="0.25">
      <c r="A3243">
        <v>201819</v>
      </c>
      <c r="B3243" t="s">
        <v>19</v>
      </c>
      <c r="C3243" t="s">
        <v>110</v>
      </c>
      <c r="D3243" t="s">
        <v>20</v>
      </c>
      <c r="E3243" t="s">
        <v>21</v>
      </c>
      <c r="F3243" t="s">
        <v>22</v>
      </c>
      <c r="G3243" t="s">
        <v>161</v>
      </c>
      <c r="H3243" t="s">
        <v>128</v>
      </c>
      <c r="I3243" t="s">
        <v>166</v>
      </c>
      <c r="J3243" t="s">
        <v>131</v>
      </c>
      <c r="K3243" t="s">
        <v>161</v>
      </c>
      <c r="L3243" t="s">
        <v>66</v>
      </c>
      <c r="M3243" t="s">
        <v>26</v>
      </c>
      <c r="N3243">
        <v>19629</v>
      </c>
      <c r="O3243">
        <v>19599</v>
      </c>
      <c r="P3243">
        <v>19433</v>
      </c>
      <c r="Q3243">
        <v>18743</v>
      </c>
      <c r="R3243">
        <v>0</v>
      </c>
      <c r="S3243">
        <v>0</v>
      </c>
      <c r="T3243">
        <v>0</v>
      </c>
      <c r="U3243">
        <v>0</v>
      </c>
      <c r="V3243">
        <v>99</v>
      </c>
      <c r="W3243">
        <v>99</v>
      </c>
      <c r="X3243">
        <v>95</v>
      </c>
      <c r="Y3243" t="s">
        <v>173</v>
      </c>
      <c r="Z3243" t="s">
        <v>173</v>
      </c>
      <c r="AA3243" t="s">
        <v>173</v>
      </c>
      <c r="AB3243" t="s">
        <v>173</v>
      </c>
      <c r="AC3243" s="25">
        <v>81.665902745947747</v>
      </c>
      <c r="AD3243" s="25">
        <v>80.974207258635772</v>
      </c>
      <c r="AE3243" s="25">
        <v>78.099087461977575</v>
      </c>
      <c r="AQ3243" s="5">
        <f>VLOOKUP(AR3243,'End KS4 denominations'!A:G,7,0)</f>
        <v>23999</v>
      </c>
      <c r="AR3243" s="5" t="str">
        <f t="shared" si="50"/>
        <v>Total.S8.state-funded mainstream.selective schools.Total</v>
      </c>
    </row>
    <row r="3244" spans="1:44" x14ac:dyDescent="0.25">
      <c r="A3244">
        <v>201819</v>
      </c>
      <c r="B3244" t="s">
        <v>19</v>
      </c>
      <c r="C3244" t="s">
        <v>110</v>
      </c>
      <c r="D3244" t="s">
        <v>20</v>
      </c>
      <c r="E3244" t="s">
        <v>21</v>
      </c>
      <c r="F3244" t="s">
        <v>22</v>
      </c>
      <c r="G3244" t="s">
        <v>111</v>
      </c>
      <c r="H3244" t="s">
        <v>128</v>
      </c>
      <c r="I3244" t="s">
        <v>166</v>
      </c>
      <c r="J3244" t="s">
        <v>129</v>
      </c>
      <c r="K3244" t="s">
        <v>161</v>
      </c>
      <c r="L3244" t="s">
        <v>67</v>
      </c>
      <c r="M3244" t="s">
        <v>26</v>
      </c>
      <c r="N3244">
        <v>5084</v>
      </c>
      <c r="O3244">
        <v>4900</v>
      </c>
      <c r="P3244">
        <v>2788</v>
      </c>
      <c r="Q3244">
        <v>2063</v>
      </c>
      <c r="R3244">
        <v>0</v>
      </c>
      <c r="S3244">
        <v>0</v>
      </c>
      <c r="T3244">
        <v>0</v>
      </c>
      <c r="U3244">
        <v>0</v>
      </c>
      <c r="V3244">
        <v>96</v>
      </c>
      <c r="W3244">
        <v>54</v>
      </c>
      <c r="X3244">
        <v>40</v>
      </c>
      <c r="Y3244" t="s">
        <v>173</v>
      </c>
      <c r="Z3244" t="s">
        <v>173</v>
      </c>
      <c r="AA3244" t="s">
        <v>173</v>
      </c>
      <c r="AB3244" t="s">
        <v>173</v>
      </c>
      <c r="AC3244" s="25">
        <v>28.906849153442277</v>
      </c>
      <c r="AD3244" s="25">
        <v>16.447407232611646</v>
      </c>
      <c r="AE3244" s="25">
        <v>12.170373429296207</v>
      </c>
      <c r="AQ3244" s="5">
        <f>VLOOKUP(AR3244,'End KS4 denominations'!A:G,7,0)</f>
        <v>16951</v>
      </c>
      <c r="AR3244" s="5" t="str">
        <f t="shared" si="50"/>
        <v>Boys.S8.state-funded mainstream.non-selective schools in highly selective areas.Total</v>
      </c>
    </row>
    <row r="3245" spans="1:44" x14ac:dyDescent="0.25">
      <c r="A3245">
        <v>201819</v>
      </c>
      <c r="B3245" t="s">
        <v>19</v>
      </c>
      <c r="C3245" t="s">
        <v>110</v>
      </c>
      <c r="D3245" t="s">
        <v>20</v>
      </c>
      <c r="E3245" t="s">
        <v>21</v>
      </c>
      <c r="F3245" t="s">
        <v>22</v>
      </c>
      <c r="G3245" t="s">
        <v>113</v>
      </c>
      <c r="H3245" t="s">
        <v>128</v>
      </c>
      <c r="I3245" t="s">
        <v>166</v>
      </c>
      <c r="J3245" t="s">
        <v>129</v>
      </c>
      <c r="K3245" t="s">
        <v>161</v>
      </c>
      <c r="L3245" t="s">
        <v>67</v>
      </c>
      <c r="M3245" t="s">
        <v>26</v>
      </c>
      <c r="N3245">
        <v>6058</v>
      </c>
      <c r="O3245">
        <v>5980</v>
      </c>
      <c r="P3245">
        <v>4409</v>
      </c>
      <c r="Q3245">
        <v>3613</v>
      </c>
      <c r="R3245">
        <v>0</v>
      </c>
      <c r="S3245">
        <v>0</v>
      </c>
      <c r="T3245">
        <v>0</v>
      </c>
      <c r="U3245">
        <v>0</v>
      </c>
      <c r="V3245">
        <v>98</v>
      </c>
      <c r="W3245">
        <v>72</v>
      </c>
      <c r="X3245">
        <v>59</v>
      </c>
      <c r="Y3245" t="s">
        <v>173</v>
      </c>
      <c r="Z3245" t="s">
        <v>173</v>
      </c>
      <c r="AA3245" t="s">
        <v>173</v>
      </c>
      <c r="AB3245" t="s">
        <v>173</v>
      </c>
      <c r="AC3245" s="25">
        <v>36.374695863746958</v>
      </c>
      <c r="AD3245" s="25">
        <v>26.81873479318735</v>
      </c>
      <c r="AE3245" s="25">
        <v>21.976885644768856</v>
      </c>
      <c r="AQ3245" s="5">
        <f>VLOOKUP(AR3245,'End KS4 denominations'!A:G,7,0)</f>
        <v>16440</v>
      </c>
      <c r="AR3245" s="5" t="str">
        <f t="shared" si="50"/>
        <v>Girls.S8.state-funded mainstream.non-selective schools in highly selective areas.Total</v>
      </c>
    </row>
    <row r="3246" spans="1:44" x14ac:dyDescent="0.25">
      <c r="A3246">
        <v>201819</v>
      </c>
      <c r="B3246" t="s">
        <v>19</v>
      </c>
      <c r="C3246" t="s">
        <v>110</v>
      </c>
      <c r="D3246" t="s">
        <v>20</v>
      </c>
      <c r="E3246" t="s">
        <v>21</v>
      </c>
      <c r="F3246" t="s">
        <v>22</v>
      </c>
      <c r="G3246" t="s">
        <v>161</v>
      </c>
      <c r="H3246" t="s">
        <v>128</v>
      </c>
      <c r="I3246" t="s">
        <v>166</v>
      </c>
      <c r="J3246" t="s">
        <v>129</v>
      </c>
      <c r="K3246" t="s">
        <v>161</v>
      </c>
      <c r="L3246" t="s">
        <v>67</v>
      </c>
      <c r="M3246" t="s">
        <v>26</v>
      </c>
      <c r="N3246">
        <v>11142</v>
      </c>
      <c r="O3246">
        <v>10880</v>
      </c>
      <c r="P3246">
        <v>7197</v>
      </c>
      <c r="Q3246">
        <v>5676</v>
      </c>
      <c r="R3246">
        <v>0</v>
      </c>
      <c r="S3246">
        <v>0</v>
      </c>
      <c r="T3246">
        <v>0</v>
      </c>
      <c r="U3246">
        <v>0</v>
      </c>
      <c r="V3246">
        <v>97</v>
      </c>
      <c r="W3246">
        <v>64</v>
      </c>
      <c r="X3246">
        <v>50</v>
      </c>
      <c r="Y3246" t="s">
        <v>173</v>
      </c>
      <c r="Z3246" t="s">
        <v>173</v>
      </c>
      <c r="AA3246" t="s">
        <v>173</v>
      </c>
      <c r="AB3246" t="s">
        <v>173</v>
      </c>
      <c r="AC3246" s="25">
        <v>32.583630319547183</v>
      </c>
      <c r="AD3246" s="25">
        <v>21.553712078104876</v>
      </c>
      <c r="AE3246" s="25">
        <v>16.998592435087296</v>
      </c>
      <c r="AQ3246" s="5">
        <f>VLOOKUP(AR3246,'End KS4 denominations'!A:G,7,0)</f>
        <v>33391</v>
      </c>
      <c r="AR3246" s="5" t="str">
        <f t="shared" si="50"/>
        <v>Total.S8.state-funded mainstream.non-selective schools in highly selective areas.Total</v>
      </c>
    </row>
    <row r="3247" spans="1:44" x14ac:dyDescent="0.25">
      <c r="A3247">
        <v>201819</v>
      </c>
      <c r="B3247" t="s">
        <v>19</v>
      </c>
      <c r="C3247" t="s">
        <v>110</v>
      </c>
      <c r="D3247" t="s">
        <v>20</v>
      </c>
      <c r="E3247" t="s">
        <v>21</v>
      </c>
      <c r="F3247" t="s">
        <v>22</v>
      </c>
      <c r="G3247" t="s">
        <v>111</v>
      </c>
      <c r="H3247" t="s">
        <v>128</v>
      </c>
      <c r="I3247" t="s">
        <v>166</v>
      </c>
      <c r="J3247" t="s">
        <v>130</v>
      </c>
      <c r="K3247" t="s">
        <v>161</v>
      </c>
      <c r="L3247" t="s">
        <v>67</v>
      </c>
      <c r="M3247" t="s">
        <v>26</v>
      </c>
      <c r="N3247">
        <v>85932</v>
      </c>
      <c r="O3247">
        <v>83330</v>
      </c>
      <c r="P3247">
        <v>52503</v>
      </c>
      <c r="Q3247">
        <v>41094</v>
      </c>
      <c r="R3247">
        <v>0</v>
      </c>
      <c r="S3247">
        <v>0</v>
      </c>
      <c r="T3247">
        <v>0</v>
      </c>
      <c r="U3247">
        <v>0</v>
      </c>
      <c r="V3247">
        <v>96</v>
      </c>
      <c r="W3247">
        <v>61</v>
      </c>
      <c r="X3247">
        <v>47</v>
      </c>
      <c r="Y3247" t="s">
        <v>173</v>
      </c>
      <c r="Z3247" t="s">
        <v>173</v>
      </c>
      <c r="AA3247" t="s">
        <v>173</v>
      </c>
      <c r="AB3247" t="s">
        <v>173</v>
      </c>
      <c r="AC3247" s="25">
        <v>34.800439338319741</v>
      </c>
      <c r="AD3247" s="25">
        <v>21.926406655223822</v>
      </c>
      <c r="AE3247" s="25">
        <v>17.16175752032775</v>
      </c>
      <c r="AQ3247" s="5">
        <f>VLOOKUP(AR3247,'End KS4 denominations'!A:G,7,0)</f>
        <v>239451</v>
      </c>
      <c r="AR3247" s="5" t="str">
        <f t="shared" si="50"/>
        <v>Boys.S8.state-funded mainstream.non-selective schools in other areas.Total</v>
      </c>
    </row>
    <row r="3248" spans="1:44" x14ac:dyDescent="0.25">
      <c r="A3248">
        <v>201819</v>
      </c>
      <c r="B3248" t="s">
        <v>19</v>
      </c>
      <c r="C3248" t="s">
        <v>110</v>
      </c>
      <c r="D3248" t="s">
        <v>20</v>
      </c>
      <c r="E3248" t="s">
        <v>21</v>
      </c>
      <c r="F3248" t="s">
        <v>22</v>
      </c>
      <c r="G3248" t="s">
        <v>113</v>
      </c>
      <c r="H3248" t="s">
        <v>128</v>
      </c>
      <c r="I3248" t="s">
        <v>166</v>
      </c>
      <c r="J3248" t="s">
        <v>130</v>
      </c>
      <c r="K3248" t="s">
        <v>161</v>
      </c>
      <c r="L3248" t="s">
        <v>67</v>
      </c>
      <c r="M3248" t="s">
        <v>26</v>
      </c>
      <c r="N3248">
        <v>101149</v>
      </c>
      <c r="O3248">
        <v>100103</v>
      </c>
      <c r="P3248">
        <v>77856</v>
      </c>
      <c r="Q3248">
        <v>66505</v>
      </c>
      <c r="R3248">
        <v>0</v>
      </c>
      <c r="S3248">
        <v>0</v>
      </c>
      <c r="T3248">
        <v>0</v>
      </c>
      <c r="U3248">
        <v>0</v>
      </c>
      <c r="V3248">
        <v>98</v>
      </c>
      <c r="W3248">
        <v>76</v>
      </c>
      <c r="X3248">
        <v>65</v>
      </c>
      <c r="Y3248" t="s">
        <v>173</v>
      </c>
      <c r="Z3248" t="s">
        <v>173</v>
      </c>
      <c r="AA3248" t="s">
        <v>173</v>
      </c>
      <c r="AB3248" t="s">
        <v>173</v>
      </c>
      <c r="AC3248" s="25">
        <v>42.784362164541761</v>
      </c>
      <c r="AD3248" s="25">
        <v>33.275918810450868</v>
      </c>
      <c r="AE3248" s="25">
        <v>28.42446286078189</v>
      </c>
      <c r="AQ3248" s="5">
        <f>VLOOKUP(AR3248,'End KS4 denominations'!A:G,7,0)</f>
        <v>233971</v>
      </c>
      <c r="AR3248" s="5" t="str">
        <f t="shared" si="50"/>
        <v>Girls.S8.state-funded mainstream.non-selective schools in other areas.Total</v>
      </c>
    </row>
    <row r="3249" spans="1:44" x14ac:dyDescent="0.25">
      <c r="A3249">
        <v>201819</v>
      </c>
      <c r="B3249" t="s">
        <v>19</v>
      </c>
      <c r="C3249" t="s">
        <v>110</v>
      </c>
      <c r="D3249" t="s">
        <v>20</v>
      </c>
      <c r="E3249" t="s">
        <v>21</v>
      </c>
      <c r="F3249" t="s">
        <v>22</v>
      </c>
      <c r="G3249" t="s">
        <v>161</v>
      </c>
      <c r="H3249" t="s">
        <v>128</v>
      </c>
      <c r="I3249" t="s">
        <v>166</v>
      </c>
      <c r="J3249" t="s">
        <v>130</v>
      </c>
      <c r="K3249" t="s">
        <v>161</v>
      </c>
      <c r="L3249" t="s">
        <v>67</v>
      </c>
      <c r="M3249" t="s">
        <v>26</v>
      </c>
      <c r="N3249">
        <v>187081</v>
      </c>
      <c r="O3249">
        <v>183433</v>
      </c>
      <c r="P3249">
        <v>130359</v>
      </c>
      <c r="Q3249">
        <v>107599</v>
      </c>
      <c r="R3249">
        <v>0</v>
      </c>
      <c r="S3249">
        <v>0</v>
      </c>
      <c r="T3249">
        <v>0</v>
      </c>
      <c r="U3249">
        <v>0</v>
      </c>
      <c r="V3249">
        <v>98</v>
      </c>
      <c r="W3249">
        <v>69</v>
      </c>
      <c r="X3249">
        <v>57</v>
      </c>
      <c r="Y3249" t="s">
        <v>173</v>
      </c>
      <c r="Z3249" t="s">
        <v>173</v>
      </c>
      <c r="AA3249" t="s">
        <v>173</v>
      </c>
      <c r="AB3249" t="s">
        <v>173</v>
      </c>
      <c r="AC3249" s="25">
        <v>38.746192614622892</v>
      </c>
      <c r="AD3249" s="25">
        <v>27.535475748909004</v>
      </c>
      <c r="AE3249" s="25">
        <v>22.727925613934293</v>
      </c>
      <c r="AQ3249" s="5">
        <f>VLOOKUP(AR3249,'End KS4 denominations'!A:G,7,0)</f>
        <v>473422</v>
      </c>
      <c r="AR3249" s="5" t="str">
        <f t="shared" si="50"/>
        <v>Total.S8.state-funded mainstream.non-selective schools in other areas.Total</v>
      </c>
    </row>
    <row r="3250" spans="1:44" x14ac:dyDescent="0.25">
      <c r="A3250">
        <v>201819</v>
      </c>
      <c r="B3250" t="s">
        <v>19</v>
      </c>
      <c r="C3250" t="s">
        <v>110</v>
      </c>
      <c r="D3250" t="s">
        <v>20</v>
      </c>
      <c r="E3250" t="s">
        <v>21</v>
      </c>
      <c r="F3250" t="s">
        <v>22</v>
      </c>
      <c r="G3250" t="s">
        <v>111</v>
      </c>
      <c r="H3250" t="s">
        <v>128</v>
      </c>
      <c r="I3250" t="s">
        <v>166</v>
      </c>
      <c r="J3250" t="s">
        <v>131</v>
      </c>
      <c r="K3250" t="s">
        <v>161</v>
      </c>
      <c r="L3250" t="s">
        <v>67</v>
      </c>
      <c r="M3250" t="s">
        <v>26</v>
      </c>
      <c r="N3250">
        <v>5654</v>
      </c>
      <c r="O3250">
        <v>5652</v>
      </c>
      <c r="P3250">
        <v>5292</v>
      </c>
      <c r="Q3250">
        <v>4886</v>
      </c>
      <c r="R3250">
        <v>0</v>
      </c>
      <c r="S3250">
        <v>0</v>
      </c>
      <c r="T3250">
        <v>0</v>
      </c>
      <c r="U3250">
        <v>0</v>
      </c>
      <c r="V3250">
        <v>99</v>
      </c>
      <c r="W3250">
        <v>93</v>
      </c>
      <c r="X3250">
        <v>86</v>
      </c>
      <c r="Y3250" t="s">
        <v>173</v>
      </c>
      <c r="Z3250" t="s">
        <v>173</v>
      </c>
      <c r="AA3250" t="s">
        <v>173</v>
      </c>
      <c r="AB3250" t="s">
        <v>173</v>
      </c>
      <c r="AC3250" s="25">
        <v>47.372391249685691</v>
      </c>
      <c r="AD3250" s="25">
        <v>44.355041488559216</v>
      </c>
      <c r="AE3250" s="25">
        <v>40.952141480177687</v>
      </c>
      <c r="AQ3250" s="5">
        <f>VLOOKUP(AR3250,'End KS4 denominations'!A:G,7,0)</f>
        <v>11931</v>
      </c>
      <c r="AR3250" s="5" t="str">
        <f t="shared" si="50"/>
        <v>Boys.S8.state-funded mainstream.selective schools.Total</v>
      </c>
    </row>
    <row r="3251" spans="1:44" x14ac:dyDescent="0.25">
      <c r="A3251">
        <v>201819</v>
      </c>
      <c r="B3251" t="s">
        <v>19</v>
      </c>
      <c r="C3251" t="s">
        <v>110</v>
      </c>
      <c r="D3251" t="s">
        <v>20</v>
      </c>
      <c r="E3251" t="s">
        <v>21</v>
      </c>
      <c r="F3251" t="s">
        <v>22</v>
      </c>
      <c r="G3251" t="s">
        <v>113</v>
      </c>
      <c r="H3251" t="s">
        <v>128</v>
      </c>
      <c r="I3251" t="s">
        <v>166</v>
      </c>
      <c r="J3251" t="s">
        <v>131</v>
      </c>
      <c r="K3251" t="s">
        <v>161</v>
      </c>
      <c r="L3251" t="s">
        <v>67</v>
      </c>
      <c r="M3251" t="s">
        <v>26</v>
      </c>
      <c r="N3251">
        <v>6853</v>
      </c>
      <c r="O3251">
        <v>6850</v>
      </c>
      <c r="P3251">
        <v>6745</v>
      </c>
      <c r="Q3251">
        <v>6603</v>
      </c>
      <c r="R3251">
        <v>0</v>
      </c>
      <c r="S3251">
        <v>0</v>
      </c>
      <c r="T3251">
        <v>0</v>
      </c>
      <c r="U3251">
        <v>0</v>
      </c>
      <c r="V3251">
        <v>99</v>
      </c>
      <c r="W3251">
        <v>98</v>
      </c>
      <c r="X3251">
        <v>96</v>
      </c>
      <c r="Y3251" t="s">
        <v>173</v>
      </c>
      <c r="Z3251" t="s">
        <v>173</v>
      </c>
      <c r="AA3251" t="s">
        <v>173</v>
      </c>
      <c r="AB3251" t="s">
        <v>173</v>
      </c>
      <c r="AC3251" s="25">
        <v>56.76168379184621</v>
      </c>
      <c r="AD3251" s="25">
        <v>55.891614186277764</v>
      </c>
      <c r="AE3251" s="25">
        <v>54.714948624461393</v>
      </c>
      <c r="AQ3251" s="5">
        <f>VLOOKUP(AR3251,'End KS4 denominations'!A:G,7,0)</f>
        <v>12068</v>
      </c>
      <c r="AR3251" s="5" t="str">
        <f t="shared" si="50"/>
        <v>Girls.S8.state-funded mainstream.selective schools.Total</v>
      </c>
    </row>
    <row r="3252" spans="1:44" x14ac:dyDescent="0.25">
      <c r="A3252">
        <v>201819</v>
      </c>
      <c r="B3252" t="s">
        <v>19</v>
      </c>
      <c r="C3252" t="s">
        <v>110</v>
      </c>
      <c r="D3252" t="s">
        <v>20</v>
      </c>
      <c r="E3252" t="s">
        <v>21</v>
      </c>
      <c r="F3252" t="s">
        <v>22</v>
      </c>
      <c r="G3252" t="s">
        <v>161</v>
      </c>
      <c r="H3252" t="s">
        <v>128</v>
      </c>
      <c r="I3252" t="s">
        <v>166</v>
      </c>
      <c r="J3252" t="s">
        <v>131</v>
      </c>
      <c r="K3252" t="s">
        <v>161</v>
      </c>
      <c r="L3252" t="s">
        <v>67</v>
      </c>
      <c r="M3252" t="s">
        <v>26</v>
      </c>
      <c r="N3252">
        <v>12507</v>
      </c>
      <c r="O3252">
        <v>12502</v>
      </c>
      <c r="P3252">
        <v>12037</v>
      </c>
      <c r="Q3252">
        <v>11489</v>
      </c>
      <c r="R3252">
        <v>0</v>
      </c>
      <c r="S3252">
        <v>0</v>
      </c>
      <c r="T3252">
        <v>0</v>
      </c>
      <c r="U3252">
        <v>0</v>
      </c>
      <c r="V3252">
        <v>99</v>
      </c>
      <c r="W3252">
        <v>96</v>
      </c>
      <c r="X3252">
        <v>91</v>
      </c>
      <c r="Y3252" t="s">
        <v>173</v>
      </c>
      <c r="Z3252" t="s">
        <v>173</v>
      </c>
      <c r="AA3252" t="s">
        <v>173</v>
      </c>
      <c r="AB3252" t="s">
        <v>173</v>
      </c>
      <c r="AC3252" s="25">
        <v>52.093837243218466</v>
      </c>
      <c r="AD3252" s="25">
        <v>50.156256510687946</v>
      </c>
      <c r="AE3252" s="25">
        <v>47.872828034501438</v>
      </c>
      <c r="AQ3252" s="5">
        <f>VLOOKUP(AR3252,'End KS4 denominations'!A:G,7,0)</f>
        <v>23999</v>
      </c>
      <c r="AR3252" s="5" t="str">
        <f t="shared" si="50"/>
        <v>Total.S8.state-funded mainstream.selective schools.Total</v>
      </c>
    </row>
    <row r="3253" spans="1:44" x14ac:dyDescent="0.25">
      <c r="A3253">
        <v>201819</v>
      </c>
      <c r="B3253" t="s">
        <v>19</v>
      </c>
      <c r="C3253" t="s">
        <v>110</v>
      </c>
      <c r="D3253" t="s">
        <v>20</v>
      </c>
      <c r="E3253" t="s">
        <v>21</v>
      </c>
      <c r="F3253" t="s">
        <v>22</v>
      </c>
      <c r="G3253" t="s">
        <v>111</v>
      </c>
      <c r="H3253" t="s">
        <v>128</v>
      </c>
      <c r="I3253" t="s">
        <v>166</v>
      </c>
      <c r="J3253" t="s">
        <v>129</v>
      </c>
      <c r="K3253" t="s">
        <v>161</v>
      </c>
      <c r="L3253" t="s">
        <v>68</v>
      </c>
      <c r="M3253" t="s">
        <v>26</v>
      </c>
      <c r="N3253">
        <v>508</v>
      </c>
      <c r="O3253">
        <v>479</v>
      </c>
      <c r="P3253">
        <v>235</v>
      </c>
      <c r="Q3253">
        <v>164</v>
      </c>
      <c r="R3253">
        <v>0</v>
      </c>
      <c r="S3253">
        <v>0</v>
      </c>
      <c r="T3253">
        <v>0</v>
      </c>
      <c r="U3253">
        <v>0</v>
      </c>
      <c r="V3253">
        <v>94</v>
      </c>
      <c r="W3253">
        <v>46</v>
      </c>
      <c r="X3253">
        <v>32</v>
      </c>
      <c r="Y3253" t="s">
        <v>173</v>
      </c>
      <c r="Z3253" t="s">
        <v>173</v>
      </c>
      <c r="AA3253" t="s">
        <v>173</v>
      </c>
      <c r="AB3253" t="s">
        <v>173</v>
      </c>
      <c r="AC3253" s="25">
        <v>2.8257919886732346</v>
      </c>
      <c r="AD3253" s="25">
        <v>1.3863488879712111</v>
      </c>
      <c r="AE3253" s="25">
        <v>0.96749454309480265</v>
      </c>
      <c r="AQ3253" s="5">
        <f>VLOOKUP(AR3253,'End KS4 denominations'!A:G,7,0)</f>
        <v>16951</v>
      </c>
      <c r="AR3253" s="5" t="str">
        <f t="shared" si="50"/>
        <v>Boys.S8.state-funded mainstream.non-selective schools in highly selective areas.Total</v>
      </c>
    </row>
    <row r="3254" spans="1:44" x14ac:dyDescent="0.25">
      <c r="A3254">
        <v>201819</v>
      </c>
      <c r="B3254" t="s">
        <v>19</v>
      </c>
      <c r="C3254" t="s">
        <v>110</v>
      </c>
      <c r="D3254" t="s">
        <v>20</v>
      </c>
      <c r="E3254" t="s">
        <v>21</v>
      </c>
      <c r="F3254" t="s">
        <v>22</v>
      </c>
      <c r="G3254" t="s">
        <v>113</v>
      </c>
      <c r="H3254" t="s">
        <v>128</v>
      </c>
      <c r="I3254" t="s">
        <v>166</v>
      </c>
      <c r="J3254" t="s">
        <v>129</v>
      </c>
      <c r="K3254" t="s">
        <v>161</v>
      </c>
      <c r="L3254" t="s">
        <v>68</v>
      </c>
      <c r="M3254" t="s">
        <v>26</v>
      </c>
      <c r="N3254">
        <v>1385</v>
      </c>
      <c r="O3254">
        <v>1356</v>
      </c>
      <c r="P3254">
        <v>836</v>
      </c>
      <c r="Q3254">
        <v>628</v>
      </c>
      <c r="R3254">
        <v>0</v>
      </c>
      <c r="S3254">
        <v>0</v>
      </c>
      <c r="T3254">
        <v>0</v>
      </c>
      <c r="U3254">
        <v>0</v>
      </c>
      <c r="V3254">
        <v>97</v>
      </c>
      <c r="W3254">
        <v>60</v>
      </c>
      <c r="X3254">
        <v>45</v>
      </c>
      <c r="Y3254" t="s">
        <v>173</v>
      </c>
      <c r="Z3254" t="s">
        <v>173</v>
      </c>
      <c r="AA3254" t="s">
        <v>173</v>
      </c>
      <c r="AB3254" t="s">
        <v>173</v>
      </c>
      <c r="AC3254" s="25">
        <v>8.2481751824817504</v>
      </c>
      <c r="AD3254" s="25">
        <v>5.0851581508515808</v>
      </c>
      <c r="AE3254" s="25">
        <v>3.8199513381995134</v>
      </c>
      <c r="AQ3254" s="5">
        <f>VLOOKUP(AR3254,'End KS4 denominations'!A:G,7,0)</f>
        <v>16440</v>
      </c>
      <c r="AR3254" s="5" t="str">
        <f t="shared" si="50"/>
        <v>Girls.S8.state-funded mainstream.non-selective schools in highly selective areas.Total</v>
      </c>
    </row>
    <row r="3255" spans="1:44" x14ac:dyDescent="0.25">
      <c r="A3255">
        <v>201819</v>
      </c>
      <c r="B3255" t="s">
        <v>19</v>
      </c>
      <c r="C3255" t="s">
        <v>110</v>
      </c>
      <c r="D3255" t="s">
        <v>20</v>
      </c>
      <c r="E3255" t="s">
        <v>21</v>
      </c>
      <c r="F3255" t="s">
        <v>22</v>
      </c>
      <c r="G3255" t="s">
        <v>161</v>
      </c>
      <c r="H3255" t="s">
        <v>128</v>
      </c>
      <c r="I3255" t="s">
        <v>166</v>
      </c>
      <c r="J3255" t="s">
        <v>129</v>
      </c>
      <c r="K3255" t="s">
        <v>161</v>
      </c>
      <c r="L3255" t="s">
        <v>68</v>
      </c>
      <c r="M3255" t="s">
        <v>26</v>
      </c>
      <c r="N3255">
        <v>1893</v>
      </c>
      <c r="O3255">
        <v>1835</v>
      </c>
      <c r="P3255">
        <v>1071</v>
      </c>
      <c r="Q3255">
        <v>792</v>
      </c>
      <c r="R3255">
        <v>0</v>
      </c>
      <c r="S3255">
        <v>0</v>
      </c>
      <c r="T3255">
        <v>0</v>
      </c>
      <c r="U3255">
        <v>0</v>
      </c>
      <c r="V3255">
        <v>96</v>
      </c>
      <c r="W3255">
        <v>56</v>
      </c>
      <c r="X3255">
        <v>41</v>
      </c>
      <c r="Y3255" t="s">
        <v>173</v>
      </c>
      <c r="Z3255" t="s">
        <v>173</v>
      </c>
      <c r="AA3255" t="s">
        <v>173</v>
      </c>
      <c r="AB3255" t="s">
        <v>173</v>
      </c>
      <c r="AC3255" s="25">
        <v>5.4954927974603933</v>
      </c>
      <c r="AD3255" s="25">
        <v>3.2074511095804259</v>
      </c>
      <c r="AE3255" s="25">
        <v>2.3718966188493904</v>
      </c>
      <c r="AQ3255" s="5">
        <f>VLOOKUP(AR3255,'End KS4 denominations'!A:G,7,0)</f>
        <v>33391</v>
      </c>
      <c r="AR3255" s="5" t="str">
        <f t="shared" si="50"/>
        <v>Total.S8.state-funded mainstream.non-selective schools in highly selective areas.Total</v>
      </c>
    </row>
    <row r="3256" spans="1:44" x14ac:dyDescent="0.25">
      <c r="A3256">
        <v>201819</v>
      </c>
      <c r="B3256" t="s">
        <v>19</v>
      </c>
      <c r="C3256" t="s">
        <v>110</v>
      </c>
      <c r="D3256" t="s">
        <v>20</v>
      </c>
      <c r="E3256" t="s">
        <v>21</v>
      </c>
      <c r="F3256" t="s">
        <v>22</v>
      </c>
      <c r="G3256" t="s">
        <v>111</v>
      </c>
      <c r="H3256" t="s">
        <v>128</v>
      </c>
      <c r="I3256" t="s">
        <v>166</v>
      </c>
      <c r="J3256" t="s">
        <v>130</v>
      </c>
      <c r="K3256" t="s">
        <v>161</v>
      </c>
      <c r="L3256" t="s">
        <v>68</v>
      </c>
      <c r="M3256" t="s">
        <v>26</v>
      </c>
      <c r="N3256">
        <v>8865</v>
      </c>
      <c r="O3256">
        <v>8521</v>
      </c>
      <c r="P3256">
        <v>4782</v>
      </c>
      <c r="Q3256">
        <v>3342</v>
      </c>
      <c r="R3256">
        <v>0</v>
      </c>
      <c r="S3256">
        <v>0</v>
      </c>
      <c r="T3256">
        <v>0</v>
      </c>
      <c r="U3256">
        <v>0</v>
      </c>
      <c r="V3256">
        <v>96</v>
      </c>
      <c r="W3256">
        <v>53</v>
      </c>
      <c r="X3256">
        <v>37</v>
      </c>
      <c r="Y3256" t="s">
        <v>173</v>
      </c>
      <c r="Z3256" t="s">
        <v>173</v>
      </c>
      <c r="AA3256" t="s">
        <v>173</v>
      </c>
      <c r="AB3256" t="s">
        <v>173</v>
      </c>
      <c r="AC3256" s="25">
        <v>3.5585568654964899</v>
      </c>
      <c r="AD3256" s="25">
        <v>1.9970682937218889</v>
      </c>
      <c r="AE3256" s="25">
        <v>1.3956926469298521</v>
      </c>
      <c r="AQ3256" s="5">
        <f>VLOOKUP(AR3256,'End KS4 denominations'!A:G,7,0)</f>
        <v>239451</v>
      </c>
      <c r="AR3256" s="5" t="str">
        <f t="shared" si="50"/>
        <v>Boys.S8.state-funded mainstream.non-selective schools in other areas.Total</v>
      </c>
    </row>
    <row r="3257" spans="1:44" x14ac:dyDescent="0.25">
      <c r="A3257">
        <v>201819</v>
      </c>
      <c r="B3257" t="s">
        <v>19</v>
      </c>
      <c r="C3257" t="s">
        <v>110</v>
      </c>
      <c r="D3257" t="s">
        <v>20</v>
      </c>
      <c r="E3257" t="s">
        <v>21</v>
      </c>
      <c r="F3257" t="s">
        <v>22</v>
      </c>
      <c r="G3257" t="s">
        <v>113</v>
      </c>
      <c r="H3257" t="s">
        <v>128</v>
      </c>
      <c r="I3257" t="s">
        <v>166</v>
      </c>
      <c r="J3257" t="s">
        <v>130</v>
      </c>
      <c r="K3257" t="s">
        <v>161</v>
      </c>
      <c r="L3257" t="s">
        <v>68</v>
      </c>
      <c r="M3257" t="s">
        <v>26</v>
      </c>
      <c r="N3257">
        <v>21265</v>
      </c>
      <c r="O3257">
        <v>20950</v>
      </c>
      <c r="P3257">
        <v>14563</v>
      </c>
      <c r="Q3257">
        <v>11496</v>
      </c>
      <c r="R3257">
        <v>0</v>
      </c>
      <c r="S3257">
        <v>0</v>
      </c>
      <c r="T3257">
        <v>0</v>
      </c>
      <c r="U3257">
        <v>0</v>
      </c>
      <c r="V3257">
        <v>98</v>
      </c>
      <c r="W3257">
        <v>68</v>
      </c>
      <c r="X3257">
        <v>54</v>
      </c>
      <c r="Y3257" t="s">
        <v>173</v>
      </c>
      <c r="Z3257" t="s">
        <v>173</v>
      </c>
      <c r="AA3257" t="s">
        <v>173</v>
      </c>
      <c r="AB3257" t="s">
        <v>173</v>
      </c>
      <c r="AC3257" s="25">
        <v>8.954101149287732</v>
      </c>
      <c r="AD3257" s="25">
        <v>6.2242756580943785</v>
      </c>
      <c r="AE3257" s="25">
        <v>4.9134294421103473</v>
      </c>
      <c r="AQ3257" s="5">
        <f>VLOOKUP(AR3257,'End KS4 denominations'!A:G,7,0)</f>
        <v>233971</v>
      </c>
      <c r="AR3257" s="5" t="str">
        <f t="shared" si="50"/>
        <v>Girls.S8.state-funded mainstream.non-selective schools in other areas.Total</v>
      </c>
    </row>
    <row r="3258" spans="1:44" x14ac:dyDescent="0.25">
      <c r="A3258">
        <v>201819</v>
      </c>
      <c r="B3258" t="s">
        <v>19</v>
      </c>
      <c r="C3258" t="s">
        <v>110</v>
      </c>
      <c r="D3258" t="s">
        <v>20</v>
      </c>
      <c r="E3258" t="s">
        <v>21</v>
      </c>
      <c r="F3258" t="s">
        <v>22</v>
      </c>
      <c r="G3258" t="s">
        <v>161</v>
      </c>
      <c r="H3258" t="s">
        <v>128</v>
      </c>
      <c r="I3258" t="s">
        <v>166</v>
      </c>
      <c r="J3258" t="s">
        <v>130</v>
      </c>
      <c r="K3258" t="s">
        <v>161</v>
      </c>
      <c r="L3258" t="s">
        <v>68</v>
      </c>
      <c r="M3258" t="s">
        <v>26</v>
      </c>
      <c r="N3258">
        <v>30130</v>
      </c>
      <c r="O3258">
        <v>29471</v>
      </c>
      <c r="P3258">
        <v>19345</v>
      </c>
      <c r="Q3258">
        <v>14838</v>
      </c>
      <c r="R3258">
        <v>0</v>
      </c>
      <c r="S3258">
        <v>0</v>
      </c>
      <c r="T3258">
        <v>0</v>
      </c>
      <c r="U3258">
        <v>0</v>
      </c>
      <c r="V3258">
        <v>97</v>
      </c>
      <c r="W3258">
        <v>64</v>
      </c>
      <c r="X3258">
        <v>49</v>
      </c>
      <c r="Y3258" t="s">
        <v>173</v>
      </c>
      <c r="Z3258" t="s">
        <v>173</v>
      </c>
      <c r="AA3258" t="s">
        <v>173</v>
      </c>
      <c r="AB3258" t="s">
        <v>173</v>
      </c>
      <c r="AC3258" s="25">
        <v>6.2251014950720496</v>
      </c>
      <c r="AD3258" s="25">
        <v>4.0862063866909439</v>
      </c>
      <c r="AE3258" s="25">
        <v>3.1342016213864161</v>
      </c>
      <c r="AQ3258" s="5">
        <f>VLOOKUP(AR3258,'End KS4 denominations'!A:G,7,0)</f>
        <v>473422</v>
      </c>
      <c r="AR3258" s="5" t="str">
        <f t="shared" si="50"/>
        <v>Total.S8.state-funded mainstream.non-selective schools in other areas.Total</v>
      </c>
    </row>
    <row r="3259" spans="1:44" x14ac:dyDescent="0.25">
      <c r="A3259">
        <v>201819</v>
      </c>
      <c r="B3259" t="s">
        <v>19</v>
      </c>
      <c r="C3259" t="s">
        <v>110</v>
      </c>
      <c r="D3259" t="s">
        <v>20</v>
      </c>
      <c r="E3259" t="s">
        <v>21</v>
      </c>
      <c r="F3259" t="s">
        <v>22</v>
      </c>
      <c r="G3259" t="s">
        <v>111</v>
      </c>
      <c r="H3259" t="s">
        <v>128</v>
      </c>
      <c r="I3259" t="s">
        <v>166</v>
      </c>
      <c r="J3259" t="s">
        <v>131</v>
      </c>
      <c r="K3259" t="s">
        <v>161</v>
      </c>
      <c r="L3259" t="s">
        <v>68</v>
      </c>
      <c r="M3259" t="s">
        <v>26</v>
      </c>
      <c r="N3259">
        <v>224</v>
      </c>
      <c r="O3259">
        <v>224</v>
      </c>
      <c r="P3259">
        <v>191</v>
      </c>
      <c r="Q3259">
        <v>164</v>
      </c>
      <c r="R3259">
        <v>0</v>
      </c>
      <c r="S3259">
        <v>0</v>
      </c>
      <c r="T3259">
        <v>0</v>
      </c>
      <c r="U3259">
        <v>0</v>
      </c>
      <c r="V3259">
        <v>100</v>
      </c>
      <c r="W3259">
        <v>85</v>
      </c>
      <c r="X3259">
        <v>73</v>
      </c>
      <c r="Y3259" t="s">
        <v>173</v>
      </c>
      <c r="Z3259" t="s">
        <v>173</v>
      </c>
      <c r="AA3259" t="s">
        <v>173</v>
      </c>
      <c r="AB3259" t="s">
        <v>173</v>
      </c>
      <c r="AC3259" s="25">
        <v>1.877462073589808</v>
      </c>
      <c r="AD3259" s="25">
        <v>1.6008716788198811</v>
      </c>
      <c r="AE3259" s="25">
        <v>1.3745704467353952</v>
      </c>
      <c r="AQ3259" s="5">
        <f>VLOOKUP(AR3259,'End KS4 denominations'!A:G,7,0)</f>
        <v>11931</v>
      </c>
      <c r="AR3259" s="5" t="str">
        <f t="shared" si="50"/>
        <v>Boys.S8.state-funded mainstream.selective schools.Total</v>
      </c>
    </row>
    <row r="3260" spans="1:44" x14ac:dyDescent="0.25">
      <c r="A3260">
        <v>201819</v>
      </c>
      <c r="B3260" t="s">
        <v>19</v>
      </c>
      <c r="C3260" t="s">
        <v>110</v>
      </c>
      <c r="D3260" t="s">
        <v>20</v>
      </c>
      <c r="E3260" t="s">
        <v>21</v>
      </c>
      <c r="F3260" t="s">
        <v>22</v>
      </c>
      <c r="G3260" t="s">
        <v>113</v>
      </c>
      <c r="H3260" t="s">
        <v>128</v>
      </c>
      <c r="I3260" t="s">
        <v>166</v>
      </c>
      <c r="J3260" t="s">
        <v>131</v>
      </c>
      <c r="K3260" t="s">
        <v>161</v>
      </c>
      <c r="L3260" t="s">
        <v>68</v>
      </c>
      <c r="M3260" t="s">
        <v>26</v>
      </c>
      <c r="N3260">
        <v>614</v>
      </c>
      <c r="O3260">
        <v>613</v>
      </c>
      <c r="P3260">
        <v>595</v>
      </c>
      <c r="Q3260">
        <v>563</v>
      </c>
      <c r="R3260">
        <v>0</v>
      </c>
      <c r="S3260">
        <v>0</v>
      </c>
      <c r="T3260">
        <v>0</v>
      </c>
      <c r="U3260">
        <v>0</v>
      </c>
      <c r="V3260">
        <v>99</v>
      </c>
      <c r="W3260">
        <v>96</v>
      </c>
      <c r="X3260">
        <v>91</v>
      </c>
      <c r="Y3260" t="s">
        <v>173</v>
      </c>
      <c r="Z3260" t="s">
        <v>173</v>
      </c>
      <c r="AA3260" t="s">
        <v>173</v>
      </c>
      <c r="AB3260" t="s">
        <v>173</v>
      </c>
      <c r="AC3260" s="25">
        <v>5.0795492210805433</v>
      </c>
      <c r="AD3260" s="25">
        <v>4.9303944315545243</v>
      </c>
      <c r="AE3260" s="25">
        <v>4.6652303612860457</v>
      </c>
      <c r="AQ3260" s="5">
        <f>VLOOKUP(AR3260,'End KS4 denominations'!A:G,7,0)</f>
        <v>12068</v>
      </c>
      <c r="AR3260" s="5" t="str">
        <f t="shared" si="50"/>
        <v>Girls.S8.state-funded mainstream.selective schools.Total</v>
      </c>
    </row>
    <row r="3261" spans="1:44" x14ac:dyDescent="0.25">
      <c r="A3261">
        <v>201819</v>
      </c>
      <c r="B3261" t="s">
        <v>19</v>
      </c>
      <c r="C3261" t="s">
        <v>110</v>
      </c>
      <c r="D3261" t="s">
        <v>20</v>
      </c>
      <c r="E3261" t="s">
        <v>21</v>
      </c>
      <c r="F3261" t="s">
        <v>22</v>
      </c>
      <c r="G3261" t="s">
        <v>161</v>
      </c>
      <c r="H3261" t="s">
        <v>128</v>
      </c>
      <c r="I3261" t="s">
        <v>166</v>
      </c>
      <c r="J3261" t="s">
        <v>131</v>
      </c>
      <c r="K3261" t="s">
        <v>161</v>
      </c>
      <c r="L3261" t="s">
        <v>68</v>
      </c>
      <c r="M3261" t="s">
        <v>26</v>
      </c>
      <c r="N3261">
        <v>838</v>
      </c>
      <c r="O3261">
        <v>837</v>
      </c>
      <c r="P3261">
        <v>786</v>
      </c>
      <c r="Q3261">
        <v>727</v>
      </c>
      <c r="R3261">
        <v>0</v>
      </c>
      <c r="S3261">
        <v>0</v>
      </c>
      <c r="T3261">
        <v>0</v>
      </c>
      <c r="U3261">
        <v>0</v>
      </c>
      <c r="V3261">
        <v>99</v>
      </c>
      <c r="W3261">
        <v>93</v>
      </c>
      <c r="X3261">
        <v>86</v>
      </c>
      <c r="Y3261" t="s">
        <v>173</v>
      </c>
      <c r="Z3261" t="s">
        <v>173</v>
      </c>
      <c r="AA3261" t="s">
        <v>173</v>
      </c>
      <c r="AB3261" t="s">
        <v>173</v>
      </c>
      <c r="AC3261" s="25">
        <v>3.4876453185549399</v>
      </c>
      <c r="AD3261" s="25">
        <v>3.2751364640193339</v>
      </c>
      <c r="AE3261" s="25">
        <v>3.0292928872036335</v>
      </c>
      <c r="AQ3261" s="5">
        <f>VLOOKUP(AR3261,'End KS4 denominations'!A:G,7,0)</f>
        <v>23999</v>
      </c>
      <c r="AR3261" s="5" t="str">
        <f t="shared" si="50"/>
        <v>Total.S8.state-funded mainstream.selective schools.Total</v>
      </c>
    </row>
    <row r="3262" spans="1:44" x14ac:dyDescent="0.25">
      <c r="A3262">
        <v>201819</v>
      </c>
      <c r="B3262" t="s">
        <v>19</v>
      </c>
      <c r="C3262" t="s">
        <v>110</v>
      </c>
      <c r="D3262" t="s">
        <v>20</v>
      </c>
      <c r="E3262" t="s">
        <v>21</v>
      </c>
      <c r="F3262" t="s">
        <v>22</v>
      </c>
      <c r="G3262" t="s">
        <v>111</v>
      </c>
      <c r="H3262" t="s">
        <v>128</v>
      </c>
      <c r="I3262" t="s">
        <v>166</v>
      </c>
      <c r="J3262" t="s">
        <v>129</v>
      </c>
      <c r="K3262" t="s">
        <v>161</v>
      </c>
      <c r="L3262" t="s">
        <v>69</v>
      </c>
      <c r="M3262" t="s">
        <v>26</v>
      </c>
      <c r="N3262">
        <v>1778</v>
      </c>
      <c r="O3262">
        <v>1723</v>
      </c>
      <c r="P3262">
        <v>898</v>
      </c>
      <c r="Q3262">
        <v>568</v>
      </c>
      <c r="R3262">
        <v>0</v>
      </c>
      <c r="S3262">
        <v>0</v>
      </c>
      <c r="T3262">
        <v>0</v>
      </c>
      <c r="U3262">
        <v>0</v>
      </c>
      <c r="V3262">
        <v>96</v>
      </c>
      <c r="W3262">
        <v>50</v>
      </c>
      <c r="X3262">
        <v>31</v>
      </c>
      <c r="Y3262" t="s">
        <v>173</v>
      </c>
      <c r="Z3262" t="s">
        <v>173</v>
      </c>
      <c r="AA3262" t="s">
        <v>173</v>
      </c>
      <c r="AB3262" t="s">
        <v>173</v>
      </c>
      <c r="AC3262" s="25">
        <v>10.164592059465519</v>
      </c>
      <c r="AD3262" s="25">
        <v>5.2976225591410531</v>
      </c>
      <c r="AE3262" s="25">
        <v>3.3508347590112675</v>
      </c>
      <c r="AQ3262" s="5">
        <f>VLOOKUP(AR3262,'End KS4 denominations'!A:G,7,0)</f>
        <v>16951</v>
      </c>
      <c r="AR3262" s="5" t="str">
        <f t="shared" si="50"/>
        <v>Boys.S8.state-funded mainstream.non-selective schools in highly selective areas.Total</v>
      </c>
    </row>
    <row r="3263" spans="1:44" x14ac:dyDescent="0.25">
      <c r="A3263">
        <v>201819</v>
      </c>
      <c r="B3263" t="s">
        <v>19</v>
      </c>
      <c r="C3263" t="s">
        <v>110</v>
      </c>
      <c r="D3263" t="s">
        <v>20</v>
      </c>
      <c r="E3263" t="s">
        <v>21</v>
      </c>
      <c r="F3263" t="s">
        <v>22</v>
      </c>
      <c r="G3263" t="s">
        <v>113</v>
      </c>
      <c r="H3263" t="s">
        <v>128</v>
      </c>
      <c r="I3263" t="s">
        <v>166</v>
      </c>
      <c r="J3263" t="s">
        <v>129</v>
      </c>
      <c r="K3263" t="s">
        <v>161</v>
      </c>
      <c r="L3263" t="s">
        <v>69</v>
      </c>
      <c r="M3263" t="s">
        <v>26</v>
      </c>
      <c r="N3263">
        <v>2509</v>
      </c>
      <c r="O3263">
        <v>2449</v>
      </c>
      <c r="P3263">
        <v>1588</v>
      </c>
      <c r="Q3263">
        <v>1126</v>
      </c>
      <c r="R3263">
        <v>0</v>
      </c>
      <c r="S3263">
        <v>0</v>
      </c>
      <c r="T3263">
        <v>0</v>
      </c>
      <c r="U3263">
        <v>0</v>
      </c>
      <c r="V3263">
        <v>97</v>
      </c>
      <c r="W3263">
        <v>63</v>
      </c>
      <c r="X3263">
        <v>44</v>
      </c>
      <c r="Y3263" t="s">
        <v>173</v>
      </c>
      <c r="Z3263" t="s">
        <v>173</v>
      </c>
      <c r="AA3263" t="s">
        <v>173</v>
      </c>
      <c r="AB3263" t="s">
        <v>173</v>
      </c>
      <c r="AC3263" s="25">
        <v>14.896593673965935</v>
      </c>
      <c r="AD3263" s="25">
        <v>9.659367396593673</v>
      </c>
      <c r="AE3263" s="25">
        <v>6.8491484184914837</v>
      </c>
      <c r="AQ3263" s="5">
        <f>VLOOKUP(AR3263,'End KS4 denominations'!A:G,7,0)</f>
        <v>16440</v>
      </c>
      <c r="AR3263" s="5" t="str">
        <f t="shared" si="50"/>
        <v>Girls.S8.state-funded mainstream.non-selective schools in highly selective areas.Total</v>
      </c>
    </row>
    <row r="3264" spans="1:44" x14ac:dyDescent="0.25">
      <c r="A3264">
        <v>201819</v>
      </c>
      <c r="B3264" t="s">
        <v>19</v>
      </c>
      <c r="C3264" t="s">
        <v>110</v>
      </c>
      <c r="D3264" t="s">
        <v>20</v>
      </c>
      <c r="E3264" t="s">
        <v>21</v>
      </c>
      <c r="F3264" t="s">
        <v>22</v>
      </c>
      <c r="G3264" t="s">
        <v>161</v>
      </c>
      <c r="H3264" t="s">
        <v>128</v>
      </c>
      <c r="I3264" t="s">
        <v>166</v>
      </c>
      <c r="J3264" t="s">
        <v>129</v>
      </c>
      <c r="K3264" t="s">
        <v>161</v>
      </c>
      <c r="L3264" t="s">
        <v>69</v>
      </c>
      <c r="M3264" t="s">
        <v>26</v>
      </c>
      <c r="N3264">
        <v>4287</v>
      </c>
      <c r="O3264">
        <v>4172</v>
      </c>
      <c r="P3264">
        <v>2486</v>
      </c>
      <c r="Q3264">
        <v>1694</v>
      </c>
      <c r="R3264">
        <v>0</v>
      </c>
      <c r="S3264">
        <v>0</v>
      </c>
      <c r="T3264">
        <v>0</v>
      </c>
      <c r="U3264">
        <v>0</v>
      </c>
      <c r="V3264">
        <v>97</v>
      </c>
      <c r="W3264">
        <v>57</v>
      </c>
      <c r="X3264">
        <v>39</v>
      </c>
      <c r="Y3264" t="s">
        <v>173</v>
      </c>
      <c r="Z3264" t="s">
        <v>173</v>
      </c>
      <c r="AA3264" t="s">
        <v>173</v>
      </c>
      <c r="AB3264" t="s">
        <v>173</v>
      </c>
      <c r="AC3264" s="25">
        <v>12.494384714444012</v>
      </c>
      <c r="AD3264" s="25">
        <v>7.4451199424994758</v>
      </c>
      <c r="AE3264" s="25">
        <v>5.0732233236500859</v>
      </c>
      <c r="AQ3264" s="5">
        <f>VLOOKUP(AR3264,'End KS4 denominations'!A:G,7,0)</f>
        <v>33391</v>
      </c>
      <c r="AR3264" s="5" t="str">
        <f t="shared" ref="AR3264:AR3327" si="51">CONCATENATE(G3264,".",H3264,".",I3264,".",J3264,".",K3264)</f>
        <v>Total.S8.state-funded mainstream.non-selective schools in highly selective areas.Total</v>
      </c>
    </row>
    <row r="3265" spans="1:44" x14ac:dyDescent="0.25">
      <c r="A3265">
        <v>201819</v>
      </c>
      <c r="B3265" t="s">
        <v>19</v>
      </c>
      <c r="C3265" t="s">
        <v>110</v>
      </c>
      <c r="D3265" t="s">
        <v>20</v>
      </c>
      <c r="E3265" t="s">
        <v>21</v>
      </c>
      <c r="F3265" t="s">
        <v>22</v>
      </c>
      <c r="G3265" t="s">
        <v>111</v>
      </c>
      <c r="H3265" t="s">
        <v>128</v>
      </c>
      <c r="I3265" t="s">
        <v>166</v>
      </c>
      <c r="J3265" t="s">
        <v>130</v>
      </c>
      <c r="K3265" t="s">
        <v>161</v>
      </c>
      <c r="L3265" t="s">
        <v>69</v>
      </c>
      <c r="M3265" t="s">
        <v>26</v>
      </c>
      <c r="N3265">
        <v>33471</v>
      </c>
      <c r="O3265">
        <v>32703</v>
      </c>
      <c r="P3265">
        <v>19966</v>
      </c>
      <c r="Q3265">
        <v>14675</v>
      </c>
      <c r="R3265">
        <v>0</v>
      </c>
      <c r="S3265">
        <v>0</v>
      </c>
      <c r="T3265">
        <v>0</v>
      </c>
      <c r="U3265">
        <v>0</v>
      </c>
      <c r="V3265">
        <v>97</v>
      </c>
      <c r="W3265">
        <v>59</v>
      </c>
      <c r="X3265">
        <v>43</v>
      </c>
      <c r="Y3265" t="s">
        <v>173</v>
      </c>
      <c r="Z3265" t="s">
        <v>173</v>
      </c>
      <c r="AA3265" t="s">
        <v>173</v>
      </c>
      <c r="AB3265" t="s">
        <v>173</v>
      </c>
      <c r="AC3265" s="25">
        <v>13.657491511833319</v>
      </c>
      <c r="AD3265" s="25">
        <v>8.3382403915623655</v>
      </c>
      <c r="AE3265" s="25">
        <v>6.1286025115785696</v>
      </c>
      <c r="AQ3265" s="5">
        <f>VLOOKUP(AR3265,'End KS4 denominations'!A:G,7,0)</f>
        <v>239451</v>
      </c>
      <c r="AR3265" s="5" t="str">
        <f t="shared" si="51"/>
        <v>Boys.S8.state-funded mainstream.non-selective schools in other areas.Total</v>
      </c>
    </row>
    <row r="3266" spans="1:44" x14ac:dyDescent="0.25">
      <c r="A3266">
        <v>201819</v>
      </c>
      <c r="B3266" t="s">
        <v>19</v>
      </c>
      <c r="C3266" t="s">
        <v>110</v>
      </c>
      <c r="D3266" t="s">
        <v>20</v>
      </c>
      <c r="E3266" t="s">
        <v>21</v>
      </c>
      <c r="F3266" t="s">
        <v>22</v>
      </c>
      <c r="G3266" t="s">
        <v>113</v>
      </c>
      <c r="H3266" t="s">
        <v>128</v>
      </c>
      <c r="I3266" t="s">
        <v>166</v>
      </c>
      <c r="J3266" t="s">
        <v>130</v>
      </c>
      <c r="K3266" t="s">
        <v>161</v>
      </c>
      <c r="L3266" t="s">
        <v>69</v>
      </c>
      <c r="M3266" t="s">
        <v>26</v>
      </c>
      <c r="N3266">
        <v>46329</v>
      </c>
      <c r="O3266">
        <v>45451</v>
      </c>
      <c r="P3266">
        <v>33086</v>
      </c>
      <c r="Q3266">
        <v>25882</v>
      </c>
      <c r="R3266">
        <v>0</v>
      </c>
      <c r="S3266">
        <v>0</v>
      </c>
      <c r="T3266">
        <v>0</v>
      </c>
      <c r="U3266">
        <v>0</v>
      </c>
      <c r="V3266">
        <v>98</v>
      </c>
      <c r="W3266">
        <v>71</v>
      </c>
      <c r="X3266">
        <v>55</v>
      </c>
      <c r="Y3266" t="s">
        <v>173</v>
      </c>
      <c r="Z3266" t="s">
        <v>173</v>
      </c>
      <c r="AA3266" t="s">
        <v>173</v>
      </c>
      <c r="AB3266" t="s">
        <v>173</v>
      </c>
      <c r="AC3266" s="25">
        <v>19.425911758294831</v>
      </c>
      <c r="AD3266" s="25">
        <v>14.141068764932408</v>
      </c>
      <c r="AE3266" s="25">
        <v>11.062054699086639</v>
      </c>
      <c r="AQ3266" s="5">
        <f>VLOOKUP(AR3266,'End KS4 denominations'!A:G,7,0)</f>
        <v>233971</v>
      </c>
      <c r="AR3266" s="5" t="str">
        <f t="shared" si="51"/>
        <v>Girls.S8.state-funded mainstream.non-selective schools in other areas.Total</v>
      </c>
    </row>
    <row r="3267" spans="1:44" x14ac:dyDescent="0.25">
      <c r="A3267">
        <v>201819</v>
      </c>
      <c r="B3267" t="s">
        <v>19</v>
      </c>
      <c r="C3267" t="s">
        <v>110</v>
      </c>
      <c r="D3267" t="s">
        <v>20</v>
      </c>
      <c r="E3267" t="s">
        <v>21</v>
      </c>
      <c r="F3267" t="s">
        <v>22</v>
      </c>
      <c r="G3267" t="s">
        <v>161</v>
      </c>
      <c r="H3267" t="s">
        <v>128</v>
      </c>
      <c r="I3267" t="s">
        <v>166</v>
      </c>
      <c r="J3267" t="s">
        <v>130</v>
      </c>
      <c r="K3267" t="s">
        <v>161</v>
      </c>
      <c r="L3267" t="s">
        <v>69</v>
      </c>
      <c r="M3267" t="s">
        <v>26</v>
      </c>
      <c r="N3267">
        <v>79800</v>
      </c>
      <c r="O3267">
        <v>78154</v>
      </c>
      <c r="P3267">
        <v>53052</v>
      </c>
      <c r="Q3267">
        <v>40557</v>
      </c>
      <c r="R3267">
        <v>0</v>
      </c>
      <c r="S3267">
        <v>0</v>
      </c>
      <c r="T3267">
        <v>0</v>
      </c>
      <c r="U3267">
        <v>0</v>
      </c>
      <c r="V3267">
        <v>97</v>
      </c>
      <c r="W3267">
        <v>66</v>
      </c>
      <c r="X3267">
        <v>50</v>
      </c>
      <c r="Y3267" t="s">
        <v>173</v>
      </c>
      <c r="Z3267" t="s">
        <v>173</v>
      </c>
      <c r="AA3267" t="s">
        <v>173</v>
      </c>
      <c r="AB3267" t="s">
        <v>173</v>
      </c>
      <c r="AC3267" s="25">
        <v>16.508316047838925</v>
      </c>
      <c r="AD3267" s="25">
        <v>11.206069848887463</v>
      </c>
      <c r="AE3267" s="25">
        <v>8.5667755195153585</v>
      </c>
      <c r="AQ3267" s="5">
        <f>VLOOKUP(AR3267,'End KS4 denominations'!A:G,7,0)</f>
        <v>473422</v>
      </c>
      <c r="AR3267" s="5" t="str">
        <f t="shared" si="51"/>
        <v>Total.S8.state-funded mainstream.non-selective schools in other areas.Total</v>
      </c>
    </row>
    <row r="3268" spans="1:44" x14ac:dyDescent="0.25">
      <c r="A3268">
        <v>201819</v>
      </c>
      <c r="B3268" t="s">
        <v>19</v>
      </c>
      <c r="C3268" t="s">
        <v>110</v>
      </c>
      <c r="D3268" t="s">
        <v>20</v>
      </c>
      <c r="E3268" t="s">
        <v>21</v>
      </c>
      <c r="F3268" t="s">
        <v>22</v>
      </c>
      <c r="G3268" t="s">
        <v>111</v>
      </c>
      <c r="H3268" t="s">
        <v>128</v>
      </c>
      <c r="I3268" t="s">
        <v>166</v>
      </c>
      <c r="J3268" t="s">
        <v>131</v>
      </c>
      <c r="K3268" t="s">
        <v>161</v>
      </c>
      <c r="L3268" t="s">
        <v>69</v>
      </c>
      <c r="M3268" t="s">
        <v>26</v>
      </c>
      <c r="N3268">
        <v>3662</v>
      </c>
      <c r="O3268">
        <v>3579</v>
      </c>
      <c r="P3268">
        <v>3124</v>
      </c>
      <c r="Q3268">
        <v>2630</v>
      </c>
      <c r="R3268">
        <v>0</v>
      </c>
      <c r="S3268">
        <v>0</v>
      </c>
      <c r="T3268">
        <v>0</v>
      </c>
      <c r="U3268">
        <v>0</v>
      </c>
      <c r="V3268">
        <v>97</v>
      </c>
      <c r="W3268">
        <v>85</v>
      </c>
      <c r="X3268">
        <v>71</v>
      </c>
      <c r="Y3268" t="s">
        <v>173</v>
      </c>
      <c r="Z3268" t="s">
        <v>173</v>
      </c>
      <c r="AA3268" t="s">
        <v>173</v>
      </c>
      <c r="AB3268" t="s">
        <v>173</v>
      </c>
      <c r="AC3268" s="25">
        <v>29.997485541865725</v>
      </c>
      <c r="AD3268" s="25">
        <v>26.18389070488643</v>
      </c>
      <c r="AE3268" s="25">
        <v>22.043416310451764</v>
      </c>
      <c r="AQ3268" s="5">
        <f>VLOOKUP(AR3268,'End KS4 denominations'!A:G,7,0)</f>
        <v>11931</v>
      </c>
      <c r="AR3268" s="5" t="str">
        <f t="shared" si="51"/>
        <v>Boys.S8.state-funded mainstream.selective schools.Total</v>
      </c>
    </row>
    <row r="3269" spans="1:44" x14ac:dyDescent="0.25">
      <c r="A3269">
        <v>201819</v>
      </c>
      <c r="B3269" t="s">
        <v>19</v>
      </c>
      <c r="C3269" t="s">
        <v>110</v>
      </c>
      <c r="D3269" t="s">
        <v>20</v>
      </c>
      <c r="E3269" t="s">
        <v>21</v>
      </c>
      <c r="F3269" t="s">
        <v>22</v>
      </c>
      <c r="G3269" t="s">
        <v>113</v>
      </c>
      <c r="H3269" t="s">
        <v>128</v>
      </c>
      <c r="I3269" t="s">
        <v>166</v>
      </c>
      <c r="J3269" t="s">
        <v>131</v>
      </c>
      <c r="K3269" t="s">
        <v>161</v>
      </c>
      <c r="L3269" t="s">
        <v>69</v>
      </c>
      <c r="M3269" t="s">
        <v>26</v>
      </c>
      <c r="N3269">
        <v>3906</v>
      </c>
      <c r="O3269">
        <v>3880</v>
      </c>
      <c r="P3269">
        <v>3691</v>
      </c>
      <c r="Q3269">
        <v>3375</v>
      </c>
      <c r="R3269">
        <v>0</v>
      </c>
      <c r="S3269">
        <v>0</v>
      </c>
      <c r="T3269">
        <v>0</v>
      </c>
      <c r="U3269">
        <v>0</v>
      </c>
      <c r="V3269">
        <v>99</v>
      </c>
      <c r="W3269">
        <v>94</v>
      </c>
      <c r="X3269">
        <v>86</v>
      </c>
      <c r="Y3269" t="s">
        <v>173</v>
      </c>
      <c r="Z3269" t="s">
        <v>173</v>
      </c>
      <c r="AA3269" t="s">
        <v>173</v>
      </c>
      <c r="AB3269" t="s">
        <v>173</v>
      </c>
      <c r="AC3269" s="25">
        <v>32.151143520053033</v>
      </c>
      <c r="AD3269" s="25">
        <v>30.585018230029831</v>
      </c>
      <c r="AE3269" s="25">
        <v>27.966523036128603</v>
      </c>
      <c r="AQ3269" s="5">
        <f>VLOOKUP(AR3269,'End KS4 denominations'!A:G,7,0)</f>
        <v>12068</v>
      </c>
      <c r="AR3269" s="5" t="str">
        <f t="shared" si="51"/>
        <v>Girls.S8.state-funded mainstream.selective schools.Total</v>
      </c>
    </row>
    <row r="3270" spans="1:44" x14ac:dyDescent="0.25">
      <c r="A3270">
        <v>201819</v>
      </c>
      <c r="B3270" t="s">
        <v>19</v>
      </c>
      <c r="C3270" t="s">
        <v>110</v>
      </c>
      <c r="D3270" t="s">
        <v>20</v>
      </c>
      <c r="E3270" t="s">
        <v>21</v>
      </c>
      <c r="F3270" t="s">
        <v>22</v>
      </c>
      <c r="G3270" t="s">
        <v>161</v>
      </c>
      <c r="H3270" t="s">
        <v>128</v>
      </c>
      <c r="I3270" t="s">
        <v>166</v>
      </c>
      <c r="J3270" t="s">
        <v>131</v>
      </c>
      <c r="K3270" t="s">
        <v>161</v>
      </c>
      <c r="L3270" t="s">
        <v>69</v>
      </c>
      <c r="M3270" t="s">
        <v>26</v>
      </c>
      <c r="N3270">
        <v>7568</v>
      </c>
      <c r="O3270">
        <v>7459</v>
      </c>
      <c r="P3270">
        <v>6815</v>
      </c>
      <c r="Q3270">
        <v>6005</v>
      </c>
      <c r="R3270">
        <v>0</v>
      </c>
      <c r="S3270">
        <v>0</v>
      </c>
      <c r="T3270">
        <v>0</v>
      </c>
      <c r="U3270">
        <v>0</v>
      </c>
      <c r="V3270">
        <v>98</v>
      </c>
      <c r="W3270">
        <v>90</v>
      </c>
      <c r="X3270">
        <v>79</v>
      </c>
      <c r="Y3270" t="s">
        <v>173</v>
      </c>
      <c r="Z3270" t="s">
        <v>173</v>
      </c>
      <c r="AA3270" t="s">
        <v>173</v>
      </c>
      <c r="AB3270" t="s">
        <v>173</v>
      </c>
      <c r="AC3270" s="25">
        <v>31.080461685903582</v>
      </c>
      <c r="AD3270" s="25">
        <v>28.397016542355928</v>
      </c>
      <c r="AE3270" s="25">
        <v>25.021875911496309</v>
      </c>
      <c r="AQ3270" s="5">
        <f>VLOOKUP(AR3270,'End KS4 denominations'!A:G,7,0)</f>
        <v>23999</v>
      </c>
      <c r="AR3270" s="5" t="str">
        <f t="shared" si="51"/>
        <v>Total.S8.state-funded mainstream.selective schools.Total</v>
      </c>
    </row>
    <row r="3271" spans="1:44" x14ac:dyDescent="0.25">
      <c r="A3271">
        <v>201819</v>
      </c>
      <c r="B3271" t="s">
        <v>19</v>
      </c>
      <c r="C3271" t="s">
        <v>110</v>
      </c>
      <c r="D3271" t="s">
        <v>20</v>
      </c>
      <c r="E3271" t="s">
        <v>21</v>
      </c>
      <c r="F3271" t="s">
        <v>22</v>
      </c>
      <c r="G3271" t="s">
        <v>111</v>
      </c>
      <c r="H3271" t="s">
        <v>128</v>
      </c>
      <c r="I3271" t="s">
        <v>166</v>
      </c>
      <c r="J3271" t="s">
        <v>129</v>
      </c>
      <c r="K3271" t="s">
        <v>161</v>
      </c>
      <c r="L3271" t="s">
        <v>146</v>
      </c>
      <c r="M3271" t="s">
        <v>26</v>
      </c>
      <c r="N3271">
        <v>826</v>
      </c>
      <c r="O3271">
        <v>786</v>
      </c>
      <c r="P3271">
        <v>493</v>
      </c>
      <c r="Q3271">
        <v>295</v>
      </c>
      <c r="R3271">
        <v>0</v>
      </c>
      <c r="S3271">
        <v>0</v>
      </c>
      <c r="T3271">
        <v>0</v>
      </c>
      <c r="U3271">
        <v>0</v>
      </c>
      <c r="V3271">
        <v>95</v>
      </c>
      <c r="W3271">
        <v>59</v>
      </c>
      <c r="X3271">
        <v>35</v>
      </c>
      <c r="Y3271" t="s">
        <v>173</v>
      </c>
      <c r="Z3271" t="s">
        <v>173</v>
      </c>
      <c r="AA3271" t="s">
        <v>173</v>
      </c>
      <c r="AB3271" t="s">
        <v>173</v>
      </c>
      <c r="AC3271" s="25">
        <v>4.6368945784909448</v>
      </c>
      <c r="AD3271" s="25">
        <v>2.9083829862544981</v>
      </c>
      <c r="AE3271" s="25">
        <v>1.740310306176627</v>
      </c>
      <c r="AQ3271" s="5">
        <f>VLOOKUP(AR3271,'End KS4 denominations'!A:G,7,0)</f>
        <v>16951</v>
      </c>
      <c r="AR3271" s="5" t="str">
        <f t="shared" si="51"/>
        <v>Boys.S8.state-funded mainstream.non-selective schools in highly selective areas.Total</v>
      </c>
    </row>
    <row r="3272" spans="1:44" x14ac:dyDescent="0.25">
      <c r="A3272">
        <v>201819</v>
      </c>
      <c r="B3272" t="s">
        <v>19</v>
      </c>
      <c r="C3272" t="s">
        <v>110</v>
      </c>
      <c r="D3272" t="s">
        <v>20</v>
      </c>
      <c r="E3272" t="s">
        <v>21</v>
      </c>
      <c r="F3272" t="s">
        <v>22</v>
      </c>
      <c r="G3272" t="s">
        <v>113</v>
      </c>
      <c r="H3272" t="s">
        <v>128</v>
      </c>
      <c r="I3272" t="s">
        <v>166</v>
      </c>
      <c r="J3272" t="s">
        <v>129</v>
      </c>
      <c r="K3272" t="s">
        <v>161</v>
      </c>
      <c r="L3272" t="s">
        <v>146</v>
      </c>
      <c r="M3272" t="s">
        <v>26</v>
      </c>
      <c r="N3272">
        <v>737</v>
      </c>
      <c r="O3272">
        <v>722</v>
      </c>
      <c r="P3272">
        <v>481</v>
      </c>
      <c r="Q3272">
        <v>276</v>
      </c>
      <c r="R3272">
        <v>0</v>
      </c>
      <c r="S3272">
        <v>0</v>
      </c>
      <c r="T3272">
        <v>0</v>
      </c>
      <c r="U3272">
        <v>0</v>
      </c>
      <c r="V3272">
        <v>97</v>
      </c>
      <c r="W3272">
        <v>65</v>
      </c>
      <c r="X3272">
        <v>37</v>
      </c>
      <c r="Y3272" t="s">
        <v>173</v>
      </c>
      <c r="Z3272" t="s">
        <v>173</v>
      </c>
      <c r="AA3272" t="s">
        <v>173</v>
      </c>
      <c r="AB3272" t="s">
        <v>173</v>
      </c>
      <c r="AC3272" s="25">
        <v>4.3917274939172755</v>
      </c>
      <c r="AD3272" s="25">
        <v>2.9257907542579074</v>
      </c>
      <c r="AE3272" s="25">
        <v>1.6788321167883213</v>
      </c>
      <c r="AQ3272" s="5">
        <f>VLOOKUP(AR3272,'End KS4 denominations'!A:G,7,0)</f>
        <v>16440</v>
      </c>
      <c r="AR3272" s="5" t="str">
        <f t="shared" si="51"/>
        <v>Girls.S8.state-funded mainstream.non-selective schools in highly selective areas.Total</v>
      </c>
    </row>
    <row r="3273" spans="1:44" x14ac:dyDescent="0.25">
      <c r="A3273">
        <v>201819</v>
      </c>
      <c r="B3273" t="s">
        <v>19</v>
      </c>
      <c r="C3273" t="s">
        <v>110</v>
      </c>
      <c r="D3273" t="s">
        <v>20</v>
      </c>
      <c r="E3273" t="s">
        <v>21</v>
      </c>
      <c r="F3273" t="s">
        <v>22</v>
      </c>
      <c r="G3273" t="s">
        <v>161</v>
      </c>
      <c r="H3273" t="s">
        <v>128</v>
      </c>
      <c r="I3273" t="s">
        <v>166</v>
      </c>
      <c r="J3273" t="s">
        <v>129</v>
      </c>
      <c r="K3273" t="s">
        <v>161</v>
      </c>
      <c r="L3273" t="s">
        <v>146</v>
      </c>
      <c r="M3273" t="s">
        <v>26</v>
      </c>
      <c r="N3273">
        <v>1563</v>
      </c>
      <c r="O3273">
        <v>1508</v>
      </c>
      <c r="P3273">
        <v>974</v>
      </c>
      <c r="Q3273">
        <v>571</v>
      </c>
      <c r="R3273">
        <v>0</v>
      </c>
      <c r="S3273">
        <v>0</v>
      </c>
      <c r="T3273">
        <v>0</v>
      </c>
      <c r="U3273">
        <v>0</v>
      </c>
      <c r="V3273">
        <v>96</v>
      </c>
      <c r="W3273">
        <v>62</v>
      </c>
      <c r="X3273">
        <v>36</v>
      </c>
      <c r="Y3273" t="s">
        <v>173</v>
      </c>
      <c r="Z3273" t="s">
        <v>173</v>
      </c>
      <c r="AA3273" t="s">
        <v>173</v>
      </c>
      <c r="AB3273" t="s">
        <v>173</v>
      </c>
      <c r="AC3273" s="25">
        <v>4.5161869964960619</v>
      </c>
      <c r="AD3273" s="25">
        <v>2.9169536701506393</v>
      </c>
      <c r="AE3273" s="25">
        <v>1.7100416279835884</v>
      </c>
      <c r="AQ3273" s="5">
        <f>VLOOKUP(AR3273,'End KS4 denominations'!A:G,7,0)</f>
        <v>33391</v>
      </c>
      <c r="AR3273" s="5" t="str">
        <f t="shared" si="51"/>
        <v>Total.S8.state-funded mainstream.non-selective schools in highly selective areas.Total</v>
      </c>
    </row>
    <row r="3274" spans="1:44" x14ac:dyDescent="0.25">
      <c r="A3274">
        <v>201819</v>
      </c>
      <c r="B3274" t="s">
        <v>19</v>
      </c>
      <c r="C3274" t="s">
        <v>110</v>
      </c>
      <c r="D3274" t="s">
        <v>20</v>
      </c>
      <c r="E3274" t="s">
        <v>21</v>
      </c>
      <c r="F3274" t="s">
        <v>22</v>
      </c>
      <c r="G3274" t="s">
        <v>111</v>
      </c>
      <c r="H3274" t="s">
        <v>128</v>
      </c>
      <c r="I3274" t="s">
        <v>166</v>
      </c>
      <c r="J3274" t="s">
        <v>130</v>
      </c>
      <c r="K3274" t="s">
        <v>161</v>
      </c>
      <c r="L3274" t="s">
        <v>146</v>
      </c>
      <c r="M3274" t="s">
        <v>26</v>
      </c>
      <c r="N3274">
        <v>6453</v>
      </c>
      <c r="O3274">
        <v>6236</v>
      </c>
      <c r="P3274">
        <v>4671</v>
      </c>
      <c r="Q3274">
        <v>3542</v>
      </c>
      <c r="R3274">
        <v>0</v>
      </c>
      <c r="S3274">
        <v>0</v>
      </c>
      <c r="T3274">
        <v>0</v>
      </c>
      <c r="U3274">
        <v>0</v>
      </c>
      <c r="V3274">
        <v>96</v>
      </c>
      <c r="W3274">
        <v>72</v>
      </c>
      <c r="X3274">
        <v>54</v>
      </c>
      <c r="Y3274" t="s">
        <v>173</v>
      </c>
      <c r="Z3274" t="s">
        <v>173</v>
      </c>
      <c r="AA3274" t="s">
        <v>173</v>
      </c>
      <c r="AB3274" t="s">
        <v>173</v>
      </c>
      <c r="AC3274" s="25">
        <v>2.6042906481910704</v>
      </c>
      <c r="AD3274" s="25">
        <v>1.9507122542816693</v>
      </c>
      <c r="AE3274" s="25">
        <v>1.479217042317635</v>
      </c>
      <c r="AQ3274" s="5">
        <f>VLOOKUP(AR3274,'End KS4 denominations'!A:G,7,0)</f>
        <v>239451</v>
      </c>
      <c r="AR3274" s="5" t="str">
        <f t="shared" si="51"/>
        <v>Boys.S8.state-funded mainstream.non-selective schools in other areas.Total</v>
      </c>
    </row>
    <row r="3275" spans="1:44" x14ac:dyDescent="0.25">
      <c r="A3275">
        <v>201819</v>
      </c>
      <c r="B3275" t="s">
        <v>19</v>
      </c>
      <c r="C3275" t="s">
        <v>110</v>
      </c>
      <c r="D3275" t="s">
        <v>20</v>
      </c>
      <c r="E3275" t="s">
        <v>21</v>
      </c>
      <c r="F3275" t="s">
        <v>22</v>
      </c>
      <c r="G3275" t="s">
        <v>113</v>
      </c>
      <c r="H3275" t="s">
        <v>128</v>
      </c>
      <c r="I3275" t="s">
        <v>166</v>
      </c>
      <c r="J3275" t="s">
        <v>130</v>
      </c>
      <c r="K3275" t="s">
        <v>161</v>
      </c>
      <c r="L3275" t="s">
        <v>146</v>
      </c>
      <c r="M3275" t="s">
        <v>26</v>
      </c>
      <c r="N3275">
        <v>4160</v>
      </c>
      <c r="O3275">
        <v>4060</v>
      </c>
      <c r="P3275">
        <v>3040</v>
      </c>
      <c r="Q3275">
        <v>2268</v>
      </c>
      <c r="R3275">
        <v>0</v>
      </c>
      <c r="S3275">
        <v>0</v>
      </c>
      <c r="T3275">
        <v>0</v>
      </c>
      <c r="U3275">
        <v>0</v>
      </c>
      <c r="V3275">
        <v>97</v>
      </c>
      <c r="W3275">
        <v>73</v>
      </c>
      <c r="X3275">
        <v>54</v>
      </c>
      <c r="Y3275" t="s">
        <v>173</v>
      </c>
      <c r="Z3275" t="s">
        <v>173</v>
      </c>
      <c r="AA3275" t="s">
        <v>173</v>
      </c>
      <c r="AB3275" t="s">
        <v>173</v>
      </c>
      <c r="AC3275" s="25">
        <v>1.7352577883583864</v>
      </c>
      <c r="AD3275" s="25">
        <v>1.2993063242880527</v>
      </c>
      <c r="AE3275" s="25">
        <v>0.96935090246227096</v>
      </c>
      <c r="AQ3275" s="5">
        <f>VLOOKUP(AR3275,'End KS4 denominations'!A:G,7,0)</f>
        <v>233971</v>
      </c>
      <c r="AR3275" s="5" t="str">
        <f t="shared" si="51"/>
        <v>Girls.S8.state-funded mainstream.non-selective schools in other areas.Total</v>
      </c>
    </row>
    <row r="3276" spans="1:44" x14ac:dyDescent="0.25">
      <c r="A3276">
        <v>201819</v>
      </c>
      <c r="B3276" t="s">
        <v>19</v>
      </c>
      <c r="C3276" t="s">
        <v>110</v>
      </c>
      <c r="D3276" t="s">
        <v>20</v>
      </c>
      <c r="E3276" t="s">
        <v>21</v>
      </c>
      <c r="F3276" t="s">
        <v>22</v>
      </c>
      <c r="G3276" t="s">
        <v>161</v>
      </c>
      <c r="H3276" t="s">
        <v>128</v>
      </c>
      <c r="I3276" t="s">
        <v>166</v>
      </c>
      <c r="J3276" t="s">
        <v>130</v>
      </c>
      <c r="K3276" t="s">
        <v>161</v>
      </c>
      <c r="L3276" t="s">
        <v>146</v>
      </c>
      <c r="M3276" t="s">
        <v>26</v>
      </c>
      <c r="N3276">
        <v>10613</v>
      </c>
      <c r="O3276">
        <v>10296</v>
      </c>
      <c r="P3276">
        <v>7711</v>
      </c>
      <c r="Q3276">
        <v>5810</v>
      </c>
      <c r="R3276">
        <v>0</v>
      </c>
      <c r="S3276">
        <v>0</v>
      </c>
      <c r="T3276">
        <v>0</v>
      </c>
      <c r="U3276">
        <v>0</v>
      </c>
      <c r="V3276">
        <v>97</v>
      </c>
      <c r="W3276">
        <v>72</v>
      </c>
      <c r="X3276">
        <v>54</v>
      </c>
      <c r="Y3276" t="s">
        <v>173</v>
      </c>
      <c r="Z3276" t="s">
        <v>173</v>
      </c>
      <c r="AA3276" t="s">
        <v>173</v>
      </c>
      <c r="AB3276" t="s">
        <v>173</v>
      </c>
      <c r="AC3276" s="25">
        <v>2.1748038747671212</v>
      </c>
      <c r="AD3276" s="25">
        <v>1.6287793976621283</v>
      </c>
      <c r="AE3276" s="25">
        <v>1.2272348982514543</v>
      </c>
      <c r="AQ3276" s="5">
        <f>VLOOKUP(AR3276,'End KS4 denominations'!A:G,7,0)</f>
        <v>473422</v>
      </c>
      <c r="AR3276" s="5" t="str">
        <f t="shared" si="51"/>
        <v>Total.S8.state-funded mainstream.non-selective schools in other areas.Total</v>
      </c>
    </row>
    <row r="3277" spans="1:44" x14ac:dyDescent="0.25">
      <c r="A3277">
        <v>201819</v>
      </c>
      <c r="B3277" t="s">
        <v>19</v>
      </c>
      <c r="C3277" t="s">
        <v>110</v>
      </c>
      <c r="D3277" t="s">
        <v>20</v>
      </c>
      <c r="E3277" t="s">
        <v>21</v>
      </c>
      <c r="F3277" t="s">
        <v>22</v>
      </c>
      <c r="G3277" t="s">
        <v>111</v>
      </c>
      <c r="H3277" t="s">
        <v>128</v>
      </c>
      <c r="I3277" t="s">
        <v>166</v>
      </c>
      <c r="J3277" t="s">
        <v>131</v>
      </c>
      <c r="K3277" t="s">
        <v>161</v>
      </c>
      <c r="L3277" t="s">
        <v>146</v>
      </c>
      <c r="M3277" t="s">
        <v>26</v>
      </c>
      <c r="N3277">
        <v>367</v>
      </c>
      <c r="O3277">
        <v>365</v>
      </c>
      <c r="P3277">
        <v>363</v>
      </c>
      <c r="Q3277">
        <v>353</v>
      </c>
      <c r="R3277">
        <v>0</v>
      </c>
      <c r="S3277">
        <v>0</v>
      </c>
      <c r="T3277">
        <v>0</v>
      </c>
      <c r="U3277">
        <v>0</v>
      </c>
      <c r="V3277">
        <v>99</v>
      </c>
      <c r="W3277">
        <v>98</v>
      </c>
      <c r="X3277">
        <v>96</v>
      </c>
      <c r="Y3277" t="s">
        <v>173</v>
      </c>
      <c r="Z3277" t="s">
        <v>173</v>
      </c>
      <c r="AA3277" t="s">
        <v>173</v>
      </c>
      <c r="AB3277" t="s">
        <v>173</v>
      </c>
      <c r="AC3277" s="25">
        <v>3.0592573966976784</v>
      </c>
      <c r="AD3277" s="25">
        <v>3.0424943424691979</v>
      </c>
      <c r="AE3277" s="25">
        <v>2.9586790713267956</v>
      </c>
      <c r="AQ3277" s="5">
        <f>VLOOKUP(AR3277,'End KS4 denominations'!A:G,7,0)</f>
        <v>11931</v>
      </c>
      <c r="AR3277" s="5" t="str">
        <f t="shared" si="51"/>
        <v>Boys.S8.state-funded mainstream.selective schools.Total</v>
      </c>
    </row>
    <row r="3278" spans="1:44" x14ac:dyDescent="0.25">
      <c r="A3278">
        <v>201819</v>
      </c>
      <c r="B3278" t="s">
        <v>19</v>
      </c>
      <c r="C3278" t="s">
        <v>110</v>
      </c>
      <c r="D3278" t="s">
        <v>20</v>
      </c>
      <c r="E3278" t="s">
        <v>21</v>
      </c>
      <c r="F3278" t="s">
        <v>22</v>
      </c>
      <c r="G3278" t="s">
        <v>113</v>
      </c>
      <c r="H3278" t="s">
        <v>128</v>
      </c>
      <c r="I3278" t="s">
        <v>166</v>
      </c>
      <c r="J3278" t="s">
        <v>131</v>
      </c>
      <c r="K3278" t="s">
        <v>161</v>
      </c>
      <c r="L3278" t="s">
        <v>146</v>
      </c>
      <c r="M3278" t="s">
        <v>26</v>
      </c>
      <c r="N3278">
        <v>66</v>
      </c>
      <c r="O3278">
        <v>66</v>
      </c>
      <c r="P3278">
        <v>66</v>
      </c>
      <c r="Q3278">
        <v>62</v>
      </c>
      <c r="R3278">
        <v>0</v>
      </c>
      <c r="S3278">
        <v>0</v>
      </c>
      <c r="T3278">
        <v>0</v>
      </c>
      <c r="U3278">
        <v>0</v>
      </c>
      <c r="V3278">
        <v>100</v>
      </c>
      <c r="W3278">
        <v>100</v>
      </c>
      <c r="X3278">
        <v>93</v>
      </c>
      <c r="Y3278" t="s">
        <v>173</v>
      </c>
      <c r="Z3278" t="s">
        <v>173</v>
      </c>
      <c r="AA3278" t="s">
        <v>173</v>
      </c>
      <c r="AB3278" t="s">
        <v>173</v>
      </c>
      <c r="AC3278" s="25">
        <v>0.54690089492873717</v>
      </c>
      <c r="AD3278" s="25">
        <v>0.54690089492873717</v>
      </c>
      <c r="AE3278" s="25">
        <v>0.51375538614517735</v>
      </c>
      <c r="AQ3278" s="5">
        <f>VLOOKUP(AR3278,'End KS4 denominations'!A:G,7,0)</f>
        <v>12068</v>
      </c>
      <c r="AR3278" s="5" t="str">
        <f t="shared" si="51"/>
        <v>Girls.S8.state-funded mainstream.selective schools.Total</v>
      </c>
    </row>
    <row r="3279" spans="1:44" x14ac:dyDescent="0.25">
      <c r="A3279">
        <v>201819</v>
      </c>
      <c r="B3279" t="s">
        <v>19</v>
      </c>
      <c r="C3279" t="s">
        <v>110</v>
      </c>
      <c r="D3279" t="s">
        <v>20</v>
      </c>
      <c r="E3279" t="s">
        <v>21</v>
      </c>
      <c r="F3279" t="s">
        <v>22</v>
      </c>
      <c r="G3279" t="s">
        <v>161</v>
      </c>
      <c r="H3279" t="s">
        <v>128</v>
      </c>
      <c r="I3279" t="s">
        <v>166</v>
      </c>
      <c r="J3279" t="s">
        <v>131</v>
      </c>
      <c r="K3279" t="s">
        <v>161</v>
      </c>
      <c r="L3279" t="s">
        <v>146</v>
      </c>
      <c r="M3279" t="s">
        <v>26</v>
      </c>
      <c r="N3279">
        <v>433</v>
      </c>
      <c r="O3279">
        <v>431</v>
      </c>
      <c r="P3279">
        <v>429</v>
      </c>
      <c r="Q3279">
        <v>415</v>
      </c>
      <c r="R3279">
        <v>0</v>
      </c>
      <c r="S3279">
        <v>0</v>
      </c>
      <c r="T3279">
        <v>0</v>
      </c>
      <c r="U3279">
        <v>0</v>
      </c>
      <c r="V3279">
        <v>99</v>
      </c>
      <c r="W3279">
        <v>99</v>
      </c>
      <c r="X3279">
        <v>95</v>
      </c>
      <c r="Y3279" t="s">
        <v>173</v>
      </c>
      <c r="Z3279" t="s">
        <v>173</v>
      </c>
      <c r="AA3279" t="s">
        <v>173</v>
      </c>
      <c r="AB3279" t="s">
        <v>173</v>
      </c>
      <c r="AC3279" s="25">
        <v>1.7959081628401183</v>
      </c>
      <c r="AD3279" s="25">
        <v>1.7875744822700945</v>
      </c>
      <c r="AE3279" s="25">
        <v>1.7292387182799283</v>
      </c>
      <c r="AQ3279" s="5">
        <f>VLOOKUP(AR3279,'End KS4 denominations'!A:G,7,0)</f>
        <v>23999</v>
      </c>
      <c r="AR3279" s="5" t="str">
        <f t="shared" si="51"/>
        <v>Total.S8.state-funded mainstream.selective schools.Total</v>
      </c>
    </row>
    <row r="3280" spans="1:44" x14ac:dyDescent="0.25">
      <c r="A3280">
        <v>201819</v>
      </c>
      <c r="B3280" t="s">
        <v>19</v>
      </c>
      <c r="C3280" t="s">
        <v>110</v>
      </c>
      <c r="D3280" t="s">
        <v>20</v>
      </c>
      <c r="E3280" t="s">
        <v>21</v>
      </c>
      <c r="F3280" t="s">
        <v>22</v>
      </c>
      <c r="G3280" t="s">
        <v>111</v>
      </c>
      <c r="H3280" t="s">
        <v>132</v>
      </c>
      <c r="I3280" t="s">
        <v>166</v>
      </c>
      <c r="J3280" t="s">
        <v>161</v>
      </c>
      <c r="K3280" t="s">
        <v>91</v>
      </c>
      <c r="L3280" t="s">
        <v>70</v>
      </c>
      <c r="M3280" t="s">
        <v>26</v>
      </c>
      <c r="N3280">
        <v>314</v>
      </c>
      <c r="O3280">
        <v>269</v>
      </c>
      <c r="P3280">
        <v>193</v>
      </c>
      <c r="Q3280">
        <v>161</v>
      </c>
      <c r="R3280">
        <v>0</v>
      </c>
      <c r="S3280">
        <v>0</v>
      </c>
      <c r="T3280">
        <v>0</v>
      </c>
      <c r="U3280">
        <v>0</v>
      </c>
      <c r="V3280">
        <v>85</v>
      </c>
      <c r="W3280">
        <v>61</v>
      </c>
      <c r="X3280">
        <v>51</v>
      </c>
      <c r="Y3280" t="s">
        <v>173</v>
      </c>
      <c r="Z3280" t="s">
        <v>173</v>
      </c>
      <c r="AA3280" t="s">
        <v>173</v>
      </c>
      <c r="AB3280" t="s">
        <v>173</v>
      </c>
      <c r="AC3280" s="25">
        <v>0.12122031454193143</v>
      </c>
      <c r="AD3280" s="25">
        <v>8.6972195935289084E-2</v>
      </c>
      <c r="AE3280" s="25">
        <v>7.2551935469334417E-2</v>
      </c>
      <c r="AQ3280" s="5">
        <f>VLOOKUP(AR3280,'End KS4 denominations'!A:G,7,0)</f>
        <v>221910</v>
      </c>
      <c r="AR3280" s="5" t="str">
        <f t="shared" si="51"/>
        <v>Boys.S9.state-funded mainstream.Total.No religious character</v>
      </c>
    </row>
    <row r="3281" spans="1:44" x14ac:dyDescent="0.25">
      <c r="A3281">
        <v>201819</v>
      </c>
      <c r="B3281" t="s">
        <v>19</v>
      </c>
      <c r="C3281" t="s">
        <v>110</v>
      </c>
      <c r="D3281" t="s">
        <v>20</v>
      </c>
      <c r="E3281" t="s">
        <v>21</v>
      </c>
      <c r="F3281" t="s">
        <v>22</v>
      </c>
      <c r="G3281" t="s">
        <v>113</v>
      </c>
      <c r="H3281" t="s">
        <v>132</v>
      </c>
      <c r="I3281" t="s">
        <v>166</v>
      </c>
      <c r="J3281" t="s">
        <v>161</v>
      </c>
      <c r="K3281" t="s">
        <v>91</v>
      </c>
      <c r="L3281" t="s">
        <v>70</v>
      </c>
      <c r="M3281" t="s">
        <v>26</v>
      </c>
      <c r="N3281">
        <v>331</v>
      </c>
      <c r="O3281">
        <v>310</v>
      </c>
      <c r="P3281">
        <v>224</v>
      </c>
      <c r="Q3281">
        <v>196</v>
      </c>
      <c r="R3281">
        <v>0</v>
      </c>
      <c r="S3281">
        <v>0</v>
      </c>
      <c r="T3281">
        <v>0</v>
      </c>
      <c r="U3281">
        <v>0</v>
      </c>
      <c r="V3281">
        <v>93</v>
      </c>
      <c r="W3281">
        <v>67</v>
      </c>
      <c r="X3281">
        <v>59</v>
      </c>
      <c r="Y3281" t="s">
        <v>173</v>
      </c>
      <c r="Z3281" t="s">
        <v>173</v>
      </c>
      <c r="AA3281" t="s">
        <v>173</v>
      </c>
      <c r="AB3281" t="s">
        <v>173</v>
      </c>
      <c r="AC3281" s="25">
        <v>0.1438828886114373</v>
      </c>
      <c r="AD3281" s="25">
        <v>0.10396699048052242</v>
      </c>
      <c r="AE3281" s="25">
        <v>9.0971116670457125E-2</v>
      </c>
      <c r="AQ3281" s="5">
        <f>VLOOKUP(AR3281,'End KS4 denominations'!A:G,7,0)</f>
        <v>215453</v>
      </c>
      <c r="AR3281" s="5" t="str">
        <f t="shared" si="51"/>
        <v>Girls.S9.state-funded mainstream.Total.No religious character</v>
      </c>
    </row>
    <row r="3282" spans="1:44" x14ac:dyDescent="0.25">
      <c r="A3282">
        <v>201819</v>
      </c>
      <c r="B3282" t="s">
        <v>19</v>
      </c>
      <c r="C3282" t="s">
        <v>110</v>
      </c>
      <c r="D3282" t="s">
        <v>20</v>
      </c>
      <c r="E3282" t="s">
        <v>21</v>
      </c>
      <c r="F3282" t="s">
        <v>22</v>
      </c>
      <c r="G3282" t="s">
        <v>161</v>
      </c>
      <c r="H3282" t="s">
        <v>132</v>
      </c>
      <c r="I3282" t="s">
        <v>166</v>
      </c>
      <c r="J3282" t="s">
        <v>161</v>
      </c>
      <c r="K3282" t="s">
        <v>91</v>
      </c>
      <c r="L3282" t="s">
        <v>70</v>
      </c>
      <c r="M3282" t="s">
        <v>26</v>
      </c>
      <c r="N3282">
        <v>645</v>
      </c>
      <c r="O3282">
        <v>579</v>
      </c>
      <c r="P3282">
        <v>417</v>
      </c>
      <c r="Q3282">
        <v>357</v>
      </c>
      <c r="R3282">
        <v>0</v>
      </c>
      <c r="S3282">
        <v>0</v>
      </c>
      <c r="T3282">
        <v>0</v>
      </c>
      <c r="U3282">
        <v>0</v>
      </c>
      <c r="V3282">
        <v>89</v>
      </c>
      <c r="W3282">
        <v>64</v>
      </c>
      <c r="X3282">
        <v>55</v>
      </c>
      <c r="Y3282" t="s">
        <v>173</v>
      </c>
      <c r="Z3282" t="s">
        <v>173</v>
      </c>
      <c r="AA3282" t="s">
        <v>173</v>
      </c>
      <c r="AB3282" t="s">
        <v>173</v>
      </c>
      <c r="AC3282" s="25">
        <v>0.13238431234466563</v>
      </c>
      <c r="AD3282" s="25">
        <v>9.5344142051339495E-2</v>
      </c>
      <c r="AE3282" s="25">
        <v>8.1625560461218716E-2</v>
      </c>
      <c r="AQ3282" s="5">
        <f>VLOOKUP(AR3282,'End KS4 denominations'!A:G,7,0)</f>
        <v>437363</v>
      </c>
      <c r="AR3282" s="5" t="str">
        <f t="shared" si="51"/>
        <v>Total.S9.state-funded mainstream.Total.No religious character</v>
      </c>
    </row>
    <row r="3283" spans="1:44" x14ac:dyDescent="0.25">
      <c r="A3283">
        <v>201819</v>
      </c>
      <c r="B3283" t="s">
        <v>19</v>
      </c>
      <c r="C3283" t="s">
        <v>110</v>
      </c>
      <c r="D3283" t="s">
        <v>20</v>
      </c>
      <c r="E3283" t="s">
        <v>21</v>
      </c>
      <c r="F3283" t="s">
        <v>22</v>
      </c>
      <c r="G3283" t="s">
        <v>111</v>
      </c>
      <c r="H3283" t="s">
        <v>132</v>
      </c>
      <c r="I3283" t="s">
        <v>166</v>
      </c>
      <c r="J3283" t="s">
        <v>161</v>
      </c>
      <c r="K3283" t="s">
        <v>133</v>
      </c>
      <c r="L3283" t="s">
        <v>70</v>
      </c>
      <c r="M3283" t="s">
        <v>26</v>
      </c>
      <c r="N3283">
        <v>11</v>
      </c>
      <c r="O3283">
        <v>11</v>
      </c>
      <c r="P3283">
        <v>5</v>
      </c>
      <c r="Q3283">
        <v>5</v>
      </c>
      <c r="R3283">
        <v>0</v>
      </c>
      <c r="S3283">
        <v>0</v>
      </c>
      <c r="T3283">
        <v>0</v>
      </c>
      <c r="U3283">
        <v>0</v>
      </c>
      <c r="V3283">
        <v>100</v>
      </c>
      <c r="W3283">
        <v>45</v>
      </c>
      <c r="X3283">
        <v>45</v>
      </c>
      <c r="Y3283" t="s">
        <v>173</v>
      </c>
      <c r="Z3283" t="s">
        <v>173</v>
      </c>
      <c r="AA3283" t="s">
        <v>173</v>
      </c>
      <c r="AB3283" t="s">
        <v>173</v>
      </c>
      <c r="AC3283" s="25">
        <v>0.21513788382554275</v>
      </c>
      <c r="AD3283" s="25">
        <v>9.7789947193428525E-2</v>
      </c>
      <c r="AE3283" s="25">
        <v>9.7789947193428525E-2</v>
      </c>
      <c r="AQ3283" s="5">
        <f>VLOOKUP(AR3283,'End KS4 denominations'!A:G,7,0)</f>
        <v>5113</v>
      </c>
      <c r="AR3283" s="5" t="str">
        <f t="shared" si="51"/>
        <v>Boys.S9.state-funded mainstream.Total.Other Christian faith</v>
      </c>
    </row>
    <row r="3284" spans="1:44" x14ac:dyDescent="0.25">
      <c r="A3284">
        <v>201819</v>
      </c>
      <c r="B3284" t="s">
        <v>19</v>
      </c>
      <c r="C3284" t="s">
        <v>110</v>
      </c>
      <c r="D3284" t="s">
        <v>20</v>
      </c>
      <c r="E3284" t="s">
        <v>21</v>
      </c>
      <c r="F3284" t="s">
        <v>22</v>
      </c>
      <c r="G3284" t="s">
        <v>113</v>
      </c>
      <c r="H3284" t="s">
        <v>132</v>
      </c>
      <c r="I3284" t="s">
        <v>166</v>
      </c>
      <c r="J3284" t="s">
        <v>161</v>
      </c>
      <c r="K3284" t="s">
        <v>133</v>
      </c>
      <c r="L3284" t="s">
        <v>70</v>
      </c>
      <c r="M3284" t="s">
        <v>26</v>
      </c>
      <c r="N3284">
        <v>2</v>
      </c>
      <c r="O3284">
        <v>2</v>
      </c>
      <c r="P3284">
        <v>2</v>
      </c>
      <c r="Q3284">
        <v>2</v>
      </c>
      <c r="R3284">
        <v>0</v>
      </c>
      <c r="S3284">
        <v>0</v>
      </c>
      <c r="T3284">
        <v>0</v>
      </c>
      <c r="U3284">
        <v>0</v>
      </c>
      <c r="V3284">
        <v>100</v>
      </c>
      <c r="W3284">
        <v>100</v>
      </c>
      <c r="X3284">
        <v>100</v>
      </c>
      <c r="Y3284" t="s">
        <v>173</v>
      </c>
      <c r="Z3284" t="s">
        <v>173</v>
      </c>
      <c r="AA3284" t="s">
        <v>173</v>
      </c>
      <c r="AB3284" t="s">
        <v>173</v>
      </c>
      <c r="AC3284" s="25">
        <v>4.4004400440044E-2</v>
      </c>
      <c r="AD3284" s="25">
        <v>4.4004400440044E-2</v>
      </c>
      <c r="AE3284" s="25">
        <v>4.4004400440044E-2</v>
      </c>
      <c r="AQ3284" s="5">
        <f>VLOOKUP(AR3284,'End KS4 denominations'!A:G,7,0)</f>
        <v>4545</v>
      </c>
      <c r="AR3284" s="5" t="str">
        <f t="shared" si="51"/>
        <v>Girls.S9.state-funded mainstream.Total.Other Christian faith</v>
      </c>
    </row>
    <row r="3285" spans="1:44" x14ac:dyDescent="0.25">
      <c r="A3285">
        <v>201819</v>
      </c>
      <c r="B3285" t="s">
        <v>19</v>
      </c>
      <c r="C3285" t="s">
        <v>110</v>
      </c>
      <c r="D3285" t="s">
        <v>20</v>
      </c>
      <c r="E3285" t="s">
        <v>21</v>
      </c>
      <c r="F3285" t="s">
        <v>22</v>
      </c>
      <c r="G3285" t="s">
        <v>161</v>
      </c>
      <c r="H3285" t="s">
        <v>132</v>
      </c>
      <c r="I3285" t="s">
        <v>166</v>
      </c>
      <c r="J3285" t="s">
        <v>161</v>
      </c>
      <c r="K3285" t="s">
        <v>133</v>
      </c>
      <c r="L3285" t="s">
        <v>70</v>
      </c>
      <c r="M3285" t="s">
        <v>26</v>
      </c>
      <c r="N3285">
        <v>13</v>
      </c>
      <c r="O3285">
        <v>13</v>
      </c>
      <c r="P3285">
        <v>7</v>
      </c>
      <c r="Q3285">
        <v>7</v>
      </c>
      <c r="R3285">
        <v>0</v>
      </c>
      <c r="S3285">
        <v>0</v>
      </c>
      <c r="T3285">
        <v>0</v>
      </c>
      <c r="U3285">
        <v>0</v>
      </c>
      <c r="V3285">
        <v>100</v>
      </c>
      <c r="W3285">
        <v>53</v>
      </c>
      <c r="X3285">
        <v>53</v>
      </c>
      <c r="Y3285" t="s">
        <v>173</v>
      </c>
      <c r="Z3285" t="s">
        <v>173</v>
      </c>
      <c r="AA3285" t="s">
        <v>173</v>
      </c>
      <c r="AB3285" t="s">
        <v>173</v>
      </c>
      <c r="AC3285" s="25">
        <v>0.13460343756471319</v>
      </c>
      <c r="AD3285" s="25">
        <v>7.2478774073307092E-2</v>
      </c>
      <c r="AE3285" s="25">
        <v>7.2478774073307092E-2</v>
      </c>
      <c r="AQ3285" s="5">
        <f>VLOOKUP(AR3285,'End KS4 denominations'!A:G,7,0)</f>
        <v>9658</v>
      </c>
      <c r="AR3285" s="5" t="str">
        <f t="shared" si="51"/>
        <v>Total.S9.state-funded mainstream.Total.Other Christian faith</v>
      </c>
    </row>
    <row r="3286" spans="1:44" x14ac:dyDescent="0.25">
      <c r="A3286">
        <v>201819</v>
      </c>
      <c r="B3286" t="s">
        <v>19</v>
      </c>
      <c r="C3286" t="s">
        <v>110</v>
      </c>
      <c r="D3286" t="s">
        <v>20</v>
      </c>
      <c r="E3286" t="s">
        <v>21</v>
      </c>
      <c r="F3286" t="s">
        <v>22</v>
      </c>
      <c r="G3286" t="s">
        <v>111</v>
      </c>
      <c r="H3286" t="s">
        <v>132</v>
      </c>
      <c r="I3286" t="s">
        <v>166</v>
      </c>
      <c r="J3286" t="s">
        <v>161</v>
      </c>
      <c r="K3286" t="s">
        <v>134</v>
      </c>
      <c r="L3286" t="s">
        <v>70</v>
      </c>
      <c r="M3286" t="s">
        <v>26</v>
      </c>
      <c r="N3286">
        <v>9</v>
      </c>
      <c r="O3286">
        <v>8</v>
      </c>
      <c r="P3286">
        <v>4</v>
      </c>
      <c r="Q3286">
        <v>3</v>
      </c>
      <c r="R3286">
        <v>0</v>
      </c>
      <c r="S3286">
        <v>0</v>
      </c>
      <c r="T3286">
        <v>0</v>
      </c>
      <c r="U3286">
        <v>0</v>
      </c>
      <c r="V3286">
        <v>88</v>
      </c>
      <c r="W3286">
        <v>44</v>
      </c>
      <c r="X3286">
        <v>33</v>
      </c>
      <c r="Y3286" t="s">
        <v>173</v>
      </c>
      <c r="Z3286" t="s">
        <v>173</v>
      </c>
      <c r="AA3286" t="s">
        <v>173</v>
      </c>
      <c r="AB3286" t="s">
        <v>173</v>
      </c>
      <c r="AC3286" s="25">
        <v>3.2204822672195162E-2</v>
      </c>
      <c r="AD3286" s="25">
        <v>1.6102411336097581E-2</v>
      </c>
      <c r="AE3286" s="25">
        <v>1.2076808502073185E-2</v>
      </c>
      <c r="AQ3286" s="5">
        <f>VLOOKUP(AR3286,'End KS4 denominations'!A:G,7,0)</f>
        <v>24841</v>
      </c>
      <c r="AR3286" s="5" t="str">
        <f t="shared" si="51"/>
        <v>Boys.S9.state-funded mainstream.Total.Roman catholic</v>
      </c>
    </row>
    <row r="3287" spans="1:44" x14ac:dyDescent="0.25">
      <c r="A3287">
        <v>201819</v>
      </c>
      <c r="B3287" t="s">
        <v>19</v>
      </c>
      <c r="C3287" t="s">
        <v>110</v>
      </c>
      <c r="D3287" t="s">
        <v>20</v>
      </c>
      <c r="E3287" t="s">
        <v>21</v>
      </c>
      <c r="F3287" t="s">
        <v>22</v>
      </c>
      <c r="G3287" t="s">
        <v>113</v>
      </c>
      <c r="H3287" t="s">
        <v>132</v>
      </c>
      <c r="I3287" t="s">
        <v>166</v>
      </c>
      <c r="J3287" t="s">
        <v>161</v>
      </c>
      <c r="K3287" t="s">
        <v>134</v>
      </c>
      <c r="L3287" t="s">
        <v>70</v>
      </c>
      <c r="M3287" t="s">
        <v>26</v>
      </c>
      <c r="N3287">
        <v>7</v>
      </c>
      <c r="O3287">
        <v>7</v>
      </c>
      <c r="P3287">
        <v>6</v>
      </c>
      <c r="Q3287">
        <v>4</v>
      </c>
      <c r="R3287">
        <v>0</v>
      </c>
      <c r="S3287">
        <v>0</v>
      </c>
      <c r="T3287">
        <v>0</v>
      </c>
      <c r="U3287">
        <v>0</v>
      </c>
      <c r="V3287">
        <v>100</v>
      </c>
      <c r="W3287">
        <v>85</v>
      </c>
      <c r="X3287">
        <v>57</v>
      </c>
      <c r="Y3287" t="s">
        <v>173</v>
      </c>
      <c r="Z3287" t="s">
        <v>173</v>
      </c>
      <c r="AA3287" t="s">
        <v>173</v>
      </c>
      <c r="AB3287" t="s">
        <v>173</v>
      </c>
      <c r="AC3287" s="25">
        <v>2.6856967464702272E-2</v>
      </c>
      <c r="AD3287" s="25">
        <v>2.3020257826887661E-2</v>
      </c>
      <c r="AE3287" s="25">
        <v>1.534683855125844E-2</v>
      </c>
      <c r="AQ3287" s="5">
        <f>VLOOKUP(AR3287,'End KS4 denominations'!A:G,7,0)</f>
        <v>26064</v>
      </c>
      <c r="AR3287" s="5" t="str">
        <f t="shared" si="51"/>
        <v>Girls.S9.state-funded mainstream.Total.Roman catholic</v>
      </c>
    </row>
    <row r="3288" spans="1:44" x14ac:dyDescent="0.25">
      <c r="A3288">
        <v>201819</v>
      </c>
      <c r="B3288" t="s">
        <v>19</v>
      </c>
      <c r="C3288" t="s">
        <v>110</v>
      </c>
      <c r="D3288" t="s">
        <v>20</v>
      </c>
      <c r="E3288" t="s">
        <v>21</v>
      </c>
      <c r="F3288" t="s">
        <v>22</v>
      </c>
      <c r="G3288" t="s">
        <v>161</v>
      </c>
      <c r="H3288" t="s">
        <v>132</v>
      </c>
      <c r="I3288" t="s">
        <v>166</v>
      </c>
      <c r="J3288" t="s">
        <v>161</v>
      </c>
      <c r="K3288" t="s">
        <v>134</v>
      </c>
      <c r="L3288" t="s">
        <v>70</v>
      </c>
      <c r="M3288" t="s">
        <v>26</v>
      </c>
      <c r="N3288">
        <v>16</v>
      </c>
      <c r="O3288">
        <v>15</v>
      </c>
      <c r="P3288">
        <v>10</v>
      </c>
      <c r="Q3288">
        <v>7</v>
      </c>
      <c r="R3288">
        <v>0</v>
      </c>
      <c r="S3288">
        <v>0</v>
      </c>
      <c r="T3288">
        <v>0</v>
      </c>
      <c r="U3288">
        <v>0</v>
      </c>
      <c r="V3288">
        <v>93</v>
      </c>
      <c r="W3288">
        <v>62</v>
      </c>
      <c r="X3288">
        <v>43</v>
      </c>
      <c r="Y3288" t="s">
        <v>173</v>
      </c>
      <c r="Z3288" t="s">
        <v>173</v>
      </c>
      <c r="AA3288" t="s">
        <v>173</v>
      </c>
      <c r="AB3288" t="s">
        <v>173</v>
      </c>
      <c r="AC3288" s="25">
        <v>2.946665357037619E-2</v>
      </c>
      <c r="AD3288" s="25">
        <v>1.9644435713584128E-2</v>
      </c>
      <c r="AE3288" s="25">
        <v>1.3751104999508889E-2</v>
      </c>
      <c r="AQ3288" s="5">
        <f>VLOOKUP(AR3288,'End KS4 denominations'!A:G,7,0)</f>
        <v>50905</v>
      </c>
      <c r="AR3288" s="5" t="str">
        <f t="shared" si="51"/>
        <v>Total.S9.state-funded mainstream.Total.Roman catholic</v>
      </c>
    </row>
    <row r="3289" spans="1:44" x14ac:dyDescent="0.25">
      <c r="A3289">
        <v>201819</v>
      </c>
      <c r="B3289" t="s">
        <v>19</v>
      </c>
      <c r="C3289" t="s">
        <v>110</v>
      </c>
      <c r="D3289" t="s">
        <v>20</v>
      </c>
      <c r="E3289" t="s">
        <v>21</v>
      </c>
      <c r="F3289" t="s">
        <v>22</v>
      </c>
      <c r="G3289" t="s">
        <v>111</v>
      </c>
      <c r="H3289" t="s">
        <v>132</v>
      </c>
      <c r="I3289" t="s">
        <v>166</v>
      </c>
      <c r="J3289" t="s">
        <v>161</v>
      </c>
      <c r="K3289" t="s">
        <v>90</v>
      </c>
      <c r="L3289" t="s">
        <v>25</v>
      </c>
      <c r="M3289" t="s">
        <v>26</v>
      </c>
      <c r="N3289">
        <v>222</v>
      </c>
      <c r="O3289">
        <v>220</v>
      </c>
      <c r="P3289">
        <v>190</v>
      </c>
      <c r="Q3289">
        <v>174</v>
      </c>
      <c r="R3289">
        <v>0</v>
      </c>
      <c r="S3289">
        <v>0</v>
      </c>
      <c r="T3289">
        <v>0</v>
      </c>
      <c r="U3289">
        <v>0</v>
      </c>
      <c r="V3289">
        <v>99</v>
      </c>
      <c r="W3289">
        <v>85</v>
      </c>
      <c r="X3289">
        <v>78</v>
      </c>
      <c r="Y3289" t="s">
        <v>173</v>
      </c>
      <c r="Z3289" t="s">
        <v>173</v>
      </c>
      <c r="AA3289" t="s">
        <v>173</v>
      </c>
      <c r="AB3289" t="s">
        <v>173</v>
      </c>
      <c r="AC3289" s="25">
        <v>1.4485119831445878</v>
      </c>
      <c r="AD3289" s="25">
        <v>1.2509876218066895</v>
      </c>
      <c r="AE3289" s="25">
        <v>1.1456412957598103</v>
      </c>
      <c r="AQ3289" s="5">
        <f>VLOOKUP(AR3289,'End KS4 denominations'!A:G,7,0)</f>
        <v>15188</v>
      </c>
      <c r="AR3289" s="5" t="str">
        <f t="shared" si="51"/>
        <v>Boys.S9.state-funded mainstream.Total.Church of England</v>
      </c>
    </row>
    <row r="3290" spans="1:44" x14ac:dyDescent="0.25">
      <c r="A3290">
        <v>201819</v>
      </c>
      <c r="B3290" t="s">
        <v>19</v>
      </c>
      <c r="C3290" t="s">
        <v>110</v>
      </c>
      <c r="D3290" t="s">
        <v>20</v>
      </c>
      <c r="E3290" t="s">
        <v>21</v>
      </c>
      <c r="F3290" t="s">
        <v>22</v>
      </c>
      <c r="G3290" t="s">
        <v>113</v>
      </c>
      <c r="H3290" t="s">
        <v>132</v>
      </c>
      <c r="I3290" t="s">
        <v>166</v>
      </c>
      <c r="J3290" t="s">
        <v>161</v>
      </c>
      <c r="K3290" t="s">
        <v>90</v>
      </c>
      <c r="L3290" t="s">
        <v>25</v>
      </c>
      <c r="M3290" t="s">
        <v>26</v>
      </c>
      <c r="N3290">
        <v>196</v>
      </c>
      <c r="O3290">
        <v>194</v>
      </c>
      <c r="P3290">
        <v>170</v>
      </c>
      <c r="Q3290">
        <v>149</v>
      </c>
      <c r="R3290">
        <v>0</v>
      </c>
      <c r="S3290">
        <v>0</v>
      </c>
      <c r="T3290">
        <v>0</v>
      </c>
      <c r="U3290">
        <v>0</v>
      </c>
      <c r="V3290">
        <v>98</v>
      </c>
      <c r="W3290">
        <v>86</v>
      </c>
      <c r="X3290">
        <v>76</v>
      </c>
      <c r="Y3290" t="s">
        <v>173</v>
      </c>
      <c r="Z3290" t="s">
        <v>173</v>
      </c>
      <c r="AA3290" t="s">
        <v>173</v>
      </c>
      <c r="AB3290" t="s">
        <v>173</v>
      </c>
      <c r="AC3290" s="25">
        <v>1.3245033112582782</v>
      </c>
      <c r="AD3290" s="25">
        <v>1.1606472315149861</v>
      </c>
      <c r="AE3290" s="25">
        <v>1.0172731617396054</v>
      </c>
      <c r="AQ3290" s="5">
        <f>VLOOKUP(AR3290,'End KS4 denominations'!A:G,7,0)</f>
        <v>14647</v>
      </c>
      <c r="AR3290" s="5" t="str">
        <f t="shared" si="51"/>
        <v>Girls.S9.state-funded mainstream.Total.Church of England</v>
      </c>
    </row>
    <row r="3291" spans="1:44" x14ac:dyDescent="0.25">
      <c r="A3291">
        <v>201819</v>
      </c>
      <c r="B3291" t="s">
        <v>19</v>
      </c>
      <c r="C3291" t="s">
        <v>110</v>
      </c>
      <c r="D3291" t="s">
        <v>20</v>
      </c>
      <c r="E3291" t="s">
        <v>21</v>
      </c>
      <c r="F3291" t="s">
        <v>22</v>
      </c>
      <c r="G3291" t="s">
        <v>161</v>
      </c>
      <c r="H3291" t="s">
        <v>132</v>
      </c>
      <c r="I3291" t="s">
        <v>166</v>
      </c>
      <c r="J3291" t="s">
        <v>161</v>
      </c>
      <c r="K3291" t="s">
        <v>90</v>
      </c>
      <c r="L3291" t="s">
        <v>25</v>
      </c>
      <c r="M3291" t="s">
        <v>26</v>
      </c>
      <c r="N3291">
        <v>418</v>
      </c>
      <c r="O3291">
        <v>414</v>
      </c>
      <c r="P3291">
        <v>360</v>
      </c>
      <c r="Q3291">
        <v>323</v>
      </c>
      <c r="R3291">
        <v>0</v>
      </c>
      <c r="S3291">
        <v>0</v>
      </c>
      <c r="T3291">
        <v>0</v>
      </c>
      <c r="U3291">
        <v>0</v>
      </c>
      <c r="V3291">
        <v>99</v>
      </c>
      <c r="W3291">
        <v>86</v>
      </c>
      <c r="X3291">
        <v>77</v>
      </c>
      <c r="Y3291" t="s">
        <v>173</v>
      </c>
      <c r="Z3291" t="s">
        <v>173</v>
      </c>
      <c r="AA3291" t="s">
        <v>173</v>
      </c>
      <c r="AB3291" t="s">
        <v>173</v>
      </c>
      <c r="AC3291" s="25">
        <v>1.3876319758672699</v>
      </c>
      <c r="AD3291" s="25">
        <v>1.206636500754148</v>
      </c>
      <c r="AE3291" s="25">
        <v>1.0826210826210827</v>
      </c>
      <c r="AQ3291" s="5">
        <f>VLOOKUP(AR3291,'End KS4 denominations'!A:G,7,0)</f>
        <v>29835</v>
      </c>
      <c r="AR3291" s="5" t="str">
        <f t="shared" si="51"/>
        <v>Total.S9.state-funded mainstream.Total.Church of England</v>
      </c>
    </row>
    <row r="3292" spans="1:44" x14ac:dyDescent="0.25">
      <c r="A3292">
        <v>201819</v>
      </c>
      <c r="B3292" t="s">
        <v>19</v>
      </c>
      <c r="C3292" t="s">
        <v>110</v>
      </c>
      <c r="D3292" t="s">
        <v>20</v>
      </c>
      <c r="E3292" t="s">
        <v>21</v>
      </c>
      <c r="F3292" t="s">
        <v>22</v>
      </c>
      <c r="G3292" t="s">
        <v>111</v>
      </c>
      <c r="H3292" t="s">
        <v>132</v>
      </c>
      <c r="I3292" t="s">
        <v>166</v>
      </c>
      <c r="J3292" t="s">
        <v>161</v>
      </c>
      <c r="K3292" t="s">
        <v>135</v>
      </c>
      <c r="L3292" t="s">
        <v>25</v>
      </c>
      <c r="M3292" t="s">
        <v>26</v>
      </c>
      <c r="N3292">
        <v>4</v>
      </c>
      <c r="O3292">
        <v>3</v>
      </c>
      <c r="P3292">
        <v>0</v>
      </c>
      <c r="Q3292">
        <v>0</v>
      </c>
      <c r="R3292">
        <v>0</v>
      </c>
      <c r="S3292">
        <v>0</v>
      </c>
      <c r="T3292">
        <v>0</v>
      </c>
      <c r="U3292">
        <v>0</v>
      </c>
      <c r="V3292">
        <v>75</v>
      </c>
      <c r="W3292">
        <v>0</v>
      </c>
      <c r="X3292">
        <v>0</v>
      </c>
      <c r="Y3292" t="s">
        <v>173</v>
      </c>
      <c r="Z3292" t="s">
        <v>173</v>
      </c>
      <c r="AA3292" t="s">
        <v>173</v>
      </c>
      <c r="AB3292" t="s">
        <v>173</v>
      </c>
      <c r="AC3292" s="25">
        <v>3.8961038961038961</v>
      </c>
      <c r="AD3292" s="25">
        <v>0</v>
      </c>
      <c r="AE3292" s="25">
        <v>0</v>
      </c>
      <c r="AQ3292" s="5">
        <f>VLOOKUP(AR3292,'End KS4 denominations'!A:G,7,0)</f>
        <v>77</v>
      </c>
      <c r="AR3292" s="5" t="str">
        <f t="shared" si="51"/>
        <v>Boys.S9.state-funded mainstream.Total.Hindu</v>
      </c>
    </row>
    <row r="3293" spans="1:44" x14ac:dyDescent="0.25">
      <c r="A3293">
        <v>201819</v>
      </c>
      <c r="B3293" t="s">
        <v>19</v>
      </c>
      <c r="C3293" t="s">
        <v>110</v>
      </c>
      <c r="D3293" t="s">
        <v>20</v>
      </c>
      <c r="E3293" t="s">
        <v>21</v>
      </c>
      <c r="F3293" t="s">
        <v>22</v>
      </c>
      <c r="G3293" t="s">
        <v>113</v>
      </c>
      <c r="H3293" t="s">
        <v>132</v>
      </c>
      <c r="I3293" t="s">
        <v>166</v>
      </c>
      <c r="J3293" t="s">
        <v>161</v>
      </c>
      <c r="K3293" t="s">
        <v>135</v>
      </c>
      <c r="L3293" t="s">
        <v>25</v>
      </c>
      <c r="M3293" t="s">
        <v>26</v>
      </c>
      <c r="N3293">
        <v>4</v>
      </c>
      <c r="O3293">
        <v>3</v>
      </c>
      <c r="P3293">
        <v>1</v>
      </c>
      <c r="Q3293">
        <v>1</v>
      </c>
      <c r="R3293">
        <v>0</v>
      </c>
      <c r="S3293">
        <v>0</v>
      </c>
      <c r="T3293">
        <v>0</v>
      </c>
      <c r="U3293">
        <v>0</v>
      </c>
      <c r="V3293">
        <v>75</v>
      </c>
      <c r="W3293">
        <v>25</v>
      </c>
      <c r="X3293">
        <v>25</v>
      </c>
      <c r="Y3293" t="s">
        <v>173</v>
      </c>
      <c r="Z3293" t="s">
        <v>173</v>
      </c>
      <c r="AA3293" t="s">
        <v>173</v>
      </c>
      <c r="AB3293" t="s">
        <v>173</v>
      </c>
      <c r="AC3293" s="25">
        <v>4.4117647058823533</v>
      </c>
      <c r="AD3293" s="25">
        <v>1.4705882352941175</v>
      </c>
      <c r="AE3293" s="25">
        <v>1.4705882352941175</v>
      </c>
      <c r="AQ3293" s="5">
        <f>VLOOKUP(AR3293,'End KS4 denominations'!A:G,7,0)</f>
        <v>68</v>
      </c>
      <c r="AR3293" s="5" t="str">
        <f t="shared" si="51"/>
        <v>Girls.S9.state-funded mainstream.Total.Hindu</v>
      </c>
    </row>
    <row r="3294" spans="1:44" x14ac:dyDescent="0.25">
      <c r="A3294">
        <v>201819</v>
      </c>
      <c r="B3294" t="s">
        <v>19</v>
      </c>
      <c r="C3294" t="s">
        <v>110</v>
      </c>
      <c r="D3294" t="s">
        <v>20</v>
      </c>
      <c r="E3294" t="s">
        <v>21</v>
      </c>
      <c r="F3294" t="s">
        <v>22</v>
      </c>
      <c r="G3294" t="s">
        <v>161</v>
      </c>
      <c r="H3294" t="s">
        <v>132</v>
      </c>
      <c r="I3294" t="s">
        <v>166</v>
      </c>
      <c r="J3294" t="s">
        <v>161</v>
      </c>
      <c r="K3294" t="s">
        <v>135</v>
      </c>
      <c r="L3294" t="s">
        <v>25</v>
      </c>
      <c r="M3294" t="s">
        <v>26</v>
      </c>
      <c r="N3294">
        <v>8</v>
      </c>
      <c r="O3294">
        <v>6</v>
      </c>
      <c r="P3294">
        <v>1</v>
      </c>
      <c r="Q3294">
        <v>1</v>
      </c>
      <c r="R3294">
        <v>0</v>
      </c>
      <c r="S3294">
        <v>0</v>
      </c>
      <c r="T3294">
        <v>0</v>
      </c>
      <c r="U3294">
        <v>0</v>
      </c>
      <c r="V3294">
        <v>75</v>
      </c>
      <c r="W3294">
        <v>12</v>
      </c>
      <c r="X3294">
        <v>12</v>
      </c>
      <c r="Y3294" t="s">
        <v>173</v>
      </c>
      <c r="Z3294" t="s">
        <v>173</v>
      </c>
      <c r="AA3294" t="s">
        <v>173</v>
      </c>
      <c r="AB3294" t="s">
        <v>173</v>
      </c>
      <c r="AC3294" s="25">
        <v>4.1379310344827589</v>
      </c>
      <c r="AD3294" s="25">
        <v>0.68965517241379315</v>
      </c>
      <c r="AE3294" s="25">
        <v>0.68965517241379315</v>
      </c>
      <c r="AQ3294" s="5">
        <f>VLOOKUP(AR3294,'End KS4 denominations'!A:G,7,0)</f>
        <v>145</v>
      </c>
      <c r="AR3294" s="5" t="str">
        <f t="shared" si="51"/>
        <v>Total.S9.state-funded mainstream.Total.Hindu</v>
      </c>
    </row>
    <row r="3295" spans="1:44" x14ac:dyDescent="0.25">
      <c r="A3295">
        <v>201819</v>
      </c>
      <c r="B3295" t="s">
        <v>19</v>
      </c>
      <c r="C3295" t="s">
        <v>110</v>
      </c>
      <c r="D3295" t="s">
        <v>20</v>
      </c>
      <c r="E3295" t="s">
        <v>21</v>
      </c>
      <c r="F3295" t="s">
        <v>22</v>
      </c>
      <c r="G3295" t="s">
        <v>111</v>
      </c>
      <c r="H3295" t="s">
        <v>132</v>
      </c>
      <c r="I3295" t="s">
        <v>166</v>
      </c>
      <c r="J3295" t="s">
        <v>161</v>
      </c>
      <c r="K3295" t="s">
        <v>136</v>
      </c>
      <c r="L3295" t="s">
        <v>25</v>
      </c>
      <c r="M3295" t="s">
        <v>26</v>
      </c>
      <c r="N3295">
        <v>50</v>
      </c>
      <c r="O3295">
        <v>50</v>
      </c>
      <c r="P3295">
        <v>46</v>
      </c>
      <c r="Q3295">
        <v>6</v>
      </c>
      <c r="R3295">
        <v>0</v>
      </c>
      <c r="S3295">
        <v>0</v>
      </c>
      <c r="T3295">
        <v>0</v>
      </c>
      <c r="U3295">
        <v>0</v>
      </c>
      <c r="V3295">
        <v>100</v>
      </c>
      <c r="W3295">
        <v>92</v>
      </c>
      <c r="X3295">
        <v>12</v>
      </c>
      <c r="Y3295" t="s">
        <v>173</v>
      </c>
      <c r="Z3295" t="s">
        <v>173</v>
      </c>
      <c r="AA3295" t="s">
        <v>173</v>
      </c>
      <c r="AB3295" t="s">
        <v>173</v>
      </c>
      <c r="AC3295" s="25">
        <v>8.0128205128205128</v>
      </c>
      <c r="AD3295" s="25">
        <v>7.3717948717948723</v>
      </c>
      <c r="AE3295" s="25">
        <v>0.96153846153846156</v>
      </c>
      <c r="AQ3295" s="5">
        <f>VLOOKUP(AR3295,'End KS4 denominations'!A:G,7,0)</f>
        <v>624</v>
      </c>
      <c r="AR3295" s="5" t="str">
        <f t="shared" si="51"/>
        <v>Boys.S9.state-funded mainstream.Total.Jewish</v>
      </c>
    </row>
    <row r="3296" spans="1:44" x14ac:dyDescent="0.25">
      <c r="A3296">
        <v>201819</v>
      </c>
      <c r="B3296" t="s">
        <v>19</v>
      </c>
      <c r="C3296" t="s">
        <v>110</v>
      </c>
      <c r="D3296" t="s">
        <v>20</v>
      </c>
      <c r="E3296" t="s">
        <v>21</v>
      </c>
      <c r="F3296" t="s">
        <v>22</v>
      </c>
      <c r="G3296" t="s">
        <v>113</v>
      </c>
      <c r="H3296" t="s">
        <v>132</v>
      </c>
      <c r="I3296" t="s">
        <v>166</v>
      </c>
      <c r="J3296" t="s">
        <v>161</v>
      </c>
      <c r="K3296" t="s">
        <v>136</v>
      </c>
      <c r="L3296" t="s">
        <v>25</v>
      </c>
      <c r="M3296" t="s">
        <v>26</v>
      </c>
      <c r="N3296">
        <v>191</v>
      </c>
      <c r="O3296">
        <v>185</v>
      </c>
      <c r="P3296">
        <v>158</v>
      </c>
      <c r="Q3296">
        <v>0</v>
      </c>
      <c r="R3296">
        <v>0</v>
      </c>
      <c r="S3296">
        <v>0</v>
      </c>
      <c r="T3296">
        <v>0</v>
      </c>
      <c r="U3296">
        <v>0</v>
      </c>
      <c r="V3296">
        <v>96</v>
      </c>
      <c r="W3296">
        <v>82</v>
      </c>
      <c r="X3296">
        <v>0</v>
      </c>
      <c r="Y3296" t="s">
        <v>173</v>
      </c>
      <c r="Z3296" t="s">
        <v>173</v>
      </c>
      <c r="AA3296" t="s">
        <v>173</v>
      </c>
      <c r="AB3296" t="s">
        <v>173</v>
      </c>
      <c r="AC3296" s="25">
        <v>24.310118265440213</v>
      </c>
      <c r="AD3296" s="25">
        <v>20.76215505913272</v>
      </c>
      <c r="AE3296" s="25">
        <v>0</v>
      </c>
      <c r="AQ3296" s="5">
        <f>VLOOKUP(AR3296,'End KS4 denominations'!A:G,7,0)</f>
        <v>761</v>
      </c>
      <c r="AR3296" s="5" t="str">
        <f t="shared" si="51"/>
        <v>Girls.S9.state-funded mainstream.Total.Jewish</v>
      </c>
    </row>
    <row r="3297" spans="1:44" x14ac:dyDescent="0.25">
      <c r="A3297">
        <v>201819</v>
      </c>
      <c r="B3297" t="s">
        <v>19</v>
      </c>
      <c r="C3297" t="s">
        <v>110</v>
      </c>
      <c r="D3297" t="s">
        <v>20</v>
      </c>
      <c r="E3297" t="s">
        <v>21</v>
      </c>
      <c r="F3297" t="s">
        <v>22</v>
      </c>
      <c r="G3297" t="s">
        <v>161</v>
      </c>
      <c r="H3297" t="s">
        <v>132</v>
      </c>
      <c r="I3297" t="s">
        <v>166</v>
      </c>
      <c r="J3297" t="s">
        <v>161</v>
      </c>
      <c r="K3297" t="s">
        <v>136</v>
      </c>
      <c r="L3297" t="s">
        <v>25</v>
      </c>
      <c r="M3297" t="s">
        <v>26</v>
      </c>
      <c r="N3297">
        <v>241</v>
      </c>
      <c r="O3297">
        <v>235</v>
      </c>
      <c r="P3297">
        <v>204</v>
      </c>
      <c r="Q3297">
        <v>6</v>
      </c>
      <c r="R3297">
        <v>0</v>
      </c>
      <c r="S3297">
        <v>0</v>
      </c>
      <c r="T3297">
        <v>0</v>
      </c>
      <c r="U3297">
        <v>0</v>
      </c>
      <c r="V3297">
        <v>97</v>
      </c>
      <c r="W3297">
        <v>84</v>
      </c>
      <c r="X3297">
        <v>2</v>
      </c>
      <c r="Y3297" t="s">
        <v>173</v>
      </c>
      <c r="Z3297" t="s">
        <v>173</v>
      </c>
      <c r="AA3297" t="s">
        <v>173</v>
      </c>
      <c r="AB3297" t="s">
        <v>173</v>
      </c>
      <c r="AC3297" s="25">
        <v>16.967509025270758</v>
      </c>
      <c r="AD3297" s="25">
        <v>14.729241877256319</v>
      </c>
      <c r="AE3297" s="25">
        <v>0.43321299638989169</v>
      </c>
      <c r="AQ3297" s="5">
        <f>VLOOKUP(AR3297,'End KS4 denominations'!A:G,7,0)</f>
        <v>1385</v>
      </c>
      <c r="AR3297" s="5" t="str">
        <f t="shared" si="51"/>
        <v>Total.S9.state-funded mainstream.Total.Jewish</v>
      </c>
    </row>
    <row r="3298" spans="1:44" x14ac:dyDescent="0.25">
      <c r="A3298">
        <v>201819</v>
      </c>
      <c r="B3298" t="s">
        <v>19</v>
      </c>
      <c r="C3298" t="s">
        <v>110</v>
      </c>
      <c r="D3298" t="s">
        <v>20</v>
      </c>
      <c r="E3298" t="s">
        <v>21</v>
      </c>
      <c r="F3298" t="s">
        <v>22</v>
      </c>
      <c r="G3298" t="s">
        <v>111</v>
      </c>
      <c r="H3298" t="s">
        <v>132</v>
      </c>
      <c r="I3298" t="s">
        <v>166</v>
      </c>
      <c r="J3298" t="s">
        <v>161</v>
      </c>
      <c r="K3298" t="s">
        <v>91</v>
      </c>
      <c r="L3298" t="s">
        <v>25</v>
      </c>
      <c r="M3298" t="s">
        <v>26</v>
      </c>
      <c r="N3298">
        <v>1428</v>
      </c>
      <c r="O3298">
        <v>1407</v>
      </c>
      <c r="P3298">
        <v>1188</v>
      </c>
      <c r="Q3298">
        <v>1089</v>
      </c>
      <c r="R3298">
        <v>0</v>
      </c>
      <c r="S3298">
        <v>0</v>
      </c>
      <c r="T3298">
        <v>0</v>
      </c>
      <c r="U3298">
        <v>0</v>
      </c>
      <c r="V3298">
        <v>98</v>
      </c>
      <c r="W3298">
        <v>83</v>
      </c>
      <c r="X3298">
        <v>76</v>
      </c>
      <c r="Y3298" t="s">
        <v>173</v>
      </c>
      <c r="Z3298" t="s">
        <v>173</v>
      </c>
      <c r="AA3298" t="s">
        <v>173</v>
      </c>
      <c r="AB3298" t="s">
        <v>173</v>
      </c>
      <c r="AC3298" s="25">
        <v>0.63404082736244427</v>
      </c>
      <c r="AD3298" s="25">
        <v>0.53535216979856703</v>
      </c>
      <c r="AE3298" s="25">
        <v>0.49073948898201974</v>
      </c>
      <c r="AQ3298" s="5">
        <f>VLOOKUP(AR3298,'End KS4 denominations'!A:G,7,0)</f>
        <v>221910</v>
      </c>
      <c r="AR3298" s="5" t="str">
        <f t="shared" si="51"/>
        <v>Boys.S9.state-funded mainstream.Total.No religious character</v>
      </c>
    </row>
    <row r="3299" spans="1:44" x14ac:dyDescent="0.25">
      <c r="A3299">
        <v>201819</v>
      </c>
      <c r="B3299" t="s">
        <v>19</v>
      </c>
      <c r="C3299" t="s">
        <v>110</v>
      </c>
      <c r="D3299" t="s">
        <v>20</v>
      </c>
      <c r="E3299" t="s">
        <v>21</v>
      </c>
      <c r="F3299" t="s">
        <v>22</v>
      </c>
      <c r="G3299" t="s">
        <v>113</v>
      </c>
      <c r="H3299" t="s">
        <v>132</v>
      </c>
      <c r="I3299" t="s">
        <v>166</v>
      </c>
      <c r="J3299" t="s">
        <v>161</v>
      </c>
      <c r="K3299" t="s">
        <v>91</v>
      </c>
      <c r="L3299" t="s">
        <v>25</v>
      </c>
      <c r="M3299" t="s">
        <v>26</v>
      </c>
      <c r="N3299">
        <v>2244</v>
      </c>
      <c r="O3299">
        <v>2222</v>
      </c>
      <c r="P3299">
        <v>1986</v>
      </c>
      <c r="Q3299">
        <v>1837</v>
      </c>
      <c r="R3299">
        <v>0</v>
      </c>
      <c r="S3299">
        <v>0</v>
      </c>
      <c r="T3299">
        <v>0</v>
      </c>
      <c r="U3299">
        <v>0</v>
      </c>
      <c r="V3299">
        <v>99</v>
      </c>
      <c r="W3299">
        <v>88</v>
      </c>
      <c r="X3299">
        <v>81</v>
      </c>
      <c r="Y3299" t="s">
        <v>173</v>
      </c>
      <c r="Z3299" t="s">
        <v>173</v>
      </c>
      <c r="AA3299" t="s">
        <v>173</v>
      </c>
      <c r="AB3299" t="s">
        <v>173</v>
      </c>
      <c r="AC3299" s="25">
        <v>1.0313154144987537</v>
      </c>
      <c r="AD3299" s="25">
        <v>0.92177876381391766</v>
      </c>
      <c r="AE3299" s="25">
        <v>0.85262214961035576</v>
      </c>
      <c r="AQ3299" s="5">
        <f>VLOOKUP(AR3299,'End KS4 denominations'!A:G,7,0)</f>
        <v>215453</v>
      </c>
      <c r="AR3299" s="5" t="str">
        <f t="shared" si="51"/>
        <v>Girls.S9.state-funded mainstream.Total.No religious character</v>
      </c>
    </row>
    <row r="3300" spans="1:44" x14ac:dyDescent="0.25">
      <c r="A3300">
        <v>201819</v>
      </c>
      <c r="B3300" t="s">
        <v>19</v>
      </c>
      <c r="C3300" t="s">
        <v>110</v>
      </c>
      <c r="D3300" t="s">
        <v>20</v>
      </c>
      <c r="E3300" t="s">
        <v>21</v>
      </c>
      <c r="F3300" t="s">
        <v>22</v>
      </c>
      <c r="G3300" t="s">
        <v>161</v>
      </c>
      <c r="H3300" t="s">
        <v>132</v>
      </c>
      <c r="I3300" t="s">
        <v>166</v>
      </c>
      <c r="J3300" t="s">
        <v>161</v>
      </c>
      <c r="K3300" t="s">
        <v>91</v>
      </c>
      <c r="L3300" t="s">
        <v>25</v>
      </c>
      <c r="M3300" t="s">
        <v>26</v>
      </c>
      <c r="N3300">
        <v>3672</v>
      </c>
      <c r="O3300">
        <v>3629</v>
      </c>
      <c r="P3300">
        <v>3174</v>
      </c>
      <c r="Q3300">
        <v>2926</v>
      </c>
      <c r="R3300">
        <v>0</v>
      </c>
      <c r="S3300">
        <v>0</v>
      </c>
      <c r="T3300">
        <v>0</v>
      </c>
      <c r="U3300">
        <v>0</v>
      </c>
      <c r="V3300">
        <v>98</v>
      </c>
      <c r="W3300">
        <v>86</v>
      </c>
      <c r="X3300">
        <v>79</v>
      </c>
      <c r="Y3300" t="s">
        <v>173</v>
      </c>
      <c r="Z3300" t="s">
        <v>173</v>
      </c>
      <c r="AA3300" t="s">
        <v>173</v>
      </c>
      <c r="AB3300" t="s">
        <v>173</v>
      </c>
      <c r="AC3300" s="25">
        <v>0.82974554317580584</v>
      </c>
      <c r="AD3300" s="25">
        <v>0.72571296611738989</v>
      </c>
      <c r="AE3300" s="25">
        <v>0.66900949554489064</v>
      </c>
      <c r="AQ3300" s="5">
        <f>VLOOKUP(AR3300,'End KS4 denominations'!A:G,7,0)</f>
        <v>437363</v>
      </c>
      <c r="AR3300" s="5" t="str">
        <f t="shared" si="51"/>
        <v>Total.S9.state-funded mainstream.Total.No religious character</v>
      </c>
    </row>
    <row r="3301" spans="1:44" x14ac:dyDescent="0.25">
      <c r="A3301">
        <v>201819</v>
      </c>
      <c r="B3301" t="s">
        <v>19</v>
      </c>
      <c r="C3301" t="s">
        <v>110</v>
      </c>
      <c r="D3301" t="s">
        <v>20</v>
      </c>
      <c r="E3301" t="s">
        <v>21</v>
      </c>
      <c r="F3301" t="s">
        <v>22</v>
      </c>
      <c r="G3301" t="s">
        <v>111</v>
      </c>
      <c r="H3301" t="s">
        <v>132</v>
      </c>
      <c r="I3301" t="s">
        <v>166</v>
      </c>
      <c r="J3301" t="s">
        <v>161</v>
      </c>
      <c r="K3301" t="s">
        <v>133</v>
      </c>
      <c r="L3301" t="s">
        <v>25</v>
      </c>
      <c r="M3301" t="s">
        <v>26</v>
      </c>
      <c r="N3301">
        <v>98</v>
      </c>
      <c r="O3301">
        <v>96</v>
      </c>
      <c r="P3301">
        <v>84</v>
      </c>
      <c r="Q3301">
        <v>80</v>
      </c>
      <c r="R3301">
        <v>0</v>
      </c>
      <c r="S3301">
        <v>0</v>
      </c>
      <c r="T3301">
        <v>0</v>
      </c>
      <c r="U3301">
        <v>0</v>
      </c>
      <c r="V3301">
        <v>97</v>
      </c>
      <c r="W3301">
        <v>85</v>
      </c>
      <c r="X3301">
        <v>81</v>
      </c>
      <c r="Y3301" t="s">
        <v>173</v>
      </c>
      <c r="Z3301" t="s">
        <v>173</v>
      </c>
      <c r="AA3301" t="s">
        <v>173</v>
      </c>
      <c r="AB3301" t="s">
        <v>173</v>
      </c>
      <c r="AC3301" s="25">
        <v>1.8775669861138273</v>
      </c>
      <c r="AD3301" s="25">
        <v>1.642871112849599</v>
      </c>
      <c r="AE3301" s="25">
        <v>1.5646391550948564</v>
      </c>
      <c r="AQ3301" s="5">
        <f>VLOOKUP(AR3301,'End KS4 denominations'!A:G,7,0)</f>
        <v>5113</v>
      </c>
      <c r="AR3301" s="5" t="str">
        <f t="shared" si="51"/>
        <v>Boys.S9.state-funded mainstream.Total.Other Christian faith</v>
      </c>
    </row>
    <row r="3302" spans="1:44" x14ac:dyDescent="0.25">
      <c r="A3302">
        <v>201819</v>
      </c>
      <c r="B3302" t="s">
        <v>19</v>
      </c>
      <c r="C3302" t="s">
        <v>110</v>
      </c>
      <c r="D3302" t="s">
        <v>20</v>
      </c>
      <c r="E3302" t="s">
        <v>21</v>
      </c>
      <c r="F3302" t="s">
        <v>22</v>
      </c>
      <c r="G3302" t="s">
        <v>113</v>
      </c>
      <c r="H3302" t="s">
        <v>132</v>
      </c>
      <c r="I3302" t="s">
        <v>166</v>
      </c>
      <c r="J3302" t="s">
        <v>161</v>
      </c>
      <c r="K3302" t="s">
        <v>133</v>
      </c>
      <c r="L3302" t="s">
        <v>25</v>
      </c>
      <c r="M3302" t="s">
        <v>26</v>
      </c>
      <c r="N3302">
        <v>68</v>
      </c>
      <c r="O3302">
        <v>66</v>
      </c>
      <c r="P3302">
        <v>59</v>
      </c>
      <c r="Q3302">
        <v>57</v>
      </c>
      <c r="R3302">
        <v>0</v>
      </c>
      <c r="S3302">
        <v>0</v>
      </c>
      <c r="T3302">
        <v>0</v>
      </c>
      <c r="U3302">
        <v>0</v>
      </c>
      <c r="V3302">
        <v>97</v>
      </c>
      <c r="W3302">
        <v>86</v>
      </c>
      <c r="X3302">
        <v>83</v>
      </c>
      <c r="Y3302" t="s">
        <v>173</v>
      </c>
      <c r="Z3302" t="s">
        <v>173</v>
      </c>
      <c r="AA3302" t="s">
        <v>173</v>
      </c>
      <c r="AB3302" t="s">
        <v>173</v>
      </c>
      <c r="AC3302" s="25">
        <v>1.4521452145214522</v>
      </c>
      <c r="AD3302" s="25">
        <v>1.2981298129812981</v>
      </c>
      <c r="AE3302" s="25">
        <v>1.2541254125412542</v>
      </c>
      <c r="AQ3302" s="5">
        <f>VLOOKUP(AR3302,'End KS4 denominations'!A:G,7,0)</f>
        <v>4545</v>
      </c>
      <c r="AR3302" s="5" t="str">
        <f t="shared" si="51"/>
        <v>Girls.S9.state-funded mainstream.Total.Other Christian faith</v>
      </c>
    </row>
    <row r="3303" spans="1:44" x14ac:dyDescent="0.25">
      <c r="A3303">
        <v>201819</v>
      </c>
      <c r="B3303" t="s">
        <v>19</v>
      </c>
      <c r="C3303" t="s">
        <v>110</v>
      </c>
      <c r="D3303" t="s">
        <v>20</v>
      </c>
      <c r="E3303" t="s">
        <v>21</v>
      </c>
      <c r="F3303" t="s">
        <v>22</v>
      </c>
      <c r="G3303" t="s">
        <v>161</v>
      </c>
      <c r="H3303" t="s">
        <v>132</v>
      </c>
      <c r="I3303" t="s">
        <v>166</v>
      </c>
      <c r="J3303" t="s">
        <v>161</v>
      </c>
      <c r="K3303" t="s">
        <v>133</v>
      </c>
      <c r="L3303" t="s">
        <v>25</v>
      </c>
      <c r="M3303" t="s">
        <v>26</v>
      </c>
      <c r="N3303">
        <v>166</v>
      </c>
      <c r="O3303">
        <v>162</v>
      </c>
      <c r="P3303">
        <v>143</v>
      </c>
      <c r="Q3303">
        <v>137</v>
      </c>
      <c r="R3303">
        <v>0</v>
      </c>
      <c r="S3303">
        <v>0</v>
      </c>
      <c r="T3303">
        <v>0</v>
      </c>
      <c r="U3303">
        <v>0</v>
      </c>
      <c r="V3303">
        <v>97</v>
      </c>
      <c r="W3303">
        <v>86</v>
      </c>
      <c r="X3303">
        <v>82</v>
      </c>
      <c r="Y3303" t="s">
        <v>173</v>
      </c>
      <c r="Z3303" t="s">
        <v>173</v>
      </c>
      <c r="AA3303" t="s">
        <v>173</v>
      </c>
      <c r="AB3303" t="s">
        <v>173</v>
      </c>
      <c r="AC3303" s="25">
        <v>1.6773659142679642</v>
      </c>
      <c r="AD3303" s="25">
        <v>1.4806378132118452</v>
      </c>
      <c r="AE3303" s="25">
        <v>1.4185131497204391</v>
      </c>
      <c r="AQ3303" s="5">
        <f>VLOOKUP(AR3303,'End KS4 denominations'!A:G,7,0)</f>
        <v>9658</v>
      </c>
      <c r="AR3303" s="5" t="str">
        <f t="shared" si="51"/>
        <v>Total.S9.state-funded mainstream.Total.Other Christian faith</v>
      </c>
    </row>
    <row r="3304" spans="1:44" x14ac:dyDescent="0.25">
      <c r="A3304">
        <v>201819</v>
      </c>
      <c r="B3304" t="s">
        <v>19</v>
      </c>
      <c r="C3304" t="s">
        <v>110</v>
      </c>
      <c r="D3304" t="s">
        <v>20</v>
      </c>
      <c r="E3304" t="s">
        <v>21</v>
      </c>
      <c r="F3304" t="s">
        <v>22</v>
      </c>
      <c r="G3304" t="s">
        <v>111</v>
      </c>
      <c r="H3304" t="s">
        <v>132</v>
      </c>
      <c r="I3304" t="s">
        <v>166</v>
      </c>
      <c r="J3304" t="s">
        <v>161</v>
      </c>
      <c r="K3304" t="s">
        <v>134</v>
      </c>
      <c r="L3304" t="s">
        <v>25</v>
      </c>
      <c r="M3304" t="s">
        <v>26</v>
      </c>
      <c r="N3304">
        <v>218</v>
      </c>
      <c r="O3304">
        <v>209</v>
      </c>
      <c r="P3304">
        <v>169</v>
      </c>
      <c r="Q3304">
        <v>157</v>
      </c>
      <c r="R3304">
        <v>0</v>
      </c>
      <c r="S3304">
        <v>0</v>
      </c>
      <c r="T3304">
        <v>0</v>
      </c>
      <c r="U3304">
        <v>0</v>
      </c>
      <c r="V3304">
        <v>95</v>
      </c>
      <c r="W3304">
        <v>77</v>
      </c>
      <c r="X3304">
        <v>72</v>
      </c>
      <c r="Y3304" t="s">
        <v>173</v>
      </c>
      <c r="Z3304" t="s">
        <v>173</v>
      </c>
      <c r="AA3304" t="s">
        <v>173</v>
      </c>
      <c r="AB3304" t="s">
        <v>173</v>
      </c>
      <c r="AC3304" s="25">
        <v>0.84135099231109867</v>
      </c>
      <c r="AD3304" s="25">
        <v>0.68032687895012278</v>
      </c>
      <c r="AE3304" s="25">
        <v>0.63201964494183005</v>
      </c>
      <c r="AQ3304" s="5">
        <f>VLOOKUP(AR3304,'End KS4 denominations'!A:G,7,0)</f>
        <v>24841</v>
      </c>
      <c r="AR3304" s="5" t="str">
        <f t="shared" si="51"/>
        <v>Boys.S9.state-funded mainstream.Total.Roman catholic</v>
      </c>
    </row>
    <row r="3305" spans="1:44" x14ac:dyDescent="0.25">
      <c r="A3305">
        <v>201819</v>
      </c>
      <c r="B3305" t="s">
        <v>19</v>
      </c>
      <c r="C3305" t="s">
        <v>110</v>
      </c>
      <c r="D3305" t="s">
        <v>20</v>
      </c>
      <c r="E3305" t="s">
        <v>21</v>
      </c>
      <c r="F3305" t="s">
        <v>22</v>
      </c>
      <c r="G3305" t="s">
        <v>113</v>
      </c>
      <c r="H3305" t="s">
        <v>132</v>
      </c>
      <c r="I3305" t="s">
        <v>166</v>
      </c>
      <c r="J3305" t="s">
        <v>161</v>
      </c>
      <c r="K3305" t="s">
        <v>134</v>
      </c>
      <c r="L3305" t="s">
        <v>25</v>
      </c>
      <c r="M3305" t="s">
        <v>26</v>
      </c>
      <c r="N3305">
        <v>314</v>
      </c>
      <c r="O3305">
        <v>301</v>
      </c>
      <c r="P3305">
        <v>261</v>
      </c>
      <c r="Q3305">
        <v>229</v>
      </c>
      <c r="R3305">
        <v>0</v>
      </c>
      <c r="S3305">
        <v>0</v>
      </c>
      <c r="T3305">
        <v>0</v>
      </c>
      <c r="U3305">
        <v>0</v>
      </c>
      <c r="V3305">
        <v>95</v>
      </c>
      <c r="W3305">
        <v>83</v>
      </c>
      <c r="X3305">
        <v>72</v>
      </c>
      <c r="Y3305" t="s">
        <v>173</v>
      </c>
      <c r="Z3305" t="s">
        <v>173</v>
      </c>
      <c r="AA3305" t="s">
        <v>173</v>
      </c>
      <c r="AB3305" t="s">
        <v>173</v>
      </c>
      <c r="AC3305" s="25">
        <v>1.1548496009821976</v>
      </c>
      <c r="AD3305" s="25">
        <v>1.0013812154696133</v>
      </c>
      <c r="AE3305" s="25">
        <v>0.87860650705954579</v>
      </c>
      <c r="AQ3305" s="5">
        <f>VLOOKUP(AR3305,'End KS4 denominations'!A:G,7,0)</f>
        <v>26064</v>
      </c>
      <c r="AR3305" s="5" t="str">
        <f t="shared" si="51"/>
        <v>Girls.S9.state-funded mainstream.Total.Roman catholic</v>
      </c>
    </row>
    <row r="3306" spans="1:44" x14ac:dyDescent="0.25">
      <c r="A3306">
        <v>201819</v>
      </c>
      <c r="B3306" t="s">
        <v>19</v>
      </c>
      <c r="C3306" t="s">
        <v>110</v>
      </c>
      <c r="D3306" t="s">
        <v>20</v>
      </c>
      <c r="E3306" t="s">
        <v>21</v>
      </c>
      <c r="F3306" t="s">
        <v>22</v>
      </c>
      <c r="G3306" t="s">
        <v>161</v>
      </c>
      <c r="H3306" t="s">
        <v>132</v>
      </c>
      <c r="I3306" t="s">
        <v>166</v>
      </c>
      <c r="J3306" t="s">
        <v>161</v>
      </c>
      <c r="K3306" t="s">
        <v>134</v>
      </c>
      <c r="L3306" t="s">
        <v>25</v>
      </c>
      <c r="M3306" t="s">
        <v>26</v>
      </c>
      <c r="N3306">
        <v>532</v>
      </c>
      <c r="O3306">
        <v>510</v>
      </c>
      <c r="P3306">
        <v>430</v>
      </c>
      <c r="Q3306">
        <v>386</v>
      </c>
      <c r="R3306">
        <v>0</v>
      </c>
      <c r="S3306">
        <v>0</v>
      </c>
      <c r="T3306">
        <v>0</v>
      </c>
      <c r="U3306">
        <v>0</v>
      </c>
      <c r="V3306">
        <v>95</v>
      </c>
      <c r="W3306">
        <v>80</v>
      </c>
      <c r="X3306">
        <v>72</v>
      </c>
      <c r="Y3306" t="s">
        <v>173</v>
      </c>
      <c r="Z3306" t="s">
        <v>173</v>
      </c>
      <c r="AA3306" t="s">
        <v>173</v>
      </c>
      <c r="AB3306" t="s">
        <v>173</v>
      </c>
      <c r="AC3306" s="25">
        <v>1.0018662213927905</v>
      </c>
      <c r="AD3306" s="25">
        <v>0.84471073568411748</v>
      </c>
      <c r="AE3306" s="25">
        <v>0.75827521854434732</v>
      </c>
      <c r="AQ3306" s="5">
        <f>VLOOKUP(AR3306,'End KS4 denominations'!A:G,7,0)</f>
        <v>50905</v>
      </c>
      <c r="AR3306" s="5" t="str">
        <f t="shared" si="51"/>
        <v>Total.S9.state-funded mainstream.Total.Roman catholic</v>
      </c>
    </row>
    <row r="3307" spans="1:44" x14ac:dyDescent="0.25">
      <c r="A3307">
        <v>201819</v>
      </c>
      <c r="B3307" t="s">
        <v>19</v>
      </c>
      <c r="C3307" t="s">
        <v>110</v>
      </c>
      <c r="D3307" t="s">
        <v>20</v>
      </c>
      <c r="E3307" t="s">
        <v>21</v>
      </c>
      <c r="F3307" t="s">
        <v>22</v>
      </c>
      <c r="G3307" t="s">
        <v>111</v>
      </c>
      <c r="H3307" t="s">
        <v>132</v>
      </c>
      <c r="I3307" t="s">
        <v>166</v>
      </c>
      <c r="J3307" t="s">
        <v>161</v>
      </c>
      <c r="K3307" t="s">
        <v>90</v>
      </c>
      <c r="L3307" t="s">
        <v>28</v>
      </c>
      <c r="M3307" t="s">
        <v>26</v>
      </c>
      <c r="N3307">
        <v>3124</v>
      </c>
      <c r="O3307">
        <v>3064</v>
      </c>
      <c r="P3307">
        <v>1890</v>
      </c>
      <c r="Q3307">
        <v>1394</v>
      </c>
      <c r="R3307">
        <v>0</v>
      </c>
      <c r="S3307">
        <v>0</v>
      </c>
      <c r="T3307">
        <v>0</v>
      </c>
      <c r="U3307">
        <v>0</v>
      </c>
      <c r="V3307">
        <v>98</v>
      </c>
      <c r="W3307">
        <v>60</v>
      </c>
      <c r="X3307">
        <v>44</v>
      </c>
      <c r="Y3307" t="s">
        <v>173</v>
      </c>
      <c r="Z3307" t="s">
        <v>173</v>
      </c>
      <c r="AA3307" t="s">
        <v>173</v>
      </c>
      <c r="AB3307" t="s">
        <v>173</v>
      </c>
      <c r="AC3307" s="25">
        <v>20.173821437977352</v>
      </c>
      <c r="AD3307" s="25">
        <v>12.444034764287595</v>
      </c>
      <c r="AE3307" s="25">
        <v>9.1782986568343432</v>
      </c>
      <c r="AQ3307" s="5">
        <f>VLOOKUP(AR3307,'End KS4 denominations'!A:G,7,0)</f>
        <v>15188</v>
      </c>
      <c r="AR3307" s="5" t="str">
        <f t="shared" si="51"/>
        <v>Boys.S9.state-funded mainstream.Total.Church of England</v>
      </c>
    </row>
    <row r="3308" spans="1:44" x14ac:dyDescent="0.25">
      <c r="A3308">
        <v>201819</v>
      </c>
      <c r="B3308" t="s">
        <v>19</v>
      </c>
      <c r="C3308" t="s">
        <v>110</v>
      </c>
      <c r="D3308" t="s">
        <v>20</v>
      </c>
      <c r="E3308" t="s">
        <v>21</v>
      </c>
      <c r="F3308" t="s">
        <v>22</v>
      </c>
      <c r="G3308" t="s">
        <v>113</v>
      </c>
      <c r="H3308" t="s">
        <v>132</v>
      </c>
      <c r="I3308" t="s">
        <v>166</v>
      </c>
      <c r="J3308" t="s">
        <v>161</v>
      </c>
      <c r="K3308" t="s">
        <v>90</v>
      </c>
      <c r="L3308" t="s">
        <v>28</v>
      </c>
      <c r="M3308" t="s">
        <v>26</v>
      </c>
      <c r="N3308">
        <v>1314</v>
      </c>
      <c r="O3308">
        <v>1305</v>
      </c>
      <c r="P3308">
        <v>1018</v>
      </c>
      <c r="Q3308">
        <v>837</v>
      </c>
      <c r="R3308">
        <v>0</v>
      </c>
      <c r="S3308">
        <v>0</v>
      </c>
      <c r="T3308">
        <v>0</v>
      </c>
      <c r="U3308">
        <v>0</v>
      </c>
      <c r="V3308">
        <v>99</v>
      </c>
      <c r="W3308">
        <v>77</v>
      </c>
      <c r="X3308">
        <v>63</v>
      </c>
      <c r="Y3308" t="s">
        <v>173</v>
      </c>
      <c r="Z3308" t="s">
        <v>173</v>
      </c>
      <c r="AA3308" t="s">
        <v>173</v>
      </c>
      <c r="AB3308" t="s">
        <v>173</v>
      </c>
      <c r="AC3308" s="25">
        <v>8.90967433604151</v>
      </c>
      <c r="AD3308" s="25">
        <v>6.9502287157779747</v>
      </c>
      <c r="AE3308" s="25">
        <v>5.7144807810473131</v>
      </c>
      <c r="AQ3308" s="5">
        <f>VLOOKUP(AR3308,'End KS4 denominations'!A:G,7,0)</f>
        <v>14647</v>
      </c>
      <c r="AR3308" s="5" t="str">
        <f t="shared" si="51"/>
        <v>Girls.S9.state-funded mainstream.Total.Church of England</v>
      </c>
    </row>
    <row r="3309" spans="1:44" x14ac:dyDescent="0.25">
      <c r="A3309">
        <v>201819</v>
      </c>
      <c r="B3309" t="s">
        <v>19</v>
      </c>
      <c r="C3309" t="s">
        <v>110</v>
      </c>
      <c r="D3309" t="s">
        <v>20</v>
      </c>
      <c r="E3309" t="s">
        <v>21</v>
      </c>
      <c r="F3309" t="s">
        <v>22</v>
      </c>
      <c r="G3309" t="s">
        <v>161</v>
      </c>
      <c r="H3309" t="s">
        <v>132</v>
      </c>
      <c r="I3309" t="s">
        <v>166</v>
      </c>
      <c r="J3309" t="s">
        <v>161</v>
      </c>
      <c r="K3309" t="s">
        <v>90</v>
      </c>
      <c r="L3309" t="s">
        <v>28</v>
      </c>
      <c r="M3309" t="s">
        <v>26</v>
      </c>
      <c r="N3309">
        <v>4438</v>
      </c>
      <c r="O3309">
        <v>4369</v>
      </c>
      <c r="P3309">
        <v>2908</v>
      </c>
      <c r="Q3309">
        <v>2231</v>
      </c>
      <c r="R3309">
        <v>0</v>
      </c>
      <c r="S3309">
        <v>0</v>
      </c>
      <c r="T3309">
        <v>0</v>
      </c>
      <c r="U3309">
        <v>0</v>
      </c>
      <c r="V3309">
        <v>98</v>
      </c>
      <c r="W3309">
        <v>65</v>
      </c>
      <c r="X3309">
        <v>50</v>
      </c>
      <c r="Y3309" t="s">
        <v>173</v>
      </c>
      <c r="Z3309" t="s">
        <v>173</v>
      </c>
      <c r="AA3309" t="s">
        <v>173</v>
      </c>
      <c r="AB3309" t="s">
        <v>173</v>
      </c>
      <c r="AC3309" s="25">
        <v>14.643874643874643</v>
      </c>
      <c r="AD3309" s="25">
        <v>9.7469415116473943</v>
      </c>
      <c r="AE3309" s="25">
        <v>7.4777945366180649</v>
      </c>
      <c r="AQ3309" s="5">
        <f>VLOOKUP(AR3309,'End KS4 denominations'!A:G,7,0)</f>
        <v>29835</v>
      </c>
      <c r="AR3309" s="5" t="str">
        <f t="shared" si="51"/>
        <v>Total.S9.state-funded mainstream.Total.Church of England</v>
      </c>
    </row>
    <row r="3310" spans="1:44" x14ac:dyDescent="0.25">
      <c r="A3310">
        <v>201819</v>
      </c>
      <c r="B3310" t="s">
        <v>19</v>
      </c>
      <c r="C3310" t="s">
        <v>110</v>
      </c>
      <c r="D3310" t="s">
        <v>20</v>
      </c>
      <c r="E3310" t="s">
        <v>21</v>
      </c>
      <c r="F3310" t="s">
        <v>22</v>
      </c>
      <c r="G3310" t="s">
        <v>111</v>
      </c>
      <c r="H3310" t="s">
        <v>132</v>
      </c>
      <c r="I3310" t="s">
        <v>166</v>
      </c>
      <c r="J3310" t="s">
        <v>161</v>
      </c>
      <c r="K3310" t="s">
        <v>135</v>
      </c>
      <c r="L3310" t="s">
        <v>28</v>
      </c>
      <c r="M3310" t="s">
        <v>26</v>
      </c>
      <c r="N3310">
        <v>10</v>
      </c>
      <c r="O3310">
        <v>10</v>
      </c>
      <c r="P3310">
        <v>4</v>
      </c>
      <c r="Q3310">
        <v>4</v>
      </c>
      <c r="R3310">
        <v>0</v>
      </c>
      <c r="S3310">
        <v>0</v>
      </c>
      <c r="T3310">
        <v>0</v>
      </c>
      <c r="U3310">
        <v>0</v>
      </c>
      <c r="V3310">
        <v>100</v>
      </c>
      <c r="W3310">
        <v>40</v>
      </c>
      <c r="X3310">
        <v>40</v>
      </c>
      <c r="Y3310" t="s">
        <v>173</v>
      </c>
      <c r="Z3310" t="s">
        <v>173</v>
      </c>
      <c r="AA3310" t="s">
        <v>173</v>
      </c>
      <c r="AB3310" t="s">
        <v>173</v>
      </c>
      <c r="AC3310" s="25">
        <v>12.987012987012985</v>
      </c>
      <c r="AD3310" s="25">
        <v>5.1948051948051948</v>
      </c>
      <c r="AE3310" s="25">
        <v>5.1948051948051948</v>
      </c>
      <c r="AQ3310" s="5">
        <f>VLOOKUP(AR3310,'End KS4 denominations'!A:G,7,0)</f>
        <v>77</v>
      </c>
      <c r="AR3310" s="5" t="str">
        <f t="shared" si="51"/>
        <v>Boys.S9.state-funded mainstream.Total.Hindu</v>
      </c>
    </row>
    <row r="3311" spans="1:44" x14ac:dyDescent="0.25">
      <c r="A3311">
        <v>201819</v>
      </c>
      <c r="B3311" t="s">
        <v>19</v>
      </c>
      <c r="C3311" t="s">
        <v>110</v>
      </c>
      <c r="D3311" t="s">
        <v>20</v>
      </c>
      <c r="E3311" t="s">
        <v>21</v>
      </c>
      <c r="F3311" t="s">
        <v>22</v>
      </c>
      <c r="G3311" t="s">
        <v>113</v>
      </c>
      <c r="H3311" t="s">
        <v>132</v>
      </c>
      <c r="I3311" t="s">
        <v>166</v>
      </c>
      <c r="J3311" t="s">
        <v>161</v>
      </c>
      <c r="K3311" t="s">
        <v>135</v>
      </c>
      <c r="L3311" t="s">
        <v>28</v>
      </c>
      <c r="M3311" t="s">
        <v>26</v>
      </c>
      <c r="N3311">
        <v>5</v>
      </c>
      <c r="O3311">
        <v>5</v>
      </c>
      <c r="P3311">
        <v>4</v>
      </c>
      <c r="Q3311">
        <v>4</v>
      </c>
      <c r="R3311">
        <v>0</v>
      </c>
      <c r="S3311">
        <v>0</v>
      </c>
      <c r="T3311">
        <v>0</v>
      </c>
      <c r="U3311">
        <v>0</v>
      </c>
      <c r="V3311">
        <v>100</v>
      </c>
      <c r="W3311">
        <v>80</v>
      </c>
      <c r="X3311">
        <v>80</v>
      </c>
      <c r="Y3311" t="s">
        <v>173</v>
      </c>
      <c r="Z3311" t="s">
        <v>173</v>
      </c>
      <c r="AA3311" t="s">
        <v>173</v>
      </c>
      <c r="AB3311" t="s">
        <v>173</v>
      </c>
      <c r="AC3311" s="25">
        <v>7.3529411764705888</v>
      </c>
      <c r="AD3311" s="25">
        <v>5.8823529411764701</v>
      </c>
      <c r="AE3311" s="25">
        <v>5.8823529411764701</v>
      </c>
      <c r="AQ3311" s="5">
        <f>VLOOKUP(AR3311,'End KS4 denominations'!A:G,7,0)</f>
        <v>68</v>
      </c>
      <c r="AR3311" s="5" t="str">
        <f t="shared" si="51"/>
        <v>Girls.S9.state-funded mainstream.Total.Hindu</v>
      </c>
    </row>
    <row r="3312" spans="1:44" x14ac:dyDescent="0.25">
      <c r="A3312">
        <v>201819</v>
      </c>
      <c r="B3312" t="s">
        <v>19</v>
      </c>
      <c r="C3312" t="s">
        <v>110</v>
      </c>
      <c r="D3312" t="s">
        <v>20</v>
      </c>
      <c r="E3312" t="s">
        <v>21</v>
      </c>
      <c r="F3312" t="s">
        <v>22</v>
      </c>
      <c r="G3312" t="s">
        <v>161</v>
      </c>
      <c r="H3312" t="s">
        <v>132</v>
      </c>
      <c r="I3312" t="s">
        <v>166</v>
      </c>
      <c r="J3312" t="s">
        <v>161</v>
      </c>
      <c r="K3312" t="s">
        <v>135</v>
      </c>
      <c r="L3312" t="s">
        <v>28</v>
      </c>
      <c r="M3312" t="s">
        <v>26</v>
      </c>
      <c r="N3312">
        <v>15</v>
      </c>
      <c r="O3312">
        <v>15</v>
      </c>
      <c r="P3312">
        <v>8</v>
      </c>
      <c r="Q3312">
        <v>8</v>
      </c>
      <c r="R3312">
        <v>0</v>
      </c>
      <c r="S3312">
        <v>0</v>
      </c>
      <c r="T3312">
        <v>0</v>
      </c>
      <c r="U3312">
        <v>0</v>
      </c>
      <c r="V3312">
        <v>100</v>
      </c>
      <c r="W3312">
        <v>53</v>
      </c>
      <c r="X3312">
        <v>53</v>
      </c>
      <c r="Y3312" t="s">
        <v>173</v>
      </c>
      <c r="Z3312" t="s">
        <v>173</v>
      </c>
      <c r="AA3312" t="s">
        <v>173</v>
      </c>
      <c r="AB3312" t="s">
        <v>173</v>
      </c>
      <c r="AC3312" s="25">
        <v>10.344827586206897</v>
      </c>
      <c r="AD3312" s="25">
        <v>5.5172413793103452</v>
      </c>
      <c r="AE3312" s="25">
        <v>5.5172413793103452</v>
      </c>
      <c r="AQ3312" s="5">
        <f>VLOOKUP(AR3312,'End KS4 denominations'!A:G,7,0)</f>
        <v>145</v>
      </c>
      <c r="AR3312" s="5" t="str">
        <f t="shared" si="51"/>
        <v>Total.S9.state-funded mainstream.Total.Hindu</v>
      </c>
    </row>
    <row r="3313" spans="1:44" x14ac:dyDescent="0.25">
      <c r="A3313">
        <v>201819</v>
      </c>
      <c r="B3313" t="s">
        <v>19</v>
      </c>
      <c r="C3313" t="s">
        <v>110</v>
      </c>
      <c r="D3313" t="s">
        <v>20</v>
      </c>
      <c r="E3313" t="s">
        <v>21</v>
      </c>
      <c r="F3313" t="s">
        <v>22</v>
      </c>
      <c r="G3313" t="s">
        <v>111</v>
      </c>
      <c r="H3313" t="s">
        <v>132</v>
      </c>
      <c r="I3313" t="s">
        <v>166</v>
      </c>
      <c r="J3313" t="s">
        <v>161</v>
      </c>
      <c r="K3313" t="s">
        <v>136</v>
      </c>
      <c r="L3313" t="s">
        <v>28</v>
      </c>
      <c r="M3313" t="s">
        <v>26</v>
      </c>
      <c r="N3313">
        <v>88</v>
      </c>
      <c r="O3313">
        <v>88</v>
      </c>
      <c r="P3313">
        <v>53</v>
      </c>
      <c r="Q3313">
        <v>39</v>
      </c>
      <c r="R3313">
        <v>0</v>
      </c>
      <c r="S3313">
        <v>0</v>
      </c>
      <c r="T3313">
        <v>0</v>
      </c>
      <c r="U3313">
        <v>0</v>
      </c>
      <c r="V3313">
        <v>100</v>
      </c>
      <c r="W3313">
        <v>60</v>
      </c>
      <c r="X3313">
        <v>44</v>
      </c>
      <c r="Y3313" t="s">
        <v>173</v>
      </c>
      <c r="Z3313" t="s">
        <v>173</v>
      </c>
      <c r="AA3313" t="s">
        <v>173</v>
      </c>
      <c r="AB3313" t="s">
        <v>173</v>
      </c>
      <c r="AC3313" s="25">
        <v>14.102564102564102</v>
      </c>
      <c r="AD3313" s="25">
        <v>8.4935897435897445</v>
      </c>
      <c r="AE3313" s="25">
        <v>6.25</v>
      </c>
      <c r="AQ3313" s="5">
        <f>VLOOKUP(AR3313,'End KS4 denominations'!A:G,7,0)</f>
        <v>624</v>
      </c>
      <c r="AR3313" s="5" t="str">
        <f t="shared" si="51"/>
        <v>Boys.S9.state-funded mainstream.Total.Jewish</v>
      </c>
    </row>
    <row r="3314" spans="1:44" x14ac:dyDescent="0.25">
      <c r="A3314">
        <v>201819</v>
      </c>
      <c r="B3314" t="s">
        <v>19</v>
      </c>
      <c r="C3314" t="s">
        <v>110</v>
      </c>
      <c r="D3314" t="s">
        <v>20</v>
      </c>
      <c r="E3314" t="s">
        <v>21</v>
      </c>
      <c r="F3314" t="s">
        <v>22</v>
      </c>
      <c r="G3314" t="s">
        <v>113</v>
      </c>
      <c r="H3314" t="s">
        <v>132</v>
      </c>
      <c r="I3314" t="s">
        <v>166</v>
      </c>
      <c r="J3314" t="s">
        <v>161</v>
      </c>
      <c r="K3314" t="s">
        <v>136</v>
      </c>
      <c r="L3314" t="s">
        <v>28</v>
      </c>
      <c r="M3314" t="s">
        <v>26</v>
      </c>
      <c r="N3314">
        <v>24</v>
      </c>
      <c r="O3314">
        <v>24</v>
      </c>
      <c r="P3314">
        <v>20</v>
      </c>
      <c r="Q3314">
        <v>16</v>
      </c>
      <c r="R3314">
        <v>0</v>
      </c>
      <c r="S3314">
        <v>0</v>
      </c>
      <c r="T3314">
        <v>0</v>
      </c>
      <c r="U3314">
        <v>0</v>
      </c>
      <c r="V3314">
        <v>100</v>
      </c>
      <c r="W3314">
        <v>83</v>
      </c>
      <c r="X3314">
        <v>66</v>
      </c>
      <c r="Y3314" t="s">
        <v>173</v>
      </c>
      <c r="Z3314" t="s">
        <v>173</v>
      </c>
      <c r="AA3314" t="s">
        <v>173</v>
      </c>
      <c r="AB3314" t="s">
        <v>173</v>
      </c>
      <c r="AC3314" s="25">
        <v>3.1537450722733245</v>
      </c>
      <c r="AD3314" s="25">
        <v>2.6281208935611038</v>
      </c>
      <c r="AE3314" s="25">
        <v>2.1024967148488831</v>
      </c>
      <c r="AQ3314" s="5">
        <f>VLOOKUP(AR3314,'End KS4 denominations'!A:G,7,0)</f>
        <v>761</v>
      </c>
      <c r="AR3314" s="5" t="str">
        <f t="shared" si="51"/>
        <v>Girls.S9.state-funded mainstream.Total.Jewish</v>
      </c>
    </row>
    <row r="3315" spans="1:44" x14ac:dyDescent="0.25">
      <c r="A3315">
        <v>201819</v>
      </c>
      <c r="B3315" t="s">
        <v>19</v>
      </c>
      <c r="C3315" t="s">
        <v>110</v>
      </c>
      <c r="D3315" t="s">
        <v>20</v>
      </c>
      <c r="E3315" t="s">
        <v>21</v>
      </c>
      <c r="F3315" t="s">
        <v>22</v>
      </c>
      <c r="G3315" t="s">
        <v>161</v>
      </c>
      <c r="H3315" t="s">
        <v>132</v>
      </c>
      <c r="I3315" t="s">
        <v>166</v>
      </c>
      <c r="J3315" t="s">
        <v>161</v>
      </c>
      <c r="K3315" t="s">
        <v>136</v>
      </c>
      <c r="L3315" t="s">
        <v>28</v>
      </c>
      <c r="M3315" t="s">
        <v>26</v>
      </c>
      <c r="N3315">
        <v>112</v>
      </c>
      <c r="O3315">
        <v>112</v>
      </c>
      <c r="P3315">
        <v>73</v>
      </c>
      <c r="Q3315">
        <v>55</v>
      </c>
      <c r="R3315">
        <v>0</v>
      </c>
      <c r="S3315">
        <v>0</v>
      </c>
      <c r="T3315">
        <v>0</v>
      </c>
      <c r="U3315">
        <v>0</v>
      </c>
      <c r="V3315">
        <v>100</v>
      </c>
      <c r="W3315">
        <v>65</v>
      </c>
      <c r="X3315">
        <v>49</v>
      </c>
      <c r="Y3315" t="s">
        <v>173</v>
      </c>
      <c r="Z3315" t="s">
        <v>173</v>
      </c>
      <c r="AA3315" t="s">
        <v>173</v>
      </c>
      <c r="AB3315" t="s">
        <v>173</v>
      </c>
      <c r="AC3315" s="25">
        <v>8.0866425992779778</v>
      </c>
      <c r="AD3315" s="25">
        <v>5.2707581227436826</v>
      </c>
      <c r="AE3315" s="25">
        <v>3.9711191335740073</v>
      </c>
      <c r="AQ3315" s="5">
        <f>VLOOKUP(AR3315,'End KS4 denominations'!A:G,7,0)</f>
        <v>1385</v>
      </c>
      <c r="AR3315" s="5" t="str">
        <f t="shared" si="51"/>
        <v>Total.S9.state-funded mainstream.Total.Jewish</v>
      </c>
    </row>
    <row r="3316" spans="1:44" x14ac:dyDescent="0.25">
      <c r="A3316">
        <v>201819</v>
      </c>
      <c r="B3316" t="s">
        <v>19</v>
      </c>
      <c r="C3316" t="s">
        <v>110</v>
      </c>
      <c r="D3316" t="s">
        <v>20</v>
      </c>
      <c r="E3316" t="s">
        <v>21</v>
      </c>
      <c r="F3316" t="s">
        <v>22</v>
      </c>
      <c r="G3316" t="s">
        <v>111</v>
      </c>
      <c r="H3316" t="s">
        <v>132</v>
      </c>
      <c r="I3316" t="s">
        <v>166</v>
      </c>
      <c r="J3316" t="s">
        <v>161</v>
      </c>
      <c r="K3316" t="s">
        <v>137</v>
      </c>
      <c r="L3316" t="s">
        <v>28</v>
      </c>
      <c r="M3316" t="s">
        <v>26</v>
      </c>
      <c r="N3316">
        <v>17</v>
      </c>
      <c r="O3316">
        <v>17</v>
      </c>
      <c r="P3316">
        <v>14</v>
      </c>
      <c r="Q3316">
        <v>13</v>
      </c>
      <c r="R3316">
        <v>0</v>
      </c>
      <c r="S3316">
        <v>0</v>
      </c>
      <c r="T3316">
        <v>0</v>
      </c>
      <c r="U3316">
        <v>0</v>
      </c>
      <c r="V3316">
        <v>100</v>
      </c>
      <c r="W3316">
        <v>82</v>
      </c>
      <c r="X3316">
        <v>76</v>
      </c>
      <c r="Y3316" t="s">
        <v>173</v>
      </c>
      <c r="Z3316" t="s">
        <v>173</v>
      </c>
      <c r="AA3316" t="s">
        <v>173</v>
      </c>
      <c r="AB3316" t="s">
        <v>173</v>
      </c>
      <c r="AC3316" s="25">
        <v>4.3701799485861184</v>
      </c>
      <c r="AD3316" s="25">
        <v>3.5989717223650386</v>
      </c>
      <c r="AE3316" s="25">
        <v>3.3419023136246784</v>
      </c>
      <c r="AQ3316" s="5">
        <f>VLOOKUP(AR3316,'End KS4 denominations'!A:G,7,0)</f>
        <v>389</v>
      </c>
      <c r="AR3316" s="5" t="str">
        <f t="shared" si="51"/>
        <v>Boys.S9.state-funded mainstream.Total.Muslim</v>
      </c>
    </row>
    <row r="3317" spans="1:44" x14ac:dyDescent="0.25">
      <c r="A3317">
        <v>201819</v>
      </c>
      <c r="B3317" t="s">
        <v>19</v>
      </c>
      <c r="C3317" t="s">
        <v>110</v>
      </c>
      <c r="D3317" t="s">
        <v>20</v>
      </c>
      <c r="E3317" t="s">
        <v>21</v>
      </c>
      <c r="F3317" t="s">
        <v>22</v>
      </c>
      <c r="G3317" t="s">
        <v>161</v>
      </c>
      <c r="H3317" t="s">
        <v>132</v>
      </c>
      <c r="I3317" t="s">
        <v>166</v>
      </c>
      <c r="J3317" t="s">
        <v>161</v>
      </c>
      <c r="K3317" t="s">
        <v>137</v>
      </c>
      <c r="L3317" t="s">
        <v>28</v>
      </c>
      <c r="M3317" t="s">
        <v>26</v>
      </c>
      <c r="N3317">
        <v>17</v>
      </c>
      <c r="O3317">
        <v>17</v>
      </c>
      <c r="P3317">
        <v>14</v>
      </c>
      <c r="Q3317">
        <v>13</v>
      </c>
      <c r="R3317">
        <v>0</v>
      </c>
      <c r="S3317">
        <v>0</v>
      </c>
      <c r="T3317">
        <v>0</v>
      </c>
      <c r="U3317">
        <v>0</v>
      </c>
      <c r="V3317">
        <v>100</v>
      </c>
      <c r="W3317">
        <v>82</v>
      </c>
      <c r="X3317">
        <v>76</v>
      </c>
      <c r="Y3317" t="s">
        <v>173</v>
      </c>
      <c r="Z3317" t="s">
        <v>173</v>
      </c>
      <c r="AA3317" t="s">
        <v>173</v>
      </c>
      <c r="AB3317" t="s">
        <v>173</v>
      </c>
      <c r="AC3317" s="25">
        <v>1.4505119453924915</v>
      </c>
      <c r="AD3317" s="25">
        <v>1.1945392491467577</v>
      </c>
      <c r="AE3317" s="25">
        <v>1.1092150170648465</v>
      </c>
      <c r="AQ3317" s="5">
        <f>VLOOKUP(AR3317,'End KS4 denominations'!A:G,7,0)</f>
        <v>1172</v>
      </c>
      <c r="AR3317" s="5" t="str">
        <f t="shared" si="51"/>
        <v>Total.S9.state-funded mainstream.Total.Muslim</v>
      </c>
    </row>
    <row r="3318" spans="1:44" x14ac:dyDescent="0.25">
      <c r="A3318">
        <v>201819</v>
      </c>
      <c r="B3318" t="s">
        <v>19</v>
      </c>
      <c r="C3318" t="s">
        <v>110</v>
      </c>
      <c r="D3318" t="s">
        <v>20</v>
      </c>
      <c r="E3318" t="s">
        <v>21</v>
      </c>
      <c r="F3318" t="s">
        <v>22</v>
      </c>
      <c r="G3318" t="s">
        <v>111</v>
      </c>
      <c r="H3318" t="s">
        <v>132</v>
      </c>
      <c r="I3318" t="s">
        <v>166</v>
      </c>
      <c r="J3318" t="s">
        <v>161</v>
      </c>
      <c r="K3318" t="s">
        <v>91</v>
      </c>
      <c r="L3318" t="s">
        <v>28</v>
      </c>
      <c r="M3318" t="s">
        <v>26</v>
      </c>
      <c r="N3318">
        <v>47602</v>
      </c>
      <c r="O3318">
        <v>46545</v>
      </c>
      <c r="P3318">
        <v>26141</v>
      </c>
      <c r="Q3318">
        <v>18552</v>
      </c>
      <c r="R3318">
        <v>0</v>
      </c>
      <c r="S3318">
        <v>0</v>
      </c>
      <c r="T3318">
        <v>0</v>
      </c>
      <c r="U3318">
        <v>0</v>
      </c>
      <c r="V3318">
        <v>97</v>
      </c>
      <c r="W3318">
        <v>54</v>
      </c>
      <c r="X3318">
        <v>38</v>
      </c>
      <c r="Y3318" t="s">
        <v>173</v>
      </c>
      <c r="Z3318" t="s">
        <v>173</v>
      </c>
      <c r="AA3318" t="s">
        <v>173</v>
      </c>
      <c r="AB3318" t="s">
        <v>173</v>
      </c>
      <c r="AC3318" s="25">
        <v>20.974719480870625</v>
      </c>
      <c r="AD3318" s="25">
        <v>11.780000901266279</v>
      </c>
      <c r="AE3318" s="25">
        <v>8.3601460051372172</v>
      </c>
      <c r="AQ3318" s="5">
        <f>VLOOKUP(AR3318,'End KS4 denominations'!A:G,7,0)</f>
        <v>221910</v>
      </c>
      <c r="AR3318" s="5" t="str">
        <f t="shared" si="51"/>
        <v>Boys.S9.state-funded mainstream.Total.No religious character</v>
      </c>
    </row>
    <row r="3319" spans="1:44" x14ac:dyDescent="0.25">
      <c r="A3319">
        <v>201819</v>
      </c>
      <c r="B3319" t="s">
        <v>19</v>
      </c>
      <c r="C3319" t="s">
        <v>110</v>
      </c>
      <c r="D3319" t="s">
        <v>20</v>
      </c>
      <c r="E3319" t="s">
        <v>21</v>
      </c>
      <c r="F3319" t="s">
        <v>22</v>
      </c>
      <c r="G3319" t="s">
        <v>113</v>
      </c>
      <c r="H3319" t="s">
        <v>132</v>
      </c>
      <c r="I3319" t="s">
        <v>166</v>
      </c>
      <c r="J3319" t="s">
        <v>161</v>
      </c>
      <c r="K3319" t="s">
        <v>91</v>
      </c>
      <c r="L3319" t="s">
        <v>28</v>
      </c>
      <c r="M3319" t="s">
        <v>26</v>
      </c>
      <c r="N3319">
        <v>20307</v>
      </c>
      <c r="O3319">
        <v>20094</v>
      </c>
      <c r="P3319">
        <v>14622</v>
      </c>
      <c r="Q3319">
        <v>11922</v>
      </c>
      <c r="R3319">
        <v>0</v>
      </c>
      <c r="S3319">
        <v>0</v>
      </c>
      <c r="T3319">
        <v>0</v>
      </c>
      <c r="U3319">
        <v>0</v>
      </c>
      <c r="V3319">
        <v>98</v>
      </c>
      <c r="W3319">
        <v>72</v>
      </c>
      <c r="X3319">
        <v>58</v>
      </c>
      <c r="Y3319" t="s">
        <v>173</v>
      </c>
      <c r="Z3319" t="s">
        <v>173</v>
      </c>
      <c r="AA3319" t="s">
        <v>173</v>
      </c>
      <c r="AB3319" t="s">
        <v>173</v>
      </c>
      <c r="AC3319" s="25">
        <v>9.3263960121232934</v>
      </c>
      <c r="AD3319" s="25">
        <v>6.7866309589562457</v>
      </c>
      <c r="AE3319" s="25">
        <v>5.5334574129856628</v>
      </c>
      <c r="AQ3319" s="5">
        <f>VLOOKUP(AR3319,'End KS4 denominations'!A:G,7,0)</f>
        <v>215453</v>
      </c>
      <c r="AR3319" s="5" t="str">
        <f t="shared" si="51"/>
        <v>Girls.S9.state-funded mainstream.Total.No religious character</v>
      </c>
    </row>
    <row r="3320" spans="1:44" x14ac:dyDescent="0.25">
      <c r="A3320">
        <v>201819</v>
      </c>
      <c r="B3320" t="s">
        <v>19</v>
      </c>
      <c r="C3320" t="s">
        <v>110</v>
      </c>
      <c r="D3320" t="s">
        <v>20</v>
      </c>
      <c r="E3320" t="s">
        <v>21</v>
      </c>
      <c r="F3320" t="s">
        <v>22</v>
      </c>
      <c r="G3320" t="s">
        <v>161</v>
      </c>
      <c r="H3320" t="s">
        <v>132</v>
      </c>
      <c r="I3320" t="s">
        <v>166</v>
      </c>
      <c r="J3320" t="s">
        <v>161</v>
      </c>
      <c r="K3320" t="s">
        <v>91</v>
      </c>
      <c r="L3320" t="s">
        <v>28</v>
      </c>
      <c r="M3320" t="s">
        <v>26</v>
      </c>
      <c r="N3320">
        <v>67909</v>
      </c>
      <c r="O3320">
        <v>66639</v>
      </c>
      <c r="P3320">
        <v>40763</v>
      </c>
      <c r="Q3320">
        <v>30474</v>
      </c>
      <c r="R3320">
        <v>0</v>
      </c>
      <c r="S3320">
        <v>0</v>
      </c>
      <c r="T3320">
        <v>0</v>
      </c>
      <c r="U3320">
        <v>0</v>
      </c>
      <c r="V3320">
        <v>98</v>
      </c>
      <c r="W3320">
        <v>60</v>
      </c>
      <c r="X3320">
        <v>44</v>
      </c>
      <c r="Y3320" t="s">
        <v>173</v>
      </c>
      <c r="Z3320" t="s">
        <v>173</v>
      </c>
      <c r="AA3320" t="s">
        <v>173</v>
      </c>
      <c r="AB3320" t="s">
        <v>173</v>
      </c>
      <c r="AC3320" s="25">
        <v>15.236542643067658</v>
      </c>
      <c r="AD3320" s="25">
        <v>9.3201756893015641</v>
      </c>
      <c r="AE3320" s="25">
        <v>6.9676675896223506</v>
      </c>
      <c r="AQ3320" s="5">
        <f>VLOOKUP(AR3320,'End KS4 denominations'!A:G,7,0)</f>
        <v>437363</v>
      </c>
      <c r="AR3320" s="5" t="str">
        <f t="shared" si="51"/>
        <v>Total.S9.state-funded mainstream.Total.No religious character</v>
      </c>
    </row>
    <row r="3321" spans="1:44" x14ac:dyDescent="0.25">
      <c r="A3321">
        <v>201819</v>
      </c>
      <c r="B3321" t="s">
        <v>19</v>
      </c>
      <c r="C3321" t="s">
        <v>110</v>
      </c>
      <c r="D3321" t="s">
        <v>20</v>
      </c>
      <c r="E3321" t="s">
        <v>21</v>
      </c>
      <c r="F3321" t="s">
        <v>22</v>
      </c>
      <c r="G3321" t="s">
        <v>111</v>
      </c>
      <c r="H3321" t="s">
        <v>132</v>
      </c>
      <c r="I3321" t="s">
        <v>166</v>
      </c>
      <c r="J3321" t="s">
        <v>161</v>
      </c>
      <c r="K3321" t="s">
        <v>133</v>
      </c>
      <c r="L3321" t="s">
        <v>28</v>
      </c>
      <c r="M3321" t="s">
        <v>26</v>
      </c>
      <c r="N3321">
        <v>982</v>
      </c>
      <c r="O3321">
        <v>976</v>
      </c>
      <c r="P3321">
        <v>629</v>
      </c>
      <c r="Q3321">
        <v>483</v>
      </c>
      <c r="R3321">
        <v>0</v>
      </c>
      <c r="S3321">
        <v>0</v>
      </c>
      <c r="T3321">
        <v>0</v>
      </c>
      <c r="U3321">
        <v>0</v>
      </c>
      <c r="V3321">
        <v>99</v>
      </c>
      <c r="W3321">
        <v>64</v>
      </c>
      <c r="X3321">
        <v>49</v>
      </c>
      <c r="Y3321" t="s">
        <v>173</v>
      </c>
      <c r="Z3321" t="s">
        <v>173</v>
      </c>
      <c r="AA3321" t="s">
        <v>173</v>
      </c>
      <c r="AB3321" t="s">
        <v>173</v>
      </c>
      <c r="AC3321" s="25">
        <v>19.088597692157247</v>
      </c>
      <c r="AD3321" s="25">
        <v>12.301975356933308</v>
      </c>
      <c r="AE3321" s="25">
        <v>9.4465088988851953</v>
      </c>
      <c r="AQ3321" s="5">
        <f>VLOOKUP(AR3321,'End KS4 denominations'!A:G,7,0)</f>
        <v>5113</v>
      </c>
      <c r="AR3321" s="5" t="str">
        <f t="shared" si="51"/>
        <v>Boys.S9.state-funded mainstream.Total.Other Christian faith</v>
      </c>
    </row>
    <row r="3322" spans="1:44" x14ac:dyDescent="0.25">
      <c r="A3322">
        <v>201819</v>
      </c>
      <c r="B3322" t="s">
        <v>19</v>
      </c>
      <c r="C3322" t="s">
        <v>110</v>
      </c>
      <c r="D3322" t="s">
        <v>20</v>
      </c>
      <c r="E3322" t="s">
        <v>21</v>
      </c>
      <c r="F3322" t="s">
        <v>22</v>
      </c>
      <c r="G3322" t="s">
        <v>113</v>
      </c>
      <c r="H3322" t="s">
        <v>132</v>
      </c>
      <c r="I3322" t="s">
        <v>166</v>
      </c>
      <c r="J3322" t="s">
        <v>161</v>
      </c>
      <c r="K3322" t="s">
        <v>133</v>
      </c>
      <c r="L3322" t="s">
        <v>28</v>
      </c>
      <c r="M3322" t="s">
        <v>26</v>
      </c>
      <c r="N3322">
        <v>286</v>
      </c>
      <c r="O3322">
        <v>283</v>
      </c>
      <c r="P3322">
        <v>214</v>
      </c>
      <c r="Q3322">
        <v>173</v>
      </c>
      <c r="R3322">
        <v>0</v>
      </c>
      <c r="S3322">
        <v>0</v>
      </c>
      <c r="T3322">
        <v>0</v>
      </c>
      <c r="U3322">
        <v>0</v>
      </c>
      <c r="V3322">
        <v>98</v>
      </c>
      <c r="W3322">
        <v>74</v>
      </c>
      <c r="X3322">
        <v>60</v>
      </c>
      <c r="Y3322" t="s">
        <v>173</v>
      </c>
      <c r="Z3322" t="s">
        <v>173</v>
      </c>
      <c r="AA3322" t="s">
        <v>173</v>
      </c>
      <c r="AB3322" t="s">
        <v>173</v>
      </c>
      <c r="AC3322" s="25">
        <v>6.2266226622662266</v>
      </c>
      <c r="AD3322" s="25">
        <v>4.7084708470847083</v>
      </c>
      <c r="AE3322" s="25">
        <v>3.8063806380638061</v>
      </c>
      <c r="AQ3322" s="5">
        <f>VLOOKUP(AR3322,'End KS4 denominations'!A:G,7,0)</f>
        <v>4545</v>
      </c>
      <c r="AR3322" s="5" t="str">
        <f t="shared" si="51"/>
        <v>Girls.S9.state-funded mainstream.Total.Other Christian faith</v>
      </c>
    </row>
    <row r="3323" spans="1:44" x14ac:dyDescent="0.25">
      <c r="A3323">
        <v>201819</v>
      </c>
      <c r="B3323" t="s">
        <v>19</v>
      </c>
      <c r="C3323" t="s">
        <v>110</v>
      </c>
      <c r="D3323" t="s">
        <v>20</v>
      </c>
      <c r="E3323" t="s">
        <v>21</v>
      </c>
      <c r="F3323" t="s">
        <v>22</v>
      </c>
      <c r="G3323" t="s">
        <v>161</v>
      </c>
      <c r="H3323" t="s">
        <v>132</v>
      </c>
      <c r="I3323" t="s">
        <v>166</v>
      </c>
      <c r="J3323" t="s">
        <v>161</v>
      </c>
      <c r="K3323" t="s">
        <v>133</v>
      </c>
      <c r="L3323" t="s">
        <v>28</v>
      </c>
      <c r="M3323" t="s">
        <v>26</v>
      </c>
      <c r="N3323">
        <v>1268</v>
      </c>
      <c r="O3323">
        <v>1259</v>
      </c>
      <c r="P3323">
        <v>843</v>
      </c>
      <c r="Q3323">
        <v>656</v>
      </c>
      <c r="R3323">
        <v>0</v>
      </c>
      <c r="S3323">
        <v>0</v>
      </c>
      <c r="T3323">
        <v>0</v>
      </c>
      <c r="U3323">
        <v>0</v>
      </c>
      <c r="V3323">
        <v>99</v>
      </c>
      <c r="W3323">
        <v>66</v>
      </c>
      <c r="X3323">
        <v>51</v>
      </c>
      <c r="Y3323" t="s">
        <v>173</v>
      </c>
      <c r="Z3323" t="s">
        <v>173</v>
      </c>
      <c r="AA3323" t="s">
        <v>173</v>
      </c>
      <c r="AB3323" t="s">
        <v>173</v>
      </c>
      <c r="AC3323" s="25">
        <v>13.035825222613379</v>
      </c>
      <c r="AD3323" s="25">
        <v>8.7285152205425565</v>
      </c>
      <c r="AE3323" s="25">
        <v>6.7922965417270653</v>
      </c>
      <c r="AQ3323" s="5">
        <f>VLOOKUP(AR3323,'End KS4 denominations'!A:G,7,0)</f>
        <v>9658</v>
      </c>
      <c r="AR3323" s="5" t="str">
        <f t="shared" si="51"/>
        <v>Total.S9.state-funded mainstream.Total.Other Christian faith</v>
      </c>
    </row>
    <row r="3324" spans="1:44" x14ac:dyDescent="0.25">
      <c r="A3324">
        <v>201819</v>
      </c>
      <c r="B3324" t="s">
        <v>19</v>
      </c>
      <c r="C3324" t="s">
        <v>110</v>
      </c>
      <c r="D3324" t="s">
        <v>20</v>
      </c>
      <c r="E3324" t="s">
        <v>21</v>
      </c>
      <c r="F3324" t="s">
        <v>22</v>
      </c>
      <c r="G3324" t="s">
        <v>111</v>
      </c>
      <c r="H3324" t="s">
        <v>132</v>
      </c>
      <c r="I3324" t="s">
        <v>166</v>
      </c>
      <c r="J3324" t="s">
        <v>161</v>
      </c>
      <c r="K3324" t="s">
        <v>134</v>
      </c>
      <c r="L3324" t="s">
        <v>28</v>
      </c>
      <c r="M3324" t="s">
        <v>26</v>
      </c>
      <c r="N3324">
        <v>5064</v>
      </c>
      <c r="O3324">
        <v>4991</v>
      </c>
      <c r="P3324">
        <v>3039</v>
      </c>
      <c r="Q3324">
        <v>2141</v>
      </c>
      <c r="R3324">
        <v>0</v>
      </c>
      <c r="S3324">
        <v>0</v>
      </c>
      <c r="T3324">
        <v>0</v>
      </c>
      <c r="U3324">
        <v>0</v>
      </c>
      <c r="V3324">
        <v>98</v>
      </c>
      <c r="W3324">
        <v>60</v>
      </c>
      <c r="X3324">
        <v>42</v>
      </c>
      <c r="Y3324" t="s">
        <v>173</v>
      </c>
      <c r="Z3324" t="s">
        <v>173</v>
      </c>
      <c r="AA3324" t="s">
        <v>173</v>
      </c>
      <c r="AB3324" t="s">
        <v>173</v>
      </c>
      <c r="AC3324" s="25">
        <v>20.091783744615757</v>
      </c>
      <c r="AD3324" s="25">
        <v>12.233807012600137</v>
      </c>
      <c r="AE3324" s="25">
        <v>8.6188156676462313</v>
      </c>
      <c r="AQ3324" s="5">
        <f>VLOOKUP(AR3324,'End KS4 denominations'!A:G,7,0)</f>
        <v>24841</v>
      </c>
      <c r="AR3324" s="5" t="str">
        <f t="shared" si="51"/>
        <v>Boys.S9.state-funded mainstream.Total.Roman catholic</v>
      </c>
    </row>
    <row r="3325" spans="1:44" x14ac:dyDescent="0.25">
      <c r="A3325">
        <v>201819</v>
      </c>
      <c r="B3325" t="s">
        <v>19</v>
      </c>
      <c r="C3325" t="s">
        <v>110</v>
      </c>
      <c r="D3325" t="s">
        <v>20</v>
      </c>
      <c r="E3325" t="s">
        <v>21</v>
      </c>
      <c r="F3325" t="s">
        <v>22</v>
      </c>
      <c r="G3325" t="s">
        <v>113</v>
      </c>
      <c r="H3325" t="s">
        <v>132</v>
      </c>
      <c r="I3325" t="s">
        <v>166</v>
      </c>
      <c r="J3325" t="s">
        <v>161</v>
      </c>
      <c r="K3325" t="s">
        <v>134</v>
      </c>
      <c r="L3325" t="s">
        <v>28</v>
      </c>
      <c r="M3325" t="s">
        <v>26</v>
      </c>
      <c r="N3325">
        <v>2504</v>
      </c>
      <c r="O3325">
        <v>2495</v>
      </c>
      <c r="P3325">
        <v>1949</v>
      </c>
      <c r="Q3325">
        <v>1566</v>
      </c>
      <c r="R3325">
        <v>0</v>
      </c>
      <c r="S3325">
        <v>0</v>
      </c>
      <c r="T3325">
        <v>0</v>
      </c>
      <c r="U3325">
        <v>0</v>
      </c>
      <c r="V3325">
        <v>99</v>
      </c>
      <c r="W3325">
        <v>77</v>
      </c>
      <c r="X3325">
        <v>62</v>
      </c>
      <c r="Y3325" t="s">
        <v>173</v>
      </c>
      <c r="Z3325" t="s">
        <v>173</v>
      </c>
      <c r="AA3325" t="s">
        <v>173</v>
      </c>
      <c r="AB3325" t="s">
        <v>173</v>
      </c>
      <c r="AC3325" s="25">
        <v>9.5725905463474525</v>
      </c>
      <c r="AD3325" s="25">
        <v>7.4777470841006748</v>
      </c>
      <c r="AE3325" s="25">
        <v>6.0082872928176796</v>
      </c>
      <c r="AQ3325" s="5">
        <f>VLOOKUP(AR3325,'End KS4 denominations'!A:G,7,0)</f>
        <v>26064</v>
      </c>
      <c r="AR3325" s="5" t="str">
        <f t="shared" si="51"/>
        <v>Girls.S9.state-funded mainstream.Total.Roman catholic</v>
      </c>
    </row>
    <row r="3326" spans="1:44" x14ac:dyDescent="0.25">
      <c r="A3326">
        <v>201819</v>
      </c>
      <c r="B3326" t="s">
        <v>19</v>
      </c>
      <c r="C3326" t="s">
        <v>110</v>
      </c>
      <c r="D3326" t="s">
        <v>20</v>
      </c>
      <c r="E3326" t="s">
        <v>21</v>
      </c>
      <c r="F3326" t="s">
        <v>22</v>
      </c>
      <c r="G3326" t="s">
        <v>161</v>
      </c>
      <c r="H3326" t="s">
        <v>132</v>
      </c>
      <c r="I3326" t="s">
        <v>166</v>
      </c>
      <c r="J3326" t="s">
        <v>161</v>
      </c>
      <c r="K3326" t="s">
        <v>134</v>
      </c>
      <c r="L3326" t="s">
        <v>28</v>
      </c>
      <c r="M3326" t="s">
        <v>26</v>
      </c>
      <c r="N3326">
        <v>7568</v>
      </c>
      <c r="O3326">
        <v>7486</v>
      </c>
      <c r="P3326">
        <v>4988</v>
      </c>
      <c r="Q3326">
        <v>3707</v>
      </c>
      <c r="R3326">
        <v>0</v>
      </c>
      <c r="S3326">
        <v>0</v>
      </c>
      <c r="T3326">
        <v>0</v>
      </c>
      <c r="U3326">
        <v>0</v>
      </c>
      <c r="V3326">
        <v>98</v>
      </c>
      <c r="W3326">
        <v>65</v>
      </c>
      <c r="X3326">
        <v>48</v>
      </c>
      <c r="Y3326" t="s">
        <v>173</v>
      </c>
      <c r="Z3326" t="s">
        <v>173</v>
      </c>
      <c r="AA3326" t="s">
        <v>173</v>
      </c>
      <c r="AB3326" t="s">
        <v>173</v>
      </c>
      <c r="AC3326" s="25">
        <v>14.705824575189078</v>
      </c>
      <c r="AD3326" s="25">
        <v>9.7986445339357626</v>
      </c>
      <c r="AE3326" s="25">
        <v>7.2821923190256364</v>
      </c>
      <c r="AQ3326" s="5">
        <f>VLOOKUP(AR3326,'End KS4 denominations'!A:G,7,0)</f>
        <v>50905</v>
      </c>
      <c r="AR3326" s="5" t="str">
        <f t="shared" si="51"/>
        <v>Total.S9.state-funded mainstream.Total.Roman catholic</v>
      </c>
    </row>
    <row r="3327" spans="1:44" x14ac:dyDescent="0.25">
      <c r="A3327">
        <v>201819</v>
      </c>
      <c r="B3327" t="s">
        <v>19</v>
      </c>
      <c r="C3327" t="s">
        <v>110</v>
      </c>
      <c r="D3327" t="s">
        <v>20</v>
      </c>
      <c r="E3327" t="s">
        <v>21</v>
      </c>
      <c r="F3327" t="s">
        <v>22</v>
      </c>
      <c r="G3327" t="s">
        <v>111</v>
      </c>
      <c r="H3327" t="s">
        <v>132</v>
      </c>
      <c r="I3327" t="s">
        <v>166</v>
      </c>
      <c r="J3327" t="s">
        <v>161</v>
      </c>
      <c r="K3327" t="s">
        <v>138</v>
      </c>
      <c r="L3327" t="s">
        <v>28</v>
      </c>
      <c r="M3327" t="s">
        <v>26</v>
      </c>
      <c r="N3327">
        <v>70</v>
      </c>
      <c r="O3327">
        <v>70</v>
      </c>
      <c r="P3327">
        <v>40</v>
      </c>
      <c r="Q3327">
        <v>29</v>
      </c>
      <c r="R3327">
        <v>0</v>
      </c>
      <c r="S3327">
        <v>0</v>
      </c>
      <c r="T3327">
        <v>0</v>
      </c>
      <c r="U3327">
        <v>0</v>
      </c>
      <c r="V3327">
        <v>100</v>
      </c>
      <c r="W3327">
        <v>57</v>
      </c>
      <c r="X3327">
        <v>41</v>
      </c>
      <c r="Y3327" t="s">
        <v>173</v>
      </c>
      <c r="Z3327" t="s">
        <v>173</v>
      </c>
      <c r="AA3327" t="s">
        <v>173</v>
      </c>
      <c r="AB3327" t="s">
        <v>173</v>
      </c>
      <c r="AC3327" s="25">
        <v>36.64921465968586</v>
      </c>
      <c r="AD3327" s="25">
        <v>20.94240837696335</v>
      </c>
      <c r="AE3327" s="25">
        <v>15.183246073298429</v>
      </c>
      <c r="AQ3327" s="5">
        <f>VLOOKUP(AR3327,'End KS4 denominations'!A:G,7,0)</f>
        <v>191</v>
      </c>
      <c r="AR3327" s="5" t="str">
        <f t="shared" si="51"/>
        <v>Boys.S9.state-funded mainstream.Total.Sikh</v>
      </c>
    </row>
    <row r="3328" spans="1:44" x14ac:dyDescent="0.25">
      <c r="A3328">
        <v>201819</v>
      </c>
      <c r="B3328" t="s">
        <v>19</v>
      </c>
      <c r="C3328" t="s">
        <v>110</v>
      </c>
      <c r="D3328" t="s">
        <v>20</v>
      </c>
      <c r="E3328" t="s">
        <v>21</v>
      </c>
      <c r="F3328" t="s">
        <v>22</v>
      </c>
      <c r="G3328" t="s">
        <v>113</v>
      </c>
      <c r="H3328" t="s">
        <v>132</v>
      </c>
      <c r="I3328" t="s">
        <v>166</v>
      </c>
      <c r="J3328" t="s">
        <v>161</v>
      </c>
      <c r="K3328" t="s">
        <v>138</v>
      </c>
      <c r="L3328" t="s">
        <v>28</v>
      </c>
      <c r="M3328" t="s">
        <v>26</v>
      </c>
      <c r="N3328">
        <v>40</v>
      </c>
      <c r="O3328">
        <v>40</v>
      </c>
      <c r="P3328">
        <v>27</v>
      </c>
      <c r="Q3328">
        <v>20</v>
      </c>
      <c r="R3328">
        <v>0</v>
      </c>
      <c r="S3328">
        <v>0</v>
      </c>
      <c r="T3328">
        <v>0</v>
      </c>
      <c r="U3328">
        <v>0</v>
      </c>
      <c r="V3328">
        <v>100</v>
      </c>
      <c r="W3328">
        <v>67</v>
      </c>
      <c r="X3328">
        <v>50</v>
      </c>
      <c r="Y3328" t="s">
        <v>173</v>
      </c>
      <c r="Z3328" t="s">
        <v>173</v>
      </c>
      <c r="AA3328" t="s">
        <v>173</v>
      </c>
      <c r="AB3328" t="s">
        <v>173</v>
      </c>
      <c r="AC3328" s="25">
        <v>25.316455696202532</v>
      </c>
      <c r="AD3328" s="25">
        <v>17.088607594936708</v>
      </c>
      <c r="AE3328" s="25">
        <v>12.658227848101266</v>
      </c>
      <c r="AQ3328" s="5">
        <f>VLOOKUP(AR3328,'End KS4 denominations'!A:G,7,0)</f>
        <v>158</v>
      </c>
      <c r="AR3328" s="5" t="str">
        <f t="shared" ref="AR3328:AR3391" si="52">CONCATENATE(G3328,".",H3328,".",I3328,".",J3328,".",K3328)</f>
        <v>Girls.S9.state-funded mainstream.Total.Sikh</v>
      </c>
    </row>
    <row r="3329" spans="1:44" x14ac:dyDescent="0.25">
      <c r="A3329">
        <v>201819</v>
      </c>
      <c r="B3329" t="s">
        <v>19</v>
      </c>
      <c r="C3329" t="s">
        <v>110</v>
      </c>
      <c r="D3329" t="s">
        <v>20</v>
      </c>
      <c r="E3329" t="s">
        <v>21</v>
      </c>
      <c r="F3329" t="s">
        <v>22</v>
      </c>
      <c r="G3329" t="s">
        <v>161</v>
      </c>
      <c r="H3329" t="s">
        <v>132</v>
      </c>
      <c r="I3329" t="s">
        <v>166</v>
      </c>
      <c r="J3329" t="s">
        <v>161</v>
      </c>
      <c r="K3329" t="s">
        <v>138</v>
      </c>
      <c r="L3329" t="s">
        <v>28</v>
      </c>
      <c r="M3329" t="s">
        <v>26</v>
      </c>
      <c r="N3329">
        <v>110</v>
      </c>
      <c r="O3329">
        <v>110</v>
      </c>
      <c r="P3329">
        <v>67</v>
      </c>
      <c r="Q3329">
        <v>49</v>
      </c>
      <c r="R3329">
        <v>0</v>
      </c>
      <c r="S3329">
        <v>0</v>
      </c>
      <c r="T3329">
        <v>0</v>
      </c>
      <c r="U3329">
        <v>0</v>
      </c>
      <c r="V3329">
        <v>100</v>
      </c>
      <c r="W3329">
        <v>60</v>
      </c>
      <c r="X3329">
        <v>44</v>
      </c>
      <c r="Y3329" t="s">
        <v>173</v>
      </c>
      <c r="Z3329" t="s">
        <v>173</v>
      </c>
      <c r="AA3329" t="s">
        <v>173</v>
      </c>
      <c r="AB3329" t="s">
        <v>173</v>
      </c>
      <c r="AC3329" s="25">
        <v>31.51862464183381</v>
      </c>
      <c r="AD3329" s="25">
        <v>19.197707736389685</v>
      </c>
      <c r="AE3329" s="25">
        <v>14.040114613180515</v>
      </c>
      <c r="AQ3329" s="5">
        <f>VLOOKUP(AR3329,'End KS4 denominations'!A:G,7,0)</f>
        <v>349</v>
      </c>
      <c r="AR3329" s="5" t="str">
        <f t="shared" si="52"/>
        <v>Total.S9.state-funded mainstream.Total.Sikh</v>
      </c>
    </row>
    <row r="3330" spans="1:44" x14ac:dyDescent="0.25">
      <c r="A3330">
        <v>201819</v>
      </c>
      <c r="B3330" t="s">
        <v>19</v>
      </c>
      <c r="C3330" t="s">
        <v>110</v>
      </c>
      <c r="D3330" t="s">
        <v>20</v>
      </c>
      <c r="E3330" t="s">
        <v>21</v>
      </c>
      <c r="F3330" t="s">
        <v>22</v>
      </c>
      <c r="G3330" t="s">
        <v>111</v>
      </c>
      <c r="H3330" t="s">
        <v>132</v>
      </c>
      <c r="I3330" t="s">
        <v>166</v>
      </c>
      <c r="J3330" t="s">
        <v>161</v>
      </c>
      <c r="K3330" t="s">
        <v>90</v>
      </c>
      <c r="L3330" t="s">
        <v>29</v>
      </c>
      <c r="M3330" t="s">
        <v>26</v>
      </c>
      <c r="N3330">
        <v>15023</v>
      </c>
      <c r="O3330">
        <v>14854</v>
      </c>
      <c r="P3330">
        <v>11072</v>
      </c>
      <c r="Q3330">
        <v>8457</v>
      </c>
      <c r="R3330">
        <v>0</v>
      </c>
      <c r="S3330">
        <v>0</v>
      </c>
      <c r="T3330">
        <v>0</v>
      </c>
      <c r="U3330">
        <v>0</v>
      </c>
      <c r="V3330">
        <v>98</v>
      </c>
      <c r="W3330">
        <v>73</v>
      </c>
      <c r="X3330">
        <v>56</v>
      </c>
      <c r="Y3330" t="s">
        <v>173</v>
      </c>
      <c r="Z3330" t="s">
        <v>173</v>
      </c>
      <c r="AA3330" t="s">
        <v>173</v>
      </c>
      <c r="AB3330" t="s">
        <v>173</v>
      </c>
      <c r="AC3330" s="25">
        <v>97.800895443771395</v>
      </c>
      <c r="AD3330" s="25">
        <v>72.899657624440351</v>
      </c>
      <c r="AE3330" s="25">
        <v>55.682117461153545</v>
      </c>
      <c r="AQ3330" s="5">
        <f>VLOOKUP(AR3330,'End KS4 denominations'!A:G,7,0)</f>
        <v>15188</v>
      </c>
      <c r="AR3330" s="5" t="str">
        <f t="shared" si="52"/>
        <v>Boys.S9.state-funded mainstream.Total.Church of England</v>
      </c>
    </row>
    <row r="3331" spans="1:44" x14ac:dyDescent="0.25">
      <c r="A3331">
        <v>201819</v>
      </c>
      <c r="B3331" t="s">
        <v>19</v>
      </c>
      <c r="C3331" t="s">
        <v>110</v>
      </c>
      <c r="D3331" t="s">
        <v>20</v>
      </c>
      <c r="E3331" t="s">
        <v>21</v>
      </c>
      <c r="F3331" t="s">
        <v>22</v>
      </c>
      <c r="G3331" t="s">
        <v>113</v>
      </c>
      <c r="H3331" t="s">
        <v>132</v>
      </c>
      <c r="I3331" t="s">
        <v>166</v>
      </c>
      <c r="J3331" t="s">
        <v>161</v>
      </c>
      <c r="K3331" t="s">
        <v>90</v>
      </c>
      <c r="L3331" t="s">
        <v>29</v>
      </c>
      <c r="M3331" t="s">
        <v>26</v>
      </c>
      <c r="N3331">
        <v>14541</v>
      </c>
      <c r="O3331">
        <v>14445</v>
      </c>
      <c r="P3331">
        <v>12371</v>
      </c>
      <c r="Q3331">
        <v>10448</v>
      </c>
      <c r="R3331">
        <v>0</v>
      </c>
      <c r="S3331">
        <v>0</v>
      </c>
      <c r="T3331">
        <v>0</v>
      </c>
      <c r="U3331">
        <v>0</v>
      </c>
      <c r="V3331">
        <v>99</v>
      </c>
      <c r="W3331">
        <v>85</v>
      </c>
      <c r="X3331">
        <v>71</v>
      </c>
      <c r="Y3331" t="s">
        <v>173</v>
      </c>
      <c r="Z3331" t="s">
        <v>173</v>
      </c>
      <c r="AA3331" t="s">
        <v>173</v>
      </c>
      <c r="AB3331" t="s">
        <v>173</v>
      </c>
      <c r="AC3331" s="25">
        <v>98.620877995493956</v>
      </c>
      <c r="AD3331" s="25">
        <v>84.46098177101112</v>
      </c>
      <c r="AE3331" s="25">
        <v>71.332013381579856</v>
      </c>
      <c r="AQ3331" s="5">
        <f>VLOOKUP(AR3331,'End KS4 denominations'!A:G,7,0)</f>
        <v>14647</v>
      </c>
      <c r="AR3331" s="5" t="str">
        <f t="shared" si="52"/>
        <v>Girls.S9.state-funded mainstream.Total.Church of England</v>
      </c>
    </row>
    <row r="3332" spans="1:44" x14ac:dyDescent="0.25">
      <c r="A3332">
        <v>201819</v>
      </c>
      <c r="B3332" t="s">
        <v>19</v>
      </c>
      <c r="C3332" t="s">
        <v>110</v>
      </c>
      <c r="D3332" t="s">
        <v>20</v>
      </c>
      <c r="E3332" t="s">
        <v>21</v>
      </c>
      <c r="F3332" t="s">
        <v>22</v>
      </c>
      <c r="G3332" t="s">
        <v>161</v>
      </c>
      <c r="H3332" t="s">
        <v>132</v>
      </c>
      <c r="I3332" t="s">
        <v>166</v>
      </c>
      <c r="J3332" t="s">
        <v>161</v>
      </c>
      <c r="K3332" t="s">
        <v>90</v>
      </c>
      <c r="L3332" t="s">
        <v>29</v>
      </c>
      <c r="M3332" t="s">
        <v>26</v>
      </c>
      <c r="N3332">
        <v>29564</v>
      </c>
      <c r="O3332">
        <v>29299</v>
      </c>
      <c r="P3332">
        <v>23443</v>
      </c>
      <c r="Q3332">
        <v>18905</v>
      </c>
      <c r="R3332">
        <v>0</v>
      </c>
      <c r="S3332">
        <v>0</v>
      </c>
      <c r="T3332">
        <v>0</v>
      </c>
      <c r="U3332">
        <v>0</v>
      </c>
      <c r="V3332">
        <v>99</v>
      </c>
      <c r="W3332">
        <v>79</v>
      </c>
      <c r="X3332">
        <v>63</v>
      </c>
      <c r="Y3332" t="s">
        <v>173</v>
      </c>
      <c r="Z3332" t="s">
        <v>173</v>
      </c>
      <c r="AA3332" t="s">
        <v>173</v>
      </c>
      <c r="AB3332" t="s">
        <v>173</v>
      </c>
      <c r="AC3332" s="25">
        <v>98.203452321099377</v>
      </c>
      <c r="AD3332" s="25">
        <v>78.575498575498571</v>
      </c>
      <c r="AE3332" s="25">
        <v>63.36517512988101</v>
      </c>
      <c r="AQ3332" s="5">
        <f>VLOOKUP(AR3332,'End KS4 denominations'!A:G,7,0)</f>
        <v>29835</v>
      </c>
      <c r="AR3332" s="5" t="str">
        <f t="shared" si="52"/>
        <v>Total.S9.state-funded mainstream.Total.Church of England</v>
      </c>
    </row>
    <row r="3333" spans="1:44" x14ac:dyDescent="0.25">
      <c r="A3333">
        <v>201819</v>
      </c>
      <c r="B3333" t="s">
        <v>19</v>
      </c>
      <c r="C3333" t="s">
        <v>110</v>
      </c>
      <c r="D3333" t="s">
        <v>20</v>
      </c>
      <c r="E3333" t="s">
        <v>21</v>
      </c>
      <c r="F3333" t="s">
        <v>22</v>
      </c>
      <c r="G3333" t="s">
        <v>111</v>
      </c>
      <c r="H3333" t="s">
        <v>132</v>
      </c>
      <c r="I3333" t="s">
        <v>166</v>
      </c>
      <c r="J3333" t="s">
        <v>161</v>
      </c>
      <c r="K3333" t="s">
        <v>135</v>
      </c>
      <c r="L3333" t="s">
        <v>29</v>
      </c>
      <c r="M3333" t="s">
        <v>26</v>
      </c>
      <c r="N3333">
        <v>77</v>
      </c>
      <c r="O3333">
        <v>77</v>
      </c>
      <c r="P3333">
        <v>64</v>
      </c>
      <c r="Q3333">
        <v>49</v>
      </c>
      <c r="R3333">
        <v>0</v>
      </c>
      <c r="S3333">
        <v>0</v>
      </c>
      <c r="T3333">
        <v>0</v>
      </c>
      <c r="U3333">
        <v>0</v>
      </c>
      <c r="V3333">
        <v>100</v>
      </c>
      <c r="W3333">
        <v>83</v>
      </c>
      <c r="X3333">
        <v>63</v>
      </c>
      <c r="Y3333" t="s">
        <v>173</v>
      </c>
      <c r="Z3333" t="s">
        <v>173</v>
      </c>
      <c r="AA3333" t="s">
        <v>173</v>
      </c>
      <c r="AB3333" t="s">
        <v>173</v>
      </c>
      <c r="AC3333" s="25">
        <v>100</v>
      </c>
      <c r="AD3333" s="25">
        <v>83.116883116883116</v>
      </c>
      <c r="AE3333" s="25">
        <v>63.636363636363633</v>
      </c>
      <c r="AQ3333" s="5">
        <f>VLOOKUP(AR3333,'End KS4 denominations'!A:G,7,0)</f>
        <v>77</v>
      </c>
      <c r="AR3333" s="5" t="str">
        <f t="shared" si="52"/>
        <v>Boys.S9.state-funded mainstream.Total.Hindu</v>
      </c>
    </row>
    <row r="3334" spans="1:44" x14ac:dyDescent="0.25">
      <c r="A3334">
        <v>201819</v>
      </c>
      <c r="B3334" t="s">
        <v>19</v>
      </c>
      <c r="C3334" t="s">
        <v>110</v>
      </c>
      <c r="D3334" t="s">
        <v>20</v>
      </c>
      <c r="E3334" t="s">
        <v>21</v>
      </c>
      <c r="F3334" t="s">
        <v>22</v>
      </c>
      <c r="G3334" t="s">
        <v>113</v>
      </c>
      <c r="H3334" t="s">
        <v>132</v>
      </c>
      <c r="I3334" t="s">
        <v>166</v>
      </c>
      <c r="J3334" t="s">
        <v>161</v>
      </c>
      <c r="K3334" t="s">
        <v>135</v>
      </c>
      <c r="L3334" t="s">
        <v>29</v>
      </c>
      <c r="M3334" t="s">
        <v>26</v>
      </c>
      <c r="N3334">
        <v>68</v>
      </c>
      <c r="O3334">
        <v>68</v>
      </c>
      <c r="P3334">
        <v>61</v>
      </c>
      <c r="Q3334">
        <v>58</v>
      </c>
      <c r="R3334">
        <v>0</v>
      </c>
      <c r="S3334">
        <v>0</v>
      </c>
      <c r="T3334">
        <v>0</v>
      </c>
      <c r="U3334">
        <v>0</v>
      </c>
      <c r="V3334">
        <v>100</v>
      </c>
      <c r="W3334">
        <v>89</v>
      </c>
      <c r="X3334">
        <v>85</v>
      </c>
      <c r="Y3334" t="s">
        <v>173</v>
      </c>
      <c r="Z3334" t="s">
        <v>173</v>
      </c>
      <c r="AA3334" t="s">
        <v>173</v>
      </c>
      <c r="AB3334" t="s">
        <v>173</v>
      </c>
      <c r="AC3334" s="25">
        <v>100</v>
      </c>
      <c r="AD3334" s="25">
        <v>89.705882352941174</v>
      </c>
      <c r="AE3334" s="25">
        <v>85.294117647058826</v>
      </c>
      <c r="AQ3334" s="5">
        <f>VLOOKUP(AR3334,'End KS4 denominations'!A:G,7,0)</f>
        <v>68</v>
      </c>
      <c r="AR3334" s="5" t="str">
        <f t="shared" si="52"/>
        <v>Girls.S9.state-funded mainstream.Total.Hindu</v>
      </c>
    </row>
    <row r="3335" spans="1:44" x14ac:dyDescent="0.25">
      <c r="A3335">
        <v>201819</v>
      </c>
      <c r="B3335" t="s">
        <v>19</v>
      </c>
      <c r="C3335" t="s">
        <v>110</v>
      </c>
      <c r="D3335" t="s">
        <v>20</v>
      </c>
      <c r="E3335" t="s">
        <v>21</v>
      </c>
      <c r="F3335" t="s">
        <v>22</v>
      </c>
      <c r="G3335" t="s">
        <v>161</v>
      </c>
      <c r="H3335" t="s">
        <v>132</v>
      </c>
      <c r="I3335" t="s">
        <v>166</v>
      </c>
      <c r="J3335" t="s">
        <v>161</v>
      </c>
      <c r="K3335" t="s">
        <v>135</v>
      </c>
      <c r="L3335" t="s">
        <v>29</v>
      </c>
      <c r="M3335" t="s">
        <v>26</v>
      </c>
      <c r="N3335">
        <v>145</v>
      </c>
      <c r="O3335">
        <v>145</v>
      </c>
      <c r="P3335">
        <v>125</v>
      </c>
      <c r="Q3335">
        <v>107</v>
      </c>
      <c r="R3335">
        <v>0</v>
      </c>
      <c r="S3335">
        <v>0</v>
      </c>
      <c r="T3335">
        <v>0</v>
      </c>
      <c r="U3335">
        <v>0</v>
      </c>
      <c r="V3335">
        <v>100</v>
      </c>
      <c r="W3335">
        <v>86</v>
      </c>
      <c r="X3335">
        <v>73</v>
      </c>
      <c r="Y3335" t="s">
        <v>173</v>
      </c>
      <c r="Z3335" t="s">
        <v>173</v>
      </c>
      <c r="AA3335" t="s">
        <v>173</v>
      </c>
      <c r="AB3335" t="s">
        <v>173</v>
      </c>
      <c r="AC3335" s="25">
        <v>100</v>
      </c>
      <c r="AD3335" s="25">
        <v>86.206896551724128</v>
      </c>
      <c r="AE3335" s="25">
        <v>73.793103448275872</v>
      </c>
      <c r="AQ3335" s="5">
        <f>VLOOKUP(AR3335,'End KS4 denominations'!A:G,7,0)</f>
        <v>145</v>
      </c>
      <c r="AR3335" s="5" t="str">
        <f t="shared" si="52"/>
        <v>Total.S9.state-funded mainstream.Total.Hindu</v>
      </c>
    </row>
    <row r="3336" spans="1:44" x14ac:dyDescent="0.25">
      <c r="A3336">
        <v>201819</v>
      </c>
      <c r="B3336" t="s">
        <v>19</v>
      </c>
      <c r="C3336" t="s">
        <v>110</v>
      </c>
      <c r="D3336" t="s">
        <v>20</v>
      </c>
      <c r="E3336" t="s">
        <v>21</v>
      </c>
      <c r="F3336" t="s">
        <v>22</v>
      </c>
      <c r="G3336" t="s">
        <v>111</v>
      </c>
      <c r="H3336" t="s">
        <v>132</v>
      </c>
      <c r="I3336" t="s">
        <v>166</v>
      </c>
      <c r="J3336" t="s">
        <v>161</v>
      </c>
      <c r="K3336" t="s">
        <v>136</v>
      </c>
      <c r="L3336" t="s">
        <v>29</v>
      </c>
      <c r="M3336" t="s">
        <v>26</v>
      </c>
      <c r="N3336">
        <v>609</v>
      </c>
      <c r="O3336">
        <v>609</v>
      </c>
      <c r="P3336">
        <v>558</v>
      </c>
      <c r="Q3336">
        <v>475</v>
      </c>
      <c r="R3336">
        <v>0</v>
      </c>
      <c r="S3336">
        <v>0</v>
      </c>
      <c r="T3336">
        <v>0</v>
      </c>
      <c r="U3336">
        <v>0</v>
      </c>
      <c r="V3336">
        <v>100</v>
      </c>
      <c r="W3336">
        <v>91</v>
      </c>
      <c r="X3336">
        <v>77</v>
      </c>
      <c r="Y3336" t="s">
        <v>173</v>
      </c>
      <c r="Z3336" t="s">
        <v>173</v>
      </c>
      <c r="AA3336" t="s">
        <v>173</v>
      </c>
      <c r="AB3336" t="s">
        <v>173</v>
      </c>
      <c r="AC3336" s="25">
        <v>97.59615384615384</v>
      </c>
      <c r="AD3336" s="25">
        <v>89.423076923076934</v>
      </c>
      <c r="AE3336" s="25">
        <v>76.121794871794862</v>
      </c>
      <c r="AQ3336" s="5">
        <f>VLOOKUP(AR3336,'End KS4 denominations'!A:G,7,0)</f>
        <v>624</v>
      </c>
      <c r="AR3336" s="5" t="str">
        <f t="shared" si="52"/>
        <v>Boys.S9.state-funded mainstream.Total.Jewish</v>
      </c>
    </row>
    <row r="3337" spans="1:44" x14ac:dyDescent="0.25">
      <c r="A3337">
        <v>201819</v>
      </c>
      <c r="B3337" t="s">
        <v>19</v>
      </c>
      <c r="C3337" t="s">
        <v>110</v>
      </c>
      <c r="D3337" t="s">
        <v>20</v>
      </c>
      <c r="E3337" t="s">
        <v>21</v>
      </c>
      <c r="F3337" t="s">
        <v>22</v>
      </c>
      <c r="G3337" t="s">
        <v>113</v>
      </c>
      <c r="H3337" t="s">
        <v>132</v>
      </c>
      <c r="I3337" t="s">
        <v>166</v>
      </c>
      <c r="J3337" t="s">
        <v>161</v>
      </c>
      <c r="K3337" t="s">
        <v>136</v>
      </c>
      <c r="L3337" t="s">
        <v>29</v>
      </c>
      <c r="M3337" t="s">
        <v>26</v>
      </c>
      <c r="N3337">
        <v>757</v>
      </c>
      <c r="O3337">
        <v>757</v>
      </c>
      <c r="P3337">
        <v>728</v>
      </c>
      <c r="Q3337">
        <v>660</v>
      </c>
      <c r="R3337">
        <v>0</v>
      </c>
      <c r="S3337">
        <v>0</v>
      </c>
      <c r="T3337">
        <v>0</v>
      </c>
      <c r="U3337">
        <v>0</v>
      </c>
      <c r="V3337">
        <v>100</v>
      </c>
      <c r="W3337">
        <v>96</v>
      </c>
      <c r="X3337">
        <v>87</v>
      </c>
      <c r="Y3337" t="s">
        <v>173</v>
      </c>
      <c r="Z3337" t="s">
        <v>173</v>
      </c>
      <c r="AA3337" t="s">
        <v>173</v>
      </c>
      <c r="AB3337" t="s">
        <v>173</v>
      </c>
      <c r="AC3337" s="25">
        <v>99.474375821287779</v>
      </c>
      <c r="AD3337" s="25">
        <v>95.663600525624176</v>
      </c>
      <c r="AE3337" s="25">
        <v>86.727989487516425</v>
      </c>
      <c r="AQ3337" s="5">
        <f>VLOOKUP(AR3337,'End KS4 denominations'!A:G,7,0)</f>
        <v>761</v>
      </c>
      <c r="AR3337" s="5" t="str">
        <f t="shared" si="52"/>
        <v>Girls.S9.state-funded mainstream.Total.Jewish</v>
      </c>
    </row>
    <row r="3338" spans="1:44" x14ac:dyDescent="0.25">
      <c r="A3338">
        <v>201819</v>
      </c>
      <c r="B3338" t="s">
        <v>19</v>
      </c>
      <c r="C3338" t="s">
        <v>110</v>
      </c>
      <c r="D3338" t="s">
        <v>20</v>
      </c>
      <c r="E3338" t="s">
        <v>21</v>
      </c>
      <c r="F3338" t="s">
        <v>22</v>
      </c>
      <c r="G3338" t="s">
        <v>161</v>
      </c>
      <c r="H3338" t="s">
        <v>132</v>
      </c>
      <c r="I3338" t="s">
        <v>166</v>
      </c>
      <c r="J3338" t="s">
        <v>161</v>
      </c>
      <c r="K3338" t="s">
        <v>136</v>
      </c>
      <c r="L3338" t="s">
        <v>29</v>
      </c>
      <c r="M3338" t="s">
        <v>26</v>
      </c>
      <c r="N3338">
        <v>1366</v>
      </c>
      <c r="O3338">
        <v>1366</v>
      </c>
      <c r="P3338">
        <v>1286</v>
      </c>
      <c r="Q3338">
        <v>1135</v>
      </c>
      <c r="R3338">
        <v>0</v>
      </c>
      <c r="S3338">
        <v>0</v>
      </c>
      <c r="T3338">
        <v>0</v>
      </c>
      <c r="U3338">
        <v>0</v>
      </c>
      <c r="V3338">
        <v>100</v>
      </c>
      <c r="W3338">
        <v>94</v>
      </c>
      <c r="X3338">
        <v>83</v>
      </c>
      <c r="Y3338" t="s">
        <v>173</v>
      </c>
      <c r="Z3338" t="s">
        <v>173</v>
      </c>
      <c r="AA3338" t="s">
        <v>173</v>
      </c>
      <c r="AB3338" t="s">
        <v>173</v>
      </c>
      <c r="AC3338" s="25">
        <v>98.628158844765352</v>
      </c>
      <c r="AD3338" s="25">
        <v>92.851985559566785</v>
      </c>
      <c r="AE3338" s="25">
        <v>81.949458483754512</v>
      </c>
      <c r="AQ3338" s="5">
        <f>VLOOKUP(AR3338,'End KS4 denominations'!A:G,7,0)</f>
        <v>1385</v>
      </c>
      <c r="AR3338" s="5" t="str">
        <f t="shared" si="52"/>
        <v>Total.S9.state-funded mainstream.Total.Jewish</v>
      </c>
    </row>
    <row r="3339" spans="1:44" x14ac:dyDescent="0.25">
      <c r="A3339">
        <v>201819</v>
      </c>
      <c r="B3339" t="s">
        <v>19</v>
      </c>
      <c r="C3339" t="s">
        <v>110</v>
      </c>
      <c r="D3339" t="s">
        <v>20</v>
      </c>
      <c r="E3339" t="s">
        <v>21</v>
      </c>
      <c r="F3339" t="s">
        <v>22</v>
      </c>
      <c r="G3339" t="s">
        <v>111</v>
      </c>
      <c r="H3339" t="s">
        <v>132</v>
      </c>
      <c r="I3339" t="s">
        <v>166</v>
      </c>
      <c r="J3339" t="s">
        <v>161</v>
      </c>
      <c r="K3339" t="s">
        <v>137</v>
      </c>
      <c r="L3339" t="s">
        <v>29</v>
      </c>
      <c r="M3339" t="s">
        <v>26</v>
      </c>
      <c r="N3339">
        <v>387</v>
      </c>
      <c r="O3339">
        <v>386</v>
      </c>
      <c r="P3339">
        <v>352</v>
      </c>
      <c r="Q3339">
        <v>306</v>
      </c>
      <c r="R3339">
        <v>0</v>
      </c>
      <c r="S3339">
        <v>0</v>
      </c>
      <c r="T3339">
        <v>0</v>
      </c>
      <c r="U3339">
        <v>0</v>
      </c>
      <c r="V3339">
        <v>99</v>
      </c>
      <c r="W3339">
        <v>90</v>
      </c>
      <c r="X3339">
        <v>79</v>
      </c>
      <c r="Y3339" t="s">
        <v>173</v>
      </c>
      <c r="Z3339" t="s">
        <v>173</v>
      </c>
      <c r="AA3339" t="s">
        <v>173</v>
      </c>
      <c r="AB3339" t="s">
        <v>173</v>
      </c>
      <c r="AC3339" s="25">
        <v>99.228791773778923</v>
      </c>
      <c r="AD3339" s="25">
        <v>90.488431876606683</v>
      </c>
      <c r="AE3339" s="25">
        <v>78.663239074550134</v>
      </c>
      <c r="AQ3339" s="5">
        <f>VLOOKUP(AR3339,'End KS4 denominations'!A:G,7,0)</f>
        <v>389</v>
      </c>
      <c r="AR3339" s="5" t="str">
        <f t="shared" si="52"/>
        <v>Boys.S9.state-funded mainstream.Total.Muslim</v>
      </c>
    </row>
    <row r="3340" spans="1:44" x14ac:dyDescent="0.25">
      <c r="A3340">
        <v>201819</v>
      </c>
      <c r="B3340" t="s">
        <v>19</v>
      </c>
      <c r="C3340" t="s">
        <v>110</v>
      </c>
      <c r="D3340" t="s">
        <v>20</v>
      </c>
      <c r="E3340" t="s">
        <v>21</v>
      </c>
      <c r="F3340" t="s">
        <v>22</v>
      </c>
      <c r="G3340" t="s">
        <v>113</v>
      </c>
      <c r="H3340" t="s">
        <v>132</v>
      </c>
      <c r="I3340" t="s">
        <v>166</v>
      </c>
      <c r="J3340" t="s">
        <v>161</v>
      </c>
      <c r="K3340" t="s">
        <v>137</v>
      </c>
      <c r="L3340" t="s">
        <v>29</v>
      </c>
      <c r="M3340" t="s">
        <v>26</v>
      </c>
      <c r="N3340">
        <v>778</v>
      </c>
      <c r="O3340">
        <v>778</v>
      </c>
      <c r="P3340">
        <v>744</v>
      </c>
      <c r="Q3340">
        <v>688</v>
      </c>
      <c r="R3340">
        <v>0</v>
      </c>
      <c r="S3340">
        <v>0</v>
      </c>
      <c r="T3340">
        <v>0</v>
      </c>
      <c r="U3340">
        <v>0</v>
      </c>
      <c r="V3340">
        <v>100</v>
      </c>
      <c r="W3340">
        <v>95</v>
      </c>
      <c r="X3340">
        <v>88</v>
      </c>
      <c r="Y3340" t="s">
        <v>173</v>
      </c>
      <c r="Z3340" t="s">
        <v>173</v>
      </c>
      <c r="AA3340" t="s">
        <v>173</v>
      </c>
      <c r="AB3340" t="s">
        <v>173</v>
      </c>
      <c r="AC3340" s="25">
        <v>99.361430395913146</v>
      </c>
      <c r="AD3340" s="25">
        <v>95.019157088122611</v>
      </c>
      <c r="AE3340" s="25">
        <v>87.867177522349934</v>
      </c>
      <c r="AQ3340" s="5">
        <f>VLOOKUP(AR3340,'End KS4 denominations'!A:G,7,0)</f>
        <v>783</v>
      </c>
      <c r="AR3340" s="5" t="str">
        <f t="shared" si="52"/>
        <v>Girls.S9.state-funded mainstream.Total.Muslim</v>
      </c>
    </row>
    <row r="3341" spans="1:44" x14ac:dyDescent="0.25">
      <c r="A3341">
        <v>201819</v>
      </c>
      <c r="B3341" t="s">
        <v>19</v>
      </c>
      <c r="C3341" t="s">
        <v>110</v>
      </c>
      <c r="D3341" t="s">
        <v>20</v>
      </c>
      <c r="E3341" t="s">
        <v>21</v>
      </c>
      <c r="F3341" t="s">
        <v>22</v>
      </c>
      <c r="G3341" t="s">
        <v>161</v>
      </c>
      <c r="H3341" t="s">
        <v>132</v>
      </c>
      <c r="I3341" t="s">
        <v>166</v>
      </c>
      <c r="J3341" t="s">
        <v>161</v>
      </c>
      <c r="K3341" t="s">
        <v>137</v>
      </c>
      <c r="L3341" t="s">
        <v>29</v>
      </c>
      <c r="M3341" t="s">
        <v>26</v>
      </c>
      <c r="N3341">
        <v>1165</v>
      </c>
      <c r="O3341">
        <v>1164</v>
      </c>
      <c r="P3341">
        <v>1096</v>
      </c>
      <c r="Q3341">
        <v>994</v>
      </c>
      <c r="R3341">
        <v>0</v>
      </c>
      <c r="S3341">
        <v>0</v>
      </c>
      <c r="T3341">
        <v>0</v>
      </c>
      <c r="U3341">
        <v>0</v>
      </c>
      <c r="V3341">
        <v>99</v>
      </c>
      <c r="W3341">
        <v>94</v>
      </c>
      <c r="X3341">
        <v>85</v>
      </c>
      <c r="Y3341" t="s">
        <v>173</v>
      </c>
      <c r="Z3341" t="s">
        <v>173</v>
      </c>
      <c r="AA3341" t="s">
        <v>173</v>
      </c>
      <c r="AB3341" t="s">
        <v>173</v>
      </c>
      <c r="AC3341" s="25">
        <v>99.317406143344712</v>
      </c>
      <c r="AD3341" s="25">
        <v>93.515358361774744</v>
      </c>
      <c r="AE3341" s="25">
        <v>84.812286689419793</v>
      </c>
      <c r="AQ3341" s="5">
        <f>VLOOKUP(AR3341,'End KS4 denominations'!A:G,7,0)</f>
        <v>1172</v>
      </c>
      <c r="AR3341" s="5" t="str">
        <f t="shared" si="52"/>
        <v>Total.S9.state-funded mainstream.Total.Muslim</v>
      </c>
    </row>
    <row r="3342" spans="1:44" x14ac:dyDescent="0.25">
      <c r="A3342">
        <v>201819</v>
      </c>
      <c r="B3342" t="s">
        <v>19</v>
      </c>
      <c r="C3342" t="s">
        <v>110</v>
      </c>
      <c r="D3342" t="s">
        <v>20</v>
      </c>
      <c r="E3342" t="s">
        <v>21</v>
      </c>
      <c r="F3342" t="s">
        <v>22</v>
      </c>
      <c r="G3342" t="s">
        <v>111</v>
      </c>
      <c r="H3342" t="s">
        <v>132</v>
      </c>
      <c r="I3342" t="s">
        <v>166</v>
      </c>
      <c r="J3342" t="s">
        <v>161</v>
      </c>
      <c r="K3342" t="s">
        <v>91</v>
      </c>
      <c r="L3342" t="s">
        <v>29</v>
      </c>
      <c r="M3342" t="s">
        <v>26</v>
      </c>
      <c r="N3342">
        <v>219643</v>
      </c>
      <c r="O3342">
        <v>216344</v>
      </c>
      <c r="P3342">
        <v>155160</v>
      </c>
      <c r="Q3342">
        <v>116400</v>
      </c>
      <c r="R3342">
        <v>0</v>
      </c>
      <c r="S3342">
        <v>0</v>
      </c>
      <c r="T3342">
        <v>0</v>
      </c>
      <c r="U3342">
        <v>0</v>
      </c>
      <c r="V3342">
        <v>98</v>
      </c>
      <c r="W3342">
        <v>70</v>
      </c>
      <c r="X3342">
        <v>52</v>
      </c>
      <c r="Y3342" t="s">
        <v>173</v>
      </c>
      <c r="Z3342" t="s">
        <v>173</v>
      </c>
      <c r="AA3342" t="s">
        <v>173</v>
      </c>
      <c r="AB3342" t="s">
        <v>173</v>
      </c>
      <c r="AC3342" s="25">
        <v>97.491775945203003</v>
      </c>
      <c r="AD3342" s="25">
        <v>69.920237934297688</v>
      </c>
      <c r="AE3342" s="25">
        <v>52.453697444910098</v>
      </c>
      <c r="AQ3342" s="5">
        <f>VLOOKUP(AR3342,'End KS4 denominations'!A:G,7,0)</f>
        <v>221910</v>
      </c>
      <c r="AR3342" s="5" t="str">
        <f t="shared" si="52"/>
        <v>Boys.S9.state-funded mainstream.Total.No religious character</v>
      </c>
    </row>
    <row r="3343" spans="1:44" x14ac:dyDescent="0.25">
      <c r="A3343">
        <v>201819</v>
      </c>
      <c r="B3343" t="s">
        <v>19</v>
      </c>
      <c r="C3343" t="s">
        <v>110</v>
      </c>
      <c r="D3343" t="s">
        <v>20</v>
      </c>
      <c r="E3343" t="s">
        <v>21</v>
      </c>
      <c r="F3343" t="s">
        <v>22</v>
      </c>
      <c r="G3343" t="s">
        <v>113</v>
      </c>
      <c r="H3343" t="s">
        <v>132</v>
      </c>
      <c r="I3343" t="s">
        <v>166</v>
      </c>
      <c r="J3343" t="s">
        <v>161</v>
      </c>
      <c r="K3343" t="s">
        <v>91</v>
      </c>
      <c r="L3343" t="s">
        <v>29</v>
      </c>
      <c r="M3343" t="s">
        <v>26</v>
      </c>
      <c r="N3343">
        <v>213994</v>
      </c>
      <c r="O3343">
        <v>212659</v>
      </c>
      <c r="P3343">
        <v>179885</v>
      </c>
      <c r="Q3343">
        <v>149699</v>
      </c>
      <c r="R3343">
        <v>0</v>
      </c>
      <c r="S3343">
        <v>0</v>
      </c>
      <c r="T3343">
        <v>0</v>
      </c>
      <c r="U3343">
        <v>0</v>
      </c>
      <c r="V3343">
        <v>99</v>
      </c>
      <c r="W3343">
        <v>84</v>
      </c>
      <c r="X3343">
        <v>69</v>
      </c>
      <c r="Y3343" t="s">
        <v>173</v>
      </c>
      <c r="Z3343" t="s">
        <v>173</v>
      </c>
      <c r="AA3343" t="s">
        <v>173</v>
      </c>
      <c r="AB3343" t="s">
        <v>173</v>
      </c>
      <c r="AC3343" s="25">
        <v>98.703197449095626</v>
      </c>
      <c r="AD3343" s="25">
        <v>83.491527154414186</v>
      </c>
      <c r="AE3343" s="25">
        <v>69.481046910463078</v>
      </c>
      <c r="AQ3343" s="5">
        <f>VLOOKUP(AR3343,'End KS4 denominations'!A:G,7,0)</f>
        <v>215453</v>
      </c>
      <c r="AR3343" s="5" t="str">
        <f t="shared" si="52"/>
        <v>Girls.S9.state-funded mainstream.Total.No religious character</v>
      </c>
    </row>
    <row r="3344" spans="1:44" x14ac:dyDescent="0.25">
      <c r="A3344">
        <v>201819</v>
      </c>
      <c r="B3344" t="s">
        <v>19</v>
      </c>
      <c r="C3344" t="s">
        <v>110</v>
      </c>
      <c r="D3344" t="s">
        <v>20</v>
      </c>
      <c r="E3344" t="s">
        <v>21</v>
      </c>
      <c r="F3344" t="s">
        <v>22</v>
      </c>
      <c r="G3344" t="s">
        <v>161</v>
      </c>
      <c r="H3344" t="s">
        <v>132</v>
      </c>
      <c r="I3344" t="s">
        <v>166</v>
      </c>
      <c r="J3344" t="s">
        <v>161</v>
      </c>
      <c r="K3344" t="s">
        <v>91</v>
      </c>
      <c r="L3344" t="s">
        <v>29</v>
      </c>
      <c r="M3344" t="s">
        <v>26</v>
      </c>
      <c r="N3344">
        <v>433637</v>
      </c>
      <c r="O3344">
        <v>429003</v>
      </c>
      <c r="P3344">
        <v>335045</v>
      </c>
      <c r="Q3344">
        <v>266099</v>
      </c>
      <c r="R3344">
        <v>0</v>
      </c>
      <c r="S3344">
        <v>0</v>
      </c>
      <c r="T3344">
        <v>0</v>
      </c>
      <c r="U3344">
        <v>0</v>
      </c>
      <c r="V3344">
        <v>98</v>
      </c>
      <c r="W3344">
        <v>77</v>
      </c>
      <c r="X3344">
        <v>61</v>
      </c>
      <c r="Y3344" t="s">
        <v>173</v>
      </c>
      <c r="Z3344" t="s">
        <v>173</v>
      </c>
      <c r="AA3344" t="s">
        <v>173</v>
      </c>
      <c r="AB3344" t="s">
        <v>173</v>
      </c>
      <c r="AC3344" s="25">
        <v>98.088544298443168</v>
      </c>
      <c r="AD3344" s="25">
        <v>76.605702814367021</v>
      </c>
      <c r="AE3344" s="25">
        <v>60.841680709159206</v>
      </c>
      <c r="AQ3344" s="5">
        <f>VLOOKUP(AR3344,'End KS4 denominations'!A:G,7,0)</f>
        <v>437363</v>
      </c>
      <c r="AR3344" s="5" t="str">
        <f t="shared" si="52"/>
        <v>Total.S9.state-funded mainstream.Total.No religious character</v>
      </c>
    </row>
    <row r="3345" spans="1:44" x14ac:dyDescent="0.25">
      <c r="A3345">
        <v>201819</v>
      </c>
      <c r="B3345" t="s">
        <v>19</v>
      </c>
      <c r="C3345" t="s">
        <v>110</v>
      </c>
      <c r="D3345" t="s">
        <v>20</v>
      </c>
      <c r="E3345" t="s">
        <v>21</v>
      </c>
      <c r="F3345" t="s">
        <v>22</v>
      </c>
      <c r="G3345" t="s">
        <v>111</v>
      </c>
      <c r="H3345" t="s">
        <v>132</v>
      </c>
      <c r="I3345" t="s">
        <v>166</v>
      </c>
      <c r="J3345" t="s">
        <v>161</v>
      </c>
      <c r="K3345" t="s">
        <v>133</v>
      </c>
      <c r="L3345" t="s">
        <v>29</v>
      </c>
      <c r="M3345" t="s">
        <v>26</v>
      </c>
      <c r="N3345">
        <v>5064</v>
      </c>
      <c r="O3345">
        <v>5007</v>
      </c>
      <c r="P3345">
        <v>3876</v>
      </c>
      <c r="Q3345">
        <v>3086</v>
      </c>
      <c r="R3345">
        <v>0</v>
      </c>
      <c r="S3345">
        <v>0</v>
      </c>
      <c r="T3345">
        <v>0</v>
      </c>
      <c r="U3345">
        <v>0</v>
      </c>
      <c r="V3345">
        <v>98</v>
      </c>
      <c r="W3345">
        <v>76</v>
      </c>
      <c r="X3345">
        <v>60</v>
      </c>
      <c r="Y3345" t="s">
        <v>173</v>
      </c>
      <c r="Z3345" t="s">
        <v>173</v>
      </c>
      <c r="AA3345" t="s">
        <v>173</v>
      </c>
      <c r="AB3345" t="s">
        <v>173</v>
      </c>
      <c r="AC3345" s="25">
        <v>97.926853119499313</v>
      </c>
      <c r="AD3345" s="25">
        <v>75.806767064345777</v>
      </c>
      <c r="AE3345" s="25">
        <v>60.35595540778408</v>
      </c>
      <c r="AQ3345" s="5">
        <f>VLOOKUP(AR3345,'End KS4 denominations'!A:G,7,0)</f>
        <v>5113</v>
      </c>
      <c r="AR3345" s="5" t="str">
        <f t="shared" si="52"/>
        <v>Boys.S9.state-funded mainstream.Total.Other Christian faith</v>
      </c>
    </row>
    <row r="3346" spans="1:44" x14ac:dyDescent="0.25">
      <c r="A3346">
        <v>201819</v>
      </c>
      <c r="B3346" t="s">
        <v>19</v>
      </c>
      <c r="C3346" t="s">
        <v>110</v>
      </c>
      <c r="D3346" t="s">
        <v>20</v>
      </c>
      <c r="E3346" t="s">
        <v>21</v>
      </c>
      <c r="F3346" t="s">
        <v>22</v>
      </c>
      <c r="G3346" t="s">
        <v>113</v>
      </c>
      <c r="H3346" t="s">
        <v>132</v>
      </c>
      <c r="I3346" t="s">
        <v>166</v>
      </c>
      <c r="J3346" t="s">
        <v>161</v>
      </c>
      <c r="K3346" t="s">
        <v>133</v>
      </c>
      <c r="L3346" t="s">
        <v>29</v>
      </c>
      <c r="M3346" t="s">
        <v>26</v>
      </c>
      <c r="N3346">
        <v>4502</v>
      </c>
      <c r="O3346">
        <v>4478</v>
      </c>
      <c r="P3346">
        <v>3871</v>
      </c>
      <c r="Q3346">
        <v>3288</v>
      </c>
      <c r="R3346">
        <v>0</v>
      </c>
      <c r="S3346">
        <v>0</v>
      </c>
      <c r="T3346">
        <v>0</v>
      </c>
      <c r="U3346">
        <v>0</v>
      </c>
      <c r="V3346">
        <v>99</v>
      </c>
      <c r="W3346">
        <v>85</v>
      </c>
      <c r="X3346">
        <v>73</v>
      </c>
      <c r="Y3346" t="s">
        <v>173</v>
      </c>
      <c r="Z3346" t="s">
        <v>173</v>
      </c>
      <c r="AA3346" t="s">
        <v>173</v>
      </c>
      <c r="AB3346" t="s">
        <v>173</v>
      </c>
      <c r="AC3346" s="25">
        <v>98.525852585258519</v>
      </c>
      <c r="AD3346" s="25">
        <v>85.170517051705176</v>
      </c>
      <c r="AE3346" s="25">
        <v>72.343234323432341</v>
      </c>
      <c r="AQ3346" s="5">
        <f>VLOOKUP(AR3346,'End KS4 denominations'!A:G,7,0)</f>
        <v>4545</v>
      </c>
      <c r="AR3346" s="5" t="str">
        <f t="shared" si="52"/>
        <v>Girls.S9.state-funded mainstream.Total.Other Christian faith</v>
      </c>
    </row>
    <row r="3347" spans="1:44" x14ac:dyDescent="0.25">
      <c r="A3347">
        <v>201819</v>
      </c>
      <c r="B3347" t="s">
        <v>19</v>
      </c>
      <c r="C3347" t="s">
        <v>110</v>
      </c>
      <c r="D3347" t="s">
        <v>20</v>
      </c>
      <c r="E3347" t="s">
        <v>21</v>
      </c>
      <c r="F3347" t="s">
        <v>22</v>
      </c>
      <c r="G3347" t="s">
        <v>161</v>
      </c>
      <c r="H3347" t="s">
        <v>132</v>
      </c>
      <c r="I3347" t="s">
        <v>166</v>
      </c>
      <c r="J3347" t="s">
        <v>161</v>
      </c>
      <c r="K3347" t="s">
        <v>133</v>
      </c>
      <c r="L3347" t="s">
        <v>29</v>
      </c>
      <c r="M3347" t="s">
        <v>26</v>
      </c>
      <c r="N3347">
        <v>9566</v>
      </c>
      <c r="O3347">
        <v>9485</v>
      </c>
      <c r="P3347">
        <v>7747</v>
      </c>
      <c r="Q3347">
        <v>6374</v>
      </c>
      <c r="R3347">
        <v>0</v>
      </c>
      <c r="S3347">
        <v>0</v>
      </c>
      <c r="T3347">
        <v>0</v>
      </c>
      <c r="U3347">
        <v>0</v>
      </c>
      <c r="V3347">
        <v>99</v>
      </c>
      <c r="W3347">
        <v>80</v>
      </c>
      <c r="X3347">
        <v>66</v>
      </c>
      <c r="Y3347" t="s">
        <v>173</v>
      </c>
      <c r="Z3347" t="s">
        <v>173</v>
      </c>
      <c r="AA3347" t="s">
        <v>173</v>
      </c>
      <c r="AB3347" t="s">
        <v>173</v>
      </c>
      <c r="AC3347" s="25">
        <v>98.208738869331128</v>
      </c>
      <c r="AD3347" s="25">
        <v>80.21329467798715</v>
      </c>
      <c r="AE3347" s="25">
        <v>65.997100849037068</v>
      </c>
      <c r="AQ3347" s="5">
        <f>VLOOKUP(AR3347,'End KS4 denominations'!A:G,7,0)</f>
        <v>9658</v>
      </c>
      <c r="AR3347" s="5" t="str">
        <f t="shared" si="52"/>
        <v>Total.S9.state-funded mainstream.Total.Other Christian faith</v>
      </c>
    </row>
    <row r="3348" spans="1:44" x14ac:dyDescent="0.25">
      <c r="A3348">
        <v>201819</v>
      </c>
      <c r="B3348" t="s">
        <v>19</v>
      </c>
      <c r="C3348" t="s">
        <v>110</v>
      </c>
      <c r="D3348" t="s">
        <v>20</v>
      </c>
      <c r="E3348" t="s">
        <v>21</v>
      </c>
      <c r="F3348" t="s">
        <v>22</v>
      </c>
      <c r="G3348" t="s">
        <v>111</v>
      </c>
      <c r="H3348" t="s">
        <v>132</v>
      </c>
      <c r="I3348" t="s">
        <v>166</v>
      </c>
      <c r="J3348" t="s">
        <v>161</v>
      </c>
      <c r="K3348" t="s">
        <v>134</v>
      </c>
      <c r="L3348" t="s">
        <v>29</v>
      </c>
      <c r="M3348" t="s">
        <v>26</v>
      </c>
      <c r="N3348">
        <v>24645</v>
      </c>
      <c r="O3348">
        <v>24393</v>
      </c>
      <c r="P3348">
        <v>18919</v>
      </c>
      <c r="Q3348">
        <v>14620</v>
      </c>
      <c r="R3348">
        <v>0</v>
      </c>
      <c r="S3348">
        <v>0</v>
      </c>
      <c r="T3348">
        <v>0</v>
      </c>
      <c r="U3348">
        <v>0</v>
      </c>
      <c r="V3348">
        <v>98</v>
      </c>
      <c r="W3348">
        <v>76</v>
      </c>
      <c r="X3348">
        <v>59</v>
      </c>
      <c r="Y3348" t="s">
        <v>173</v>
      </c>
      <c r="Z3348" t="s">
        <v>173</v>
      </c>
      <c r="AA3348" t="s">
        <v>173</v>
      </c>
      <c r="AB3348" t="s">
        <v>173</v>
      </c>
      <c r="AC3348" s="25">
        <v>98.196529930357073</v>
      </c>
      <c r="AD3348" s="25">
        <v>76.160380016907538</v>
      </c>
      <c r="AE3348" s="25">
        <v>58.854313433436658</v>
      </c>
      <c r="AQ3348" s="5">
        <f>VLOOKUP(AR3348,'End KS4 denominations'!A:G,7,0)</f>
        <v>24841</v>
      </c>
      <c r="AR3348" s="5" t="str">
        <f t="shared" si="52"/>
        <v>Boys.S9.state-funded mainstream.Total.Roman catholic</v>
      </c>
    </row>
    <row r="3349" spans="1:44" x14ac:dyDescent="0.25">
      <c r="A3349">
        <v>201819</v>
      </c>
      <c r="B3349" t="s">
        <v>19</v>
      </c>
      <c r="C3349" t="s">
        <v>110</v>
      </c>
      <c r="D3349" t="s">
        <v>20</v>
      </c>
      <c r="E3349" t="s">
        <v>21</v>
      </c>
      <c r="F3349" t="s">
        <v>22</v>
      </c>
      <c r="G3349" t="s">
        <v>113</v>
      </c>
      <c r="H3349" t="s">
        <v>132</v>
      </c>
      <c r="I3349" t="s">
        <v>166</v>
      </c>
      <c r="J3349" t="s">
        <v>161</v>
      </c>
      <c r="K3349" t="s">
        <v>134</v>
      </c>
      <c r="L3349" t="s">
        <v>29</v>
      </c>
      <c r="M3349" t="s">
        <v>26</v>
      </c>
      <c r="N3349">
        <v>25927</v>
      </c>
      <c r="O3349">
        <v>25824</v>
      </c>
      <c r="P3349">
        <v>22763</v>
      </c>
      <c r="Q3349">
        <v>19388</v>
      </c>
      <c r="R3349">
        <v>0</v>
      </c>
      <c r="S3349">
        <v>0</v>
      </c>
      <c r="T3349">
        <v>0</v>
      </c>
      <c r="U3349">
        <v>0</v>
      </c>
      <c r="V3349">
        <v>99</v>
      </c>
      <c r="W3349">
        <v>87</v>
      </c>
      <c r="X3349">
        <v>74</v>
      </c>
      <c r="Y3349" t="s">
        <v>173</v>
      </c>
      <c r="Z3349" t="s">
        <v>173</v>
      </c>
      <c r="AA3349" t="s">
        <v>173</v>
      </c>
      <c r="AB3349" t="s">
        <v>173</v>
      </c>
      <c r="AC3349" s="25">
        <v>99.079189686924494</v>
      </c>
      <c r="AD3349" s="25">
        <v>87.335021485573975</v>
      </c>
      <c r="AE3349" s="25">
        <v>74.386126457949658</v>
      </c>
      <c r="AQ3349" s="5">
        <f>VLOOKUP(AR3349,'End KS4 denominations'!A:G,7,0)</f>
        <v>26064</v>
      </c>
      <c r="AR3349" s="5" t="str">
        <f t="shared" si="52"/>
        <v>Girls.S9.state-funded mainstream.Total.Roman catholic</v>
      </c>
    </row>
    <row r="3350" spans="1:44" x14ac:dyDescent="0.25">
      <c r="A3350">
        <v>201819</v>
      </c>
      <c r="B3350" t="s">
        <v>19</v>
      </c>
      <c r="C3350" t="s">
        <v>110</v>
      </c>
      <c r="D3350" t="s">
        <v>20</v>
      </c>
      <c r="E3350" t="s">
        <v>21</v>
      </c>
      <c r="F3350" t="s">
        <v>22</v>
      </c>
      <c r="G3350" t="s">
        <v>161</v>
      </c>
      <c r="H3350" t="s">
        <v>132</v>
      </c>
      <c r="I3350" t="s">
        <v>166</v>
      </c>
      <c r="J3350" t="s">
        <v>161</v>
      </c>
      <c r="K3350" t="s">
        <v>134</v>
      </c>
      <c r="L3350" t="s">
        <v>29</v>
      </c>
      <c r="M3350" t="s">
        <v>26</v>
      </c>
      <c r="N3350">
        <v>50572</v>
      </c>
      <c r="O3350">
        <v>50217</v>
      </c>
      <c r="P3350">
        <v>41682</v>
      </c>
      <c r="Q3350">
        <v>34008</v>
      </c>
      <c r="R3350">
        <v>0</v>
      </c>
      <c r="S3350">
        <v>0</v>
      </c>
      <c r="T3350">
        <v>0</v>
      </c>
      <c r="U3350">
        <v>0</v>
      </c>
      <c r="V3350">
        <v>99</v>
      </c>
      <c r="W3350">
        <v>82</v>
      </c>
      <c r="X3350">
        <v>67</v>
      </c>
      <c r="Y3350" t="s">
        <v>173</v>
      </c>
      <c r="Z3350" t="s">
        <v>173</v>
      </c>
      <c r="AA3350" t="s">
        <v>173</v>
      </c>
      <c r="AB3350" t="s">
        <v>173</v>
      </c>
      <c r="AC3350" s="25">
        <v>98.648462822905415</v>
      </c>
      <c r="AD3350" s="25">
        <v>81.88193694136136</v>
      </c>
      <c r="AE3350" s="25">
        <v>66.806796974756892</v>
      </c>
      <c r="AQ3350" s="5">
        <f>VLOOKUP(AR3350,'End KS4 denominations'!A:G,7,0)</f>
        <v>50905</v>
      </c>
      <c r="AR3350" s="5" t="str">
        <f t="shared" si="52"/>
        <v>Total.S9.state-funded mainstream.Total.Roman catholic</v>
      </c>
    </row>
    <row r="3351" spans="1:44" x14ac:dyDescent="0.25">
      <c r="A3351">
        <v>201819</v>
      </c>
      <c r="B3351" t="s">
        <v>19</v>
      </c>
      <c r="C3351" t="s">
        <v>110</v>
      </c>
      <c r="D3351" t="s">
        <v>20</v>
      </c>
      <c r="E3351" t="s">
        <v>21</v>
      </c>
      <c r="F3351" t="s">
        <v>22</v>
      </c>
      <c r="G3351" t="s">
        <v>111</v>
      </c>
      <c r="H3351" t="s">
        <v>132</v>
      </c>
      <c r="I3351" t="s">
        <v>166</v>
      </c>
      <c r="J3351" t="s">
        <v>161</v>
      </c>
      <c r="K3351" t="s">
        <v>138</v>
      </c>
      <c r="L3351" t="s">
        <v>29</v>
      </c>
      <c r="M3351" t="s">
        <v>26</v>
      </c>
      <c r="N3351">
        <v>191</v>
      </c>
      <c r="O3351">
        <v>190</v>
      </c>
      <c r="P3351">
        <v>161</v>
      </c>
      <c r="Q3351">
        <v>122</v>
      </c>
      <c r="R3351">
        <v>0</v>
      </c>
      <c r="S3351">
        <v>0</v>
      </c>
      <c r="T3351">
        <v>0</v>
      </c>
      <c r="U3351">
        <v>0</v>
      </c>
      <c r="V3351">
        <v>99</v>
      </c>
      <c r="W3351">
        <v>84</v>
      </c>
      <c r="X3351">
        <v>63</v>
      </c>
      <c r="Y3351" t="s">
        <v>173</v>
      </c>
      <c r="Z3351" t="s">
        <v>173</v>
      </c>
      <c r="AA3351" t="s">
        <v>173</v>
      </c>
      <c r="AB3351" t="s">
        <v>173</v>
      </c>
      <c r="AC3351" s="25">
        <v>99.476439790575924</v>
      </c>
      <c r="AD3351" s="25">
        <v>84.293193717277475</v>
      </c>
      <c r="AE3351" s="25">
        <v>63.874345549738223</v>
      </c>
      <c r="AQ3351" s="5">
        <f>VLOOKUP(AR3351,'End KS4 denominations'!A:G,7,0)</f>
        <v>191</v>
      </c>
      <c r="AR3351" s="5" t="str">
        <f t="shared" si="52"/>
        <v>Boys.S9.state-funded mainstream.Total.Sikh</v>
      </c>
    </row>
    <row r="3352" spans="1:44" x14ac:dyDescent="0.25">
      <c r="A3352">
        <v>201819</v>
      </c>
      <c r="B3352" t="s">
        <v>19</v>
      </c>
      <c r="C3352" t="s">
        <v>110</v>
      </c>
      <c r="D3352" t="s">
        <v>20</v>
      </c>
      <c r="E3352" t="s">
        <v>21</v>
      </c>
      <c r="F3352" t="s">
        <v>22</v>
      </c>
      <c r="G3352" t="s">
        <v>113</v>
      </c>
      <c r="H3352" t="s">
        <v>132</v>
      </c>
      <c r="I3352" t="s">
        <v>166</v>
      </c>
      <c r="J3352" t="s">
        <v>161</v>
      </c>
      <c r="K3352" t="s">
        <v>138</v>
      </c>
      <c r="L3352" t="s">
        <v>29</v>
      </c>
      <c r="M3352" t="s">
        <v>26</v>
      </c>
      <c r="N3352">
        <v>158</v>
      </c>
      <c r="O3352">
        <v>158</v>
      </c>
      <c r="P3352">
        <v>144</v>
      </c>
      <c r="Q3352">
        <v>129</v>
      </c>
      <c r="R3352">
        <v>0</v>
      </c>
      <c r="S3352">
        <v>0</v>
      </c>
      <c r="T3352">
        <v>0</v>
      </c>
      <c r="U3352">
        <v>0</v>
      </c>
      <c r="V3352">
        <v>100</v>
      </c>
      <c r="W3352">
        <v>91</v>
      </c>
      <c r="X3352">
        <v>81</v>
      </c>
      <c r="Y3352" t="s">
        <v>173</v>
      </c>
      <c r="Z3352" t="s">
        <v>173</v>
      </c>
      <c r="AA3352" t="s">
        <v>173</v>
      </c>
      <c r="AB3352" t="s">
        <v>173</v>
      </c>
      <c r="AC3352" s="25">
        <v>100</v>
      </c>
      <c r="AD3352" s="25">
        <v>91.139240506329116</v>
      </c>
      <c r="AE3352" s="25">
        <v>81.64556962025317</v>
      </c>
      <c r="AQ3352" s="5">
        <f>VLOOKUP(AR3352,'End KS4 denominations'!A:G,7,0)</f>
        <v>158</v>
      </c>
      <c r="AR3352" s="5" t="str">
        <f t="shared" si="52"/>
        <v>Girls.S9.state-funded mainstream.Total.Sikh</v>
      </c>
    </row>
    <row r="3353" spans="1:44" x14ac:dyDescent="0.25">
      <c r="A3353">
        <v>201819</v>
      </c>
      <c r="B3353" t="s">
        <v>19</v>
      </c>
      <c r="C3353" t="s">
        <v>110</v>
      </c>
      <c r="D3353" t="s">
        <v>20</v>
      </c>
      <c r="E3353" t="s">
        <v>21</v>
      </c>
      <c r="F3353" t="s">
        <v>22</v>
      </c>
      <c r="G3353" t="s">
        <v>161</v>
      </c>
      <c r="H3353" t="s">
        <v>132</v>
      </c>
      <c r="I3353" t="s">
        <v>166</v>
      </c>
      <c r="J3353" t="s">
        <v>161</v>
      </c>
      <c r="K3353" t="s">
        <v>138</v>
      </c>
      <c r="L3353" t="s">
        <v>29</v>
      </c>
      <c r="M3353" t="s">
        <v>26</v>
      </c>
      <c r="N3353">
        <v>349</v>
      </c>
      <c r="O3353">
        <v>348</v>
      </c>
      <c r="P3353">
        <v>305</v>
      </c>
      <c r="Q3353">
        <v>251</v>
      </c>
      <c r="R3353">
        <v>0</v>
      </c>
      <c r="S3353">
        <v>0</v>
      </c>
      <c r="T3353">
        <v>0</v>
      </c>
      <c r="U3353">
        <v>0</v>
      </c>
      <c r="V3353">
        <v>99</v>
      </c>
      <c r="W3353">
        <v>87</v>
      </c>
      <c r="X3353">
        <v>71</v>
      </c>
      <c r="Y3353" t="s">
        <v>173</v>
      </c>
      <c r="Z3353" t="s">
        <v>173</v>
      </c>
      <c r="AA3353" t="s">
        <v>173</v>
      </c>
      <c r="AB3353" t="s">
        <v>173</v>
      </c>
      <c r="AC3353" s="25">
        <v>99.713467048710598</v>
      </c>
      <c r="AD3353" s="25">
        <v>87.392550143266476</v>
      </c>
      <c r="AE3353" s="25">
        <v>71.919770773638973</v>
      </c>
      <c r="AQ3353" s="5">
        <f>VLOOKUP(AR3353,'End KS4 denominations'!A:G,7,0)</f>
        <v>349</v>
      </c>
      <c r="AR3353" s="5" t="str">
        <f t="shared" si="52"/>
        <v>Total.S9.state-funded mainstream.Total.Sikh</v>
      </c>
    </row>
    <row r="3354" spans="1:44" x14ac:dyDescent="0.25">
      <c r="A3354">
        <v>201819</v>
      </c>
      <c r="B3354" t="s">
        <v>19</v>
      </c>
      <c r="C3354" t="s">
        <v>110</v>
      </c>
      <c r="D3354" t="s">
        <v>20</v>
      </c>
      <c r="E3354" t="s">
        <v>21</v>
      </c>
      <c r="F3354" t="s">
        <v>22</v>
      </c>
      <c r="G3354" t="s">
        <v>111</v>
      </c>
      <c r="H3354" t="s">
        <v>132</v>
      </c>
      <c r="I3354" t="s">
        <v>166</v>
      </c>
      <c r="J3354" t="s">
        <v>161</v>
      </c>
      <c r="K3354" t="s">
        <v>90</v>
      </c>
      <c r="L3354" t="s">
        <v>30</v>
      </c>
      <c r="M3354" t="s">
        <v>26</v>
      </c>
      <c r="N3354">
        <v>15045</v>
      </c>
      <c r="O3354">
        <v>14759</v>
      </c>
      <c r="P3354">
        <v>11096</v>
      </c>
      <c r="Q3354">
        <v>7839</v>
      </c>
      <c r="R3354">
        <v>0</v>
      </c>
      <c r="S3354">
        <v>0</v>
      </c>
      <c r="T3354">
        <v>0</v>
      </c>
      <c r="U3354">
        <v>0</v>
      </c>
      <c r="V3354">
        <v>98</v>
      </c>
      <c r="W3354">
        <v>73</v>
      </c>
      <c r="X3354">
        <v>52</v>
      </c>
      <c r="Y3354" t="s">
        <v>173</v>
      </c>
      <c r="Z3354" t="s">
        <v>173</v>
      </c>
      <c r="AA3354" t="s">
        <v>173</v>
      </c>
      <c r="AB3354" t="s">
        <v>173</v>
      </c>
      <c r="AC3354" s="25">
        <v>97.175401632868059</v>
      </c>
      <c r="AD3354" s="25">
        <v>73.057677113510664</v>
      </c>
      <c r="AE3354" s="25">
        <v>51.61311561759284</v>
      </c>
      <c r="AQ3354" s="5">
        <f>VLOOKUP(AR3354,'End KS4 denominations'!A:G,7,0)</f>
        <v>15188</v>
      </c>
      <c r="AR3354" s="5" t="str">
        <f t="shared" si="52"/>
        <v>Boys.S9.state-funded mainstream.Total.Church of England</v>
      </c>
    </row>
    <row r="3355" spans="1:44" x14ac:dyDescent="0.25">
      <c r="A3355">
        <v>201819</v>
      </c>
      <c r="B3355" t="s">
        <v>19</v>
      </c>
      <c r="C3355" t="s">
        <v>110</v>
      </c>
      <c r="D3355" t="s">
        <v>20</v>
      </c>
      <c r="E3355" t="s">
        <v>21</v>
      </c>
      <c r="F3355" t="s">
        <v>22</v>
      </c>
      <c r="G3355" t="s">
        <v>113</v>
      </c>
      <c r="H3355" t="s">
        <v>132</v>
      </c>
      <c r="I3355" t="s">
        <v>166</v>
      </c>
      <c r="J3355" t="s">
        <v>161</v>
      </c>
      <c r="K3355" t="s">
        <v>90</v>
      </c>
      <c r="L3355" t="s">
        <v>30</v>
      </c>
      <c r="M3355" t="s">
        <v>26</v>
      </c>
      <c r="N3355">
        <v>14548</v>
      </c>
      <c r="O3355">
        <v>14284</v>
      </c>
      <c r="P3355">
        <v>10556</v>
      </c>
      <c r="Q3355">
        <v>7350</v>
      </c>
      <c r="R3355">
        <v>0</v>
      </c>
      <c r="S3355">
        <v>0</v>
      </c>
      <c r="T3355">
        <v>0</v>
      </c>
      <c r="U3355">
        <v>0</v>
      </c>
      <c r="V3355">
        <v>98</v>
      </c>
      <c r="W3355">
        <v>72</v>
      </c>
      <c r="X3355">
        <v>50</v>
      </c>
      <c r="Y3355" t="s">
        <v>173</v>
      </c>
      <c r="Z3355" t="s">
        <v>173</v>
      </c>
      <c r="AA3355" t="s">
        <v>173</v>
      </c>
      <c r="AB3355" t="s">
        <v>173</v>
      </c>
      <c r="AC3355" s="25">
        <v>97.521676793882705</v>
      </c>
      <c r="AD3355" s="25">
        <v>72.069365740424658</v>
      </c>
      <c r="AE3355" s="25">
        <v>50.180924421383224</v>
      </c>
      <c r="AQ3355" s="5">
        <f>VLOOKUP(AR3355,'End KS4 denominations'!A:G,7,0)</f>
        <v>14647</v>
      </c>
      <c r="AR3355" s="5" t="str">
        <f t="shared" si="52"/>
        <v>Girls.S9.state-funded mainstream.Total.Church of England</v>
      </c>
    </row>
    <row r="3356" spans="1:44" x14ac:dyDescent="0.25">
      <c r="A3356">
        <v>201819</v>
      </c>
      <c r="B3356" t="s">
        <v>19</v>
      </c>
      <c r="C3356" t="s">
        <v>110</v>
      </c>
      <c r="D3356" t="s">
        <v>20</v>
      </c>
      <c r="E3356" t="s">
        <v>21</v>
      </c>
      <c r="F3356" t="s">
        <v>22</v>
      </c>
      <c r="G3356" t="s">
        <v>161</v>
      </c>
      <c r="H3356" t="s">
        <v>132</v>
      </c>
      <c r="I3356" t="s">
        <v>166</v>
      </c>
      <c r="J3356" t="s">
        <v>161</v>
      </c>
      <c r="K3356" t="s">
        <v>90</v>
      </c>
      <c r="L3356" t="s">
        <v>30</v>
      </c>
      <c r="M3356" t="s">
        <v>26</v>
      </c>
      <c r="N3356">
        <v>29593</v>
      </c>
      <c r="O3356">
        <v>29043</v>
      </c>
      <c r="P3356">
        <v>21652</v>
      </c>
      <c r="Q3356">
        <v>15189</v>
      </c>
      <c r="R3356">
        <v>0</v>
      </c>
      <c r="S3356">
        <v>0</v>
      </c>
      <c r="T3356">
        <v>0</v>
      </c>
      <c r="U3356">
        <v>0</v>
      </c>
      <c r="V3356">
        <v>98</v>
      </c>
      <c r="W3356">
        <v>73</v>
      </c>
      <c r="X3356">
        <v>51</v>
      </c>
      <c r="Y3356" t="s">
        <v>173</v>
      </c>
      <c r="Z3356" t="s">
        <v>173</v>
      </c>
      <c r="AA3356" t="s">
        <v>173</v>
      </c>
      <c r="AB3356" t="s">
        <v>173</v>
      </c>
      <c r="AC3356" s="25">
        <v>97.34539969834087</v>
      </c>
      <c r="AD3356" s="25">
        <v>72.572481984246693</v>
      </c>
      <c r="AE3356" s="25">
        <v>50.910005027652083</v>
      </c>
      <c r="AQ3356" s="5">
        <f>VLOOKUP(AR3356,'End KS4 denominations'!A:G,7,0)</f>
        <v>29835</v>
      </c>
      <c r="AR3356" s="5" t="str">
        <f t="shared" si="52"/>
        <v>Total.S9.state-funded mainstream.Total.Church of England</v>
      </c>
    </row>
    <row r="3357" spans="1:44" x14ac:dyDescent="0.25">
      <c r="A3357">
        <v>201819</v>
      </c>
      <c r="B3357" t="s">
        <v>19</v>
      </c>
      <c r="C3357" t="s">
        <v>110</v>
      </c>
      <c r="D3357" t="s">
        <v>20</v>
      </c>
      <c r="E3357" t="s">
        <v>21</v>
      </c>
      <c r="F3357" t="s">
        <v>22</v>
      </c>
      <c r="G3357" t="s">
        <v>111</v>
      </c>
      <c r="H3357" t="s">
        <v>132</v>
      </c>
      <c r="I3357" t="s">
        <v>166</v>
      </c>
      <c r="J3357" t="s">
        <v>161</v>
      </c>
      <c r="K3357" t="s">
        <v>135</v>
      </c>
      <c r="L3357" t="s">
        <v>30</v>
      </c>
      <c r="M3357" t="s">
        <v>26</v>
      </c>
      <c r="N3357">
        <v>77</v>
      </c>
      <c r="O3357">
        <v>76</v>
      </c>
      <c r="P3357">
        <v>68</v>
      </c>
      <c r="Q3357">
        <v>56</v>
      </c>
      <c r="R3357">
        <v>0</v>
      </c>
      <c r="S3357">
        <v>0</v>
      </c>
      <c r="T3357">
        <v>0</v>
      </c>
      <c r="U3357">
        <v>0</v>
      </c>
      <c r="V3357">
        <v>98</v>
      </c>
      <c r="W3357">
        <v>88</v>
      </c>
      <c r="X3357">
        <v>72</v>
      </c>
      <c r="Y3357" t="s">
        <v>173</v>
      </c>
      <c r="Z3357" t="s">
        <v>173</v>
      </c>
      <c r="AA3357" t="s">
        <v>173</v>
      </c>
      <c r="AB3357" t="s">
        <v>173</v>
      </c>
      <c r="AC3357" s="25">
        <v>98.701298701298697</v>
      </c>
      <c r="AD3357" s="25">
        <v>88.311688311688314</v>
      </c>
      <c r="AE3357" s="25">
        <v>72.727272727272734</v>
      </c>
      <c r="AQ3357" s="5">
        <f>VLOOKUP(AR3357,'End KS4 denominations'!A:G,7,0)</f>
        <v>77</v>
      </c>
      <c r="AR3357" s="5" t="str">
        <f t="shared" si="52"/>
        <v>Boys.S9.state-funded mainstream.Total.Hindu</v>
      </c>
    </row>
    <row r="3358" spans="1:44" x14ac:dyDescent="0.25">
      <c r="A3358">
        <v>201819</v>
      </c>
      <c r="B3358" t="s">
        <v>19</v>
      </c>
      <c r="C3358" t="s">
        <v>110</v>
      </c>
      <c r="D3358" t="s">
        <v>20</v>
      </c>
      <c r="E3358" t="s">
        <v>21</v>
      </c>
      <c r="F3358" t="s">
        <v>22</v>
      </c>
      <c r="G3358" t="s">
        <v>113</v>
      </c>
      <c r="H3358" t="s">
        <v>132</v>
      </c>
      <c r="I3358" t="s">
        <v>166</v>
      </c>
      <c r="J3358" t="s">
        <v>161</v>
      </c>
      <c r="K3358" t="s">
        <v>135</v>
      </c>
      <c r="L3358" t="s">
        <v>30</v>
      </c>
      <c r="M3358" t="s">
        <v>26</v>
      </c>
      <c r="N3358">
        <v>68</v>
      </c>
      <c r="O3358">
        <v>68</v>
      </c>
      <c r="P3358">
        <v>60</v>
      </c>
      <c r="Q3358">
        <v>51</v>
      </c>
      <c r="R3358">
        <v>0</v>
      </c>
      <c r="S3358">
        <v>0</v>
      </c>
      <c r="T3358">
        <v>0</v>
      </c>
      <c r="U3358">
        <v>0</v>
      </c>
      <c r="V3358">
        <v>100</v>
      </c>
      <c r="W3358">
        <v>88</v>
      </c>
      <c r="X3358">
        <v>75</v>
      </c>
      <c r="Y3358" t="s">
        <v>173</v>
      </c>
      <c r="Z3358" t="s">
        <v>173</v>
      </c>
      <c r="AA3358" t="s">
        <v>173</v>
      </c>
      <c r="AB3358" t="s">
        <v>173</v>
      </c>
      <c r="AC3358" s="25">
        <v>100</v>
      </c>
      <c r="AD3358" s="25">
        <v>88.235294117647058</v>
      </c>
      <c r="AE3358" s="25">
        <v>75</v>
      </c>
      <c r="AQ3358" s="5">
        <f>VLOOKUP(AR3358,'End KS4 denominations'!A:G,7,0)</f>
        <v>68</v>
      </c>
      <c r="AR3358" s="5" t="str">
        <f t="shared" si="52"/>
        <v>Girls.S9.state-funded mainstream.Total.Hindu</v>
      </c>
    </row>
    <row r="3359" spans="1:44" x14ac:dyDescent="0.25">
      <c r="A3359">
        <v>201819</v>
      </c>
      <c r="B3359" t="s">
        <v>19</v>
      </c>
      <c r="C3359" t="s">
        <v>110</v>
      </c>
      <c r="D3359" t="s">
        <v>20</v>
      </c>
      <c r="E3359" t="s">
        <v>21</v>
      </c>
      <c r="F3359" t="s">
        <v>22</v>
      </c>
      <c r="G3359" t="s">
        <v>161</v>
      </c>
      <c r="H3359" t="s">
        <v>132</v>
      </c>
      <c r="I3359" t="s">
        <v>166</v>
      </c>
      <c r="J3359" t="s">
        <v>161</v>
      </c>
      <c r="K3359" t="s">
        <v>135</v>
      </c>
      <c r="L3359" t="s">
        <v>30</v>
      </c>
      <c r="M3359" t="s">
        <v>26</v>
      </c>
      <c r="N3359">
        <v>145</v>
      </c>
      <c r="O3359">
        <v>144</v>
      </c>
      <c r="P3359">
        <v>128</v>
      </c>
      <c r="Q3359">
        <v>107</v>
      </c>
      <c r="R3359">
        <v>0</v>
      </c>
      <c r="S3359">
        <v>0</v>
      </c>
      <c r="T3359">
        <v>0</v>
      </c>
      <c r="U3359">
        <v>0</v>
      </c>
      <c r="V3359">
        <v>99</v>
      </c>
      <c r="W3359">
        <v>88</v>
      </c>
      <c r="X3359">
        <v>73</v>
      </c>
      <c r="Y3359" t="s">
        <v>173</v>
      </c>
      <c r="Z3359" t="s">
        <v>173</v>
      </c>
      <c r="AA3359" t="s">
        <v>173</v>
      </c>
      <c r="AB3359" t="s">
        <v>173</v>
      </c>
      <c r="AC3359" s="25">
        <v>99.310344827586206</v>
      </c>
      <c r="AD3359" s="25">
        <v>88.275862068965523</v>
      </c>
      <c r="AE3359" s="25">
        <v>73.793103448275872</v>
      </c>
      <c r="AQ3359" s="5">
        <f>VLOOKUP(AR3359,'End KS4 denominations'!A:G,7,0)</f>
        <v>145</v>
      </c>
      <c r="AR3359" s="5" t="str">
        <f t="shared" si="52"/>
        <v>Total.S9.state-funded mainstream.Total.Hindu</v>
      </c>
    </row>
    <row r="3360" spans="1:44" x14ac:dyDescent="0.25">
      <c r="A3360">
        <v>201819</v>
      </c>
      <c r="B3360" t="s">
        <v>19</v>
      </c>
      <c r="C3360" t="s">
        <v>110</v>
      </c>
      <c r="D3360" t="s">
        <v>20</v>
      </c>
      <c r="E3360" t="s">
        <v>21</v>
      </c>
      <c r="F3360" t="s">
        <v>22</v>
      </c>
      <c r="G3360" t="s">
        <v>111</v>
      </c>
      <c r="H3360" t="s">
        <v>132</v>
      </c>
      <c r="I3360" t="s">
        <v>166</v>
      </c>
      <c r="J3360" t="s">
        <v>161</v>
      </c>
      <c r="K3360" t="s">
        <v>136</v>
      </c>
      <c r="L3360" t="s">
        <v>30</v>
      </c>
      <c r="M3360" t="s">
        <v>26</v>
      </c>
      <c r="N3360">
        <v>613</v>
      </c>
      <c r="O3360">
        <v>612</v>
      </c>
      <c r="P3360">
        <v>553</v>
      </c>
      <c r="Q3360">
        <v>454</v>
      </c>
      <c r="R3360">
        <v>0</v>
      </c>
      <c r="S3360">
        <v>0</v>
      </c>
      <c r="T3360">
        <v>0</v>
      </c>
      <c r="U3360">
        <v>0</v>
      </c>
      <c r="V3360">
        <v>99</v>
      </c>
      <c r="W3360">
        <v>90</v>
      </c>
      <c r="X3360">
        <v>74</v>
      </c>
      <c r="Y3360" t="s">
        <v>173</v>
      </c>
      <c r="Z3360" t="s">
        <v>173</v>
      </c>
      <c r="AA3360" t="s">
        <v>173</v>
      </c>
      <c r="AB3360" t="s">
        <v>173</v>
      </c>
      <c r="AC3360" s="25">
        <v>98.076923076923066</v>
      </c>
      <c r="AD3360" s="25">
        <v>88.621794871794862</v>
      </c>
      <c r="AE3360" s="25">
        <v>72.756410256410248</v>
      </c>
      <c r="AQ3360" s="5">
        <f>VLOOKUP(AR3360,'End KS4 denominations'!A:G,7,0)</f>
        <v>624</v>
      </c>
      <c r="AR3360" s="5" t="str">
        <f t="shared" si="52"/>
        <v>Boys.S9.state-funded mainstream.Total.Jewish</v>
      </c>
    </row>
    <row r="3361" spans="1:44" x14ac:dyDescent="0.25">
      <c r="A3361">
        <v>201819</v>
      </c>
      <c r="B3361" t="s">
        <v>19</v>
      </c>
      <c r="C3361" t="s">
        <v>110</v>
      </c>
      <c r="D3361" t="s">
        <v>20</v>
      </c>
      <c r="E3361" t="s">
        <v>21</v>
      </c>
      <c r="F3361" t="s">
        <v>22</v>
      </c>
      <c r="G3361" t="s">
        <v>113</v>
      </c>
      <c r="H3361" t="s">
        <v>132</v>
      </c>
      <c r="I3361" t="s">
        <v>166</v>
      </c>
      <c r="J3361" t="s">
        <v>161</v>
      </c>
      <c r="K3361" t="s">
        <v>136</v>
      </c>
      <c r="L3361" t="s">
        <v>30</v>
      </c>
      <c r="M3361" t="s">
        <v>26</v>
      </c>
      <c r="N3361">
        <v>755</v>
      </c>
      <c r="O3361">
        <v>751</v>
      </c>
      <c r="P3361">
        <v>672</v>
      </c>
      <c r="Q3361">
        <v>539</v>
      </c>
      <c r="R3361">
        <v>0</v>
      </c>
      <c r="S3361">
        <v>0</v>
      </c>
      <c r="T3361">
        <v>0</v>
      </c>
      <c r="U3361">
        <v>0</v>
      </c>
      <c r="V3361">
        <v>99</v>
      </c>
      <c r="W3361">
        <v>89</v>
      </c>
      <c r="X3361">
        <v>71</v>
      </c>
      <c r="Y3361" t="s">
        <v>173</v>
      </c>
      <c r="Z3361" t="s">
        <v>173</v>
      </c>
      <c r="AA3361" t="s">
        <v>173</v>
      </c>
      <c r="AB3361" t="s">
        <v>173</v>
      </c>
      <c r="AC3361" s="25">
        <v>98.685939553219441</v>
      </c>
      <c r="AD3361" s="25">
        <v>88.304862023653087</v>
      </c>
      <c r="AE3361" s="25">
        <v>70.827858081471746</v>
      </c>
      <c r="AQ3361" s="5">
        <f>VLOOKUP(AR3361,'End KS4 denominations'!A:G,7,0)</f>
        <v>761</v>
      </c>
      <c r="AR3361" s="5" t="str">
        <f t="shared" si="52"/>
        <v>Girls.S9.state-funded mainstream.Total.Jewish</v>
      </c>
    </row>
    <row r="3362" spans="1:44" x14ac:dyDescent="0.25">
      <c r="A3362">
        <v>201819</v>
      </c>
      <c r="B3362" t="s">
        <v>19</v>
      </c>
      <c r="C3362" t="s">
        <v>110</v>
      </c>
      <c r="D3362" t="s">
        <v>20</v>
      </c>
      <c r="E3362" t="s">
        <v>21</v>
      </c>
      <c r="F3362" t="s">
        <v>22</v>
      </c>
      <c r="G3362" t="s">
        <v>161</v>
      </c>
      <c r="H3362" t="s">
        <v>132</v>
      </c>
      <c r="I3362" t="s">
        <v>166</v>
      </c>
      <c r="J3362" t="s">
        <v>161</v>
      </c>
      <c r="K3362" t="s">
        <v>136</v>
      </c>
      <c r="L3362" t="s">
        <v>30</v>
      </c>
      <c r="M3362" t="s">
        <v>26</v>
      </c>
      <c r="N3362">
        <v>1368</v>
      </c>
      <c r="O3362">
        <v>1363</v>
      </c>
      <c r="P3362">
        <v>1225</v>
      </c>
      <c r="Q3362">
        <v>993</v>
      </c>
      <c r="R3362">
        <v>0</v>
      </c>
      <c r="S3362">
        <v>0</v>
      </c>
      <c r="T3362">
        <v>0</v>
      </c>
      <c r="U3362">
        <v>0</v>
      </c>
      <c r="V3362">
        <v>99</v>
      </c>
      <c r="W3362">
        <v>89</v>
      </c>
      <c r="X3362">
        <v>72</v>
      </c>
      <c r="Y3362" t="s">
        <v>173</v>
      </c>
      <c r="Z3362" t="s">
        <v>173</v>
      </c>
      <c r="AA3362" t="s">
        <v>173</v>
      </c>
      <c r="AB3362" t="s">
        <v>173</v>
      </c>
      <c r="AC3362" s="25">
        <v>98.411552346570403</v>
      </c>
      <c r="AD3362" s="25">
        <v>88.447653429602894</v>
      </c>
      <c r="AE3362" s="25">
        <v>71.696750902527072</v>
      </c>
      <c r="AQ3362" s="5">
        <f>VLOOKUP(AR3362,'End KS4 denominations'!A:G,7,0)</f>
        <v>1385</v>
      </c>
      <c r="AR3362" s="5" t="str">
        <f t="shared" si="52"/>
        <v>Total.S9.state-funded mainstream.Total.Jewish</v>
      </c>
    </row>
    <row r="3363" spans="1:44" x14ac:dyDescent="0.25">
      <c r="A3363">
        <v>201819</v>
      </c>
      <c r="B3363" t="s">
        <v>19</v>
      </c>
      <c r="C3363" t="s">
        <v>110</v>
      </c>
      <c r="D3363" t="s">
        <v>20</v>
      </c>
      <c r="E3363" t="s">
        <v>21</v>
      </c>
      <c r="F3363" t="s">
        <v>22</v>
      </c>
      <c r="G3363" t="s">
        <v>111</v>
      </c>
      <c r="H3363" t="s">
        <v>132</v>
      </c>
      <c r="I3363" t="s">
        <v>166</v>
      </c>
      <c r="J3363" t="s">
        <v>161</v>
      </c>
      <c r="K3363" t="s">
        <v>137</v>
      </c>
      <c r="L3363" t="s">
        <v>30</v>
      </c>
      <c r="M3363" t="s">
        <v>26</v>
      </c>
      <c r="N3363">
        <v>387</v>
      </c>
      <c r="O3363">
        <v>383</v>
      </c>
      <c r="P3363">
        <v>337</v>
      </c>
      <c r="Q3363">
        <v>282</v>
      </c>
      <c r="R3363">
        <v>0</v>
      </c>
      <c r="S3363">
        <v>0</v>
      </c>
      <c r="T3363">
        <v>0</v>
      </c>
      <c r="U3363">
        <v>0</v>
      </c>
      <c r="V3363">
        <v>98</v>
      </c>
      <c r="W3363">
        <v>87</v>
      </c>
      <c r="X3363">
        <v>72</v>
      </c>
      <c r="Y3363" t="s">
        <v>173</v>
      </c>
      <c r="Z3363" t="s">
        <v>173</v>
      </c>
      <c r="AA3363" t="s">
        <v>173</v>
      </c>
      <c r="AB3363" t="s">
        <v>173</v>
      </c>
      <c r="AC3363" s="25">
        <v>98.457583547557832</v>
      </c>
      <c r="AD3363" s="25">
        <v>86.632390745501283</v>
      </c>
      <c r="AE3363" s="25">
        <v>72.493573264781489</v>
      </c>
      <c r="AQ3363" s="5">
        <f>VLOOKUP(AR3363,'End KS4 denominations'!A:G,7,0)</f>
        <v>389</v>
      </c>
      <c r="AR3363" s="5" t="str">
        <f t="shared" si="52"/>
        <v>Boys.S9.state-funded mainstream.Total.Muslim</v>
      </c>
    </row>
    <row r="3364" spans="1:44" x14ac:dyDescent="0.25">
      <c r="A3364">
        <v>201819</v>
      </c>
      <c r="B3364" t="s">
        <v>19</v>
      </c>
      <c r="C3364" t="s">
        <v>110</v>
      </c>
      <c r="D3364" t="s">
        <v>20</v>
      </c>
      <c r="E3364" t="s">
        <v>21</v>
      </c>
      <c r="F3364" t="s">
        <v>22</v>
      </c>
      <c r="G3364" t="s">
        <v>113</v>
      </c>
      <c r="H3364" t="s">
        <v>132</v>
      </c>
      <c r="I3364" t="s">
        <v>166</v>
      </c>
      <c r="J3364" t="s">
        <v>161</v>
      </c>
      <c r="K3364" t="s">
        <v>137</v>
      </c>
      <c r="L3364" t="s">
        <v>30</v>
      </c>
      <c r="M3364" t="s">
        <v>26</v>
      </c>
      <c r="N3364">
        <v>780</v>
      </c>
      <c r="O3364">
        <v>777</v>
      </c>
      <c r="P3364">
        <v>654</v>
      </c>
      <c r="Q3364">
        <v>510</v>
      </c>
      <c r="R3364">
        <v>0</v>
      </c>
      <c r="S3364">
        <v>0</v>
      </c>
      <c r="T3364">
        <v>0</v>
      </c>
      <c r="U3364">
        <v>0</v>
      </c>
      <c r="V3364">
        <v>99</v>
      </c>
      <c r="W3364">
        <v>83</v>
      </c>
      <c r="X3364">
        <v>65</v>
      </c>
      <c r="Y3364" t="s">
        <v>173</v>
      </c>
      <c r="Z3364" t="s">
        <v>173</v>
      </c>
      <c r="AA3364" t="s">
        <v>173</v>
      </c>
      <c r="AB3364" t="s">
        <v>173</v>
      </c>
      <c r="AC3364" s="25">
        <v>99.23371647509579</v>
      </c>
      <c r="AD3364" s="25">
        <v>83.524904214559399</v>
      </c>
      <c r="AE3364" s="25">
        <v>65.134099616858236</v>
      </c>
      <c r="AQ3364" s="5">
        <f>VLOOKUP(AR3364,'End KS4 denominations'!A:G,7,0)</f>
        <v>783</v>
      </c>
      <c r="AR3364" s="5" t="str">
        <f t="shared" si="52"/>
        <v>Girls.S9.state-funded mainstream.Total.Muslim</v>
      </c>
    </row>
    <row r="3365" spans="1:44" x14ac:dyDescent="0.25">
      <c r="A3365">
        <v>201819</v>
      </c>
      <c r="B3365" t="s">
        <v>19</v>
      </c>
      <c r="C3365" t="s">
        <v>110</v>
      </c>
      <c r="D3365" t="s">
        <v>20</v>
      </c>
      <c r="E3365" t="s">
        <v>21</v>
      </c>
      <c r="F3365" t="s">
        <v>22</v>
      </c>
      <c r="G3365" t="s">
        <v>161</v>
      </c>
      <c r="H3365" t="s">
        <v>132</v>
      </c>
      <c r="I3365" t="s">
        <v>166</v>
      </c>
      <c r="J3365" t="s">
        <v>161</v>
      </c>
      <c r="K3365" t="s">
        <v>137</v>
      </c>
      <c r="L3365" t="s">
        <v>30</v>
      </c>
      <c r="M3365" t="s">
        <v>26</v>
      </c>
      <c r="N3365">
        <v>1167</v>
      </c>
      <c r="O3365">
        <v>1160</v>
      </c>
      <c r="P3365">
        <v>991</v>
      </c>
      <c r="Q3365">
        <v>792</v>
      </c>
      <c r="R3365">
        <v>0</v>
      </c>
      <c r="S3365">
        <v>0</v>
      </c>
      <c r="T3365">
        <v>0</v>
      </c>
      <c r="U3365">
        <v>0</v>
      </c>
      <c r="V3365">
        <v>99</v>
      </c>
      <c r="W3365">
        <v>84</v>
      </c>
      <c r="X3365">
        <v>67</v>
      </c>
      <c r="Y3365" t="s">
        <v>173</v>
      </c>
      <c r="Z3365" t="s">
        <v>173</v>
      </c>
      <c r="AA3365" t="s">
        <v>173</v>
      </c>
      <c r="AB3365" t="s">
        <v>173</v>
      </c>
      <c r="AC3365" s="25">
        <v>98.976109215017061</v>
      </c>
      <c r="AD3365" s="25">
        <v>84.556313993174058</v>
      </c>
      <c r="AE3365" s="25">
        <v>67.576791808873722</v>
      </c>
      <c r="AQ3365" s="5">
        <f>VLOOKUP(AR3365,'End KS4 denominations'!A:G,7,0)</f>
        <v>1172</v>
      </c>
      <c r="AR3365" s="5" t="str">
        <f t="shared" si="52"/>
        <v>Total.S9.state-funded mainstream.Total.Muslim</v>
      </c>
    </row>
    <row r="3366" spans="1:44" x14ac:dyDescent="0.25">
      <c r="A3366">
        <v>201819</v>
      </c>
      <c r="B3366" t="s">
        <v>19</v>
      </c>
      <c r="C3366" t="s">
        <v>110</v>
      </c>
      <c r="D3366" t="s">
        <v>20</v>
      </c>
      <c r="E3366" t="s">
        <v>21</v>
      </c>
      <c r="F3366" t="s">
        <v>22</v>
      </c>
      <c r="G3366" t="s">
        <v>111</v>
      </c>
      <c r="H3366" t="s">
        <v>132</v>
      </c>
      <c r="I3366" t="s">
        <v>166</v>
      </c>
      <c r="J3366" t="s">
        <v>161</v>
      </c>
      <c r="K3366" t="s">
        <v>91</v>
      </c>
      <c r="L3366" t="s">
        <v>30</v>
      </c>
      <c r="M3366" t="s">
        <v>26</v>
      </c>
      <c r="N3366">
        <v>219945</v>
      </c>
      <c r="O3366">
        <v>215129</v>
      </c>
      <c r="P3366">
        <v>156345</v>
      </c>
      <c r="Q3366">
        <v>109223</v>
      </c>
      <c r="R3366">
        <v>0</v>
      </c>
      <c r="S3366">
        <v>0</v>
      </c>
      <c r="T3366">
        <v>0</v>
      </c>
      <c r="U3366">
        <v>0</v>
      </c>
      <c r="V3366">
        <v>97</v>
      </c>
      <c r="W3366">
        <v>71</v>
      </c>
      <c r="X3366">
        <v>49</v>
      </c>
      <c r="Y3366" t="s">
        <v>173</v>
      </c>
      <c r="Z3366" t="s">
        <v>173</v>
      </c>
      <c r="AA3366" t="s">
        <v>173</v>
      </c>
      <c r="AB3366" t="s">
        <v>173</v>
      </c>
      <c r="AC3366" s="25">
        <v>96.9442566806363</v>
      </c>
      <c r="AD3366" s="25">
        <v>70.45423820467758</v>
      </c>
      <c r="AE3366" s="25">
        <v>49.219503402280203</v>
      </c>
      <c r="AQ3366" s="5">
        <f>VLOOKUP(AR3366,'End KS4 denominations'!A:G,7,0)</f>
        <v>221910</v>
      </c>
      <c r="AR3366" s="5" t="str">
        <f t="shared" si="52"/>
        <v>Boys.S9.state-funded mainstream.Total.No religious character</v>
      </c>
    </row>
    <row r="3367" spans="1:44" x14ac:dyDescent="0.25">
      <c r="A3367">
        <v>201819</v>
      </c>
      <c r="B3367" t="s">
        <v>19</v>
      </c>
      <c r="C3367" t="s">
        <v>110</v>
      </c>
      <c r="D3367" t="s">
        <v>20</v>
      </c>
      <c r="E3367" t="s">
        <v>21</v>
      </c>
      <c r="F3367" t="s">
        <v>22</v>
      </c>
      <c r="G3367" t="s">
        <v>113</v>
      </c>
      <c r="H3367" t="s">
        <v>132</v>
      </c>
      <c r="I3367" t="s">
        <v>166</v>
      </c>
      <c r="J3367" t="s">
        <v>161</v>
      </c>
      <c r="K3367" t="s">
        <v>91</v>
      </c>
      <c r="L3367" t="s">
        <v>30</v>
      </c>
      <c r="M3367" t="s">
        <v>26</v>
      </c>
      <c r="N3367">
        <v>214017</v>
      </c>
      <c r="O3367">
        <v>210012</v>
      </c>
      <c r="P3367">
        <v>153156</v>
      </c>
      <c r="Q3367">
        <v>106778</v>
      </c>
      <c r="R3367">
        <v>0</v>
      </c>
      <c r="S3367">
        <v>0</v>
      </c>
      <c r="T3367">
        <v>0</v>
      </c>
      <c r="U3367">
        <v>0</v>
      </c>
      <c r="V3367">
        <v>98</v>
      </c>
      <c r="W3367">
        <v>71</v>
      </c>
      <c r="X3367">
        <v>49</v>
      </c>
      <c r="Y3367" t="s">
        <v>173</v>
      </c>
      <c r="Z3367" t="s">
        <v>173</v>
      </c>
      <c r="AA3367" t="s">
        <v>173</v>
      </c>
      <c r="AB3367" t="s">
        <v>173</v>
      </c>
      <c r="AC3367" s="25">
        <v>97.474623235694096</v>
      </c>
      <c r="AD3367" s="25">
        <v>71.085573187655783</v>
      </c>
      <c r="AE3367" s="25">
        <v>49.559764774684041</v>
      </c>
      <c r="AQ3367" s="5">
        <f>VLOOKUP(AR3367,'End KS4 denominations'!A:G,7,0)</f>
        <v>215453</v>
      </c>
      <c r="AR3367" s="5" t="str">
        <f t="shared" si="52"/>
        <v>Girls.S9.state-funded mainstream.Total.No religious character</v>
      </c>
    </row>
    <row r="3368" spans="1:44" x14ac:dyDescent="0.25">
      <c r="A3368">
        <v>201819</v>
      </c>
      <c r="B3368" t="s">
        <v>19</v>
      </c>
      <c r="C3368" t="s">
        <v>110</v>
      </c>
      <c r="D3368" t="s">
        <v>20</v>
      </c>
      <c r="E3368" t="s">
        <v>21</v>
      </c>
      <c r="F3368" t="s">
        <v>22</v>
      </c>
      <c r="G3368" t="s">
        <v>161</v>
      </c>
      <c r="H3368" t="s">
        <v>132</v>
      </c>
      <c r="I3368" t="s">
        <v>166</v>
      </c>
      <c r="J3368" t="s">
        <v>161</v>
      </c>
      <c r="K3368" t="s">
        <v>91</v>
      </c>
      <c r="L3368" t="s">
        <v>30</v>
      </c>
      <c r="M3368" t="s">
        <v>26</v>
      </c>
      <c r="N3368">
        <v>433962</v>
      </c>
      <c r="O3368">
        <v>425141</v>
      </c>
      <c r="P3368">
        <v>309501</v>
      </c>
      <c r="Q3368">
        <v>216001</v>
      </c>
      <c r="R3368">
        <v>0</v>
      </c>
      <c r="S3368">
        <v>0</v>
      </c>
      <c r="T3368">
        <v>0</v>
      </c>
      <c r="U3368">
        <v>0</v>
      </c>
      <c r="V3368">
        <v>97</v>
      </c>
      <c r="W3368">
        <v>71</v>
      </c>
      <c r="X3368">
        <v>49</v>
      </c>
      <c r="Y3368" t="s">
        <v>173</v>
      </c>
      <c r="Z3368" t="s">
        <v>173</v>
      </c>
      <c r="AA3368" t="s">
        <v>173</v>
      </c>
      <c r="AB3368" t="s">
        <v>173</v>
      </c>
      <c r="AC3368" s="25">
        <v>97.205524930092395</v>
      </c>
      <c r="AD3368" s="25">
        <v>70.765245345399592</v>
      </c>
      <c r="AE3368" s="25">
        <v>49.387122367461359</v>
      </c>
      <c r="AQ3368" s="5">
        <f>VLOOKUP(AR3368,'End KS4 denominations'!A:G,7,0)</f>
        <v>437363</v>
      </c>
      <c r="AR3368" s="5" t="str">
        <f t="shared" si="52"/>
        <v>Total.S9.state-funded mainstream.Total.No religious character</v>
      </c>
    </row>
    <row r="3369" spans="1:44" x14ac:dyDescent="0.25">
      <c r="A3369">
        <v>201819</v>
      </c>
      <c r="B3369" t="s">
        <v>19</v>
      </c>
      <c r="C3369" t="s">
        <v>110</v>
      </c>
      <c r="D3369" t="s">
        <v>20</v>
      </c>
      <c r="E3369" t="s">
        <v>21</v>
      </c>
      <c r="F3369" t="s">
        <v>22</v>
      </c>
      <c r="G3369" t="s">
        <v>111</v>
      </c>
      <c r="H3369" t="s">
        <v>132</v>
      </c>
      <c r="I3369" t="s">
        <v>166</v>
      </c>
      <c r="J3369" t="s">
        <v>161</v>
      </c>
      <c r="K3369" t="s">
        <v>133</v>
      </c>
      <c r="L3369" t="s">
        <v>30</v>
      </c>
      <c r="M3369" t="s">
        <v>26</v>
      </c>
      <c r="N3369">
        <v>5065</v>
      </c>
      <c r="O3369">
        <v>4986</v>
      </c>
      <c r="P3369">
        <v>3821</v>
      </c>
      <c r="Q3369">
        <v>2926</v>
      </c>
      <c r="R3369">
        <v>0</v>
      </c>
      <c r="S3369">
        <v>0</v>
      </c>
      <c r="T3369">
        <v>0</v>
      </c>
      <c r="U3369">
        <v>0</v>
      </c>
      <c r="V3369">
        <v>98</v>
      </c>
      <c r="W3369">
        <v>75</v>
      </c>
      <c r="X3369">
        <v>57</v>
      </c>
      <c r="Y3369" t="s">
        <v>173</v>
      </c>
      <c r="Z3369" t="s">
        <v>173</v>
      </c>
      <c r="AA3369" t="s">
        <v>173</v>
      </c>
      <c r="AB3369" t="s">
        <v>173</v>
      </c>
      <c r="AC3369" s="25">
        <v>97.516135341286912</v>
      </c>
      <c r="AD3369" s="25">
        <v>74.731077645218065</v>
      </c>
      <c r="AE3369" s="25">
        <v>57.226677097594369</v>
      </c>
      <c r="AQ3369" s="5">
        <f>VLOOKUP(AR3369,'End KS4 denominations'!A:G,7,0)</f>
        <v>5113</v>
      </c>
      <c r="AR3369" s="5" t="str">
        <f t="shared" si="52"/>
        <v>Boys.S9.state-funded mainstream.Total.Other Christian faith</v>
      </c>
    </row>
    <row r="3370" spans="1:44" x14ac:dyDescent="0.25">
      <c r="A3370">
        <v>201819</v>
      </c>
      <c r="B3370" t="s">
        <v>19</v>
      </c>
      <c r="C3370" t="s">
        <v>110</v>
      </c>
      <c r="D3370" t="s">
        <v>20</v>
      </c>
      <c r="E3370" t="s">
        <v>21</v>
      </c>
      <c r="F3370" t="s">
        <v>22</v>
      </c>
      <c r="G3370" t="s">
        <v>113</v>
      </c>
      <c r="H3370" t="s">
        <v>132</v>
      </c>
      <c r="I3370" t="s">
        <v>166</v>
      </c>
      <c r="J3370" t="s">
        <v>161</v>
      </c>
      <c r="K3370" t="s">
        <v>133</v>
      </c>
      <c r="L3370" t="s">
        <v>30</v>
      </c>
      <c r="M3370" t="s">
        <v>26</v>
      </c>
      <c r="N3370">
        <v>4493</v>
      </c>
      <c r="O3370">
        <v>4428</v>
      </c>
      <c r="P3370">
        <v>3367</v>
      </c>
      <c r="Q3370">
        <v>2484</v>
      </c>
      <c r="R3370">
        <v>0</v>
      </c>
      <c r="S3370">
        <v>0</v>
      </c>
      <c r="T3370">
        <v>0</v>
      </c>
      <c r="U3370">
        <v>0</v>
      </c>
      <c r="V3370">
        <v>98</v>
      </c>
      <c r="W3370">
        <v>74</v>
      </c>
      <c r="X3370">
        <v>55</v>
      </c>
      <c r="Y3370" t="s">
        <v>173</v>
      </c>
      <c r="Z3370" t="s">
        <v>173</v>
      </c>
      <c r="AA3370" t="s">
        <v>173</v>
      </c>
      <c r="AB3370" t="s">
        <v>173</v>
      </c>
      <c r="AC3370" s="25">
        <v>97.425742574257427</v>
      </c>
      <c r="AD3370" s="25">
        <v>74.081408140814091</v>
      </c>
      <c r="AE3370" s="25">
        <v>54.653465346534659</v>
      </c>
      <c r="AQ3370" s="5">
        <f>VLOOKUP(AR3370,'End KS4 denominations'!A:G,7,0)</f>
        <v>4545</v>
      </c>
      <c r="AR3370" s="5" t="str">
        <f t="shared" si="52"/>
        <v>Girls.S9.state-funded mainstream.Total.Other Christian faith</v>
      </c>
    </row>
    <row r="3371" spans="1:44" x14ac:dyDescent="0.25">
      <c r="A3371">
        <v>201819</v>
      </c>
      <c r="B3371" t="s">
        <v>19</v>
      </c>
      <c r="C3371" t="s">
        <v>110</v>
      </c>
      <c r="D3371" t="s">
        <v>20</v>
      </c>
      <c r="E3371" t="s">
        <v>21</v>
      </c>
      <c r="F3371" t="s">
        <v>22</v>
      </c>
      <c r="G3371" t="s">
        <v>161</v>
      </c>
      <c r="H3371" t="s">
        <v>132</v>
      </c>
      <c r="I3371" t="s">
        <v>166</v>
      </c>
      <c r="J3371" t="s">
        <v>161</v>
      </c>
      <c r="K3371" t="s">
        <v>133</v>
      </c>
      <c r="L3371" t="s">
        <v>30</v>
      </c>
      <c r="M3371" t="s">
        <v>26</v>
      </c>
      <c r="N3371">
        <v>9558</v>
      </c>
      <c r="O3371">
        <v>9414</v>
      </c>
      <c r="P3371">
        <v>7188</v>
      </c>
      <c r="Q3371">
        <v>5410</v>
      </c>
      <c r="R3371">
        <v>0</v>
      </c>
      <c r="S3371">
        <v>0</v>
      </c>
      <c r="T3371">
        <v>0</v>
      </c>
      <c r="U3371">
        <v>0</v>
      </c>
      <c r="V3371">
        <v>98</v>
      </c>
      <c r="W3371">
        <v>75</v>
      </c>
      <c r="X3371">
        <v>56</v>
      </c>
      <c r="Y3371" t="s">
        <v>173</v>
      </c>
      <c r="Z3371" t="s">
        <v>173</v>
      </c>
      <c r="AA3371" t="s">
        <v>173</v>
      </c>
      <c r="AB3371" t="s">
        <v>173</v>
      </c>
      <c r="AC3371" s="25">
        <v>97.47359701801615</v>
      </c>
      <c r="AD3371" s="25">
        <v>74.425346862704487</v>
      </c>
      <c r="AE3371" s="25">
        <v>56.015738248084489</v>
      </c>
      <c r="AQ3371" s="5">
        <f>VLOOKUP(AR3371,'End KS4 denominations'!A:G,7,0)</f>
        <v>9658</v>
      </c>
      <c r="AR3371" s="5" t="str">
        <f t="shared" si="52"/>
        <v>Total.S9.state-funded mainstream.Total.Other Christian faith</v>
      </c>
    </row>
    <row r="3372" spans="1:44" x14ac:dyDescent="0.25">
      <c r="A3372">
        <v>201819</v>
      </c>
      <c r="B3372" t="s">
        <v>19</v>
      </c>
      <c r="C3372" t="s">
        <v>110</v>
      </c>
      <c r="D3372" t="s">
        <v>20</v>
      </c>
      <c r="E3372" t="s">
        <v>21</v>
      </c>
      <c r="F3372" t="s">
        <v>22</v>
      </c>
      <c r="G3372" t="s">
        <v>111</v>
      </c>
      <c r="H3372" t="s">
        <v>132</v>
      </c>
      <c r="I3372" t="s">
        <v>166</v>
      </c>
      <c r="J3372" t="s">
        <v>161</v>
      </c>
      <c r="K3372" t="s">
        <v>134</v>
      </c>
      <c r="L3372" t="s">
        <v>30</v>
      </c>
      <c r="M3372" t="s">
        <v>26</v>
      </c>
      <c r="N3372">
        <v>24657</v>
      </c>
      <c r="O3372">
        <v>24264</v>
      </c>
      <c r="P3372">
        <v>18400</v>
      </c>
      <c r="Q3372">
        <v>13003</v>
      </c>
      <c r="R3372">
        <v>0</v>
      </c>
      <c r="S3372">
        <v>0</v>
      </c>
      <c r="T3372">
        <v>0</v>
      </c>
      <c r="U3372">
        <v>0</v>
      </c>
      <c r="V3372">
        <v>98</v>
      </c>
      <c r="W3372">
        <v>74</v>
      </c>
      <c r="X3372">
        <v>52</v>
      </c>
      <c r="Y3372" t="s">
        <v>173</v>
      </c>
      <c r="Z3372" t="s">
        <v>173</v>
      </c>
      <c r="AA3372" t="s">
        <v>173</v>
      </c>
      <c r="AB3372" t="s">
        <v>173</v>
      </c>
      <c r="AC3372" s="25">
        <v>97.677227164767928</v>
      </c>
      <c r="AD3372" s="25">
        <v>74.071092146048869</v>
      </c>
      <c r="AE3372" s="25">
        <v>52.344913650819215</v>
      </c>
      <c r="AQ3372" s="5">
        <f>VLOOKUP(AR3372,'End KS4 denominations'!A:G,7,0)</f>
        <v>24841</v>
      </c>
      <c r="AR3372" s="5" t="str">
        <f t="shared" si="52"/>
        <v>Boys.S9.state-funded mainstream.Total.Roman catholic</v>
      </c>
    </row>
    <row r="3373" spans="1:44" x14ac:dyDescent="0.25">
      <c r="A3373">
        <v>201819</v>
      </c>
      <c r="B3373" t="s">
        <v>19</v>
      </c>
      <c r="C3373" t="s">
        <v>110</v>
      </c>
      <c r="D3373" t="s">
        <v>20</v>
      </c>
      <c r="E3373" t="s">
        <v>21</v>
      </c>
      <c r="F3373" t="s">
        <v>22</v>
      </c>
      <c r="G3373" t="s">
        <v>113</v>
      </c>
      <c r="H3373" t="s">
        <v>132</v>
      </c>
      <c r="I3373" t="s">
        <v>166</v>
      </c>
      <c r="J3373" t="s">
        <v>161</v>
      </c>
      <c r="K3373" t="s">
        <v>134</v>
      </c>
      <c r="L3373" t="s">
        <v>30</v>
      </c>
      <c r="M3373" t="s">
        <v>26</v>
      </c>
      <c r="N3373">
        <v>25910</v>
      </c>
      <c r="O3373">
        <v>25563</v>
      </c>
      <c r="P3373">
        <v>19260</v>
      </c>
      <c r="Q3373">
        <v>13460</v>
      </c>
      <c r="R3373">
        <v>0</v>
      </c>
      <c r="S3373">
        <v>0</v>
      </c>
      <c r="T3373">
        <v>0</v>
      </c>
      <c r="U3373">
        <v>0</v>
      </c>
      <c r="V3373">
        <v>98</v>
      </c>
      <c r="W3373">
        <v>74</v>
      </c>
      <c r="X3373">
        <v>51</v>
      </c>
      <c r="Y3373" t="s">
        <v>173</v>
      </c>
      <c r="Z3373" t="s">
        <v>173</v>
      </c>
      <c r="AA3373" t="s">
        <v>173</v>
      </c>
      <c r="AB3373" t="s">
        <v>173</v>
      </c>
      <c r="AC3373" s="25">
        <v>98.077808471454873</v>
      </c>
      <c r="AD3373" s="25">
        <v>73.895027624309392</v>
      </c>
      <c r="AE3373" s="25">
        <v>51.642111724984652</v>
      </c>
      <c r="AQ3373" s="5">
        <f>VLOOKUP(AR3373,'End KS4 denominations'!A:G,7,0)</f>
        <v>26064</v>
      </c>
      <c r="AR3373" s="5" t="str">
        <f t="shared" si="52"/>
        <v>Girls.S9.state-funded mainstream.Total.Roman catholic</v>
      </c>
    </row>
    <row r="3374" spans="1:44" x14ac:dyDescent="0.25">
      <c r="A3374">
        <v>201819</v>
      </c>
      <c r="B3374" t="s">
        <v>19</v>
      </c>
      <c r="C3374" t="s">
        <v>110</v>
      </c>
      <c r="D3374" t="s">
        <v>20</v>
      </c>
      <c r="E3374" t="s">
        <v>21</v>
      </c>
      <c r="F3374" t="s">
        <v>22</v>
      </c>
      <c r="G3374" t="s">
        <v>161</v>
      </c>
      <c r="H3374" t="s">
        <v>132</v>
      </c>
      <c r="I3374" t="s">
        <v>166</v>
      </c>
      <c r="J3374" t="s">
        <v>161</v>
      </c>
      <c r="K3374" t="s">
        <v>134</v>
      </c>
      <c r="L3374" t="s">
        <v>30</v>
      </c>
      <c r="M3374" t="s">
        <v>26</v>
      </c>
      <c r="N3374">
        <v>50567</v>
      </c>
      <c r="O3374">
        <v>49827</v>
      </c>
      <c r="P3374">
        <v>37660</v>
      </c>
      <c r="Q3374">
        <v>26463</v>
      </c>
      <c r="R3374">
        <v>0</v>
      </c>
      <c r="S3374">
        <v>0</v>
      </c>
      <c r="T3374">
        <v>0</v>
      </c>
      <c r="U3374">
        <v>0</v>
      </c>
      <c r="V3374">
        <v>98</v>
      </c>
      <c r="W3374">
        <v>74</v>
      </c>
      <c r="X3374">
        <v>52</v>
      </c>
      <c r="Y3374" t="s">
        <v>173</v>
      </c>
      <c r="Z3374" t="s">
        <v>173</v>
      </c>
      <c r="AA3374" t="s">
        <v>173</v>
      </c>
      <c r="AB3374" t="s">
        <v>173</v>
      </c>
      <c r="AC3374" s="25">
        <v>97.882329830075633</v>
      </c>
      <c r="AD3374" s="25">
        <v>73.98094489735783</v>
      </c>
      <c r="AE3374" s="25">
        <v>51.98507022885768</v>
      </c>
      <c r="AQ3374" s="5">
        <f>VLOOKUP(AR3374,'End KS4 denominations'!A:G,7,0)</f>
        <v>50905</v>
      </c>
      <c r="AR3374" s="5" t="str">
        <f t="shared" si="52"/>
        <v>Total.S9.state-funded mainstream.Total.Roman catholic</v>
      </c>
    </row>
    <row r="3375" spans="1:44" x14ac:dyDescent="0.25">
      <c r="A3375">
        <v>201819</v>
      </c>
      <c r="B3375" t="s">
        <v>19</v>
      </c>
      <c r="C3375" t="s">
        <v>110</v>
      </c>
      <c r="D3375" t="s">
        <v>20</v>
      </c>
      <c r="E3375" t="s">
        <v>21</v>
      </c>
      <c r="F3375" t="s">
        <v>22</v>
      </c>
      <c r="G3375" t="s">
        <v>111</v>
      </c>
      <c r="H3375" t="s">
        <v>132</v>
      </c>
      <c r="I3375" t="s">
        <v>166</v>
      </c>
      <c r="J3375" t="s">
        <v>161</v>
      </c>
      <c r="K3375" t="s">
        <v>138</v>
      </c>
      <c r="L3375" t="s">
        <v>30</v>
      </c>
      <c r="M3375" t="s">
        <v>26</v>
      </c>
      <c r="N3375">
        <v>191</v>
      </c>
      <c r="O3375">
        <v>191</v>
      </c>
      <c r="P3375">
        <v>162</v>
      </c>
      <c r="Q3375">
        <v>121</v>
      </c>
      <c r="R3375">
        <v>0</v>
      </c>
      <c r="S3375">
        <v>0</v>
      </c>
      <c r="T3375">
        <v>0</v>
      </c>
      <c r="U3375">
        <v>0</v>
      </c>
      <c r="V3375">
        <v>100</v>
      </c>
      <c r="W3375">
        <v>84</v>
      </c>
      <c r="X3375">
        <v>63</v>
      </c>
      <c r="Y3375" t="s">
        <v>173</v>
      </c>
      <c r="Z3375" t="s">
        <v>173</v>
      </c>
      <c r="AA3375" t="s">
        <v>173</v>
      </c>
      <c r="AB3375" t="s">
        <v>173</v>
      </c>
      <c r="AC3375" s="25">
        <v>100</v>
      </c>
      <c r="AD3375" s="25">
        <v>84.816753926701566</v>
      </c>
      <c r="AE3375" s="25">
        <v>63.350785340314133</v>
      </c>
      <c r="AQ3375" s="5">
        <f>VLOOKUP(AR3375,'End KS4 denominations'!A:G,7,0)</f>
        <v>191</v>
      </c>
      <c r="AR3375" s="5" t="str">
        <f t="shared" si="52"/>
        <v>Boys.S9.state-funded mainstream.Total.Sikh</v>
      </c>
    </row>
    <row r="3376" spans="1:44" x14ac:dyDescent="0.25">
      <c r="A3376">
        <v>201819</v>
      </c>
      <c r="B3376" t="s">
        <v>19</v>
      </c>
      <c r="C3376" t="s">
        <v>110</v>
      </c>
      <c r="D3376" t="s">
        <v>20</v>
      </c>
      <c r="E3376" t="s">
        <v>21</v>
      </c>
      <c r="F3376" t="s">
        <v>22</v>
      </c>
      <c r="G3376" t="s">
        <v>113</v>
      </c>
      <c r="H3376" t="s">
        <v>132</v>
      </c>
      <c r="I3376" t="s">
        <v>166</v>
      </c>
      <c r="J3376" t="s">
        <v>161</v>
      </c>
      <c r="K3376" t="s">
        <v>138</v>
      </c>
      <c r="L3376" t="s">
        <v>30</v>
      </c>
      <c r="M3376" t="s">
        <v>26</v>
      </c>
      <c r="N3376">
        <v>158</v>
      </c>
      <c r="O3376">
        <v>158</v>
      </c>
      <c r="P3376">
        <v>132</v>
      </c>
      <c r="Q3376">
        <v>109</v>
      </c>
      <c r="R3376">
        <v>0</v>
      </c>
      <c r="S3376">
        <v>0</v>
      </c>
      <c r="T3376">
        <v>0</v>
      </c>
      <c r="U3376">
        <v>0</v>
      </c>
      <c r="V3376">
        <v>100</v>
      </c>
      <c r="W3376">
        <v>83</v>
      </c>
      <c r="X3376">
        <v>68</v>
      </c>
      <c r="Y3376" t="s">
        <v>173</v>
      </c>
      <c r="Z3376" t="s">
        <v>173</v>
      </c>
      <c r="AA3376" t="s">
        <v>173</v>
      </c>
      <c r="AB3376" t="s">
        <v>173</v>
      </c>
      <c r="AC3376" s="25">
        <v>100</v>
      </c>
      <c r="AD3376" s="25">
        <v>83.544303797468359</v>
      </c>
      <c r="AE3376" s="25">
        <v>68.987341772151893</v>
      </c>
      <c r="AQ3376" s="5">
        <f>VLOOKUP(AR3376,'End KS4 denominations'!A:G,7,0)</f>
        <v>158</v>
      </c>
      <c r="AR3376" s="5" t="str">
        <f t="shared" si="52"/>
        <v>Girls.S9.state-funded mainstream.Total.Sikh</v>
      </c>
    </row>
    <row r="3377" spans="1:44" x14ac:dyDescent="0.25">
      <c r="A3377">
        <v>201819</v>
      </c>
      <c r="B3377" t="s">
        <v>19</v>
      </c>
      <c r="C3377" t="s">
        <v>110</v>
      </c>
      <c r="D3377" t="s">
        <v>20</v>
      </c>
      <c r="E3377" t="s">
        <v>21</v>
      </c>
      <c r="F3377" t="s">
        <v>22</v>
      </c>
      <c r="G3377" t="s">
        <v>161</v>
      </c>
      <c r="H3377" t="s">
        <v>132</v>
      </c>
      <c r="I3377" t="s">
        <v>166</v>
      </c>
      <c r="J3377" t="s">
        <v>161</v>
      </c>
      <c r="K3377" t="s">
        <v>138</v>
      </c>
      <c r="L3377" t="s">
        <v>30</v>
      </c>
      <c r="M3377" t="s">
        <v>26</v>
      </c>
      <c r="N3377">
        <v>349</v>
      </c>
      <c r="O3377">
        <v>349</v>
      </c>
      <c r="P3377">
        <v>294</v>
      </c>
      <c r="Q3377">
        <v>230</v>
      </c>
      <c r="R3377">
        <v>0</v>
      </c>
      <c r="S3377">
        <v>0</v>
      </c>
      <c r="T3377">
        <v>0</v>
      </c>
      <c r="U3377">
        <v>0</v>
      </c>
      <c r="V3377">
        <v>100</v>
      </c>
      <c r="W3377">
        <v>84</v>
      </c>
      <c r="X3377">
        <v>65</v>
      </c>
      <c r="Y3377" t="s">
        <v>173</v>
      </c>
      <c r="Z3377" t="s">
        <v>173</v>
      </c>
      <c r="AA3377" t="s">
        <v>173</v>
      </c>
      <c r="AB3377" t="s">
        <v>173</v>
      </c>
      <c r="AC3377" s="25">
        <v>100</v>
      </c>
      <c r="AD3377" s="25">
        <v>84.240687679083095</v>
      </c>
      <c r="AE3377" s="25">
        <v>65.902578796561613</v>
      </c>
      <c r="AQ3377" s="5">
        <f>VLOOKUP(AR3377,'End KS4 denominations'!A:G,7,0)</f>
        <v>349</v>
      </c>
      <c r="AR3377" s="5" t="str">
        <f t="shared" si="52"/>
        <v>Total.S9.state-funded mainstream.Total.Sikh</v>
      </c>
    </row>
    <row r="3378" spans="1:44" x14ac:dyDescent="0.25">
      <c r="A3378">
        <v>201819</v>
      </c>
      <c r="B3378" t="s">
        <v>19</v>
      </c>
      <c r="C3378" t="s">
        <v>110</v>
      </c>
      <c r="D3378" t="s">
        <v>20</v>
      </c>
      <c r="E3378" t="s">
        <v>21</v>
      </c>
      <c r="F3378" t="s">
        <v>22</v>
      </c>
      <c r="G3378" t="s">
        <v>111</v>
      </c>
      <c r="H3378" t="s">
        <v>132</v>
      </c>
      <c r="I3378" t="s">
        <v>166</v>
      </c>
      <c r="J3378" t="s">
        <v>161</v>
      </c>
      <c r="K3378" t="s">
        <v>90</v>
      </c>
      <c r="L3378" t="s">
        <v>31</v>
      </c>
      <c r="M3378" t="s">
        <v>26</v>
      </c>
      <c r="N3378">
        <v>6580</v>
      </c>
      <c r="O3378">
        <v>6418</v>
      </c>
      <c r="P3378">
        <v>4172</v>
      </c>
      <c r="Q3378">
        <v>3036</v>
      </c>
      <c r="R3378">
        <v>0</v>
      </c>
      <c r="S3378">
        <v>0</v>
      </c>
      <c r="T3378">
        <v>0</v>
      </c>
      <c r="U3378">
        <v>0</v>
      </c>
      <c r="V3378">
        <v>97</v>
      </c>
      <c r="W3378">
        <v>63</v>
      </c>
      <c r="X3378">
        <v>46</v>
      </c>
      <c r="Y3378" t="s">
        <v>173</v>
      </c>
      <c r="Z3378" t="s">
        <v>173</v>
      </c>
      <c r="AA3378" t="s">
        <v>173</v>
      </c>
      <c r="AB3378" t="s">
        <v>173</v>
      </c>
      <c r="AC3378" s="25">
        <v>42.257045035554384</v>
      </c>
      <c r="AD3378" s="25">
        <v>27.46905451672373</v>
      </c>
      <c r="AE3378" s="25">
        <v>19.989465367395312</v>
      </c>
      <c r="AQ3378" s="5">
        <f>VLOOKUP(AR3378,'End KS4 denominations'!A:G,7,0)</f>
        <v>15188</v>
      </c>
      <c r="AR3378" s="5" t="str">
        <f t="shared" si="52"/>
        <v>Boys.S9.state-funded mainstream.Total.Church of England</v>
      </c>
    </row>
    <row r="3379" spans="1:44" x14ac:dyDescent="0.25">
      <c r="A3379">
        <v>201819</v>
      </c>
      <c r="B3379" t="s">
        <v>19</v>
      </c>
      <c r="C3379" t="s">
        <v>110</v>
      </c>
      <c r="D3379" t="s">
        <v>20</v>
      </c>
      <c r="E3379" t="s">
        <v>21</v>
      </c>
      <c r="F3379" t="s">
        <v>22</v>
      </c>
      <c r="G3379" t="s">
        <v>113</v>
      </c>
      <c r="H3379" t="s">
        <v>132</v>
      </c>
      <c r="I3379" t="s">
        <v>166</v>
      </c>
      <c r="J3379" t="s">
        <v>161</v>
      </c>
      <c r="K3379" t="s">
        <v>90</v>
      </c>
      <c r="L3379" t="s">
        <v>31</v>
      </c>
      <c r="M3379" t="s">
        <v>26</v>
      </c>
      <c r="N3379">
        <v>8095</v>
      </c>
      <c r="O3379">
        <v>7943</v>
      </c>
      <c r="P3379">
        <v>5925</v>
      </c>
      <c r="Q3379">
        <v>4491</v>
      </c>
      <c r="R3379">
        <v>0</v>
      </c>
      <c r="S3379">
        <v>0</v>
      </c>
      <c r="T3379">
        <v>0</v>
      </c>
      <c r="U3379">
        <v>0</v>
      </c>
      <c r="V3379">
        <v>98</v>
      </c>
      <c r="W3379">
        <v>73</v>
      </c>
      <c r="X3379">
        <v>55</v>
      </c>
      <c r="Y3379" t="s">
        <v>173</v>
      </c>
      <c r="Z3379" t="s">
        <v>173</v>
      </c>
      <c r="AA3379" t="s">
        <v>173</v>
      </c>
      <c r="AB3379" t="s">
        <v>173</v>
      </c>
      <c r="AC3379" s="25">
        <v>54.22953505837372</v>
      </c>
      <c r="AD3379" s="25">
        <v>40.451969686625247</v>
      </c>
      <c r="AE3379" s="25">
        <v>30.661568921963543</v>
      </c>
      <c r="AQ3379" s="5">
        <f>VLOOKUP(AR3379,'End KS4 denominations'!A:G,7,0)</f>
        <v>14647</v>
      </c>
      <c r="AR3379" s="5" t="str">
        <f t="shared" si="52"/>
        <v>Girls.S9.state-funded mainstream.Total.Church of England</v>
      </c>
    </row>
    <row r="3380" spans="1:44" x14ac:dyDescent="0.25">
      <c r="A3380">
        <v>201819</v>
      </c>
      <c r="B3380" t="s">
        <v>19</v>
      </c>
      <c r="C3380" t="s">
        <v>110</v>
      </c>
      <c r="D3380" t="s">
        <v>20</v>
      </c>
      <c r="E3380" t="s">
        <v>21</v>
      </c>
      <c r="F3380" t="s">
        <v>22</v>
      </c>
      <c r="G3380" t="s">
        <v>161</v>
      </c>
      <c r="H3380" t="s">
        <v>132</v>
      </c>
      <c r="I3380" t="s">
        <v>166</v>
      </c>
      <c r="J3380" t="s">
        <v>161</v>
      </c>
      <c r="K3380" t="s">
        <v>90</v>
      </c>
      <c r="L3380" t="s">
        <v>31</v>
      </c>
      <c r="M3380" t="s">
        <v>26</v>
      </c>
      <c r="N3380">
        <v>14675</v>
      </c>
      <c r="O3380">
        <v>14361</v>
      </c>
      <c r="P3380">
        <v>10097</v>
      </c>
      <c r="Q3380">
        <v>7527</v>
      </c>
      <c r="R3380">
        <v>0</v>
      </c>
      <c r="S3380">
        <v>0</v>
      </c>
      <c r="T3380">
        <v>0</v>
      </c>
      <c r="U3380">
        <v>0</v>
      </c>
      <c r="V3380">
        <v>97</v>
      </c>
      <c r="W3380">
        <v>68</v>
      </c>
      <c r="X3380">
        <v>51</v>
      </c>
      <c r="Y3380" t="s">
        <v>173</v>
      </c>
      <c r="Z3380" t="s">
        <v>173</v>
      </c>
      <c r="AA3380" t="s">
        <v>173</v>
      </c>
      <c r="AB3380" t="s">
        <v>173</v>
      </c>
      <c r="AC3380" s="25">
        <v>48.134741075917546</v>
      </c>
      <c r="AD3380" s="25">
        <v>33.842802078096199</v>
      </c>
      <c r="AE3380" s="25">
        <v>25.22875816993464</v>
      </c>
      <c r="AQ3380" s="5">
        <f>VLOOKUP(AR3380,'End KS4 denominations'!A:G,7,0)</f>
        <v>29835</v>
      </c>
      <c r="AR3380" s="5" t="str">
        <f t="shared" si="52"/>
        <v>Total.S9.state-funded mainstream.Total.Church of England</v>
      </c>
    </row>
    <row r="3381" spans="1:44" x14ac:dyDescent="0.25">
      <c r="A3381">
        <v>201819</v>
      </c>
      <c r="B3381" t="s">
        <v>19</v>
      </c>
      <c r="C3381" t="s">
        <v>110</v>
      </c>
      <c r="D3381" t="s">
        <v>20</v>
      </c>
      <c r="E3381" t="s">
        <v>21</v>
      </c>
      <c r="F3381" t="s">
        <v>22</v>
      </c>
      <c r="G3381" t="s">
        <v>111</v>
      </c>
      <c r="H3381" t="s">
        <v>132</v>
      </c>
      <c r="I3381" t="s">
        <v>166</v>
      </c>
      <c r="J3381" t="s">
        <v>161</v>
      </c>
      <c r="K3381" t="s">
        <v>135</v>
      </c>
      <c r="L3381" t="s">
        <v>31</v>
      </c>
      <c r="M3381" t="s">
        <v>26</v>
      </c>
      <c r="N3381">
        <v>68</v>
      </c>
      <c r="O3381">
        <v>66</v>
      </c>
      <c r="P3381">
        <v>41</v>
      </c>
      <c r="Q3381">
        <v>30</v>
      </c>
      <c r="R3381">
        <v>0</v>
      </c>
      <c r="S3381">
        <v>0</v>
      </c>
      <c r="T3381">
        <v>0</v>
      </c>
      <c r="U3381">
        <v>0</v>
      </c>
      <c r="V3381">
        <v>97</v>
      </c>
      <c r="W3381">
        <v>60</v>
      </c>
      <c r="X3381">
        <v>44</v>
      </c>
      <c r="Y3381" t="s">
        <v>173</v>
      </c>
      <c r="Z3381" t="s">
        <v>173</v>
      </c>
      <c r="AA3381" t="s">
        <v>173</v>
      </c>
      <c r="AB3381" t="s">
        <v>173</v>
      </c>
      <c r="AC3381" s="25">
        <v>85.714285714285708</v>
      </c>
      <c r="AD3381" s="25">
        <v>53.246753246753244</v>
      </c>
      <c r="AE3381" s="25">
        <v>38.961038961038966</v>
      </c>
      <c r="AQ3381" s="5">
        <f>VLOOKUP(AR3381,'End KS4 denominations'!A:G,7,0)</f>
        <v>77</v>
      </c>
      <c r="AR3381" s="5" t="str">
        <f t="shared" si="52"/>
        <v>Boys.S9.state-funded mainstream.Total.Hindu</v>
      </c>
    </row>
    <row r="3382" spans="1:44" x14ac:dyDescent="0.25">
      <c r="A3382">
        <v>201819</v>
      </c>
      <c r="B3382" t="s">
        <v>19</v>
      </c>
      <c r="C3382" t="s">
        <v>110</v>
      </c>
      <c r="D3382" t="s">
        <v>20</v>
      </c>
      <c r="E3382" t="s">
        <v>21</v>
      </c>
      <c r="F3382" t="s">
        <v>22</v>
      </c>
      <c r="G3382" t="s">
        <v>113</v>
      </c>
      <c r="H3382" t="s">
        <v>132</v>
      </c>
      <c r="I3382" t="s">
        <v>166</v>
      </c>
      <c r="J3382" t="s">
        <v>161</v>
      </c>
      <c r="K3382" t="s">
        <v>135</v>
      </c>
      <c r="L3382" t="s">
        <v>31</v>
      </c>
      <c r="M3382" t="s">
        <v>26</v>
      </c>
      <c r="N3382">
        <v>63</v>
      </c>
      <c r="O3382">
        <v>63</v>
      </c>
      <c r="P3382">
        <v>53</v>
      </c>
      <c r="Q3382">
        <v>48</v>
      </c>
      <c r="R3382">
        <v>0</v>
      </c>
      <c r="S3382">
        <v>0</v>
      </c>
      <c r="T3382">
        <v>0</v>
      </c>
      <c r="U3382">
        <v>0</v>
      </c>
      <c r="V3382">
        <v>100</v>
      </c>
      <c r="W3382">
        <v>84</v>
      </c>
      <c r="X3382">
        <v>76</v>
      </c>
      <c r="Y3382" t="s">
        <v>173</v>
      </c>
      <c r="Z3382" t="s">
        <v>173</v>
      </c>
      <c r="AA3382" t="s">
        <v>173</v>
      </c>
      <c r="AB3382" t="s">
        <v>173</v>
      </c>
      <c r="AC3382" s="25">
        <v>92.64705882352942</v>
      </c>
      <c r="AD3382" s="25">
        <v>77.941176470588232</v>
      </c>
      <c r="AE3382" s="25">
        <v>70.588235294117652</v>
      </c>
      <c r="AQ3382" s="5">
        <f>VLOOKUP(AR3382,'End KS4 denominations'!A:G,7,0)</f>
        <v>68</v>
      </c>
      <c r="AR3382" s="5" t="str">
        <f t="shared" si="52"/>
        <v>Girls.S9.state-funded mainstream.Total.Hindu</v>
      </c>
    </row>
    <row r="3383" spans="1:44" x14ac:dyDescent="0.25">
      <c r="A3383">
        <v>201819</v>
      </c>
      <c r="B3383" t="s">
        <v>19</v>
      </c>
      <c r="C3383" t="s">
        <v>110</v>
      </c>
      <c r="D3383" t="s">
        <v>20</v>
      </c>
      <c r="E3383" t="s">
        <v>21</v>
      </c>
      <c r="F3383" t="s">
        <v>22</v>
      </c>
      <c r="G3383" t="s">
        <v>161</v>
      </c>
      <c r="H3383" t="s">
        <v>132</v>
      </c>
      <c r="I3383" t="s">
        <v>166</v>
      </c>
      <c r="J3383" t="s">
        <v>161</v>
      </c>
      <c r="K3383" t="s">
        <v>135</v>
      </c>
      <c r="L3383" t="s">
        <v>31</v>
      </c>
      <c r="M3383" t="s">
        <v>26</v>
      </c>
      <c r="N3383">
        <v>131</v>
      </c>
      <c r="O3383">
        <v>129</v>
      </c>
      <c r="P3383">
        <v>94</v>
      </c>
      <c r="Q3383">
        <v>78</v>
      </c>
      <c r="R3383">
        <v>0</v>
      </c>
      <c r="S3383">
        <v>0</v>
      </c>
      <c r="T3383">
        <v>0</v>
      </c>
      <c r="U3383">
        <v>0</v>
      </c>
      <c r="V3383">
        <v>98</v>
      </c>
      <c r="W3383">
        <v>71</v>
      </c>
      <c r="X3383">
        <v>59</v>
      </c>
      <c r="Y3383" t="s">
        <v>173</v>
      </c>
      <c r="Z3383" t="s">
        <v>173</v>
      </c>
      <c r="AA3383" t="s">
        <v>173</v>
      </c>
      <c r="AB3383" t="s">
        <v>173</v>
      </c>
      <c r="AC3383" s="25">
        <v>88.965517241379317</v>
      </c>
      <c r="AD3383" s="25">
        <v>64.827586206896541</v>
      </c>
      <c r="AE3383" s="25">
        <v>53.793103448275858</v>
      </c>
      <c r="AQ3383" s="5">
        <f>VLOOKUP(AR3383,'End KS4 denominations'!A:G,7,0)</f>
        <v>145</v>
      </c>
      <c r="AR3383" s="5" t="str">
        <f t="shared" si="52"/>
        <v>Total.S9.state-funded mainstream.Total.Hindu</v>
      </c>
    </row>
    <row r="3384" spans="1:44" x14ac:dyDescent="0.25">
      <c r="A3384">
        <v>201819</v>
      </c>
      <c r="B3384" t="s">
        <v>19</v>
      </c>
      <c r="C3384" t="s">
        <v>110</v>
      </c>
      <c r="D3384" t="s">
        <v>20</v>
      </c>
      <c r="E3384" t="s">
        <v>21</v>
      </c>
      <c r="F3384" t="s">
        <v>22</v>
      </c>
      <c r="G3384" t="s">
        <v>111</v>
      </c>
      <c r="H3384" t="s">
        <v>132</v>
      </c>
      <c r="I3384" t="s">
        <v>166</v>
      </c>
      <c r="J3384" t="s">
        <v>161</v>
      </c>
      <c r="K3384" t="s">
        <v>136</v>
      </c>
      <c r="L3384" t="s">
        <v>31</v>
      </c>
      <c r="M3384" t="s">
        <v>26</v>
      </c>
      <c r="N3384">
        <v>248</v>
      </c>
      <c r="O3384">
        <v>243</v>
      </c>
      <c r="P3384">
        <v>223</v>
      </c>
      <c r="Q3384">
        <v>194</v>
      </c>
      <c r="R3384">
        <v>0</v>
      </c>
      <c r="S3384">
        <v>0</v>
      </c>
      <c r="T3384">
        <v>0</v>
      </c>
      <c r="U3384">
        <v>0</v>
      </c>
      <c r="V3384">
        <v>97</v>
      </c>
      <c r="W3384">
        <v>89</v>
      </c>
      <c r="X3384">
        <v>78</v>
      </c>
      <c r="Y3384" t="s">
        <v>173</v>
      </c>
      <c r="Z3384" t="s">
        <v>173</v>
      </c>
      <c r="AA3384" t="s">
        <v>173</v>
      </c>
      <c r="AB3384" t="s">
        <v>173</v>
      </c>
      <c r="AC3384" s="25">
        <v>38.942307692307693</v>
      </c>
      <c r="AD3384" s="25">
        <v>35.737179487179489</v>
      </c>
      <c r="AE3384" s="25">
        <v>31.089743589743591</v>
      </c>
      <c r="AQ3384" s="5">
        <f>VLOOKUP(AR3384,'End KS4 denominations'!A:G,7,0)</f>
        <v>624</v>
      </c>
      <c r="AR3384" s="5" t="str">
        <f t="shared" si="52"/>
        <v>Boys.S9.state-funded mainstream.Total.Jewish</v>
      </c>
    </row>
    <row r="3385" spans="1:44" x14ac:dyDescent="0.25">
      <c r="A3385">
        <v>201819</v>
      </c>
      <c r="B3385" t="s">
        <v>19</v>
      </c>
      <c r="C3385" t="s">
        <v>110</v>
      </c>
      <c r="D3385" t="s">
        <v>20</v>
      </c>
      <c r="E3385" t="s">
        <v>21</v>
      </c>
      <c r="F3385" t="s">
        <v>22</v>
      </c>
      <c r="G3385" t="s">
        <v>113</v>
      </c>
      <c r="H3385" t="s">
        <v>132</v>
      </c>
      <c r="I3385" t="s">
        <v>166</v>
      </c>
      <c r="J3385" t="s">
        <v>161</v>
      </c>
      <c r="K3385" t="s">
        <v>136</v>
      </c>
      <c r="L3385" t="s">
        <v>31</v>
      </c>
      <c r="M3385" t="s">
        <v>26</v>
      </c>
      <c r="N3385">
        <v>330</v>
      </c>
      <c r="O3385">
        <v>324</v>
      </c>
      <c r="P3385">
        <v>302</v>
      </c>
      <c r="Q3385">
        <v>279</v>
      </c>
      <c r="R3385">
        <v>0</v>
      </c>
      <c r="S3385">
        <v>0</v>
      </c>
      <c r="T3385">
        <v>0</v>
      </c>
      <c r="U3385">
        <v>0</v>
      </c>
      <c r="V3385">
        <v>98</v>
      </c>
      <c r="W3385">
        <v>91</v>
      </c>
      <c r="X3385">
        <v>84</v>
      </c>
      <c r="Y3385" t="s">
        <v>173</v>
      </c>
      <c r="Z3385" t="s">
        <v>173</v>
      </c>
      <c r="AA3385" t="s">
        <v>173</v>
      </c>
      <c r="AB3385" t="s">
        <v>173</v>
      </c>
      <c r="AC3385" s="25">
        <v>42.575558475689881</v>
      </c>
      <c r="AD3385" s="25">
        <v>39.684625492772668</v>
      </c>
      <c r="AE3385" s="25">
        <v>36.662286465177395</v>
      </c>
      <c r="AQ3385" s="5">
        <f>VLOOKUP(AR3385,'End KS4 denominations'!A:G,7,0)</f>
        <v>761</v>
      </c>
      <c r="AR3385" s="5" t="str">
        <f t="shared" si="52"/>
        <v>Girls.S9.state-funded mainstream.Total.Jewish</v>
      </c>
    </row>
    <row r="3386" spans="1:44" x14ac:dyDescent="0.25">
      <c r="A3386">
        <v>201819</v>
      </c>
      <c r="B3386" t="s">
        <v>19</v>
      </c>
      <c r="C3386" t="s">
        <v>110</v>
      </c>
      <c r="D3386" t="s">
        <v>20</v>
      </c>
      <c r="E3386" t="s">
        <v>21</v>
      </c>
      <c r="F3386" t="s">
        <v>22</v>
      </c>
      <c r="G3386" t="s">
        <v>161</v>
      </c>
      <c r="H3386" t="s">
        <v>132</v>
      </c>
      <c r="I3386" t="s">
        <v>166</v>
      </c>
      <c r="J3386" t="s">
        <v>161</v>
      </c>
      <c r="K3386" t="s">
        <v>136</v>
      </c>
      <c r="L3386" t="s">
        <v>31</v>
      </c>
      <c r="M3386" t="s">
        <v>26</v>
      </c>
      <c r="N3386">
        <v>578</v>
      </c>
      <c r="O3386">
        <v>567</v>
      </c>
      <c r="P3386">
        <v>525</v>
      </c>
      <c r="Q3386">
        <v>473</v>
      </c>
      <c r="R3386">
        <v>0</v>
      </c>
      <c r="S3386">
        <v>0</v>
      </c>
      <c r="T3386">
        <v>0</v>
      </c>
      <c r="U3386">
        <v>0</v>
      </c>
      <c r="V3386">
        <v>98</v>
      </c>
      <c r="W3386">
        <v>90</v>
      </c>
      <c r="X3386">
        <v>81</v>
      </c>
      <c r="Y3386" t="s">
        <v>173</v>
      </c>
      <c r="Z3386" t="s">
        <v>173</v>
      </c>
      <c r="AA3386" t="s">
        <v>173</v>
      </c>
      <c r="AB3386" t="s">
        <v>173</v>
      </c>
      <c r="AC3386" s="25">
        <v>40.938628158844764</v>
      </c>
      <c r="AD3386" s="25">
        <v>37.906137184115522</v>
      </c>
      <c r="AE3386" s="25">
        <v>34.151624548736464</v>
      </c>
      <c r="AQ3386" s="5">
        <f>VLOOKUP(AR3386,'End KS4 denominations'!A:G,7,0)</f>
        <v>1385</v>
      </c>
      <c r="AR3386" s="5" t="str">
        <f t="shared" si="52"/>
        <v>Total.S9.state-funded mainstream.Total.Jewish</v>
      </c>
    </row>
    <row r="3387" spans="1:44" x14ac:dyDescent="0.25">
      <c r="A3387">
        <v>201819</v>
      </c>
      <c r="B3387" t="s">
        <v>19</v>
      </c>
      <c r="C3387" t="s">
        <v>110</v>
      </c>
      <c r="D3387" t="s">
        <v>20</v>
      </c>
      <c r="E3387" t="s">
        <v>21</v>
      </c>
      <c r="F3387" t="s">
        <v>22</v>
      </c>
      <c r="G3387" t="s">
        <v>111</v>
      </c>
      <c r="H3387" t="s">
        <v>132</v>
      </c>
      <c r="I3387" t="s">
        <v>166</v>
      </c>
      <c r="J3387" t="s">
        <v>161</v>
      </c>
      <c r="K3387" t="s">
        <v>137</v>
      </c>
      <c r="L3387" t="s">
        <v>31</v>
      </c>
      <c r="M3387" t="s">
        <v>26</v>
      </c>
      <c r="N3387">
        <v>319</v>
      </c>
      <c r="O3387">
        <v>298</v>
      </c>
      <c r="P3387">
        <v>179</v>
      </c>
      <c r="Q3387">
        <v>124</v>
      </c>
      <c r="R3387">
        <v>0</v>
      </c>
      <c r="S3387">
        <v>0</v>
      </c>
      <c r="T3387">
        <v>0</v>
      </c>
      <c r="U3387">
        <v>0</v>
      </c>
      <c r="V3387">
        <v>93</v>
      </c>
      <c r="W3387">
        <v>56</v>
      </c>
      <c r="X3387">
        <v>38</v>
      </c>
      <c r="Y3387" t="s">
        <v>173</v>
      </c>
      <c r="Z3387" t="s">
        <v>173</v>
      </c>
      <c r="AA3387" t="s">
        <v>173</v>
      </c>
      <c r="AB3387" t="s">
        <v>173</v>
      </c>
      <c r="AC3387" s="25">
        <v>76.606683804627252</v>
      </c>
      <c r="AD3387" s="25">
        <v>46.015424164524418</v>
      </c>
      <c r="AE3387" s="25">
        <v>31.876606683804624</v>
      </c>
      <c r="AQ3387" s="5">
        <f>VLOOKUP(AR3387,'End KS4 denominations'!A:G,7,0)</f>
        <v>389</v>
      </c>
      <c r="AR3387" s="5" t="str">
        <f t="shared" si="52"/>
        <v>Boys.S9.state-funded mainstream.Total.Muslim</v>
      </c>
    </row>
    <row r="3388" spans="1:44" x14ac:dyDescent="0.25">
      <c r="A3388">
        <v>201819</v>
      </c>
      <c r="B3388" t="s">
        <v>19</v>
      </c>
      <c r="C3388" t="s">
        <v>110</v>
      </c>
      <c r="D3388" t="s">
        <v>20</v>
      </c>
      <c r="E3388" t="s">
        <v>21</v>
      </c>
      <c r="F3388" t="s">
        <v>22</v>
      </c>
      <c r="G3388" t="s">
        <v>113</v>
      </c>
      <c r="H3388" t="s">
        <v>132</v>
      </c>
      <c r="I3388" t="s">
        <v>166</v>
      </c>
      <c r="J3388" t="s">
        <v>161</v>
      </c>
      <c r="K3388" t="s">
        <v>137</v>
      </c>
      <c r="L3388" t="s">
        <v>31</v>
      </c>
      <c r="M3388" t="s">
        <v>26</v>
      </c>
      <c r="N3388">
        <v>617</v>
      </c>
      <c r="O3388">
        <v>576</v>
      </c>
      <c r="P3388">
        <v>446</v>
      </c>
      <c r="Q3388">
        <v>376</v>
      </c>
      <c r="R3388">
        <v>0</v>
      </c>
      <c r="S3388">
        <v>0</v>
      </c>
      <c r="T3388">
        <v>0</v>
      </c>
      <c r="U3388">
        <v>0</v>
      </c>
      <c r="V3388">
        <v>93</v>
      </c>
      <c r="W3388">
        <v>72</v>
      </c>
      <c r="X3388">
        <v>60</v>
      </c>
      <c r="Y3388" t="s">
        <v>173</v>
      </c>
      <c r="Z3388" t="s">
        <v>173</v>
      </c>
      <c r="AA3388" t="s">
        <v>173</v>
      </c>
      <c r="AB3388" t="s">
        <v>173</v>
      </c>
      <c r="AC3388" s="25">
        <v>73.563218390804593</v>
      </c>
      <c r="AD3388" s="25">
        <v>56.960408684546614</v>
      </c>
      <c r="AE3388" s="25">
        <v>48.020434227330774</v>
      </c>
      <c r="AQ3388" s="5">
        <f>VLOOKUP(AR3388,'End KS4 denominations'!A:G,7,0)</f>
        <v>783</v>
      </c>
      <c r="AR3388" s="5" t="str">
        <f t="shared" si="52"/>
        <v>Girls.S9.state-funded mainstream.Total.Muslim</v>
      </c>
    </row>
    <row r="3389" spans="1:44" x14ac:dyDescent="0.25">
      <c r="A3389">
        <v>201819</v>
      </c>
      <c r="B3389" t="s">
        <v>19</v>
      </c>
      <c r="C3389" t="s">
        <v>110</v>
      </c>
      <c r="D3389" t="s">
        <v>20</v>
      </c>
      <c r="E3389" t="s">
        <v>21</v>
      </c>
      <c r="F3389" t="s">
        <v>22</v>
      </c>
      <c r="G3389" t="s">
        <v>161</v>
      </c>
      <c r="H3389" t="s">
        <v>132</v>
      </c>
      <c r="I3389" t="s">
        <v>166</v>
      </c>
      <c r="J3389" t="s">
        <v>161</v>
      </c>
      <c r="K3389" t="s">
        <v>137</v>
      </c>
      <c r="L3389" t="s">
        <v>31</v>
      </c>
      <c r="M3389" t="s">
        <v>26</v>
      </c>
      <c r="N3389">
        <v>936</v>
      </c>
      <c r="O3389">
        <v>874</v>
      </c>
      <c r="P3389">
        <v>625</v>
      </c>
      <c r="Q3389">
        <v>500</v>
      </c>
      <c r="R3389">
        <v>0</v>
      </c>
      <c r="S3389">
        <v>0</v>
      </c>
      <c r="T3389">
        <v>0</v>
      </c>
      <c r="U3389">
        <v>0</v>
      </c>
      <c r="V3389">
        <v>93</v>
      </c>
      <c r="W3389">
        <v>66</v>
      </c>
      <c r="X3389">
        <v>53</v>
      </c>
      <c r="Y3389" t="s">
        <v>173</v>
      </c>
      <c r="Z3389" t="s">
        <v>173</v>
      </c>
      <c r="AA3389" t="s">
        <v>173</v>
      </c>
      <c r="AB3389" t="s">
        <v>173</v>
      </c>
      <c r="AC3389" s="25">
        <v>74.573378839590447</v>
      </c>
      <c r="AD3389" s="25">
        <v>53.327645051194537</v>
      </c>
      <c r="AE3389" s="25">
        <v>42.662116040955631</v>
      </c>
      <c r="AQ3389" s="5">
        <f>VLOOKUP(AR3389,'End KS4 denominations'!A:G,7,0)</f>
        <v>1172</v>
      </c>
      <c r="AR3389" s="5" t="str">
        <f t="shared" si="52"/>
        <v>Total.S9.state-funded mainstream.Total.Muslim</v>
      </c>
    </row>
    <row r="3390" spans="1:44" x14ac:dyDescent="0.25">
      <c r="A3390">
        <v>201819</v>
      </c>
      <c r="B3390" t="s">
        <v>19</v>
      </c>
      <c r="C3390" t="s">
        <v>110</v>
      </c>
      <c r="D3390" t="s">
        <v>20</v>
      </c>
      <c r="E3390" t="s">
        <v>21</v>
      </c>
      <c r="F3390" t="s">
        <v>22</v>
      </c>
      <c r="G3390" t="s">
        <v>111</v>
      </c>
      <c r="H3390" t="s">
        <v>132</v>
      </c>
      <c r="I3390" t="s">
        <v>166</v>
      </c>
      <c r="J3390" t="s">
        <v>161</v>
      </c>
      <c r="K3390" t="s">
        <v>91</v>
      </c>
      <c r="L3390" t="s">
        <v>31</v>
      </c>
      <c r="M3390" t="s">
        <v>26</v>
      </c>
      <c r="N3390">
        <v>88806</v>
      </c>
      <c r="O3390">
        <v>86964</v>
      </c>
      <c r="P3390">
        <v>56558</v>
      </c>
      <c r="Q3390">
        <v>41112</v>
      </c>
      <c r="R3390">
        <v>0</v>
      </c>
      <c r="S3390">
        <v>0</v>
      </c>
      <c r="T3390">
        <v>0</v>
      </c>
      <c r="U3390">
        <v>0</v>
      </c>
      <c r="V3390">
        <v>97</v>
      </c>
      <c r="W3390">
        <v>63</v>
      </c>
      <c r="X3390">
        <v>46</v>
      </c>
      <c r="Y3390" t="s">
        <v>173</v>
      </c>
      <c r="Z3390" t="s">
        <v>173</v>
      </c>
      <c r="AA3390" t="s">
        <v>173</v>
      </c>
      <c r="AB3390" t="s">
        <v>173</v>
      </c>
      <c r="AC3390" s="25">
        <v>39.188860348790051</v>
      </c>
      <c r="AD3390" s="25">
        <v>25.486909107295752</v>
      </c>
      <c r="AE3390" s="25">
        <v>18.526429633635257</v>
      </c>
      <c r="AQ3390" s="5">
        <f>VLOOKUP(AR3390,'End KS4 denominations'!A:G,7,0)</f>
        <v>221910</v>
      </c>
      <c r="AR3390" s="5" t="str">
        <f t="shared" si="52"/>
        <v>Boys.S9.state-funded mainstream.Total.No religious character</v>
      </c>
    </row>
    <row r="3391" spans="1:44" x14ac:dyDescent="0.25">
      <c r="A3391">
        <v>201819</v>
      </c>
      <c r="B3391" t="s">
        <v>19</v>
      </c>
      <c r="C3391" t="s">
        <v>110</v>
      </c>
      <c r="D3391" t="s">
        <v>20</v>
      </c>
      <c r="E3391" t="s">
        <v>21</v>
      </c>
      <c r="F3391" t="s">
        <v>22</v>
      </c>
      <c r="G3391" t="s">
        <v>113</v>
      </c>
      <c r="H3391" t="s">
        <v>132</v>
      </c>
      <c r="I3391" t="s">
        <v>166</v>
      </c>
      <c r="J3391" t="s">
        <v>161</v>
      </c>
      <c r="K3391" t="s">
        <v>91</v>
      </c>
      <c r="L3391" t="s">
        <v>31</v>
      </c>
      <c r="M3391" t="s">
        <v>26</v>
      </c>
      <c r="N3391">
        <v>114750</v>
      </c>
      <c r="O3391">
        <v>112970</v>
      </c>
      <c r="P3391">
        <v>84751</v>
      </c>
      <c r="Q3391">
        <v>65658</v>
      </c>
      <c r="R3391">
        <v>0</v>
      </c>
      <c r="S3391">
        <v>0</v>
      </c>
      <c r="T3391">
        <v>0</v>
      </c>
      <c r="U3391">
        <v>0</v>
      </c>
      <c r="V3391">
        <v>98</v>
      </c>
      <c r="W3391">
        <v>73</v>
      </c>
      <c r="X3391">
        <v>57</v>
      </c>
      <c r="Y3391" t="s">
        <v>173</v>
      </c>
      <c r="Z3391" t="s">
        <v>173</v>
      </c>
      <c r="AA3391" t="s">
        <v>173</v>
      </c>
      <c r="AB3391" t="s">
        <v>173</v>
      </c>
      <c r="AC3391" s="25">
        <v>52.433709440109908</v>
      </c>
      <c r="AD3391" s="25">
        <v>39.336189331315879</v>
      </c>
      <c r="AE3391" s="25">
        <v>30.474395807902422</v>
      </c>
      <c r="AQ3391" s="5">
        <f>VLOOKUP(AR3391,'End KS4 denominations'!A:G,7,0)</f>
        <v>215453</v>
      </c>
      <c r="AR3391" s="5" t="str">
        <f t="shared" si="52"/>
        <v>Girls.S9.state-funded mainstream.Total.No religious character</v>
      </c>
    </row>
    <row r="3392" spans="1:44" x14ac:dyDescent="0.25">
      <c r="A3392">
        <v>201819</v>
      </c>
      <c r="B3392" t="s">
        <v>19</v>
      </c>
      <c r="C3392" t="s">
        <v>110</v>
      </c>
      <c r="D3392" t="s">
        <v>20</v>
      </c>
      <c r="E3392" t="s">
        <v>21</v>
      </c>
      <c r="F3392" t="s">
        <v>22</v>
      </c>
      <c r="G3392" t="s">
        <v>161</v>
      </c>
      <c r="H3392" t="s">
        <v>132</v>
      </c>
      <c r="I3392" t="s">
        <v>166</v>
      </c>
      <c r="J3392" t="s">
        <v>161</v>
      </c>
      <c r="K3392" t="s">
        <v>91</v>
      </c>
      <c r="L3392" t="s">
        <v>31</v>
      </c>
      <c r="M3392" t="s">
        <v>26</v>
      </c>
      <c r="N3392">
        <v>203556</v>
      </c>
      <c r="O3392">
        <v>199934</v>
      </c>
      <c r="P3392">
        <v>141309</v>
      </c>
      <c r="Q3392">
        <v>106770</v>
      </c>
      <c r="R3392">
        <v>0</v>
      </c>
      <c r="S3392">
        <v>0</v>
      </c>
      <c r="T3392">
        <v>0</v>
      </c>
      <c r="U3392">
        <v>0</v>
      </c>
      <c r="V3392">
        <v>98</v>
      </c>
      <c r="W3392">
        <v>69</v>
      </c>
      <c r="X3392">
        <v>52</v>
      </c>
      <c r="Y3392" t="s">
        <v>173</v>
      </c>
      <c r="Z3392" t="s">
        <v>173</v>
      </c>
      <c r="AA3392" t="s">
        <v>173</v>
      </c>
      <c r="AB3392" t="s">
        <v>173</v>
      </c>
      <c r="AC3392" s="25">
        <v>45.713514860653511</v>
      </c>
      <c r="AD3392" s="25">
        <v>32.309317431972985</v>
      </c>
      <c r="AE3392" s="25">
        <v>24.412215939619948</v>
      </c>
      <c r="AQ3392" s="5">
        <f>VLOOKUP(AR3392,'End KS4 denominations'!A:G,7,0)</f>
        <v>437363</v>
      </c>
      <c r="AR3392" s="5" t="str">
        <f t="shared" ref="AR3392:AR3455" si="53">CONCATENATE(G3392,".",H3392,".",I3392,".",J3392,".",K3392)</f>
        <v>Total.S9.state-funded mainstream.Total.No religious character</v>
      </c>
    </row>
    <row r="3393" spans="1:44" x14ac:dyDescent="0.25">
      <c r="A3393">
        <v>201819</v>
      </c>
      <c r="B3393" t="s">
        <v>19</v>
      </c>
      <c r="C3393" t="s">
        <v>110</v>
      </c>
      <c r="D3393" t="s">
        <v>20</v>
      </c>
      <c r="E3393" t="s">
        <v>21</v>
      </c>
      <c r="F3393" t="s">
        <v>22</v>
      </c>
      <c r="G3393" t="s">
        <v>111</v>
      </c>
      <c r="H3393" t="s">
        <v>132</v>
      </c>
      <c r="I3393" t="s">
        <v>166</v>
      </c>
      <c r="J3393" t="s">
        <v>161</v>
      </c>
      <c r="K3393" t="s">
        <v>133</v>
      </c>
      <c r="L3393" t="s">
        <v>31</v>
      </c>
      <c r="M3393" t="s">
        <v>26</v>
      </c>
      <c r="N3393">
        <v>2569</v>
      </c>
      <c r="O3393">
        <v>2538</v>
      </c>
      <c r="P3393">
        <v>1869</v>
      </c>
      <c r="Q3393">
        <v>1472</v>
      </c>
      <c r="R3393">
        <v>0</v>
      </c>
      <c r="S3393">
        <v>0</v>
      </c>
      <c r="T3393">
        <v>0</v>
      </c>
      <c r="U3393">
        <v>0</v>
      </c>
      <c r="V3393">
        <v>98</v>
      </c>
      <c r="W3393">
        <v>72</v>
      </c>
      <c r="X3393">
        <v>57</v>
      </c>
      <c r="Y3393" t="s">
        <v>173</v>
      </c>
      <c r="Z3393" t="s">
        <v>173</v>
      </c>
      <c r="AA3393" t="s">
        <v>173</v>
      </c>
      <c r="AB3393" t="s">
        <v>173</v>
      </c>
      <c r="AC3393" s="25">
        <v>49.638177195384316</v>
      </c>
      <c r="AD3393" s="25">
        <v>36.553882260903578</v>
      </c>
      <c r="AE3393" s="25">
        <v>28.789360453745356</v>
      </c>
      <c r="AQ3393" s="5">
        <f>VLOOKUP(AR3393,'End KS4 denominations'!A:G,7,0)</f>
        <v>5113</v>
      </c>
      <c r="AR3393" s="5" t="str">
        <f t="shared" si="53"/>
        <v>Boys.S9.state-funded mainstream.Total.Other Christian faith</v>
      </c>
    </row>
    <row r="3394" spans="1:44" x14ac:dyDescent="0.25">
      <c r="A3394">
        <v>201819</v>
      </c>
      <c r="B3394" t="s">
        <v>19</v>
      </c>
      <c r="C3394" t="s">
        <v>110</v>
      </c>
      <c r="D3394" t="s">
        <v>20</v>
      </c>
      <c r="E3394" t="s">
        <v>21</v>
      </c>
      <c r="F3394" t="s">
        <v>22</v>
      </c>
      <c r="G3394" t="s">
        <v>113</v>
      </c>
      <c r="H3394" t="s">
        <v>132</v>
      </c>
      <c r="I3394" t="s">
        <v>166</v>
      </c>
      <c r="J3394" t="s">
        <v>161</v>
      </c>
      <c r="K3394" t="s">
        <v>133</v>
      </c>
      <c r="L3394" t="s">
        <v>31</v>
      </c>
      <c r="M3394" t="s">
        <v>26</v>
      </c>
      <c r="N3394">
        <v>2784</v>
      </c>
      <c r="O3394">
        <v>2734</v>
      </c>
      <c r="P3394">
        <v>2129</v>
      </c>
      <c r="Q3394">
        <v>1718</v>
      </c>
      <c r="R3394">
        <v>0</v>
      </c>
      <c r="S3394">
        <v>0</v>
      </c>
      <c r="T3394">
        <v>0</v>
      </c>
      <c r="U3394">
        <v>0</v>
      </c>
      <c r="V3394">
        <v>98</v>
      </c>
      <c r="W3394">
        <v>76</v>
      </c>
      <c r="X3394">
        <v>61</v>
      </c>
      <c r="Y3394" t="s">
        <v>173</v>
      </c>
      <c r="Z3394" t="s">
        <v>173</v>
      </c>
      <c r="AA3394" t="s">
        <v>173</v>
      </c>
      <c r="AB3394" t="s">
        <v>173</v>
      </c>
      <c r="AC3394" s="25">
        <v>60.15401540154015</v>
      </c>
      <c r="AD3394" s="25">
        <v>46.842684268426844</v>
      </c>
      <c r="AE3394" s="25">
        <v>37.799779977997801</v>
      </c>
      <c r="AQ3394" s="5">
        <f>VLOOKUP(AR3394,'End KS4 denominations'!A:G,7,0)</f>
        <v>4545</v>
      </c>
      <c r="AR3394" s="5" t="str">
        <f t="shared" si="53"/>
        <v>Girls.S9.state-funded mainstream.Total.Other Christian faith</v>
      </c>
    </row>
    <row r="3395" spans="1:44" x14ac:dyDescent="0.25">
      <c r="A3395">
        <v>201819</v>
      </c>
      <c r="B3395" t="s">
        <v>19</v>
      </c>
      <c r="C3395" t="s">
        <v>110</v>
      </c>
      <c r="D3395" t="s">
        <v>20</v>
      </c>
      <c r="E3395" t="s">
        <v>21</v>
      </c>
      <c r="F3395" t="s">
        <v>22</v>
      </c>
      <c r="G3395" t="s">
        <v>161</v>
      </c>
      <c r="H3395" t="s">
        <v>132</v>
      </c>
      <c r="I3395" t="s">
        <v>166</v>
      </c>
      <c r="J3395" t="s">
        <v>161</v>
      </c>
      <c r="K3395" t="s">
        <v>133</v>
      </c>
      <c r="L3395" t="s">
        <v>31</v>
      </c>
      <c r="M3395" t="s">
        <v>26</v>
      </c>
      <c r="N3395">
        <v>5353</v>
      </c>
      <c r="O3395">
        <v>5272</v>
      </c>
      <c r="P3395">
        <v>3998</v>
      </c>
      <c r="Q3395">
        <v>3190</v>
      </c>
      <c r="R3395">
        <v>0</v>
      </c>
      <c r="S3395">
        <v>0</v>
      </c>
      <c r="T3395">
        <v>0</v>
      </c>
      <c r="U3395">
        <v>0</v>
      </c>
      <c r="V3395">
        <v>98</v>
      </c>
      <c r="W3395">
        <v>74</v>
      </c>
      <c r="X3395">
        <v>59</v>
      </c>
      <c r="Y3395" t="s">
        <v>173</v>
      </c>
      <c r="Z3395" t="s">
        <v>173</v>
      </c>
      <c r="AA3395" t="s">
        <v>173</v>
      </c>
      <c r="AB3395" t="s">
        <v>173</v>
      </c>
      <c r="AC3395" s="25">
        <v>54.586870987782156</v>
      </c>
      <c r="AD3395" s="25">
        <v>41.395734106440258</v>
      </c>
      <c r="AE3395" s="25">
        <v>33.029612756264235</v>
      </c>
      <c r="AQ3395" s="5">
        <f>VLOOKUP(AR3395,'End KS4 denominations'!A:G,7,0)</f>
        <v>9658</v>
      </c>
      <c r="AR3395" s="5" t="str">
        <f t="shared" si="53"/>
        <v>Total.S9.state-funded mainstream.Total.Other Christian faith</v>
      </c>
    </row>
    <row r="3396" spans="1:44" x14ac:dyDescent="0.25">
      <c r="A3396">
        <v>201819</v>
      </c>
      <c r="B3396" t="s">
        <v>19</v>
      </c>
      <c r="C3396" t="s">
        <v>110</v>
      </c>
      <c r="D3396" t="s">
        <v>20</v>
      </c>
      <c r="E3396" t="s">
        <v>21</v>
      </c>
      <c r="F3396" t="s">
        <v>22</v>
      </c>
      <c r="G3396" t="s">
        <v>111</v>
      </c>
      <c r="H3396" t="s">
        <v>132</v>
      </c>
      <c r="I3396" t="s">
        <v>166</v>
      </c>
      <c r="J3396" t="s">
        <v>161</v>
      </c>
      <c r="K3396" t="s">
        <v>134</v>
      </c>
      <c r="L3396" t="s">
        <v>31</v>
      </c>
      <c r="M3396" t="s">
        <v>26</v>
      </c>
      <c r="N3396">
        <v>10903</v>
      </c>
      <c r="O3396">
        <v>10679</v>
      </c>
      <c r="P3396">
        <v>7072</v>
      </c>
      <c r="Q3396">
        <v>5277</v>
      </c>
      <c r="R3396">
        <v>0</v>
      </c>
      <c r="S3396">
        <v>0</v>
      </c>
      <c r="T3396">
        <v>0</v>
      </c>
      <c r="U3396">
        <v>0</v>
      </c>
      <c r="V3396">
        <v>97</v>
      </c>
      <c r="W3396">
        <v>64</v>
      </c>
      <c r="X3396">
        <v>48</v>
      </c>
      <c r="Y3396" t="s">
        <v>173</v>
      </c>
      <c r="Z3396" t="s">
        <v>173</v>
      </c>
      <c r="AA3396" t="s">
        <v>173</v>
      </c>
      <c r="AB3396" t="s">
        <v>173</v>
      </c>
      <c r="AC3396" s="25">
        <v>42.989412664546514</v>
      </c>
      <c r="AD3396" s="25">
        <v>28.469063242220521</v>
      </c>
      <c r="AE3396" s="25">
        <v>21.243106155146734</v>
      </c>
      <c r="AQ3396" s="5">
        <f>VLOOKUP(AR3396,'End KS4 denominations'!A:G,7,0)</f>
        <v>24841</v>
      </c>
      <c r="AR3396" s="5" t="str">
        <f t="shared" si="53"/>
        <v>Boys.S9.state-funded mainstream.Total.Roman catholic</v>
      </c>
    </row>
    <row r="3397" spans="1:44" x14ac:dyDescent="0.25">
      <c r="A3397">
        <v>201819</v>
      </c>
      <c r="B3397" t="s">
        <v>19</v>
      </c>
      <c r="C3397" t="s">
        <v>110</v>
      </c>
      <c r="D3397" t="s">
        <v>20</v>
      </c>
      <c r="E3397" t="s">
        <v>21</v>
      </c>
      <c r="F3397" t="s">
        <v>22</v>
      </c>
      <c r="G3397" t="s">
        <v>113</v>
      </c>
      <c r="H3397" t="s">
        <v>132</v>
      </c>
      <c r="I3397" t="s">
        <v>166</v>
      </c>
      <c r="J3397" t="s">
        <v>161</v>
      </c>
      <c r="K3397" t="s">
        <v>134</v>
      </c>
      <c r="L3397" t="s">
        <v>31</v>
      </c>
      <c r="M3397" t="s">
        <v>26</v>
      </c>
      <c r="N3397">
        <v>15126</v>
      </c>
      <c r="O3397">
        <v>14929</v>
      </c>
      <c r="P3397">
        <v>11423</v>
      </c>
      <c r="Q3397">
        <v>9013</v>
      </c>
      <c r="R3397">
        <v>0</v>
      </c>
      <c r="S3397">
        <v>0</v>
      </c>
      <c r="T3397">
        <v>0</v>
      </c>
      <c r="U3397">
        <v>0</v>
      </c>
      <c r="V3397">
        <v>98</v>
      </c>
      <c r="W3397">
        <v>75</v>
      </c>
      <c r="X3397">
        <v>59</v>
      </c>
      <c r="Y3397" t="s">
        <v>173</v>
      </c>
      <c r="Z3397" t="s">
        <v>173</v>
      </c>
      <c r="AA3397" t="s">
        <v>173</v>
      </c>
      <c r="AB3397" t="s">
        <v>173</v>
      </c>
      <c r="AC3397" s="25">
        <v>57.278238182934317</v>
      </c>
      <c r="AD3397" s="25">
        <v>43.826734192756298</v>
      </c>
      <c r="AE3397" s="25">
        <v>34.580263965623082</v>
      </c>
      <c r="AQ3397" s="5">
        <f>VLOOKUP(AR3397,'End KS4 denominations'!A:G,7,0)</f>
        <v>26064</v>
      </c>
      <c r="AR3397" s="5" t="str">
        <f t="shared" si="53"/>
        <v>Girls.S9.state-funded mainstream.Total.Roman catholic</v>
      </c>
    </row>
    <row r="3398" spans="1:44" x14ac:dyDescent="0.25">
      <c r="A3398">
        <v>201819</v>
      </c>
      <c r="B3398" t="s">
        <v>19</v>
      </c>
      <c r="C3398" t="s">
        <v>110</v>
      </c>
      <c r="D3398" t="s">
        <v>20</v>
      </c>
      <c r="E3398" t="s">
        <v>21</v>
      </c>
      <c r="F3398" t="s">
        <v>22</v>
      </c>
      <c r="G3398" t="s">
        <v>161</v>
      </c>
      <c r="H3398" t="s">
        <v>132</v>
      </c>
      <c r="I3398" t="s">
        <v>166</v>
      </c>
      <c r="J3398" t="s">
        <v>161</v>
      </c>
      <c r="K3398" t="s">
        <v>134</v>
      </c>
      <c r="L3398" t="s">
        <v>31</v>
      </c>
      <c r="M3398" t="s">
        <v>26</v>
      </c>
      <c r="N3398">
        <v>26029</v>
      </c>
      <c r="O3398">
        <v>25608</v>
      </c>
      <c r="P3398">
        <v>18495</v>
      </c>
      <c r="Q3398">
        <v>14290</v>
      </c>
      <c r="R3398">
        <v>0</v>
      </c>
      <c r="S3398">
        <v>0</v>
      </c>
      <c r="T3398">
        <v>0</v>
      </c>
      <c r="U3398">
        <v>0</v>
      </c>
      <c r="V3398">
        <v>98</v>
      </c>
      <c r="W3398">
        <v>71</v>
      </c>
      <c r="X3398">
        <v>54</v>
      </c>
      <c r="Y3398" t="s">
        <v>173</v>
      </c>
      <c r="Z3398" t="s">
        <v>173</v>
      </c>
      <c r="AA3398" t="s">
        <v>173</v>
      </c>
      <c r="AB3398" t="s">
        <v>173</v>
      </c>
      <c r="AC3398" s="25">
        <v>50.305470975346232</v>
      </c>
      <c r="AD3398" s="25">
        <v>36.332383852273843</v>
      </c>
      <c r="AE3398" s="25">
        <v>28.071898634711719</v>
      </c>
      <c r="AQ3398" s="5">
        <f>VLOOKUP(AR3398,'End KS4 denominations'!A:G,7,0)</f>
        <v>50905</v>
      </c>
      <c r="AR3398" s="5" t="str">
        <f t="shared" si="53"/>
        <v>Total.S9.state-funded mainstream.Total.Roman catholic</v>
      </c>
    </row>
    <row r="3399" spans="1:44" x14ac:dyDescent="0.25">
      <c r="A3399">
        <v>201819</v>
      </c>
      <c r="B3399" t="s">
        <v>19</v>
      </c>
      <c r="C3399" t="s">
        <v>110</v>
      </c>
      <c r="D3399" t="s">
        <v>20</v>
      </c>
      <c r="E3399" t="s">
        <v>21</v>
      </c>
      <c r="F3399" t="s">
        <v>22</v>
      </c>
      <c r="G3399" t="s">
        <v>111</v>
      </c>
      <c r="H3399" t="s">
        <v>132</v>
      </c>
      <c r="I3399" t="s">
        <v>166</v>
      </c>
      <c r="J3399" t="s">
        <v>161</v>
      </c>
      <c r="K3399" t="s">
        <v>138</v>
      </c>
      <c r="L3399" t="s">
        <v>31</v>
      </c>
      <c r="M3399" t="s">
        <v>26</v>
      </c>
      <c r="N3399">
        <v>163</v>
      </c>
      <c r="O3399">
        <v>147</v>
      </c>
      <c r="P3399">
        <v>91</v>
      </c>
      <c r="Q3399">
        <v>71</v>
      </c>
      <c r="R3399">
        <v>0</v>
      </c>
      <c r="S3399">
        <v>0</v>
      </c>
      <c r="T3399">
        <v>0</v>
      </c>
      <c r="U3399">
        <v>0</v>
      </c>
      <c r="V3399">
        <v>90</v>
      </c>
      <c r="W3399">
        <v>55</v>
      </c>
      <c r="X3399">
        <v>43</v>
      </c>
      <c r="Y3399" t="s">
        <v>173</v>
      </c>
      <c r="Z3399" t="s">
        <v>173</v>
      </c>
      <c r="AA3399" t="s">
        <v>173</v>
      </c>
      <c r="AB3399" t="s">
        <v>173</v>
      </c>
      <c r="AC3399" s="25">
        <v>76.96335078534031</v>
      </c>
      <c r="AD3399" s="25">
        <v>47.643979057591622</v>
      </c>
      <c r="AE3399" s="25">
        <v>37.172774869109951</v>
      </c>
      <c r="AQ3399" s="5">
        <f>VLOOKUP(AR3399,'End KS4 denominations'!A:G,7,0)</f>
        <v>191</v>
      </c>
      <c r="AR3399" s="5" t="str">
        <f t="shared" si="53"/>
        <v>Boys.S9.state-funded mainstream.Total.Sikh</v>
      </c>
    </row>
    <row r="3400" spans="1:44" x14ac:dyDescent="0.25">
      <c r="A3400">
        <v>201819</v>
      </c>
      <c r="B3400" t="s">
        <v>19</v>
      </c>
      <c r="C3400" t="s">
        <v>110</v>
      </c>
      <c r="D3400" t="s">
        <v>20</v>
      </c>
      <c r="E3400" t="s">
        <v>21</v>
      </c>
      <c r="F3400" t="s">
        <v>22</v>
      </c>
      <c r="G3400" t="s">
        <v>113</v>
      </c>
      <c r="H3400" t="s">
        <v>132</v>
      </c>
      <c r="I3400" t="s">
        <v>166</v>
      </c>
      <c r="J3400" t="s">
        <v>161</v>
      </c>
      <c r="K3400" t="s">
        <v>138</v>
      </c>
      <c r="L3400" t="s">
        <v>31</v>
      </c>
      <c r="M3400" t="s">
        <v>26</v>
      </c>
      <c r="N3400">
        <v>147</v>
      </c>
      <c r="O3400">
        <v>142</v>
      </c>
      <c r="P3400">
        <v>122</v>
      </c>
      <c r="Q3400">
        <v>104</v>
      </c>
      <c r="R3400">
        <v>0</v>
      </c>
      <c r="S3400">
        <v>0</v>
      </c>
      <c r="T3400">
        <v>0</v>
      </c>
      <c r="U3400">
        <v>0</v>
      </c>
      <c r="V3400">
        <v>96</v>
      </c>
      <c r="W3400">
        <v>82</v>
      </c>
      <c r="X3400">
        <v>70</v>
      </c>
      <c r="Y3400" t="s">
        <v>173</v>
      </c>
      <c r="Z3400" t="s">
        <v>173</v>
      </c>
      <c r="AA3400" t="s">
        <v>173</v>
      </c>
      <c r="AB3400" t="s">
        <v>173</v>
      </c>
      <c r="AC3400" s="25">
        <v>89.87341772151899</v>
      </c>
      <c r="AD3400" s="25">
        <v>77.215189873417728</v>
      </c>
      <c r="AE3400" s="25">
        <v>65.822784810126578</v>
      </c>
      <c r="AQ3400" s="5">
        <f>VLOOKUP(AR3400,'End KS4 denominations'!A:G,7,0)</f>
        <v>158</v>
      </c>
      <c r="AR3400" s="5" t="str">
        <f t="shared" si="53"/>
        <v>Girls.S9.state-funded mainstream.Total.Sikh</v>
      </c>
    </row>
    <row r="3401" spans="1:44" x14ac:dyDescent="0.25">
      <c r="A3401">
        <v>201819</v>
      </c>
      <c r="B3401" t="s">
        <v>19</v>
      </c>
      <c r="C3401" t="s">
        <v>110</v>
      </c>
      <c r="D3401" t="s">
        <v>20</v>
      </c>
      <c r="E3401" t="s">
        <v>21</v>
      </c>
      <c r="F3401" t="s">
        <v>22</v>
      </c>
      <c r="G3401" t="s">
        <v>161</v>
      </c>
      <c r="H3401" t="s">
        <v>132</v>
      </c>
      <c r="I3401" t="s">
        <v>166</v>
      </c>
      <c r="J3401" t="s">
        <v>161</v>
      </c>
      <c r="K3401" t="s">
        <v>138</v>
      </c>
      <c r="L3401" t="s">
        <v>31</v>
      </c>
      <c r="M3401" t="s">
        <v>26</v>
      </c>
      <c r="N3401">
        <v>310</v>
      </c>
      <c r="O3401">
        <v>289</v>
      </c>
      <c r="P3401">
        <v>213</v>
      </c>
      <c r="Q3401">
        <v>175</v>
      </c>
      <c r="R3401">
        <v>0</v>
      </c>
      <c r="S3401">
        <v>0</v>
      </c>
      <c r="T3401">
        <v>0</v>
      </c>
      <c r="U3401">
        <v>0</v>
      </c>
      <c r="V3401">
        <v>93</v>
      </c>
      <c r="W3401">
        <v>68</v>
      </c>
      <c r="X3401">
        <v>56</v>
      </c>
      <c r="Y3401" t="s">
        <v>173</v>
      </c>
      <c r="Z3401" t="s">
        <v>173</v>
      </c>
      <c r="AA3401" t="s">
        <v>173</v>
      </c>
      <c r="AB3401" t="s">
        <v>173</v>
      </c>
      <c r="AC3401" s="25">
        <v>82.808022922636098</v>
      </c>
      <c r="AD3401" s="25">
        <v>61.031518624641834</v>
      </c>
      <c r="AE3401" s="25">
        <v>50.143266475644701</v>
      </c>
      <c r="AQ3401" s="5">
        <f>VLOOKUP(AR3401,'End KS4 denominations'!A:G,7,0)</f>
        <v>349</v>
      </c>
      <c r="AR3401" s="5" t="str">
        <f t="shared" si="53"/>
        <v>Total.S9.state-funded mainstream.Total.Sikh</v>
      </c>
    </row>
    <row r="3402" spans="1:44" x14ac:dyDescent="0.25">
      <c r="A3402">
        <v>201819</v>
      </c>
      <c r="B3402" t="s">
        <v>19</v>
      </c>
      <c r="C3402" t="s">
        <v>110</v>
      </c>
      <c r="D3402" t="s">
        <v>20</v>
      </c>
      <c r="E3402" t="s">
        <v>21</v>
      </c>
      <c r="F3402" t="s">
        <v>22</v>
      </c>
      <c r="G3402" t="s">
        <v>111</v>
      </c>
      <c r="H3402" t="s">
        <v>132</v>
      </c>
      <c r="I3402" t="s">
        <v>166</v>
      </c>
      <c r="J3402" t="s">
        <v>161</v>
      </c>
      <c r="K3402" t="s">
        <v>90</v>
      </c>
      <c r="L3402" t="s">
        <v>32</v>
      </c>
      <c r="M3402" t="s">
        <v>26</v>
      </c>
      <c r="N3402">
        <v>108</v>
      </c>
      <c r="O3402">
        <v>100</v>
      </c>
      <c r="P3402">
        <v>75</v>
      </c>
      <c r="Q3402">
        <v>66</v>
      </c>
      <c r="R3402">
        <v>0</v>
      </c>
      <c r="S3402">
        <v>0</v>
      </c>
      <c r="T3402">
        <v>0</v>
      </c>
      <c r="U3402">
        <v>0</v>
      </c>
      <c r="V3402">
        <v>92</v>
      </c>
      <c r="W3402">
        <v>69</v>
      </c>
      <c r="X3402">
        <v>61</v>
      </c>
      <c r="Y3402" t="s">
        <v>173</v>
      </c>
      <c r="Z3402" t="s">
        <v>173</v>
      </c>
      <c r="AA3402" t="s">
        <v>173</v>
      </c>
      <c r="AB3402" t="s">
        <v>173</v>
      </c>
      <c r="AC3402" s="25">
        <v>0.65841453779299453</v>
      </c>
      <c r="AD3402" s="25">
        <v>0.49381090334474587</v>
      </c>
      <c r="AE3402" s="25">
        <v>0.43455359494337636</v>
      </c>
      <c r="AQ3402" s="5">
        <f>VLOOKUP(AR3402,'End KS4 denominations'!A:G,7,0)</f>
        <v>15188</v>
      </c>
      <c r="AR3402" s="5" t="str">
        <f t="shared" si="53"/>
        <v>Boys.S9.state-funded mainstream.Total.Church of England</v>
      </c>
    </row>
    <row r="3403" spans="1:44" x14ac:dyDescent="0.25">
      <c r="A3403">
        <v>201819</v>
      </c>
      <c r="B3403" t="s">
        <v>19</v>
      </c>
      <c r="C3403" t="s">
        <v>110</v>
      </c>
      <c r="D3403" t="s">
        <v>20</v>
      </c>
      <c r="E3403" t="s">
        <v>21</v>
      </c>
      <c r="F3403" t="s">
        <v>22</v>
      </c>
      <c r="G3403" t="s">
        <v>113</v>
      </c>
      <c r="H3403" t="s">
        <v>132</v>
      </c>
      <c r="I3403" t="s">
        <v>166</v>
      </c>
      <c r="J3403" t="s">
        <v>161</v>
      </c>
      <c r="K3403" t="s">
        <v>90</v>
      </c>
      <c r="L3403" t="s">
        <v>32</v>
      </c>
      <c r="M3403" t="s">
        <v>26</v>
      </c>
      <c r="N3403">
        <v>213</v>
      </c>
      <c r="O3403">
        <v>211</v>
      </c>
      <c r="P3403">
        <v>169</v>
      </c>
      <c r="Q3403">
        <v>147</v>
      </c>
      <c r="R3403">
        <v>0</v>
      </c>
      <c r="S3403">
        <v>0</v>
      </c>
      <c r="T3403">
        <v>0</v>
      </c>
      <c r="U3403">
        <v>0</v>
      </c>
      <c r="V3403">
        <v>99</v>
      </c>
      <c r="W3403">
        <v>79</v>
      </c>
      <c r="X3403">
        <v>69</v>
      </c>
      <c r="Y3403" t="s">
        <v>173</v>
      </c>
      <c r="Z3403" t="s">
        <v>173</v>
      </c>
      <c r="AA3403" t="s">
        <v>173</v>
      </c>
      <c r="AB3403" t="s">
        <v>173</v>
      </c>
      <c r="AC3403" s="25">
        <v>1.4405680344097769</v>
      </c>
      <c r="AD3403" s="25">
        <v>1.1538198948590155</v>
      </c>
      <c r="AE3403" s="25">
        <v>1.0036184884276644</v>
      </c>
      <c r="AQ3403" s="5">
        <f>VLOOKUP(AR3403,'End KS4 denominations'!A:G,7,0)</f>
        <v>14647</v>
      </c>
      <c r="AR3403" s="5" t="str">
        <f t="shared" si="53"/>
        <v>Girls.S9.state-funded mainstream.Total.Church of England</v>
      </c>
    </row>
    <row r="3404" spans="1:44" x14ac:dyDescent="0.25">
      <c r="A3404">
        <v>201819</v>
      </c>
      <c r="B3404" t="s">
        <v>19</v>
      </c>
      <c r="C3404" t="s">
        <v>110</v>
      </c>
      <c r="D3404" t="s">
        <v>20</v>
      </c>
      <c r="E3404" t="s">
        <v>21</v>
      </c>
      <c r="F3404" t="s">
        <v>22</v>
      </c>
      <c r="G3404" t="s">
        <v>161</v>
      </c>
      <c r="H3404" t="s">
        <v>132</v>
      </c>
      <c r="I3404" t="s">
        <v>166</v>
      </c>
      <c r="J3404" t="s">
        <v>161</v>
      </c>
      <c r="K3404" t="s">
        <v>90</v>
      </c>
      <c r="L3404" t="s">
        <v>32</v>
      </c>
      <c r="M3404" t="s">
        <v>26</v>
      </c>
      <c r="N3404">
        <v>321</v>
      </c>
      <c r="O3404">
        <v>311</v>
      </c>
      <c r="P3404">
        <v>244</v>
      </c>
      <c r="Q3404">
        <v>213</v>
      </c>
      <c r="R3404">
        <v>0</v>
      </c>
      <c r="S3404">
        <v>0</v>
      </c>
      <c r="T3404">
        <v>0</v>
      </c>
      <c r="U3404">
        <v>0</v>
      </c>
      <c r="V3404">
        <v>96</v>
      </c>
      <c r="W3404">
        <v>76</v>
      </c>
      <c r="X3404">
        <v>66</v>
      </c>
      <c r="Y3404" t="s">
        <v>173</v>
      </c>
      <c r="Z3404" t="s">
        <v>173</v>
      </c>
      <c r="AA3404" t="s">
        <v>173</v>
      </c>
      <c r="AB3404" t="s">
        <v>173</v>
      </c>
      <c r="AC3404" s="25">
        <v>1.0423998659292777</v>
      </c>
      <c r="AD3404" s="25">
        <v>0.81783140606670013</v>
      </c>
      <c r="AE3404" s="25">
        <v>0.71392659627953747</v>
      </c>
      <c r="AQ3404" s="5">
        <f>VLOOKUP(AR3404,'End KS4 denominations'!A:G,7,0)</f>
        <v>29835</v>
      </c>
      <c r="AR3404" s="5" t="str">
        <f t="shared" si="53"/>
        <v>Total.S9.state-funded mainstream.Total.Church of England</v>
      </c>
    </row>
    <row r="3405" spans="1:44" x14ac:dyDescent="0.25">
      <c r="A3405">
        <v>201819</v>
      </c>
      <c r="B3405" t="s">
        <v>19</v>
      </c>
      <c r="C3405" t="s">
        <v>110</v>
      </c>
      <c r="D3405" t="s">
        <v>20</v>
      </c>
      <c r="E3405" t="s">
        <v>21</v>
      </c>
      <c r="F3405" t="s">
        <v>22</v>
      </c>
      <c r="G3405" t="s">
        <v>111</v>
      </c>
      <c r="H3405" t="s">
        <v>132</v>
      </c>
      <c r="I3405" t="s">
        <v>166</v>
      </c>
      <c r="J3405" t="s">
        <v>161</v>
      </c>
      <c r="K3405" t="s">
        <v>136</v>
      </c>
      <c r="L3405" t="s">
        <v>32</v>
      </c>
      <c r="M3405" t="s">
        <v>26</v>
      </c>
      <c r="N3405">
        <v>7</v>
      </c>
      <c r="O3405">
        <v>7</v>
      </c>
      <c r="P3405">
        <v>6</v>
      </c>
      <c r="Q3405">
        <v>4</v>
      </c>
      <c r="R3405">
        <v>0</v>
      </c>
      <c r="S3405">
        <v>0</v>
      </c>
      <c r="T3405">
        <v>0</v>
      </c>
      <c r="U3405">
        <v>0</v>
      </c>
      <c r="V3405">
        <v>100</v>
      </c>
      <c r="W3405">
        <v>85</v>
      </c>
      <c r="X3405">
        <v>57</v>
      </c>
      <c r="Y3405" t="s">
        <v>173</v>
      </c>
      <c r="Z3405" t="s">
        <v>173</v>
      </c>
      <c r="AA3405" t="s">
        <v>173</v>
      </c>
      <c r="AB3405" t="s">
        <v>173</v>
      </c>
      <c r="AC3405" s="25">
        <v>1.1217948717948718</v>
      </c>
      <c r="AD3405" s="25">
        <v>0.96153846153846156</v>
      </c>
      <c r="AE3405" s="25">
        <v>0.64102564102564097</v>
      </c>
      <c r="AQ3405" s="5">
        <f>VLOOKUP(AR3405,'End KS4 denominations'!A:G,7,0)</f>
        <v>624</v>
      </c>
      <c r="AR3405" s="5" t="str">
        <f t="shared" si="53"/>
        <v>Boys.S9.state-funded mainstream.Total.Jewish</v>
      </c>
    </row>
    <row r="3406" spans="1:44" x14ac:dyDescent="0.25">
      <c r="A3406">
        <v>201819</v>
      </c>
      <c r="B3406" t="s">
        <v>19</v>
      </c>
      <c r="C3406" t="s">
        <v>110</v>
      </c>
      <c r="D3406" t="s">
        <v>20</v>
      </c>
      <c r="E3406" t="s">
        <v>21</v>
      </c>
      <c r="F3406" t="s">
        <v>22</v>
      </c>
      <c r="G3406" t="s">
        <v>113</v>
      </c>
      <c r="H3406" t="s">
        <v>132</v>
      </c>
      <c r="I3406" t="s">
        <v>166</v>
      </c>
      <c r="J3406" t="s">
        <v>161</v>
      </c>
      <c r="K3406" t="s">
        <v>136</v>
      </c>
      <c r="L3406" t="s">
        <v>32</v>
      </c>
      <c r="M3406" t="s">
        <v>26</v>
      </c>
      <c r="N3406">
        <v>38</v>
      </c>
      <c r="O3406">
        <v>38</v>
      </c>
      <c r="P3406">
        <v>33</v>
      </c>
      <c r="Q3406">
        <v>27</v>
      </c>
      <c r="R3406">
        <v>0</v>
      </c>
      <c r="S3406">
        <v>0</v>
      </c>
      <c r="T3406">
        <v>0</v>
      </c>
      <c r="U3406">
        <v>0</v>
      </c>
      <c r="V3406">
        <v>100</v>
      </c>
      <c r="W3406">
        <v>86</v>
      </c>
      <c r="X3406">
        <v>71</v>
      </c>
      <c r="Y3406" t="s">
        <v>173</v>
      </c>
      <c r="Z3406" t="s">
        <v>173</v>
      </c>
      <c r="AA3406" t="s">
        <v>173</v>
      </c>
      <c r="AB3406" t="s">
        <v>173</v>
      </c>
      <c r="AC3406" s="25">
        <v>4.9934296977660972</v>
      </c>
      <c r="AD3406" s="25">
        <v>4.3363994743758214</v>
      </c>
      <c r="AE3406" s="25">
        <v>3.5479632063074904</v>
      </c>
      <c r="AQ3406" s="5">
        <f>VLOOKUP(AR3406,'End KS4 denominations'!A:G,7,0)</f>
        <v>761</v>
      </c>
      <c r="AR3406" s="5" t="str">
        <f t="shared" si="53"/>
        <v>Girls.S9.state-funded mainstream.Total.Jewish</v>
      </c>
    </row>
    <row r="3407" spans="1:44" x14ac:dyDescent="0.25">
      <c r="A3407">
        <v>201819</v>
      </c>
      <c r="B3407" t="s">
        <v>19</v>
      </c>
      <c r="C3407" t="s">
        <v>110</v>
      </c>
      <c r="D3407" t="s">
        <v>20</v>
      </c>
      <c r="E3407" t="s">
        <v>21</v>
      </c>
      <c r="F3407" t="s">
        <v>22</v>
      </c>
      <c r="G3407" t="s">
        <v>161</v>
      </c>
      <c r="H3407" t="s">
        <v>132</v>
      </c>
      <c r="I3407" t="s">
        <v>166</v>
      </c>
      <c r="J3407" t="s">
        <v>161</v>
      </c>
      <c r="K3407" t="s">
        <v>136</v>
      </c>
      <c r="L3407" t="s">
        <v>32</v>
      </c>
      <c r="M3407" t="s">
        <v>26</v>
      </c>
      <c r="N3407">
        <v>45</v>
      </c>
      <c r="O3407">
        <v>45</v>
      </c>
      <c r="P3407">
        <v>39</v>
      </c>
      <c r="Q3407">
        <v>31</v>
      </c>
      <c r="R3407">
        <v>0</v>
      </c>
      <c r="S3407">
        <v>0</v>
      </c>
      <c r="T3407">
        <v>0</v>
      </c>
      <c r="U3407">
        <v>0</v>
      </c>
      <c r="V3407">
        <v>100</v>
      </c>
      <c r="W3407">
        <v>86</v>
      </c>
      <c r="X3407">
        <v>68</v>
      </c>
      <c r="Y3407" t="s">
        <v>173</v>
      </c>
      <c r="Z3407" t="s">
        <v>173</v>
      </c>
      <c r="AA3407" t="s">
        <v>173</v>
      </c>
      <c r="AB3407" t="s">
        <v>173</v>
      </c>
      <c r="AC3407" s="25">
        <v>3.2490974729241873</v>
      </c>
      <c r="AD3407" s="25">
        <v>2.8158844765342961</v>
      </c>
      <c r="AE3407" s="25">
        <v>2.2382671480144403</v>
      </c>
      <c r="AQ3407" s="5">
        <f>VLOOKUP(AR3407,'End KS4 denominations'!A:G,7,0)</f>
        <v>1385</v>
      </c>
      <c r="AR3407" s="5" t="str">
        <f t="shared" si="53"/>
        <v>Total.S9.state-funded mainstream.Total.Jewish</v>
      </c>
    </row>
    <row r="3408" spans="1:44" x14ac:dyDescent="0.25">
      <c r="A3408">
        <v>201819</v>
      </c>
      <c r="B3408" t="s">
        <v>19</v>
      </c>
      <c r="C3408" t="s">
        <v>110</v>
      </c>
      <c r="D3408" t="s">
        <v>20</v>
      </c>
      <c r="E3408" t="s">
        <v>21</v>
      </c>
      <c r="F3408" t="s">
        <v>22</v>
      </c>
      <c r="G3408" t="s">
        <v>111</v>
      </c>
      <c r="H3408" t="s">
        <v>132</v>
      </c>
      <c r="I3408" t="s">
        <v>166</v>
      </c>
      <c r="J3408" t="s">
        <v>161</v>
      </c>
      <c r="K3408" t="s">
        <v>137</v>
      </c>
      <c r="L3408" t="s">
        <v>32</v>
      </c>
      <c r="M3408" t="s">
        <v>26</v>
      </c>
      <c r="N3408">
        <v>100</v>
      </c>
      <c r="O3408">
        <v>100</v>
      </c>
      <c r="P3408">
        <v>90</v>
      </c>
      <c r="Q3408">
        <v>79</v>
      </c>
      <c r="R3408">
        <v>0</v>
      </c>
      <c r="S3408">
        <v>0</v>
      </c>
      <c r="T3408">
        <v>0</v>
      </c>
      <c r="U3408">
        <v>0</v>
      </c>
      <c r="V3408">
        <v>100</v>
      </c>
      <c r="W3408">
        <v>90</v>
      </c>
      <c r="X3408">
        <v>79</v>
      </c>
      <c r="Y3408" t="s">
        <v>173</v>
      </c>
      <c r="Z3408" t="s">
        <v>173</v>
      </c>
      <c r="AA3408" t="s">
        <v>173</v>
      </c>
      <c r="AB3408" t="s">
        <v>173</v>
      </c>
      <c r="AC3408" s="25">
        <v>25.70694087403599</v>
      </c>
      <c r="AD3408" s="25">
        <v>23.136246786632391</v>
      </c>
      <c r="AE3408" s="25">
        <v>20.308483290488432</v>
      </c>
      <c r="AQ3408" s="5">
        <f>VLOOKUP(AR3408,'End KS4 denominations'!A:G,7,0)</f>
        <v>389</v>
      </c>
      <c r="AR3408" s="5" t="str">
        <f t="shared" si="53"/>
        <v>Boys.S9.state-funded mainstream.Total.Muslim</v>
      </c>
    </row>
    <row r="3409" spans="1:44" x14ac:dyDescent="0.25">
      <c r="A3409">
        <v>201819</v>
      </c>
      <c r="B3409" t="s">
        <v>19</v>
      </c>
      <c r="C3409" t="s">
        <v>110</v>
      </c>
      <c r="D3409" t="s">
        <v>20</v>
      </c>
      <c r="E3409" t="s">
        <v>21</v>
      </c>
      <c r="F3409" t="s">
        <v>22</v>
      </c>
      <c r="G3409" t="s">
        <v>113</v>
      </c>
      <c r="H3409" t="s">
        <v>132</v>
      </c>
      <c r="I3409" t="s">
        <v>166</v>
      </c>
      <c r="J3409" t="s">
        <v>161</v>
      </c>
      <c r="K3409" t="s">
        <v>137</v>
      </c>
      <c r="L3409" t="s">
        <v>32</v>
      </c>
      <c r="M3409" t="s">
        <v>26</v>
      </c>
      <c r="N3409">
        <v>116</v>
      </c>
      <c r="O3409">
        <v>116</v>
      </c>
      <c r="P3409">
        <v>114</v>
      </c>
      <c r="Q3409">
        <v>104</v>
      </c>
      <c r="R3409">
        <v>0</v>
      </c>
      <c r="S3409">
        <v>0</v>
      </c>
      <c r="T3409">
        <v>0</v>
      </c>
      <c r="U3409">
        <v>0</v>
      </c>
      <c r="V3409">
        <v>100</v>
      </c>
      <c r="W3409">
        <v>98</v>
      </c>
      <c r="X3409">
        <v>89</v>
      </c>
      <c r="Y3409" t="s">
        <v>173</v>
      </c>
      <c r="Z3409" t="s">
        <v>173</v>
      </c>
      <c r="AA3409" t="s">
        <v>173</v>
      </c>
      <c r="AB3409" t="s">
        <v>173</v>
      </c>
      <c r="AC3409" s="25">
        <v>14.814814814814813</v>
      </c>
      <c r="AD3409" s="25">
        <v>14.559386973180077</v>
      </c>
      <c r="AE3409" s="25">
        <v>13.282247765006385</v>
      </c>
      <c r="AQ3409" s="5">
        <f>VLOOKUP(AR3409,'End KS4 denominations'!A:G,7,0)</f>
        <v>783</v>
      </c>
      <c r="AR3409" s="5" t="str">
        <f t="shared" si="53"/>
        <v>Girls.S9.state-funded mainstream.Total.Muslim</v>
      </c>
    </row>
    <row r="3410" spans="1:44" x14ac:dyDescent="0.25">
      <c r="A3410">
        <v>201819</v>
      </c>
      <c r="B3410" t="s">
        <v>19</v>
      </c>
      <c r="C3410" t="s">
        <v>110</v>
      </c>
      <c r="D3410" t="s">
        <v>20</v>
      </c>
      <c r="E3410" t="s">
        <v>21</v>
      </c>
      <c r="F3410" t="s">
        <v>22</v>
      </c>
      <c r="G3410" t="s">
        <v>161</v>
      </c>
      <c r="H3410" t="s">
        <v>132</v>
      </c>
      <c r="I3410" t="s">
        <v>166</v>
      </c>
      <c r="J3410" t="s">
        <v>161</v>
      </c>
      <c r="K3410" t="s">
        <v>137</v>
      </c>
      <c r="L3410" t="s">
        <v>32</v>
      </c>
      <c r="M3410" t="s">
        <v>26</v>
      </c>
      <c r="N3410">
        <v>216</v>
      </c>
      <c r="O3410">
        <v>216</v>
      </c>
      <c r="P3410">
        <v>204</v>
      </c>
      <c r="Q3410">
        <v>183</v>
      </c>
      <c r="R3410">
        <v>0</v>
      </c>
      <c r="S3410">
        <v>0</v>
      </c>
      <c r="T3410">
        <v>0</v>
      </c>
      <c r="U3410">
        <v>0</v>
      </c>
      <c r="V3410">
        <v>100</v>
      </c>
      <c r="W3410">
        <v>94</v>
      </c>
      <c r="X3410">
        <v>84</v>
      </c>
      <c r="Y3410" t="s">
        <v>173</v>
      </c>
      <c r="Z3410" t="s">
        <v>173</v>
      </c>
      <c r="AA3410" t="s">
        <v>173</v>
      </c>
      <c r="AB3410" t="s">
        <v>173</v>
      </c>
      <c r="AC3410" s="25">
        <v>18.430034129692832</v>
      </c>
      <c r="AD3410" s="25">
        <v>17.4061433447099</v>
      </c>
      <c r="AE3410" s="25">
        <v>15.61433447098976</v>
      </c>
      <c r="AQ3410" s="5">
        <f>VLOOKUP(AR3410,'End KS4 denominations'!A:G,7,0)</f>
        <v>1172</v>
      </c>
      <c r="AR3410" s="5" t="str">
        <f t="shared" si="53"/>
        <v>Total.S9.state-funded mainstream.Total.Muslim</v>
      </c>
    </row>
    <row r="3411" spans="1:44" x14ac:dyDescent="0.25">
      <c r="A3411">
        <v>201819</v>
      </c>
      <c r="B3411" t="s">
        <v>19</v>
      </c>
      <c r="C3411" t="s">
        <v>110</v>
      </c>
      <c r="D3411" t="s">
        <v>20</v>
      </c>
      <c r="E3411" t="s">
        <v>21</v>
      </c>
      <c r="F3411" t="s">
        <v>22</v>
      </c>
      <c r="G3411" t="s">
        <v>111</v>
      </c>
      <c r="H3411" t="s">
        <v>132</v>
      </c>
      <c r="I3411" t="s">
        <v>166</v>
      </c>
      <c r="J3411" t="s">
        <v>161</v>
      </c>
      <c r="K3411" t="s">
        <v>91</v>
      </c>
      <c r="L3411" t="s">
        <v>32</v>
      </c>
      <c r="M3411" t="s">
        <v>26</v>
      </c>
      <c r="N3411">
        <v>7364</v>
      </c>
      <c r="O3411">
        <v>7002</v>
      </c>
      <c r="P3411">
        <v>4349</v>
      </c>
      <c r="Q3411">
        <v>3127</v>
      </c>
      <c r="R3411">
        <v>0</v>
      </c>
      <c r="S3411">
        <v>0</v>
      </c>
      <c r="T3411">
        <v>0</v>
      </c>
      <c r="U3411">
        <v>0</v>
      </c>
      <c r="V3411">
        <v>95</v>
      </c>
      <c r="W3411">
        <v>59</v>
      </c>
      <c r="X3411">
        <v>42</v>
      </c>
      <c r="Y3411" t="s">
        <v>173</v>
      </c>
      <c r="Z3411" t="s">
        <v>173</v>
      </c>
      <c r="AA3411" t="s">
        <v>173</v>
      </c>
      <c r="AB3411" t="s">
        <v>173</v>
      </c>
      <c r="AC3411" s="25">
        <v>3.1553332432067052</v>
      </c>
      <c r="AD3411" s="25">
        <v>1.9598035239511515</v>
      </c>
      <c r="AE3411" s="25">
        <v>1.4091298274075075</v>
      </c>
      <c r="AQ3411" s="5">
        <f>VLOOKUP(AR3411,'End KS4 denominations'!A:G,7,0)</f>
        <v>221910</v>
      </c>
      <c r="AR3411" s="5" t="str">
        <f t="shared" si="53"/>
        <v>Boys.S9.state-funded mainstream.Total.No religious character</v>
      </c>
    </row>
    <row r="3412" spans="1:44" x14ac:dyDescent="0.25">
      <c r="A3412">
        <v>201819</v>
      </c>
      <c r="B3412" t="s">
        <v>19</v>
      </c>
      <c r="C3412" t="s">
        <v>110</v>
      </c>
      <c r="D3412" t="s">
        <v>20</v>
      </c>
      <c r="E3412" t="s">
        <v>21</v>
      </c>
      <c r="F3412" t="s">
        <v>22</v>
      </c>
      <c r="G3412" t="s">
        <v>113</v>
      </c>
      <c r="H3412" t="s">
        <v>132</v>
      </c>
      <c r="I3412" t="s">
        <v>166</v>
      </c>
      <c r="J3412" t="s">
        <v>161</v>
      </c>
      <c r="K3412" t="s">
        <v>91</v>
      </c>
      <c r="L3412" t="s">
        <v>32</v>
      </c>
      <c r="M3412" t="s">
        <v>26</v>
      </c>
      <c r="N3412">
        <v>8559</v>
      </c>
      <c r="O3412">
        <v>8360</v>
      </c>
      <c r="P3412">
        <v>5968</v>
      </c>
      <c r="Q3412">
        <v>4639</v>
      </c>
      <c r="R3412">
        <v>0</v>
      </c>
      <c r="S3412">
        <v>0</v>
      </c>
      <c r="T3412">
        <v>0</v>
      </c>
      <c r="U3412">
        <v>0</v>
      </c>
      <c r="V3412">
        <v>97</v>
      </c>
      <c r="W3412">
        <v>69</v>
      </c>
      <c r="X3412">
        <v>54</v>
      </c>
      <c r="Y3412" t="s">
        <v>173</v>
      </c>
      <c r="Z3412" t="s">
        <v>173</v>
      </c>
      <c r="AA3412" t="s">
        <v>173</v>
      </c>
      <c r="AB3412" t="s">
        <v>173</v>
      </c>
      <c r="AC3412" s="25">
        <v>3.8801966090052127</v>
      </c>
      <c r="AD3412" s="25">
        <v>2.7699776749453475</v>
      </c>
      <c r="AE3412" s="25">
        <v>2.1531378073176053</v>
      </c>
      <c r="AQ3412" s="5">
        <f>VLOOKUP(AR3412,'End KS4 denominations'!A:G,7,0)</f>
        <v>215453</v>
      </c>
      <c r="AR3412" s="5" t="str">
        <f t="shared" si="53"/>
        <v>Girls.S9.state-funded mainstream.Total.No religious character</v>
      </c>
    </row>
    <row r="3413" spans="1:44" x14ac:dyDescent="0.25">
      <c r="A3413">
        <v>201819</v>
      </c>
      <c r="B3413" t="s">
        <v>19</v>
      </c>
      <c r="C3413" t="s">
        <v>110</v>
      </c>
      <c r="D3413" t="s">
        <v>20</v>
      </c>
      <c r="E3413" t="s">
        <v>21</v>
      </c>
      <c r="F3413" t="s">
        <v>22</v>
      </c>
      <c r="G3413" t="s">
        <v>161</v>
      </c>
      <c r="H3413" t="s">
        <v>132</v>
      </c>
      <c r="I3413" t="s">
        <v>166</v>
      </c>
      <c r="J3413" t="s">
        <v>161</v>
      </c>
      <c r="K3413" t="s">
        <v>91</v>
      </c>
      <c r="L3413" t="s">
        <v>32</v>
      </c>
      <c r="M3413" t="s">
        <v>26</v>
      </c>
      <c r="N3413">
        <v>15923</v>
      </c>
      <c r="O3413">
        <v>15362</v>
      </c>
      <c r="P3413">
        <v>10317</v>
      </c>
      <c r="Q3413">
        <v>7766</v>
      </c>
      <c r="R3413">
        <v>0</v>
      </c>
      <c r="S3413">
        <v>0</v>
      </c>
      <c r="T3413">
        <v>0</v>
      </c>
      <c r="U3413">
        <v>0</v>
      </c>
      <c r="V3413">
        <v>96</v>
      </c>
      <c r="W3413">
        <v>64</v>
      </c>
      <c r="X3413">
        <v>48</v>
      </c>
      <c r="Y3413" t="s">
        <v>173</v>
      </c>
      <c r="Z3413" t="s">
        <v>173</v>
      </c>
      <c r="AA3413" t="s">
        <v>173</v>
      </c>
      <c r="AB3413" t="s">
        <v>173</v>
      </c>
      <c r="AC3413" s="25">
        <v>3.5124141731239269</v>
      </c>
      <c r="AD3413" s="25">
        <v>2.3589101044212701</v>
      </c>
      <c r="AE3413" s="25">
        <v>1.7756417438146346</v>
      </c>
      <c r="AQ3413" s="5">
        <f>VLOOKUP(AR3413,'End KS4 denominations'!A:G,7,0)</f>
        <v>437363</v>
      </c>
      <c r="AR3413" s="5" t="str">
        <f t="shared" si="53"/>
        <v>Total.S9.state-funded mainstream.Total.No religious character</v>
      </c>
    </row>
    <row r="3414" spans="1:44" x14ac:dyDescent="0.25">
      <c r="A3414">
        <v>201819</v>
      </c>
      <c r="B3414" t="s">
        <v>19</v>
      </c>
      <c r="C3414" t="s">
        <v>110</v>
      </c>
      <c r="D3414" t="s">
        <v>20</v>
      </c>
      <c r="E3414" t="s">
        <v>21</v>
      </c>
      <c r="F3414" t="s">
        <v>22</v>
      </c>
      <c r="G3414" t="s">
        <v>111</v>
      </c>
      <c r="H3414" t="s">
        <v>132</v>
      </c>
      <c r="I3414" t="s">
        <v>166</v>
      </c>
      <c r="J3414" t="s">
        <v>161</v>
      </c>
      <c r="K3414" t="s">
        <v>133</v>
      </c>
      <c r="L3414" t="s">
        <v>32</v>
      </c>
      <c r="M3414" t="s">
        <v>26</v>
      </c>
      <c r="N3414">
        <v>36</v>
      </c>
      <c r="O3414">
        <v>35</v>
      </c>
      <c r="P3414">
        <v>24</v>
      </c>
      <c r="Q3414">
        <v>19</v>
      </c>
      <c r="R3414">
        <v>0</v>
      </c>
      <c r="S3414">
        <v>0</v>
      </c>
      <c r="T3414">
        <v>0</v>
      </c>
      <c r="U3414">
        <v>0</v>
      </c>
      <c r="V3414">
        <v>97</v>
      </c>
      <c r="W3414">
        <v>66</v>
      </c>
      <c r="X3414">
        <v>52</v>
      </c>
      <c r="Y3414" t="s">
        <v>173</v>
      </c>
      <c r="Z3414" t="s">
        <v>173</v>
      </c>
      <c r="AA3414" t="s">
        <v>173</v>
      </c>
      <c r="AB3414" t="s">
        <v>173</v>
      </c>
      <c r="AC3414" s="25">
        <v>0.68452963035399961</v>
      </c>
      <c r="AD3414" s="25">
        <v>0.46939174652845683</v>
      </c>
      <c r="AE3414" s="25">
        <v>0.37160179933502835</v>
      </c>
      <c r="AQ3414" s="5">
        <f>VLOOKUP(AR3414,'End KS4 denominations'!A:G,7,0)</f>
        <v>5113</v>
      </c>
      <c r="AR3414" s="5" t="str">
        <f t="shared" si="53"/>
        <v>Boys.S9.state-funded mainstream.Total.Other Christian faith</v>
      </c>
    </row>
    <row r="3415" spans="1:44" x14ac:dyDescent="0.25">
      <c r="A3415">
        <v>201819</v>
      </c>
      <c r="B3415" t="s">
        <v>19</v>
      </c>
      <c r="C3415" t="s">
        <v>110</v>
      </c>
      <c r="D3415" t="s">
        <v>20</v>
      </c>
      <c r="E3415" t="s">
        <v>21</v>
      </c>
      <c r="F3415" t="s">
        <v>22</v>
      </c>
      <c r="G3415" t="s">
        <v>113</v>
      </c>
      <c r="H3415" t="s">
        <v>132</v>
      </c>
      <c r="I3415" t="s">
        <v>166</v>
      </c>
      <c r="J3415" t="s">
        <v>161</v>
      </c>
      <c r="K3415" t="s">
        <v>133</v>
      </c>
      <c r="L3415" t="s">
        <v>32</v>
      </c>
      <c r="M3415" t="s">
        <v>26</v>
      </c>
      <c r="N3415">
        <v>37</v>
      </c>
      <c r="O3415">
        <v>35</v>
      </c>
      <c r="P3415">
        <v>26</v>
      </c>
      <c r="Q3415">
        <v>21</v>
      </c>
      <c r="R3415">
        <v>0</v>
      </c>
      <c r="S3415">
        <v>0</v>
      </c>
      <c r="T3415">
        <v>0</v>
      </c>
      <c r="U3415">
        <v>0</v>
      </c>
      <c r="V3415">
        <v>94</v>
      </c>
      <c r="W3415">
        <v>70</v>
      </c>
      <c r="X3415">
        <v>56</v>
      </c>
      <c r="Y3415" t="s">
        <v>173</v>
      </c>
      <c r="Z3415" t="s">
        <v>173</v>
      </c>
      <c r="AA3415" t="s">
        <v>173</v>
      </c>
      <c r="AB3415" t="s">
        <v>173</v>
      </c>
      <c r="AC3415" s="25">
        <v>0.77007700770077003</v>
      </c>
      <c r="AD3415" s="25">
        <v>0.57205720572057206</v>
      </c>
      <c r="AE3415" s="25">
        <v>0.46204620462046203</v>
      </c>
      <c r="AQ3415" s="5">
        <f>VLOOKUP(AR3415,'End KS4 denominations'!A:G,7,0)</f>
        <v>4545</v>
      </c>
      <c r="AR3415" s="5" t="str">
        <f t="shared" si="53"/>
        <v>Girls.S9.state-funded mainstream.Total.Other Christian faith</v>
      </c>
    </row>
    <row r="3416" spans="1:44" x14ac:dyDescent="0.25">
      <c r="A3416">
        <v>201819</v>
      </c>
      <c r="B3416" t="s">
        <v>19</v>
      </c>
      <c r="C3416" t="s">
        <v>110</v>
      </c>
      <c r="D3416" t="s">
        <v>20</v>
      </c>
      <c r="E3416" t="s">
        <v>21</v>
      </c>
      <c r="F3416" t="s">
        <v>22</v>
      </c>
      <c r="G3416" t="s">
        <v>161</v>
      </c>
      <c r="H3416" t="s">
        <v>132</v>
      </c>
      <c r="I3416" t="s">
        <v>166</v>
      </c>
      <c r="J3416" t="s">
        <v>161</v>
      </c>
      <c r="K3416" t="s">
        <v>133</v>
      </c>
      <c r="L3416" t="s">
        <v>32</v>
      </c>
      <c r="M3416" t="s">
        <v>26</v>
      </c>
      <c r="N3416">
        <v>73</v>
      </c>
      <c r="O3416">
        <v>70</v>
      </c>
      <c r="P3416">
        <v>50</v>
      </c>
      <c r="Q3416">
        <v>40</v>
      </c>
      <c r="R3416">
        <v>0</v>
      </c>
      <c r="S3416">
        <v>0</v>
      </c>
      <c r="T3416">
        <v>0</v>
      </c>
      <c r="U3416">
        <v>0</v>
      </c>
      <c r="V3416">
        <v>95</v>
      </c>
      <c r="W3416">
        <v>68</v>
      </c>
      <c r="X3416">
        <v>54</v>
      </c>
      <c r="Y3416" t="s">
        <v>173</v>
      </c>
      <c r="Z3416" t="s">
        <v>173</v>
      </c>
      <c r="AA3416" t="s">
        <v>173</v>
      </c>
      <c r="AB3416" t="s">
        <v>173</v>
      </c>
      <c r="AC3416" s="25">
        <v>0.72478774073307106</v>
      </c>
      <c r="AD3416" s="25">
        <v>0.51770552909505074</v>
      </c>
      <c r="AE3416" s="25">
        <v>0.41416442327604053</v>
      </c>
      <c r="AQ3416" s="5">
        <f>VLOOKUP(AR3416,'End KS4 denominations'!A:G,7,0)</f>
        <v>9658</v>
      </c>
      <c r="AR3416" s="5" t="str">
        <f t="shared" si="53"/>
        <v>Total.S9.state-funded mainstream.Total.Other Christian faith</v>
      </c>
    </row>
    <row r="3417" spans="1:44" x14ac:dyDescent="0.25">
      <c r="A3417">
        <v>201819</v>
      </c>
      <c r="B3417" t="s">
        <v>19</v>
      </c>
      <c r="C3417" t="s">
        <v>110</v>
      </c>
      <c r="D3417" t="s">
        <v>20</v>
      </c>
      <c r="E3417" t="s">
        <v>21</v>
      </c>
      <c r="F3417" t="s">
        <v>22</v>
      </c>
      <c r="G3417" t="s">
        <v>111</v>
      </c>
      <c r="H3417" t="s">
        <v>132</v>
      </c>
      <c r="I3417" t="s">
        <v>166</v>
      </c>
      <c r="J3417" t="s">
        <v>161</v>
      </c>
      <c r="K3417" t="s">
        <v>134</v>
      </c>
      <c r="L3417" t="s">
        <v>32</v>
      </c>
      <c r="M3417" t="s">
        <v>26</v>
      </c>
      <c r="N3417">
        <v>115</v>
      </c>
      <c r="O3417">
        <v>99</v>
      </c>
      <c r="P3417">
        <v>57</v>
      </c>
      <c r="Q3417">
        <v>41</v>
      </c>
      <c r="R3417">
        <v>0</v>
      </c>
      <c r="S3417">
        <v>0</v>
      </c>
      <c r="T3417">
        <v>0</v>
      </c>
      <c r="U3417">
        <v>0</v>
      </c>
      <c r="V3417">
        <v>86</v>
      </c>
      <c r="W3417">
        <v>49</v>
      </c>
      <c r="X3417">
        <v>35</v>
      </c>
      <c r="Y3417" t="s">
        <v>173</v>
      </c>
      <c r="Z3417" t="s">
        <v>173</v>
      </c>
      <c r="AA3417" t="s">
        <v>173</v>
      </c>
      <c r="AB3417" t="s">
        <v>173</v>
      </c>
      <c r="AC3417" s="25">
        <v>0.39853468056841512</v>
      </c>
      <c r="AD3417" s="25">
        <v>0.22945936153939053</v>
      </c>
      <c r="AE3417" s="25">
        <v>0.1650497161950002</v>
      </c>
      <c r="AQ3417" s="5">
        <f>VLOOKUP(AR3417,'End KS4 denominations'!A:G,7,0)</f>
        <v>24841</v>
      </c>
      <c r="AR3417" s="5" t="str">
        <f t="shared" si="53"/>
        <v>Boys.S9.state-funded mainstream.Total.Roman catholic</v>
      </c>
    </row>
    <row r="3418" spans="1:44" x14ac:dyDescent="0.25">
      <c r="A3418">
        <v>201819</v>
      </c>
      <c r="B3418" t="s">
        <v>19</v>
      </c>
      <c r="C3418" t="s">
        <v>110</v>
      </c>
      <c r="D3418" t="s">
        <v>20</v>
      </c>
      <c r="E3418" t="s">
        <v>21</v>
      </c>
      <c r="F3418" t="s">
        <v>22</v>
      </c>
      <c r="G3418" t="s">
        <v>113</v>
      </c>
      <c r="H3418" t="s">
        <v>132</v>
      </c>
      <c r="I3418" t="s">
        <v>166</v>
      </c>
      <c r="J3418" t="s">
        <v>161</v>
      </c>
      <c r="K3418" t="s">
        <v>134</v>
      </c>
      <c r="L3418" t="s">
        <v>32</v>
      </c>
      <c r="M3418" t="s">
        <v>26</v>
      </c>
      <c r="N3418">
        <v>120</v>
      </c>
      <c r="O3418">
        <v>117</v>
      </c>
      <c r="P3418">
        <v>78</v>
      </c>
      <c r="Q3418">
        <v>52</v>
      </c>
      <c r="R3418">
        <v>0</v>
      </c>
      <c r="S3418">
        <v>0</v>
      </c>
      <c r="T3418">
        <v>0</v>
      </c>
      <c r="U3418">
        <v>0</v>
      </c>
      <c r="V3418">
        <v>97</v>
      </c>
      <c r="W3418">
        <v>65</v>
      </c>
      <c r="X3418">
        <v>43</v>
      </c>
      <c r="Y3418" t="s">
        <v>173</v>
      </c>
      <c r="Z3418" t="s">
        <v>173</v>
      </c>
      <c r="AA3418" t="s">
        <v>173</v>
      </c>
      <c r="AB3418" t="s">
        <v>173</v>
      </c>
      <c r="AC3418" s="25">
        <v>0.44889502762430938</v>
      </c>
      <c r="AD3418" s="25">
        <v>0.29926335174953961</v>
      </c>
      <c r="AE3418" s="25">
        <v>0.19950890116635975</v>
      </c>
      <c r="AQ3418" s="5">
        <f>VLOOKUP(AR3418,'End KS4 denominations'!A:G,7,0)</f>
        <v>26064</v>
      </c>
      <c r="AR3418" s="5" t="str">
        <f t="shared" si="53"/>
        <v>Girls.S9.state-funded mainstream.Total.Roman catholic</v>
      </c>
    </row>
    <row r="3419" spans="1:44" x14ac:dyDescent="0.25">
      <c r="A3419">
        <v>201819</v>
      </c>
      <c r="B3419" t="s">
        <v>19</v>
      </c>
      <c r="C3419" t="s">
        <v>110</v>
      </c>
      <c r="D3419" t="s">
        <v>20</v>
      </c>
      <c r="E3419" t="s">
        <v>21</v>
      </c>
      <c r="F3419" t="s">
        <v>22</v>
      </c>
      <c r="G3419" t="s">
        <v>161</v>
      </c>
      <c r="H3419" t="s">
        <v>132</v>
      </c>
      <c r="I3419" t="s">
        <v>166</v>
      </c>
      <c r="J3419" t="s">
        <v>161</v>
      </c>
      <c r="K3419" t="s">
        <v>134</v>
      </c>
      <c r="L3419" t="s">
        <v>32</v>
      </c>
      <c r="M3419" t="s">
        <v>26</v>
      </c>
      <c r="N3419">
        <v>235</v>
      </c>
      <c r="O3419">
        <v>216</v>
      </c>
      <c r="P3419">
        <v>135</v>
      </c>
      <c r="Q3419">
        <v>93</v>
      </c>
      <c r="R3419">
        <v>0</v>
      </c>
      <c r="S3419">
        <v>0</v>
      </c>
      <c r="T3419">
        <v>0</v>
      </c>
      <c r="U3419">
        <v>0</v>
      </c>
      <c r="V3419">
        <v>91</v>
      </c>
      <c r="W3419">
        <v>57</v>
      </c>
      <c r="X3419">
        <v>39</v>
      </c>
      <c r="Y3419" t="s">
        <v>173</v>
      </c>
      <c r="Z3419" t="s">
        <v>173</v>
      </c>
      <c r="AA3419" t="s">
        <v>173</v>
      </c>
      <c r="AB3419" t="s">
        <v>173</v>
      </c>
      <c r="AC3419" s="25">
        <v>0.42431981141341718</v>
      </c>
      <c r="AD3419" s="25">
        <v>0.26519988213338574</v>
      </c>
      <c r="AE3419" s="25">
        <v>0.18269325213633239</v>
      </c>
      <c r="AQ3419" s="5">
        <f>VLOOKUP(AR3419,'End KS4 denominations'!A:G,7,0)</f>
        <v>50905</v>
      </c>
      <c r="AR3419" s="5" t="str">
        <f t="shared" si="53"/>
        <v>Total.S9.state-funded mainstream.Total.Roman catholic</v>
      </c>
    </row>
    <row r="3420" spans="1:44" x14ac:dyDescent="0.25">
      <c r="A3420">
        <v>201819</v>
      </c>
      <c r="B3420" t="s">
        <v>19</v>
      </c>
      <c r="C3420" t="s">
        <v>110</v>
      </c>
      <c r="D3420" t="s">
        <v>20</v>
      </c>
      <c r="E3420" t="s">
        <v>21</v>
      </c>
      <c r="F3420" t="s">
        <v>22</v>
      </c>
      <c r="G3420" t="s">
        <v>111</v>
      </c>
      <c r="H3420" t="s">
        <v>132</v>
      </c>
      <c r="I3420" t="s">
        <v>166</v>
      </c>
      <c r="J3420" t="s">
        <v>161</v>
      </c>
      <c r="K3420" t="s">
        <v>90</v>
      </c>
      <c r="L3420" t="s">
        <v>33</v>
      </c>
      <c r="M3420" t="s">
        <v>26</v>
      </c>
      <c r="N3420">
        <v>14926</v>
      </c>
      <c r="O3420">
        <v>14712</v>
      </c>
      <c r="P3420">
        <v>9957</v>
      </c>
      <c r="Q3420">
        <v>7404</v>
      </c>
      <c r="R3420">
        <v>0</v>
      </c>
      <c r="S3420">
        <v>0</v>
      </c>
      <c r="T3420">
        <v>0</v>
      </c>
      <c r="U3420">
        <v>0</v>
      </c>
      <c r="V3420">
        <v>98</v>
      </c>
      <c r="W3420">
        <v>66</v>
      </c>
      <c r="X3420">
        <v>49</v>
      </c>
      <c r="Y3420" t="s">
        <v>173</v>
      </c>
      <c r="Z3420" t="s">
        <v>173</v>
      </c>
      <c r="AA3420" t="s">
        <v>173</v>
      </c>
      <c r="AB3420" t="s">
        <v>173</v>
      </c>
      <c r="AC3420" s="25">
        <v>96.865946800105348</v>
      </c>
      <c r="AD3420" s="25">
        <v>65.55833552804846</v>
      </c>
      <c r="AE3420" s="25">
        <v>48.749012378193314</v>
      </c>
      <c r="AQ3420" s="5">
        <f>VLOOKUP(AR3420,'End KS4 denominations'!A:G,7,0)</f>
        <v>15188</v>
      </c>
      <c r="AR3420" s="5" t="str">
        <f t="shared" si="53"/>
        <v>Boys.S9.state-funded mainstream.Total.Church of England</v>
      </c>
    </row>
    <row r="3421" spans="1:44" x14ac:dyDescent="0.25">
      <c r="A3421">
        <v>201819</v>
      </c>
      <c r="B3421" t="s">
        <v>19</v>
      </c>
      <c r="C3421" t="s">
        <v>110</v>
      </c>
      <c r="D3421" t="s">
        <v>20</v>
      </c>
      <c r="E3421" t="s">
        <v>21</v>
      </c>
      <c r="F3421" t="s">
        <v>22</v>
      </c>
      <c r="G3421" t="s">
        <v>113</v>
      </c>
      <c r="H3421" t="s">
        <v>132</v>
      </c>
      <c r="I3421" t="s">
        <v>166</v>
      </c>
      <c r="J3421" t="s">
        <v>161</v>
      </c>
      <c r="K3421" t="s">
        <v>90</v>
      </c>
      <c r="L3421" t="s">
        <v>33</v>
      </c>
      <c r="M3421" t="s">
        <v>26</v>
      </c>
      <c r="N3421">
        <v>14470</v>
      </c>
      <c r="O3421">
        <v>14281</v>
      </c>
      <c r="P3421">
        <v>9941</v>
      </c>
      <c r="Q3421">
        <v>7386</v>
      </c>
      <c r="R3421">
        <v>0</v>
      </c>
      <c r="S3421">
        <v>0</v>
      </c>
      <c r="T3421">
        <v>0</v>
      </c>
      <c r="U3421">
        <v>0</v>
      </c>
      <c r="V3421">
        <v>98</v>
      </c>
      <c r="W3421">
        <v>68</v>
      </c>
      <c r="X3421">
        <v>51</v>
      </c>
      <c r="Y3421" t="s">
        <v>173</v>
      </c>
      <c r="Z3421" t="s">
        <v>173</v>
      </c>
      <c r="AA3421" t="s">
        <v>173</v>
      </c>
      <c r="AB3421" t="s">
        <v>173</v>
      </c>
      <c r="AC3421" s="25">
        <v>97.501194783914798</v>
      </c>
      <c r="AD3421" s="25">
        <v>67.870553697002805</v>
      </c>
      <c r="AE3421" s="25">
        <v>50.426708540998156</v>
      </c>
      <c r="AQ3421" s="5">
        <f>VLOOKUP(AR3421,'End KS4 denominations'!A:G,7,0)</f>
        <v>14647</v>
      </c>
      <c r="AR3421" s="5" t="str">
        <f t="shared" si="53"/>
        <v>Girls.S9.state-funded mainstream.Total.Church of England</v>
      </c>
    </row>
    <row r="3422" spans="1:44" x14ac:dyDescent="0.25">
      <c r="A3422">
        <v>201819</v>
      </c>
      <c r="B3422" t="s">
        <v>19</v>
      </c>
      <c r="C3422" t="s">
        <v>110</v>
      </c>
      <c r="D3422" t="s">
        <v>20</v>
      </c>
      <c r="E3422" t="s">
        <v>21</v>
      </c>
      <c r="F3422" t="s">
        <v>22</v>
      </c>
      <c r="G3422" t="s">
        <v>161</v>
      </c>
      <c r="H3422" t="s">
        <v>132</v>
      </c>
      <c r="I3422" t="s">
        <v>166</v>
      </c>
      <c r="J3422" t="s">
        <v>161</v>
      </c>
      <c r="K3422" t="s">
        <v>90</v>
      </c>
      <c r="L3422" t="s">
        <v>33</v>
      </c>
      <c r="M3422" t="s">
        <v>26</v>
      </c>
      <c r="N3422">
        <v>29396</v>
      </c>
      <c r="O3422">
        <v>28993</v>
      </c>
      <c r="P3422">
        <v>19898</v>
      </c>
      <c r="Q3422">
        <v>14790</v>
      </c>
      <c r="R3422">
        <v>0</v>
      </c>
      <c r="S3422">
        <v>0</v>
      </c>
      <c r="T3422">
        <v>0</v>
      </c>
      <c r="U3422">
        <v>0</v>
      </c>
      <c r="V3422">
        <v>98</v>
      </c>
      <c r="W3422">
        <v>67</v>
      </c>
      <c r="X3422">
        <v>50</v>
      </c>
      <c r="Y3422" t="s">
        <v>173</v>
      </c>
      <c r="Z3422" t="s">
        <v>173</v>
      </c>
      <c r="AA3422" t="s">
        <v>173</v>
      </c>
      <c r="AB3422" t="s">
        <v>173</v>
      </c>
      <c r="AC3422" s="25">
        <v>97.177811295458355</v>
      </c>
      <c r="AD3422" s="25">
        <v>66.69348081112787</v>
      </c>
      <c r="AE3422" s="25">
        <v>49.572649572649574</v>
      </c>
      <c r="AQ3422" s="5">
        <f>VLOOKUP(AR3422,'End KS4 denominations'!A:G,7,0)</f>
        <v>29835</v>
      </c>
      <c r="AR3422" s="5" t="str">
        <f t="shared" si="53"/>
        <v>Total.S9.state-funded mainstream.Total.Church of England</v>
      </c>
    </row>
    <row r="3423" spans="1:44" x14ac:dyDescent="0.25">
      <c r="A3423">
        <v>201819</v>
      </c>
      <c r="B3423" t="s">
        <v>19</v>
      </c>
      <c r="C3423" t="s">
        <v>110</v>
      </c>
      <c r="D3423" t="s">
        <v>20</v>
      </c>
      <c r="E3423" t="s">
        <v>21</v>
      </c>
      <c r="F3423" t="s">
        <v>22</v>
      </c>
      <c r="G3423" t="s">
        <v>111</v>
      </c>
      <c r="H3423" t="s">
        <v>132</v>
      </c>
      <c r="I3423" t="s">
        <v>166</v>
      </c>
      <c r="J3423" t="s">
        <v>161</v>
      </c>
      <c r="K3423" t="s">
        <v>135</v>
      </c>
      <c r="L3423" t="s">
        <v>33</v>
      </c>
      <c r="M3423" t="s">
        <v>26</v>
      </c>
      <c r="N3423">
        <v>77</v>
      </c>
      <c r="O3423">
        <v>77</v>
      </c>
      <c r="P3423">
        <v>67</v>
      </c>
      <c r="Q3423">
        <v>54</v>
      </c>
      <c r="R3423">
        <v>0</v>
      </c>
      <c r="S3423">
        <v>0</v>
      </c>
      <c r="T3423">
        <v>0</v>
      </c>
      <c r="U3423">
        <v>0</v>
      </c>
      <c r="V3423">
        <v>100</v>
      </c>
      <c r="W3423">
        <v>87</v>
      </c>
      <c r="X3423">
        <v>70</v>
      </c>
      <c r="Y3423" t="s">
        <v>173</v>
      </c>
      <c r="Z3423" t="s">
        <v>173</v>
      </c>
      <c r="AA3423" t="s">
        <v>173</v>
      </c>
      <c r="AB3423" t="s">
        <v>173</v>
      </c>
      <c r="AC3423" s="25">
        <v>100</v>
      </c>
      <c r="AD3423" s="25">
        <v>87.012987012987011</v>
      </c>
      <c r="AE3423" s="25">
        <v>70.129870129870127</v>
      </c>
      <c r="AQ3423" s="5">
        <f>VLOOKUP(AR3423,'End KS4 denominations'!A:G,7,0)</f>
        <v>77</v>
      </c>
      <c r="AR3423" s="5" t="str">
        <f t="shared" si="53"/>
        <v>Boys.S9.state-funded mainstream.Total.Hindu</v>
      </c>
    </row>
    <row r="3424" spans="1:44" x14ac:dyDescent="0.25">
      <c r="A3424">
        <v>201819</v>
      </c>
      <c r="B3424" t="s">
        <v>19</v>
      </c>
      <c r="C3424" t="s">
        <v>110</v>
      </c>
      <c r="D3424" t="s">
        <v>20</v>
      </c>
      <c r="E3424" t="s">
        <v>21</v>
      </c>
      <c r="F3424" t="s">
        <v>22</v>
      </c>
      <c r="G3424" t="s">
        <v>113</v>
      </c>
      <c r="H3424" t="s">
        <v>132</v>
      </c>
      <c r="I3424" t="s">
        <v>166</v>
      </c>
      <c r="J3424" t="s">
        <v>161</v>
      </c>
      <c r="K3424" t="s">
        <v>135</v>
      </c>
      <c r="L3424" t="s">
        <v>33</v>
      </c>
      <c r="M3424" t="s">
        <v>26</v>
      </c>
      <c r="N3424">
        <v>68</v>
      </c>
      <c r="O3424">
        <v>68</v>
      </c>
      <c r="P3424">
        <v>61</v>
      </c>
      <c r="Q3424">
        <v>56</v>
      </c>
      <c r="R3424">
        <v>0</v>
      </c>
      <c r="S3424">
        <v>0</v>
      </c>
      <c r="T3424">
        <v>0</v>
      </c>
      <c r="U3424">
        <v>0</v>
      </c>
      <c r="V3424">
        <v>100</v>
      </c>
      <c r="W3424">
        <v>89</v>
      </c>
      <c r="X3424">
        <v>82</v>
      </c>
      <c r="Y3424" t="s">
        <v>173</v>
      </c>
      <c r="Z3424" t="s">
        <v>173</v>
      </c>
      <c r="AA3424" t="s">
        <v>173</v>
      </c>
      <c r="AB3424" t="s">
        <v>173</v>
      </c>
      <c r="AC3424" s="25">
        <v>100</v>
      </c>
      <c r="AD3424" s="25">
        <v>89.705882352941174</v>
      </c>
      <c r="AE3424" s="25">
        <v>82.35294117647058</v>
      </c>
      <c r="AQ3424" s="5">
        <f>VLOOKUP(AR3424,'End KS4 denominations'!A:G,7,0)</f>
        <v>68</v>
      </c>
      <c r="AR3424" s="5" t="str">
        <f t="shared" si="53"/>
        <v>Girls.S9.state-funded mainstream.Total.Hindu</v>
      </c>
    </row>
    <row r="3425" spans="1:44" x14ac:dyDescent="0.25">
      <c r="A3425">
        <v>201819</v>
      </c>
      <c r="B3425" t="s">
        <v>19</v>
      </c>
      <c r="C3425" t="s">
        <v>110</v>
      </c>
      <c r="D3425" t="s">
        <v>20</v>
      </c>
      <c r="E3425" t="s">
        <v>21</v>
      </c>
      <c r="F3425" t="s">
        <v>22</v>
      </c>
      <c r="G3425" t="s">
        <v>161</v>
      </c>
      <c r="H3425" t="s">
        <v>132</v>
      </c>
      <c r="I3425" t="s">
        <v>166</v>
      </c>
      <c r="J3425" t="s">
        <v>161</v>
      </c>
      <c r="K3425" t="s">
        <v>135</v>
      </c>
      <c r="L3425" t="s">
        <v>33</v>
      </c>
      <c r="M3425" t="s">
        <v>26</v>
      </c>
      <c r="N3425">
        <v>145</v>
      </c>
      <c r="O3425">
        <v>145</v>
      </c>
      <c r="P3425">
        <v>128</v>
      </c>
      <c r="Q3425">
        <v>110</v>
      </c>
      <c r="R3425">
        <v>0</v>
      </c>
      <c r="S3425">
        <v>0</v>
      </c>
      <c r="T3425">
        <v>0</v>
      </c>
      <c r="U3425">
        <v>0</v>
      </c>
      <c r="V3425">
        <v>100</v>
      </c>
      <c r="W3425">
        <v>88</v>
      </c>
      <c r="X3425">
        <v>75</v>
      </c>
      <c r="Y3425" t="s">
        <v>173</v>
      </c>
      <c r="Z3425" t="s">
        <v>173</v>
      </c>
      <c r="AA3425" t="s">
        <v>173</v>
      </c>
      <c r="AB3425" t="s">
        <v>173</v>
      </c>
      <c r="AC3425" s="25">
        <v>100</v>
      </c>
      <c r="AD3425" s="25">
        <v>88.275862068965523</v>
      </c>
      <c r="AE3425" s="25">
        <v>75.862068965517238</v>
      </c>
      <c r="AQ3425" s="5">
        <f>VLOOKUP(AR3425,'End KS4 denominations'!A:G,7,0)</f>
        <v>145</v>
      </c>
      <c r="AR3425" s="5" t="str">
        <f t="shared" si="53"/>
        <v>Total.S9.state-funded mainstream.Total.Hindu</v>
      </c>
    </row>
    <row r="3426" spans="1:44" x14ac:dyDescent="0.25">
      <c r="A3426">
        <v>201819</v>
      </c>
      <c r="B3426" t="s">
        <v>19</v>
      </c>
      <c r="C3426" t="s">
        <v>110</v>
      </c>
      <c r="D3426" t="s">
        <v>20</v>
      </c>
      <c r="E3426" t="s">
        <v>21</v>
      </c>
      <c r="F3426" t="s">
        <v>22</v>
      </c>
      <c r="G3426" t="s">
        <v>111</v>
      </c>
      <c r="H3426" t="s">
        <v>132</v>
      </c>
      <c r="I3426" t="s">
        <v>166</v>
      </c>
      <c r="J3426" t="s">
        <v>161</v>
      </c>
      <c r="K3426" t="s">
        <v>136</v>
      </c>
      <c r="L3426" t="s">
        <v>33</v>
      </c>
      <c r="M3426" t="s">
        <v>26</v>
      </c>
      <c r="N3426">
        <v>607</v>
      </c>
      <c r="O3426">
        <v>599</v>
      </c>
      <c r="P3426">
        <v>511</v>
      </c>
      <c r="Q3426">
        <v>445</v>
      </c>
      <c r="R3426">
        <v>0</v>
      </c>
      <c r="S3426">
        <v>0</v>
      </c>
      <c r="T3426">
        <v>0</v>
      </c>
      <c r="U3426">
        <v>0</v>
      </c>
      <c r="V3426">
        <v>98</v>
      </c>
      <c r="W3426">
        <v>84</v>
      </c>
      <c r="X3426">
        <v>73</v>
      </c>
      <c r="Y3426" t="s">
        <v>173</v>
      </c>
      <c r="Z3426" t="s">
        <v>173</v>
      </c>
      <c r="AA3426" t="s">
        <v>173</v>
      </c>
      <c r="AB3426" t="s">
        <v>173</v>
      </c>
      <c r="AC3426" s="25">
        <v>95.993589743589752</v>
      </c>
      <c r="AD3426" s="25">
        <v>81.891025641025635</v>
      </c>
      <c r="AE3426" s="25">
        <v>71.314102564102569</v>
      </c>
      <c r="AQ3426" s="5">
        <f>VLOOKUP(AR3426,'End KS4 denominations'!A:G,7,0)</f>
        <v>624</v>
      </c>
      <c r="AR3426" s="5" t="str">
        <f t="shared" si="53"/>
        <v>Boys.S9.state-funded mainstream.Total.Jewish</v>
      </c>
    </row>
    <row r="3427" spans="1:44" x14ac:dyDescent="0.25">
      <c r="A3427">
        <v>201819</v>
      </c>
      <c r="B3427" t="s">
        <v>19</v>
      </c>
      <c r="C3427" t="s">
        <v>110</v>
      </c>
      <c r="D3427" t="s">
        <v>20</v>
      </c>
      <c r="E3427" t="s">
        <v>21</v>
      </c>
      <c r="F3427" t="s">
        <v>22</v>
      </c>
      <c r="G3427" t="s">
        <v>113</v>
      </c>
      <c r="H3427" t="s">
        <v>132</v>
      </c>
      <c r="I3427" t="s">
        <v>166</v>
      </c>
      <c r="J3427" t="s">
        <v>161</v>
      </c>
      <c r="K3427" t="s">
        <v>136</v>
      </c>
      <c r="L3427" t="s">
        <v>33</v>
      </c>
      <c r="M3427" t="s">
        <v>26</v>
      </c>
      <c r="N3427">
        <v>749</v>
      </c>
      <c r="O3427">
        <v>743</v>
      </c>
      <c r="P3427">
        <v>645</v>
      </c>
      <c r="Q3427">
        <v>543</v>
      </c>
      <c r="R3427">
        <v>0</v>
      </c>
      <c r="S3427">
        <v>0</v>
      </c>
      <c r="T3427">
        <v>0</v>
      </c>
      <c r="U3427">
        <v>0</v>
      </c>
      <c r="V3427">
        <v>99</v>
      </c>
      <c r="W3427">
        <v>86</v>
      </c>
      <c r="X3427">
        <v>72</v>
      </c>
      <c r="Y3427" t="s">
        <v>173</v>
      </c>
      <c r="Z3427" t="s">
        <v>173</v>
      </c>
      <c r="AA3427" t="s">
        <v>173</v>
      </c>
      <c r="AB3427" t="s">
        <v>173</v>
      </c>
      <c r="AC3427" s="25">
        <v>97.634691195795014</v>
      </c>
      <c r="AD3427" s="25">
        <v>84.756898817345601</v>
      </c>
      <c r="AE3427" s="25">
        <v>71.353482260183966</v>
      </c>
      <c r="AQ3427" s="5">
        <f>VLOOKUP(AR3427,'End KS4 denominations'!A:G,7,0)</f>
        <v>761</v>
      </c>
      <c r="AR3427" s="5" t="str">
        <f t="shared" si="53"/>
        <v>Girls.S9.state-funded mainstream.Total.Jewish</v>
      </c>
    </row>
    <row r="3428" spans="1:44" x14ac:dyDescent="0.25">
      <c r="A3428">
        <v>201819</v>
      </c>
      <c r="B3428" t="s">
        <v>19</v>
      </c>
      <c r="C3428" t="s">
        <v>110</v>
      </c>
      <c r="D3428" t="s">
        <v>20</v>
      </c>
      <c r="E3428" t="s">
        <v>21</v>
      </c>
      <c r="F3428" t="s">
        <v>22</v>
      </c>
      <c r="G3428" t="s">
        <v>161</v>
      </c>
      <c r="H3428" t="s">
        <v>132</v>
      </c>
      <c r="I3428" t="s">
        <v>166</v>
      </c>
      <c r="J3428" t="s">
        <v>161</v>
      </c>
      <c r="K3428" t="s">
        <v>136</v>
      </c>
      <c r="L3428" t="s">
        <v>33</v>
      </c>
      <c r="M3428" t="s">
        <v>26</v>
      </c>
      <c r="N3428">
        <v>1356</v>
      </c>
      <c r="O3428">
        <v>1342</v>
      </c>
      <c r="P3428">
        <v>1156</v>
      </c>
      <c r="Q3428">
        <v>988</v>
      </c>
      <c r="R3428">
        <v>0</v>
      </c>
      <c r="S3428">
        <v>0</v>
      </c>
      <c r="T3428">
        <v>0</v>
      </c>
      <c r="U3428">
        <v>0</v>
      </c>
      <c r="V3428">
        <v>98</v>
      </c>
      <c r="W3428">
        <v>85</v>
      </c>
      <c r="X3428">
        <v>72</v>
      </c>
      <c r="Y3428" t="s">
        <v>173</v>
      </c>
      <c r="Z3428" t="s">
        <v>173</v>
      </c>
      <c r="AA3428" t="s">
        <v>173</v>
      </c>
      <c r="AB3428" t="s">
        <v>173</v>
      </c>
      <c r="AC3428" s="25">
        <v>96.895306859205775</v>
      </c>
      <c r="AD3428" s="25">
        <v>83.465703971119126</v>
      </c>
      <c r="AE3428" s="25">
        <v>71.335740072202171</v>
      </c>
      <c r="AQ3428" s="5">
        <f>VLOOKUP(AR3428,'End KS4 denominations'!A:G,7,0)</f>
        <v>1385</v>
      </c>
      <c r="AR3428" s="5" t="str">
        <f t="shared" si="53"/>
        <v>Total.S9.state-funded mainstream.Total.Jewish</v>
      </c>
    </row>
    <row r="3429" spans="1:44" x14ac:dyDescent="0.25">
      <c r="A3429">
        <v>201819</v>
      </c>
      <c r="B3429" t="s">
        <v>19</v>
      </c>
      <c r="C3429" t="s">
        <v>110</v>
      </c>
      <c r="D3429" t="s">
        <v>20</v>
      </c>
      <c r="E3429" t="s">
        <v>21</v>
      </c>
      <c r="F3429" t="s">
        <v>22</v>
      </c>
      <c r="G3429" t="s">
        <v>111</v>
      </c>
      <c r="H3429" t="s">
        <v>132</v>
      </c>
      <c r="I3429" t="s">
        <v>166</v>
      </c>
      <c r="J3429" t="s">
        <v>161</v>
      </c>
      <c r="K3429" t="s">
        <v>137</v>
      </c>
      <c r="L3429" t="s">
        <v>33</v>
      </c>
      <c r="M3429" t="s">
        <v>26</v>
      </c>
      <c r="N3429">
        <v>387</v>
      </c>
      <c r="O3429">
        <v>371</v>
      </c>
      <c r="P3429">
        <v>322</v>
      </c>
      <c r="Q3429">
        <v>256</v>
      </c>
      <c r="R3429">
        <v>0</v>
      </c>
      <c r="S3429">
        <v>0</v>
      </c>
      <c r="T3429">
        <v>0</v>
      </c>
      <c r="U3429">
        <v>0</v>
      </c>
      <c r="V3429">
        <v>95</v>
      </c>
      <c r="W3429">
        <v>83</v>
      </c>
      <c r="X3429">
        <v>66</v>
      </c>
      <c r="Y3429" t="s">
        <v>173</v>
      </c>
      <c r="Z3429" t="s">
        <v>173</v>
      </c>
      <c r="AA3429" t="s">
        <v>173</v>
      </c>
      <c r="AB3429" t="s">
        <v>173</v>
      </c>
      <c r="AC3429" s="25">
        <v>95.372750642673523</v>
      </c>
      <c r="AD3429" s="25">
        <v>82.776349614395883</v>
      </c>
      <c r="AE3429" s="25">
        <v>65.80976863753213</v>
      </c>
      <c r="AQ3429" s="5">
        <f>VLOOKUP(AR3429,'End KS4 denominations'!A:G,7,0)</f>
        <v>389</v>
      </c>
      <c r="AR3429" s="5" t="str">
        <f t="shared" si="53"/>
        <v>Boys.S9.state-funded mainstream.Total.Muslim</v>
      </c>
    </row>
    <row r="3430" spans="1:44" x14ac:dyDescent="0.25">
      <c r="A3430">
        <v>201819</v>
      </c>
      <c r="B3430" t="s">
        <v>19</v>
      </c>
      <c r="C3430" t="s">
        <v>110</v>
      </c>
      <c r="D3430" t="s">
        <v>20</v>
      </c>
      <c r="E3430" t="s">
        <v>21</v>
      </c>
      <c r="F3430" t="s">
        <v>22</v>
      </c>
      <c r="G3430" t="s">
        <v>113</v>
      </c>
      <c r="H3430" t="s">
        <v>132</v>
      </c>
      <c r="I3430" t="s">
        <v>166</v>
      </c>
      <c r="J3430" t="s">
        <v>161</v>
      </c>
      <c r="K3430" t="s">
        <v>137</v>
      </c>
      <c r="L3430" t="s">
        <v>33</v>
      </c>
      <c r="M3430" t="s">
        <v>26</v>
      </c>
      <c r="N3430">
        <v>773</v>
      </c>
      <c r="O3430">
        <v>766</v>
      </c>
      <c r="P3430">
        <v>675</v>
      </c>
      <c r="Q3430">
        <v>574</v>
      </c>
      <c r="R3430">
        <v>0</v>
      </c>
      <c r="S3430">
        <v>0</v>
      </c>
      <c r="T3430">
        <v>0</v>
      </c>
      <c r="U3430">
        <v>0</v>
      </c>
      <c r="V3430">
        <v>99</v>
      </c>
      <c r="W3430">
        <v>87</v>
      </c>
      <c r="X3430">
        <v>74</v>
      </c>
      <c r="Y3430" t="s">
        <v>173</v>
      </c>
      <c r="Z3430" t="s">
        <v>173</v>
      </c>
      <c r="AA3430" t="s">
        <v>173</v>
      </c>
      <c r="AB3430" t="s">
        <v>173</v>
      </c>
      <c r="AC3430" s="25">
        <v>97.828863346104725</v>
      </c>
      <c r="AD3430" s="25">
        <v>86.206896551724128</v>
      </c>
      <c r="AE3430" s="25">
        <v>73.307790549169866</v>
      </c>
      <c r="AQ3430" s="5">
        <f>VLOOKUP(AR3430,'End KS4 denominations'!A:G,7,0)</f>
        <v>783</v>
      </c>
      <c r="AR3430" s="5" t="str">
        <f t="shared" si="53"/>
        <v>Girls.S9.state-funded mainstream.Total.Muslim</v>
      </c>
    </row>
    <row r="3431" spans="1:44" x14ac:dyDescent="0.25">
      <c r="A3431">
        <v>201819</v>
      </c>
      <c r="B3431" t="s">
        <v>19</v>
      </c>
      <c r="C3431" t="s">
        <v>110</v>
      </c>
      <c r="D3431" t="s">
        <v>20</v>
      </c>
      <c r="E3431" t="s">
        <v>21</v>
      </c>
      <c r="F3431" t="s">
        <v>22</v>
      </c>
      <c r="G3431" t="s">
        <v>161</v>
      </c>
      <c r="H3431" t="s">
        <v>132</v>
      </c>
      <c r="I3431" t="s">
        <v>166</v>
      </c>
      <c r="J3431" t="s">
        <v>161</v>
      </c>
      <c r="K3431" t="s">
        <v>137</v>
      </c>
      <c r="L3431" t="s">
        <v>33</v>
      </c>
      <c r="M3431" t="s">
        <v>26</v>
      </c>
      <c r="N3431">
        <v>1160</v>
      </c>
      <c r="O3431">
        <v>1137</v>
      </c>
      <c r="P3431">
        <v>997</v>
      </c>
      <c r="Q3431">
        <v>830</v>
      </c>
      <c r="R3431">
        <v>0</v>
      </c>
      <c r="S3431">
        <v>0</v>
      </c>
      <c r="T3431">
        <v>0</v>
      </c>
      <c r="U3431">
        <v>0</v>
      </c>
      <c r="V3431">
        <v>98</v>
      </c>
      <c r="W3431">
        <v>85</v>
      </c>
      <c r="X3431">
        <v>71</v>
      </c>
      <c r="Y3431" t="s">
        <v>173</v>
      </c>
      <c r="Z3431" t="s">
        <v>173</v>
      </c>
      <c r="AA3431" t="s">
        <v>173</v>
      </c>
      <c r="AB3431" t="s">
        <v>173</v>
      </c>
      <c r="AC3431" s="25">
        <v>97.013651877133114</v>
      </c>
      <c r="AD3431" s="25">
        <v>85.068259385665527</v>
      </c>
      <c r="AE3431" s="25">
        <v>70.819112627986343</v>
      </c>
      <c r="AQ3431" s="5">
        <f>VLOOKUP(AR3431,'End KS4 denominations'!A:G,7,0)</f>
        <v>1172</v>
      </c>
      <c r="AR3431" s="5" t="str">
        <f t="shared" si="53"/>
        <v>Total.S9.state-funded mainstream.Total.Muslim</v>
      </c>
    </row>
    <row r="3432" spans="1:44" x14ac:dyDescent="0.25">
      <c r="A3432">
        <v>201819</v>
      </c>
      <c r="B3432" t="s">
        <v>19</v>
      </c>
      <c r="C3432" t="s">
        <v>110</v>
      </c>
      <c r="D3432" t="s">
        <v>20</v>
      </c>
      <c r="E3432" t="s">
        <v>21</v>
      </c>
      <c r="F3432" t="s">
        <v>22</v>
      </c>
      <c r="G3432" t="s">
        <v>111</v>
      </c>
      <c r="H3432" t="s">
        <v>132</v>
      </c>
      <c r="I3432" t="s">
        <v>166</v>
      </c>
      <c r="J3432" t="s">
        <v>161</v>
      </c>
      <c r="K3432" t="s">
        <v>91</v>
      </c>
      <c r="L3432" t="s">
        <v>33</v>
      </c>
      <c r="M3432" t="s">
        <v>26</v>
      </c>
      <c r="N3432">
        <v>217644</v>
      </c>
      <c r="O3432">
        <v>213521</v>
      </c>
      <c r="P3432">
        <v>137543</v>
      </c>
      <c r="Q3432">
        <v>99864</v>
      </c>
      <c r="R3432">
        <v>0</v>
      </c>
      <c r="S3432">
        <v>0</v>
      </c>
      <c r="T3432">
        <v>0</v>
      </c>
      <c r="U3432">
        <v>0</v>
      </c>
      <c r="V3432">
        <v>98</v>
      </c>
      <c r="W3432">
        <v>63</v>
      </c>
      <c r="X3432">
        <v>45</v>
      </c>
      <c r="Y3432" t="s">
        <v>173</v>
      </c>
      <c r="Z3432" t="s">
        <v>173</v>
      </c>
      <c r="AA3432" t="s">
        <v>173</v>
      </c>
      <c r="AB3432" t="s">
        <v>173</v>
      </c>
      <c r="AC3432" s="25">
        <v>96.219638592222068</v>
      </c>
      <c r="AD3432" s="25">
        <v>61.981433914650083</v>
      </c>
      <c r="AE3432" s="25">
        <v>45.002027849128027</v>
      </c>
      <c r="AQ3432" s="5">
        <f>VLOOKUP(AR3432,'End KS4 denominations'!A:G,7,0)</f>
        <v>221910</v>
      </c>
      <c r="AR3432" s="5" t="str">
        <f t="shared" si="53"/>
        <v>Boys.S9.state-funded mainstream.Total.No religious character</v>
      </c>
    </row>
    <row r="3433" spans="1:44" x14ac:dyDescent="0.25">
      <c r="A3433">
        <v>201819</v>
      </c>
      <c r="B3433" t="s">
        <v>19</v>
      </c>
      <c r="C3433" t="s">
        <v>110</v>
      </c>
      <c r="D3433" t="s">
        <v>20</v>
      </c>
      <c r="E3433" t="s">
        <v>21</v>
      </c>
      <c r="F3433" t="s">
        <v>22</v>
      </c>
      <c r="G3433" t="s">
        <v>113</v>
      </c>
      <c r="H3433" t="s">
        <v>132</v>
      </c>
      <c r="I3433" t="s">
        <v>166</v>
      </c>
      <c r="J3433" t="s">
        <v>161</v>
      </c>
      <c r="K3433" t="s">
        <v>91</v>
      </c>
      <c r="L3433" t="s">
        <v>33</v>
      </c>
      <c r="M3433" t="s">
        <v>26</v>
      </c>
      <c r="N3433">
        <v>212500</v>
      </c>
      <c r="O3433">
        <v>209279</v>
      </c>
      <c r="P3433">
        <v>142032</v>
      </c>
      <c r="Q3433">
        <v>104833</v>
      </c>
      <c r="R3433">
        <v>0</v>
      </c>
      <c r="S3433">
        <v>0</v>
      </c>
      <c r="T3433">
        <v>0</v>
      </c>
      <c r="U3433">
        <v>0</v>
      </c>
      <c r="V3433">
        <v>98</v>
      </c>
      <c r="W3433">
        <v>66</v>
      </c>
      <c r="X3433">
        <v>49</v>
      </c>
      <c r="Y3433" t="s">
        <v>173</v>
      </c>
      <c r="Z3433" t="s">
        <v>173</v>
      </c>
      <c r="AA3433" t="s">
        <v>173</v>
      </c>
      <c r="AB3433" t="s">
        <v>173</v>
      </c>
      <c r="AC3433" s="25">
        <v>97.134409824880592</v>
      </c>
      <c r="AD3433" s="25">
        <v>65.922498178256973</v>
      </c>
      <c r="AE3433" s="25">
        <v>48.65701568323486</v>
      </c>
      <c r="AQ3433" s="5">
        <f>VLOOKUP(AR3433,'End KS4 denominations'!A:G,7,0)</f>
        <v>215453</v>
      </c>
      <c r="AR3433" s="5" t="str">
        <f t="shared" si="53"/>
        <v>Girls.S9.state-funded mainstream.Total.No religious character</v>
      </c>
    </row>
    <row r="3434" spans="1:44" x14ac:dyDescent="0.25">
      <c r="A3434">
        <v>201819</v>
      </c>
      <c r="B3434" t="s">
        <v>19</v>
      </c>
      <c r="C3434" t="s">
        <v>110</v>
      </c>
      <c r="D3434" t="s">
        <v>20</v>
      </c>
      <c r="E3434" t="s">
        <v>21</v>
      </c>
      <c r="F3434" t="s">
        <v>22</v>
      </c>
      <c r="G3434" t="s">
        <v>161</v>
      </c>
      <c r="H3434" t="s">
        <v>132</v>
      </c>
      <c r="I3434" t="s">
        <v>166</v>
      </c>
      <c r="J3434" t="s">
        <v>161</v>
      </c>
      <c r="K3434" t="s">
        <v>91</v>
      </c>
      <c r="L3434" t="s">
        <v>33</v>
      </c>
      <c r="M3434" t="s">
        <v>26</v>
      </c>
      <c r="N3434">
        <v>430144</v>
      </c>
      <c r="O3434">
        <v>422800</v>
      </c>
      <c r="P3434">
        <v>279575</v>
      </c>
      <c r="Q3434">
        <v>204697</v>
      </c>
      <c r="R3434">
        <v>0</v>
      </c>
      <c r="S3434">
        <v>0</v>
      </c>
      <c r="T3434">
        <v>0</v>
      </c>
      <c r="U3434">
        <v>0</v>
      </c>
      <c r="V3434">
        <v>98</v>
      </c>
      <c r="W3434">
        <v>64</v>
      </c>
      <c r="X3434">
        <v>47</v>
      </c>
      <c r="Y3434" t="s">
        <v>173</v>
      </c>
      <c r="Z3434" t="s">
        <v>173</v>
      </c>
      <c r="AA3434" t="s">
        <v>173</v>
      </c>
      <c r="AB3434" t="s">
        <v>173</v>
      </c>
      <c r="AC3434" s="25">
        <v>96.670271605051184</v>
      </c>
      <c r="AD3434" s="25">
        <v>63.922874134300343</v>
      </c>
      <c r="AE3434" s="25">
        <v>46.802541595882595</v>
      </c>
      <c r="AQ3434" s="5">
        <f>VLOOKUP(AR3434,'End KS4 denominations'!A:G,7,0)</f>
        <v>437363</v>
      </c>
      <c r="AR3434" s="5" t="str">
        <f t="shared" si="53"/>
        <v>Total.S9.state-funded mainstream.Total.No religious character</v>
      </c>
    </row>
    <row r="3435" spans="1:44" x14ac:dyDescent="0.25">
      <c r="A3435">
        <v>201819</v>
      </c>
      <c r="B3435" t="s">
        <v>19</v>
      </c>
      <c r="C3435" t="s">
        <v>110</v>
      </c>
      <c r="D3435" t="s">
        <v>20</v>
      </c>
      <c r="E3435" t="s">
        <v>21</v>
      </c>
      <c r="F3435" t="s">
        <v>22</v>
      </c>
      <c r="G3435" t="s">
        <v>111</v>
      </c>
      <c r="H3435" t="s">
        <v>132</v>
      </c>
      <c r="I3435" t="s">
        <v>166</v>
      </c>
      <c r="J3435" t="s">
        <v>161</v>
      </c>
      <c r="K3435" t="s">
        <v>133</v>
      </c>
      <c r="L3435" t="s">
        <v>33</v>
      </c>
      <c r="M3435" t="s">
        <v>26</v>
      </c>
      <c r="N3435">
        <v>5035</v>
      </c>
      <c r="O3435">
        <v>4972</v>
      </c>
      <c r="P3435">
        <v>3539</v>
      </c>
      <c r="Q3435">
        <v>2813</v>
      </c>
      <c r="R3435">
        <v>0</v>
      </c>
      <c r="S3435">
        <v>0</v>
      </c>
      <c r="T3435">
        <v>0</v>
      </c>
      <c r="U3435">
        <v>0</v>
      </c>
      <c r="V3435">
        <v>98</v>
      </c>
      <c r="W3435">
        <v>70</v>
      </c>
      <c r="X3435">
        <v>55</v>
      </c>
      <c r="Y3435" t="s">
        <v>173</v>
      </c>
      <c r="Z3435" t="s">
        <v>173</v>
      </c>
      <c r="AA3435" t="s">
        <v>173</v>
      </c>
      <c r="AB3435" t="s">
        <v>173</v>
      </c>
      <c r="AC3435" s="25">
        <v>97.242323489145306</v>
      </c>
      <c r="AD3435" s="25">
        <v>69.215724623508706</v>
      </c>
      <c r="AE3435" s="25">
        <v>55.016624291022886</v>
      </c>
      <c r="AQ3435" s="5">
        <f>VLOOKUP(AR3435,'End KS4 denominations'!A:G,7,0)</f>
        <v>5113</v>
      </c>
      <c r="AR3435" s="5" t="str">
        <f t="shared" si="53"/>
        <v>Boys.S9.state-funded mainstream.Total.Other Christian faith</v>
      </c>
    </row>
    <row r="3436" spans="1:44" x14ac:dyDescent="0.25">
      <c r="A3436">
        <v>201819</v>
      </c>
      <c r="B3436" t="s">
        <v>19</v>
      </c>
      <c r="C3436" t="s">
        <v>110</v>
      </c>
      <c r="D3436" t="s">
        <v>20</v>
      </c>
      <c r="E3436" t="s">
        <v>21</v>
      </c>
      <c r="F3436" t="s">
        <v>22</v>
      </c>
      <c r="G3436" t="s">
        <v>113</v>
      </c>
      <c r="H3436" t="s">
        <v>132</v>
      </c>
      <c r="I3436" t="s">
        <v>166</v>
      </c>
      <c r="J3436" t="s">
        <v>161</v>
      </c>
      <c r="K3436" t="s">
        <v>133</v>
      </c>
      <c r="L3436" t="s">
        <v>33</v>
      </c>
      <c r="M3436" t="s">
        <v>26</v>
      </c>
      <c r="N3436">
        <v>4480</v>
      </c>
      <c r="O3436">
        <v>4422</v>
      </c>
      <c r="P3436">
        <v>3192</v>
      </c>
      <c r="Q3436">
        <v>2488</v>
      </c>
      <c r="R3436">
        <v>0</v>
      </c>
      <c r="S3436">
        <v>0</v>
      </c>
      <c r="T3436">
        <v>0</v>
      </c>
      <c r="U3436">
        <v>0</v>
      </c>
      <c r="V3436">
        <v>98</v>
      </c>
      <c r="W3436">
        <v>71</v>
      </c>
      <c r="X3436">
        <v>55</v>
      </c>
      <c r="Y3436" t="s">
        <v>173</v>
      </c>
      <c r="Z3436" t="s">
        <v>173</v>
      </c>
      <c r="AA3436" t="s">
        <v>173</v>
      </c>
      <c r="AB3436" t="s">
        <v>173</v>
      </c>
      <c r="AC3436" s="25">
        <v>97.293729372937293</v>
      </c>
      <c r="AD3436" s="25">
        <v>70.231023102310232</v>
      </c>
      <c r="AE3436" s="25">
        <v>54.741474147414735</v>
      </c>
      <c r="AQ3436" s="5">
        <f>VLOOKUP(AR3436,'End KS4 denominations'!A:G,7,0)</f>
        <v>4545</v>
      </c>
      <c r="AR3436" s="5" t="str">
        <f t="shared" si="53"/>
        <v>Girls.S9.state-funded mainstream.Total.Other Christian faith</v>
      </c>
    </row>
    <row r="3437" spans="1:44" x14ac:dyDescent="0.25">
      <c r="A3437">
        <v>201819</v>
      </c>
      <c r="B3437" t="s">
        <v>19</v>
      </c>
      <c r="C3437" t="s">
        <v>110</v>
      </c>
      <c r="D3437" t="s">
        <v>20</v>
      </c>
      <c r="E3437" t="s">
        <v>21</v>
      </c>
      <c r="F3437" t="s">
        <v>22</v>
      </c>
      <c r="G3437" t="s">
        <v>161</v>
      </c>
      <c r="H3437" t="s">
        <v>132</v>
      </c>
      <c r="I3437" t="s">
        <v>166</v>
      </c>
      <c r="J3437" t="s">
        <v>161</v>
      </c>
      <c r="K3437" t="s">
        <v>133</v>
      </c>
      <c r="L3437" t="s">
        <v>33</v>
      </c>
      <c r="M3437" t="s">
        <v>26</v>
      </c>
      <c r="N3437">
        <v>9515</v>
      </c>
      <c r="O3437">
        <v>9394</v>
      </c>
      <c r="P3437">
        <v>6731</v>
      </c>
      <c r="Q3437">
        <v>5301</v>
      </c>
      <c r="R3437">
        <v>0</v>
      </c>
      <c r="S3437">
        <v>0</v>
      </c>
      <c r="T3437">
        <v>0</v>
      </c>
      <c r="U3437">
        <v>0</v>
      </c>
      <c r="V3437">
        <v>98</v>
      </c>
      <c r="W3437">
        <v>70</v>
      </c>
      <c r="X3437">
        <v>55</v>
      </c>
      <c r="Y3437" t="s">
        <v>173</v>
      </c>
      <c r="Z3437" t="s">
        <v>173</v>
      </c>
      <c r="AA3437" t="s">
        <v>173</v>
      </c>
      <c r="AB3437" t="s">
        <v>173</v>
      </c>
      <c r="AC3437" s="25">
        <v>97.26651480637814</v>
      </c>
      <c r="AD3437" s="25">
        <v>69.693518326775731</v>
      </c>
      <c r="AE3437" s="25">
        <v>54.887140194657277</v>
      </c>
      <c r="AQ3437" s="5">
        <f>VLOOKUP(AR3437,'End KS4 denominations'!A:G,7,0)</f>
        <v>9658</v>
      </c>
      <c r="AR3437" s="5" t="str">
        <f t="shared" si="53"/>
        <v>Total.S9.state-funded mainstream.Total.Other Christian faith</v>
      </c>
    </row>
    <row r="3438" spans="1:44" x14ac:dyDescent="0.25">
      <c r="A3438">
        <v>201819</v>
      </c>
      <c r="B3438" t="s">
        <v>19</v>
      </c>
      <c r="C3438" t="s">
        <v>110</v>
      </c>
      <c r="D3438" t="s">
        <v>20</v>
      </c>
      <c r="E3438" t="s">
        <v>21</v>
      </c>
      <c r="F3438" t="s">
        <v>22</v>
      </c>
      <c r="G3438" t="s">
        <v>111</v>
      </c>
      <c r="H3438" t="s">
        <v>132</v>
      </c>
      <c r="I3438" t="s">
        <v>166</v>
      </c>
      <c r="J3438" t="s">
        <v>161</v>
      </c>
      <c r="K3438" t="s">
        <v>134</v>
      </c>
      <c r="L3438" t="s">
        <v>33</v>
      </c>
      <c r="M3438" t="s">
        <v>26</v>
      </c>
      <c r="N3438">
        <v>24444</v>
      </c>
      <c r="O3438">
        <v>24038</v>
      </c>
      <c r="P3438">
        <v>16380</v>
      </c>
      <c r="Q3438">
        <v>12053</v>
      </c>
      <c r="R3438">
        <v>0</v>
      </c>
      <c r="S3438">
        <v>0</v>
      </c>
      <c r="T3438">
        <v>0</v>
      </c>
      <c r="U3438">
        <v>0</v>
      </c>
      <c r="V3438">
        <v>98</v>
      </c>
      <c r="W3438">
        <v>67</v>
      </c>
      <c r="X3438">
        <v>49</v>
      </c>
      <c r="Y3438" t="s">
        <v>173</v>
      </c>
      <c r="Z3438" t="s">
        <v>173</v>
      </c>
      <c r="AA3438" t="s">
        <v>173</v>
      </c>
      <c r="AB3438" t="s">
        <v>173</v>
      </c>
      <c r="AC3438" s="25">
        <v>96.767440924278418</v>
      </c>
      <c r="AD3438" s="25">
        <v>65.939374421319599</v>
      </c>
      <c r="AE3438" s="25">
        <v>48.520590958496037</v>
      </c>
      <c r="AQ3438" s="5">
        <f>VLOOKUP(AR3438,'End KS4 denominations'!A:G,7,0)</f>
        <v>24841</v>
      </c>
      <c r="AR3438" s="5" t="str">
        <f t="shared" si="53"/>
        <v>Boys.S9.state-funded mainstream.Total.Roman catholic</v>
      </c>
    </row>
    <row r="3439" spans="1:44" x14ac:dyDescent="0.25">
      <c r="A3439">
        <v>201819</v>
      </c>
      <c r="B3439" t="s">
        <v>19</v>
      </c>
      <c r="C3439" t="s">
        <v>110</v>
      </c>
      <c r="D3439" t="s">
        <v>20</v>
      </c>
      <c r="E3439" t="s">
        <v>21</v>
      </c>
      <c r="F3439" t="s">
        <v>22</v>
      </c>
      <c r="G3439" t="s">
        <v>113</v>
      </c>
      <c r="H3439" t="s">
        <v>132</v>
      </c>
      <c r="I3439" t="s">
        <v>166</v>
      </c>
      <c r="J3439" t="s">
        <v>161</v>
      </c>
      <c r="K3439" t="s">
        <v>134</v>
      </c>
      <c r="L3439" t="s">
        <v>33</v>
      </c>
      <c r="M3439" t="s">
        <v>26</v>
      </c>
      <c r="N3439">
        <v>25722</v>
      </c>
      <c r="O3439">
        <v>25378</v>
      </c>
      <c r="P3439">
        <v>17889</v>
      </c>
      <c r="Q3439">
        <v>13200</v>
      </c>
      <c r="R3439">
        <v>0</v>
      </c>
      <c r="S3439">
        <v>0</v>
      </c>
      <c r="T3439">
        <v>0</v>
      </c>
      <c r="U3439">
        <v>0</v>
      </c>
      <c r="V3439">
        <v>98</v>
      </c>
      <c r="W3439">
        <v>69</v>
      </c>
      <c r="X3439">
        <v>51</v>
      </c>
      <c r="Y3439" t="s">
        <v>173</v>
      </c>
      <c r="Z3439" t="s">
        <v>173</v>
      </c>
      <c r="AA3439" t="s">
        <v>173</v>
      </c>
      <c r="AB3439" t="s">
        <v>173</v>
      </c>
      <c r="AC3439" s="25">
        <v>97.368017188459177</v>
      </c>
      <c r="AD3439" s="25">
        <v>68.634898710865571</v>
      </c>
      <c r="AE3439" s="25">
        <v>50.644567219152862</v>
      </c>
      <c r="AQ3439" s="5">
        <f>VLOOKUP(AR3439,'End KS4 denominations'!A:G,7,0)</f>
        <v>26064</v>
      </c>
      <c r="AR3439" s="5" t="str">
        <f t="shared" si="53"/>
        <v>Girls.S9.state-funded mainstream.Total.Roman catholic</v>
      </c>
    </row>
    <row r="3440" spans="1:44" x14ac:dyDescent="0.25">
      <c r="A3440">
        <v>201819</v>
      </c>
      <c r="B3440" t="s">
        <v>19</v>
      </c>
      <c r="C3440" t="s">
        <v>110</v>
      </c>
      <c r="D3440" t="s">
        <v>20</v>
      </c>
      <c r="E3440" t="s">
        <v>21</v>
      </c>
      <c r="F3440" t="s">
        <v>22</v>
      </c>
      <c r="G3440" t="s">
        <v>161</v>
      </c>
      <c r="H3440" t="s">
        <v>132</v>
      </c>
      <c r="I3440" t="s">
        <v>166</v>
      </c>
      <c r="J3440" t="s">
        <v>161</v>
      </c>
      <c r="K3440" t="s">
        <v>134</v>
      </c>
      <c r="L3440" t="s">
        <v>33</v>
      </c>
      <c r="M3440" t="s">
        <v>26</v>
      </c>
      <c r="N3440">
        <v>50166</v>
      </c>
      <c r="O3440">
        <v>49416</v>
      </c>
      <c r="P3440">
        <v>34269</v>
      </c>
      <c r="Q3440">
        <v>25253</v>
      </c>
      <c r="R3440">
        <v>0</v>
      </c>
      <c r="S3440">
        <v>0</v>
      </c>
      <c r="T3440">
        <v>0</v>
      </c>
      <c r="U3440">
        <v>0</v>
      </c>
      <c r="V3440">
        <v>98</v>
      </c>
      <c r="W3440">
        <v>68</v>
      </c>
      <c r="X3440">
        <v>50</v>
      </c>
      <c r="Y3440" t="s">
        <v>173</v>
      </c>
      <c r="Z3440" t="s">
        <v>173</v>
      </c>
      <c r="AA3440" t="s">
        <v>173</v>
      </c>
      <c r="AB3440" t="s">
        <v>173</v>
      </c>
      <c r="AC3440" s="25">
        <v>97.074943522247324</v>
      </c>
      <c r="AD3440" s="25">
        <v>67.319516746881447</v>
      </c>
      <c r="AE3440" s="25">
        <v>49.608093507513992</v>
      </c>
      <c r="AQ3440" s="5">
        <f>VLOOKUP(AR3440,'End KS4 denominations'!A:G,7,0)</f>
        <v>50905</v>
      </c>
      <c r="AR3440" s="5" t="str">
        <f t="shared" si="53"/>
        <v>Total.S9.state-funded mainstream.Total.Roman catholic</v>
      </c>
    </row>
    <row r="3441" spans="1:44" x14ac:dyDescent="0.25">
      <c r="A3441">
        <v>201819</v>
      </c>
      <c r="B3441" t="s">
        <v>19</v>
      </c>
      <c r="C3441" t="s">
        <v>110</v>
      </c>
      <c r="D3441" t="s">
        <v>20</v>
      </c>
      <c r="E3441" t="s">
        <v>21</v>
      </c>
      <c r="F3441" t="s">
        <v>22</v>
      </c>
      <c r="G3441" t="s">
        <v>111</v>
      </c>
      <c r="H3441" t="s">
        <v>132</v>
      </c>
      <c r="I3441" t="s">
        <v>166</v>
      </c>
      <c r="J3441" t="s">
        <v>161</v>
      </c>
      <c r="K3441" t="s">
        <v>138</v>
      </c>
      <c r="L3441" t="s">
        <v>33</v>
      </c>
      <c r="M3441" t="s">
        <v>26</v>
      </c>
      <c r="N3441">
        <v>191</v>
      </c>
      <c r="O3441">
        <v>191</v>
      </c>
      <c r="P3441">
        <v>144</v>
      </c>
      <c r="Q3441">
        <v>107</v>
      </c>
      <c r="R3441">
        <v>0</v>
      </c>
      <c r="S3441">
        <v>0</v>
      </c>
      <c r="T3441">
        <v>0</v>
      </c>
      <c r="U3441">
        <v>0</v>
      </c>
      <c r="V3441">
        <v>100</v>
      </c>
      <c r="W3441">
        <v>75</v>
      </c>
      <c r="X3441">
        <v>56</v>
      </c>
      <c r="Y3441" t="s">
        <v>173</v>
      </c>
      <c r="Z3441" t="s">
        <v>173</v>
      </c>
      <c r="AA3441" t="s">
        <v>173</v>
      </c>
      <c r="AB3441" t="s">
        <v>173</v>
      </c>
      <c r="AC3441" s="25">
        <v>100</v>
      </c>
      <c r="AD3441" s="25">
        <v>75.392670157068068</v>
      </c>
      <c r="AE3441" s="25">
        <v>56.02094240837696</v>
      </c>
      <c r="AQ3441" s="5">
        <f>VLOOKUP(AR3441,'End KS4 denominations'!A:G,7,0)</f>
        <v>191</v>
      </c>
      <c r="AR3441" s="5" t="str">
        <f t="shared" si="53"/>
        <v>Boys.S9.state-funded mainstream.Total.Sikh</v>
      </c>
    </row>
    <row r="3442" spans="1:44" x14ac:dyDescent="0.25">
      <c r="A3442">
        <v>201819</v>
      </c>
      <c r="B3442" t="s">
        <v>19</v>
      </c>
      <c r="C3442" t="s">
        <v>110</v>
      </c>
      <c r="D3442" t="s">
        <v>20</v>
      </c>
      <c r="E3442" t="s">
        <v>21</v>
      </c>
      <c r="F3442" t="s">
        <v>22</v>
      </c>
      <c r="G3442" t="s">
        <v>113</v>
      </c>
      <c r="H3442" t="s">
        <v>132</v>
      </c>
      <c r="I3442" t="s">
        <v>166</v>
      </c>
      <c r="J3442" t="s">
        <v>161</v>
      </c>
      <c r="K3442" t="s">
        <v>138</v>
      </c>
      <c r="L3442" t="s">
        <v>33</v>
      </c>
      <c r="M3442" t="s">
        <v>26</v>
      </c>
      <c r="N3442">
        <v>158</v>
      </c>
      <c r="O3442">
        <v>157</v>
      </c>
      <c r="P3442">
        <v>131</v>
      </c>
      <c r="Q3442">
        <v>94</v>
      </c>
      <c r="R3442">
        <v>0</v>
      </c>
      <c r="S3442">
        <v>0</v>
      </c>
      <c r="T3442">
        <v>0</v>
      </c>
      <c r="U3442">
        <v>0</v>
      </c>
      <c r="V3442">
        <v>99</v>
      </c>
      <c r="W3442">
        <v>82</v>
      </c>
      <c r="X3442">
        <v>59</v>
      </c>
      <c r="Y3442" t="s">
        <v>173</v>
      </c>
      <c r="Z3442" t="s">
        <v>173</v>
      </c>
      <c r="AA3442" t="s">
        <v>173</v>
      </c>
      <c r="AB3442" t="s">
        <v>173</v>
      </c>
      <c r="AC3442" s="25">
        <v>99.367088607594937</v>
      </c>
      <c r="AD3442" s="25">
        <v>82.911392405063282</v>
      </c>
      <c r="AE3442" s="25">
        <v>59.493670886075947</v>
      </c>
      <c r="AQ3442" s="5">
        <f>VLOOKUP(AR3442,'End KS4 denominations'!A:G,7,0)</f>
        <v>158</v>
      </c>
      <c r="AR3442" s="5" t="str">
        <f t="shared" si="53"/>
        <v>Girls.S9.state-funded mainstream.Total.Sikh</v>
      </c>
    </row>
    <row r="3443" spans="1:44" x14ac:dyDescent="0.25">
      <c r="A3443">
        <v>201819</v>
      </c>
      <c r="B3443" t="s">
        <v>19</v>
      </c>
      <c r="C3443" t="s">
        <v>110</v>
      </c>
      <c r="D3443" t="s">
        <v>20</v>
      </c>
      <c r="E3443" t="s">
        <v>21</v>
      </c>
      <c r="F3443" t="s">
        <v>22</v>
      </c>
      <c r="G3443" t="s">
        <v>161</v>
      </c>
      <c r="H3443" t="s">
        <v>132</v>
      </c>
      <c r="I3443" t="s">
        <v>166</v>
      </c>
      <c r="J3443" t="s">
        <v>161</v>
      </c>
      <c r="K3443" t="s">
        <v>138</v>
      </c>
      <c r="L3443" t="s">
        <v>33</v>
      </c>
      <c r="M3443" t="s">
        <v>26</v>
      </c>
      <c r="N3443">
        <v>349</v>
      </c>
      <c r="O3443">
        <v>348</v>
      </c>
      <c r="P3443">
        <v>275</v>
      </c>
      <c r="Q3443">
        <v>201</v>
      </c>
      <c r="R3443">
        <v>0</v>
      </c>
      <c r="S3443">
        <v>0</v>
      </c>
      <c r="T3443">
        <v>0</v>
      </c>
      <c r="U3443">
        <v>0</v>
      </c>
      <c r="V3443">
        <v>99</v>
      </c>
      <c r="W3443">
        <v>78</v>
      </c>
      <c r="X3443">
        <v>57</v>
      </c>
      <c r="Y3443" t="s">
        <v>173</v>
      </c>
      <c r="Z3443" t="s">
        <v>173</v>
      </c>
      <c r="AA3443" t="s">
        <v>173</v>
      </c>
      <c r="AB3443" t="s">
        <v>173</v>
      </c>
      <c r="AC3443" s="25">
        <v>99.713467048710598</v>
      </c>
      <c r="AD3443" s="25">
        <v>78.796561604584525</v>
      </c>
      <c r="AE3443" s="25">
        <v>57.59312320916905</v>
      </c>
      <c r="AQ3443" s="5">
        <f>VLOOKUP(AR3443,'End KS4 denominations'!A:G,7,0)</f>
        <v>349</v>
      </c>
      <c r="AR3443" s="5" t="str">
        <f t="shared" si="53"/>
        <v>Total.S9.state-funded mainstream.Total.Sikh</v>
      </c>
    </row>
    <row r="3444" spans="1:44" x14ac:dyDescent="0.25">
      <c r="A3444">
        <v>201819</v>
      </c>
      <c r="B3444" t="s">
        <v>19</v>
      </c>
      <c r="C3444" t="s">
        <v>110</v>
      </c>
      <c r="D3444" t="s">
        <v>20</v>
      </c>
      <c r="E3444" t="s">
        <v>21</v>
      </c>
      <c r="F3444" t="s">
        <v>22</v>
      </c>
      <c r="G3444" t="s">
        <v>111</v>
      </c>
      <c r="H3444" t="s">
        <v>132</v>
      </c>
      <c r="I3444" t="s">
        <v>166</v>
      </c>
      <c r="J3444" t="s">
        <v>161</v>
      </c>
      <c r="K3444" t="s">
        <v>90</v>
      </c>
      <c r="L3444" t="s">
        <v>34</v>
      </c>
      <c r="M3444" t="s">
        <v>26</v>
      </c>
      <c r="N3444">
        <v>15071</v>
      </c>
      <c r="O3444">
        <v>14999</v>
      </c>
      <c r="P3444">
        <v>12971</v>
      </c>
      <c r="Q3444">
        <v>10845</v>
      </c>
      <c r="R3444">
        <v>0</v>
      </c>
      <c r="S3444">
        <v>0</v>
      </c>
      <c r="T3444">
        <v>0</v>
      </c>
      <c r="U3444">
        <v>0</v>
      </c>
      <c r="V3444">
        <v>99</v>
      </c>
      <c r="W3444">
        <v>86</v>
      </c>
      <c r="X3444">
        <v>71</v>
      </c>
      <c r="Y3444" t="s">
        <v>173</v>
      </c>
      <c r="Z3444" t="s">
        <v>173</v>
      </c>
      <c r="AA3444" t="s">
        <v>173</v>
      </c>
      <c r="AB3444" t="s">
        <v>173</v>
      </c>
      <c r="AC3444" s="25">
        <v>98.755596523571242</v>
      </c>
      <c r="AD3444" s="25">
        <v>85.402949697129316</v>
      </c>
      <c r="AE3444" s="25">
        <v>71.405056623650253</v>
      </c>
      <c r="AQ3444" s="5">
        <f>VLOOKUP(AR3444,'End KS4 denominations'!A:G,7,0)</f>
        <v>15188</v>
      </c>
      <c r="AR3444" s="5" t="str">
        <f t="shared" si="53"/>
        <v>Boys.S9.state-funded mainstream.Total.Church of England</v>
      </c>
    </row>
    <row r="3445" spans="1:44" x14ac:dyDescent="0.25">
      <c r="A3445">
        <v>201819</v>
      </c>
      <c r="B3445" t="s">
        <v>19</v>
      </c>
      <c r="C3445" t="s">
        <v>110</v>
      </c>
      <c r="D3445" t="s">
        <v>20</v>
      </c>
      <c r="E3445" t="s">
        <v>21</v>
      </c>
      <c r="F3445" t="s">
        <v>22</v>
      </c>
      <c r="G3445" t="s">
        <v>113</v>
      </c>
      <c r="H3445" t="s">
        <v>132</v>
      </c>
      <c r="I3445" t="s">
        <v>166</v>
      </c>
      <c r="J3445" t="s">
        <v>161</v>
      </c>
      <c r="K3445" t="s">
        <v>90</v>
      </c>
      <c r="L3445" t="s">
        <v>34</v>
      </c>
      <c r="M3445" t="s">
        <v>26</v>
      </c>
      <c r="N3445">
        <v>14579</v>
      </c>
      <c r="O3445">
        <v>14520</v>
      </c>
      <c r="P3445">
        <v>13287</v>
      </c>
      <c r="Q3445">
        <v>11971</v>
      </c>
      <c r="R3445">
        <v>0</v>
      </c>
      <c r="S3445">
        <v>0</v>
      </c>
      <c r="T3445">
        <v>0</v>
      </c>
      <c r="U3445">
        <v>0</v>
      </c>
      <c r="V3445">
        <v>99</v>
      </c>
      <c r="W3445">
        <v>91</v>
      </c>
      <c r="X3445">
        <v>82</v>
      </c>
      <c r="Y3445" t="s">
        <v>173</v>
      </c>
      <c r="Z3445" t="s">
        <v>173</v>
      </c>
      <c r="AA3445" t="s">
        <v>173</v>
      </c>
      <c r="AB3445" t="s">
        <v>173</v>
      </c>
      <c r="AC3445" s="25">
        <v>99.13292824469174</v>
      </c>
      <c r="AD3445" s="25">
        <v>90.714822147880113</v>
      </c>
      <c r="AE3445" s="25">
        <v>81.730047108622927</v>
      </c>
      <c r="AQ3445" s="5">
        <f>VLOOKUP(AR3445,'End KS4 denominations'!A:G,7,0)</f>
        <v>14647</v>
      </c>
      <c r="AR3445" s="5" t="str">
        <f t="shared" si="53"/>
        <v>Girls.S9.state-funded mainstream.Total.Church of England</v>
      </c>
    </row>
    <row r="3446" spans="1:44" x14ac:dyDescent="0.25">
      <c r="A3446">
        <v>201819</v>
      </c>
      <c r="B3446" t="s">
        <v>19</v>
      </c>
      <c r="C3446" t="s">
        <v>110</v>
      </c>
      <c r="D3446" t="s">
        <v>20</v>
      </c>
      <c r="E3446" t="s">
        <v>21</v>
      </c>
      <c r="F3446" t="s">
        <v>22</v>
      </c>
      <c r="G3446" t="s">
        <v>161</v>
      </c>
      <c r="H3446" t="s">
        <v>132</v>
      </c>
      <c r="I3446" t="s">
        <v>166</v>
      </c>
      <c r="J3446" t="s">
        <v>161</v>
      </c>
      <c r="K3446" t="s">
        <v>90</v>
      </c>
      <c r="L3446" t="s">
        <v>34</v>
      </c>
      <c r="M3446" t="s">
        <v>26</v>
      </c>
      <c r="N3446">
        <v>29650</v>
      </c>
      <c r="O3446">
        <v>29519</v>
      </c>
      <c r="P3446">
        <v>26258</v>
      </c>
      <c r="Q3446">
        <v>22816</v>
      </c>
      <c r="R3446">
        <v>0</v>
      </c>
      <c r="S3446">
        <v>0</v>
      </c>
      <c r="T3446">
        <v>0</v>
      </c>
      <c r="U3446">
        <v>0</v>
      </c>
      <c r="V3446">
        <v>99</v>
      </c>
      <c r="W3446">
        <v>88</v>
      </c>
      <c r="X3446">
        <v>76</v>
      </c>
      <c r="Y3446" t="s">
        <v>173</v>
      </c>
      <c r="Z3446" t="s">
        <v>173</v>
      </c>
      <c r="AA3446" t="s">
        <v>173</v>
      </c>
      <c r="AB3446" t="s">
        <v>173</v>
      </c>
      <c r="AC3446" s="25">
        <v>98.940841293782469</v>
      </c>
      <c r="AD3446" s="25">
        <v>88.010725657784477</v>
      </c>
      <c r="AE3446" s="25">
        <v>76.473940003351771</v>
      </c>
      <c r="AQ3446" s="5">
        <f>VLOOKUP(AR3446,'End KS4 denominations'!A:G,7,0)</f>
        <v>29835</v>
      </c>
      <c r="AR3446" s="5" t="str">
        <f t="shared" si="53"/>
        <v>Total.S9.state-funded mainstream.Total.Church of England</v>
      </c>
    </row>
    <row r="3447" spans="1:44" x14ac:dyDescent="0.25">
      <c r="A3447">
        <v>201819</v>
      </c>
      <c r="B3447" t="s">
        <v>19</v>
      </c>
      <c r="C3447" t="s">
        <v>110</v>
      </c>
      <c r="D3447" t="s">
        <v>20</v>
      </c>
      <c r="E3447" t="s">
        <v>21</v>
      </c>
      <c r="F3447" t="s">
        <v>22</v>
      </c>
      <c r="G3447" t="s">
        <v>111</v>
      </c>
      <c r="H3447" t="s">
        <v>132</v>
      </c>
      <c r="I3447" t="s">
        <v>166</v>
      </c>
      <c r="J3447" t="s">
        <v>161</v>
      </c>
      <c r="K3447" t="s">
        <v>135</v>
      </c>
      <c r="L3447" t="s">
        <v>34</v>
      </c>
      <c r="M3447" t="s">
        <v>26</v>
      </c>
      <c r="N3447">
        <v>77</v>
      </c>
      <c r="O3447">
        <v>77</v>
      </c>
      <c r="P3447">
        <v>72</v>
      </c>
      <c r="Q3447">
        <v>65</v>
      </c>
      <c r="R3447">
        <v>0</v>
      </c>
      <c r="S3447">
        <v>0</v>
      </c>
      <c r="T3447">
        <v>0</v>
      </c>
      <c r="U3447">
        <v>0</v>
      </c>
      <c r="V3447">
        <v>100</v>
      </c>
      <c r="W3447">
        <v>93</v>
      </c>
      <c r="X3447">
        <v>84</v>
      </c>
      <c r="Y3447" t="s">
        <v>173</v>
      </c>
      <c r="Z3447" t="s">
        <v>173</v>
      </c>
      <c r="AA3447" t="s">
        <v>173</v>
      </c>
      <c r="AB3447" t="s">
        <v>173</v>
      </c>
      <c r="AC3447" s="25">
        <v>100</v>
      </c>
      <c r="AD3447" s="25">
        <v>93.506493506493499</v>
      </c>
      <c r="AE3447" s="25">
        <v>84.415584415584405</v>
      </c>
      <c r="AQ3447" s="5">
        <f>VLOOKUP(AR3447,'End KS4 denominations'!A:G,7,0)</f>
        <v>77</v>
      </c>
      <c r="AR3447" s="5" t="str">
        <f t="shared" si="53"/>
        <v>Boys.S9.state-funded mainstream.Total.Hindu</v>
      </c>
    </row>
    <row r="3448" spans="1:44" x14ac:dyDescent="0.25">
      <c r="A3448">
        <v>201819</v>
      </c>
      <c r="B3448" t="s">
        <v>19</v>
      </c>
      <c r="C3448" t="s">
        <v>110</v>
      </c>
      <c r="D3448" t="s">
        <v>20</v>
      </c>
      <c r="E3448" t="s">
        <v>21</v>
      </c>
      <c r="F3448" t="s">
        <v>22</v>
      </c>
      <c r="G3448" t="s">
        <v>113</v>
      </c>
      <c r="H3448" t="s">
        <v>132</v>
      </c>
      <c r="I3448" t="s">
        <v>166</v>
      </c>
      <c r="J3448" t="s">
        <v>161</v>
      </c>
      <c r="K3448" t="s">
        <v>135</v>
      </c>
      <c r="L3448" t="s">
        <v>34</v>
      </c>
      <c r="M3448" t="s">
        <v>26</v>
      </c>
      <c r="N3448">
        <v>68</v>
      </c>
      <c r="O3448">
        <v>68</v>
      </c>
      <c r="P3448">
        <v>64</v>
      </c>
      <c r="Q3448">
        <v>61</v>
      </c>
      <c r="R3448">
        <v>0</v>
      </c>
      <c r="S3448">
        <v>0</v>
      </c>
      <c r="T3448">
        <v>0</v>
      </c>
      <c r="U3448">
        <v>0</v>
      </c>
      <c r="V3448">
        <v>100</v>
      </c>
      <c r="W3448">
        <v>94</v>
      </c>
      <c r="X3448">
        <v>89</v>
      </c>
      <c r="Y3448" t="s">
        <v>173</v>
      </c>
      <c r="Z3448" t="s">
        <v>173</v>
      </c>
      <c r="AA3448" t="s">
        <v>173</v>
      </c>
      <c r="AB3448" t="s">
        <v>173</v>
      </c>
      <c r="AC3448" s="25">
        <v>100</v>
      </c>
      <c r="AD3448" s="25">
        <v>94.117647058823522</v>
      </c>
      <c r="AE3448" s="25">
        <v>89.705882352941174</v>
      </c>
      <c r="AQ3448" s="5">
        <f>VLOOKUP(AR3448,'End KS4 denominations'!A:G,7,0)</f>
        <v>68</v>
      </c>
      <c r="AR3448" s="5" t="str">
        <f t="shared" si="53"/>
        <v>Girls.S9.state-funded mainstream.Total.Hindu</v>
      </c>
    </row>
    <row r="3449" spans="1:44" x14ac:dyDescent="0.25">
      <c r="A3449">
        <v>201819</v>
      </c>
      <c r="B3449" t="s">
        <v>19</v>
      </c>
      <c r="C3449" t="s">
        <v>110</v>
      </c>
      <c r="D3449" t="s">
        <v>20</v>
      </c>
      <c r="E3449" t="s">
        <v>21</v>
      </c>
      <c r="F3449" t="s">
        <v>22</v>
      </c>
      <c r="G3449" t="s">
        <v>161</v>
      </c>
      <c r="H3449" t="s">
        <v>132</v>
      </c>
      <c r="I3449" t="s">
        <v>166</v>
      </c>
      <c r="J3449" t="s">
        <v>161</v>
      </c>
      <c r="K3449" t="s">
        <v>135</v>
      </c>
      <c r="L3449" t="s">
        <v>34</v>
      </c>
      <c r="M3449" t="s">
        <v>26</v>
      </c>
      <c r="N3449">
        <v>145</v>
      </c>
      <c r="O3449">
        <v>145</v>
      </c>
      <c r="P3449">
        <v>136</v>
      </c>
      <c r="Q3449">
        <v>126</v>
      </c>
      <c r="R3449">
        <v>0</v>
      </c>
      <c r="S3449">
        <v>0</v>
      </c>
      <c r="T3449">
        <v>0</v>
      </c>
      <c r="U3449">
        <v>0</v>
      </c>
      <c r="V3449">
        <v>100</v>
      </c>
      <c r="W3449">
        <v>93</v>
      </c>
      <c r="X3449">
        <v>86</v>
      </c>
      <c r="Y3449" t="s">
        <v>173</v>
      </c>
      <c r="Z3449" t="s">
        <v>173</v>
      </c>
      <c r="AA3449" t="s">
        <v>173</v>
      </c>
      <c r="AB3449" t="s">
        <v>173</v>
      </c>
      <c r="AC3449" s="25">
        <v>100</v>
      </c>
      <c r="AD3449" s="25">
        <v>93.793103448275858</v>
      </c>
      <c r="AE3449" s="25">
        <v>86.896551724137922</v>
      </c>
      <c r="AQ3449" s="5">
        <f>VLOOKUP(AR3449,'End KS4 denominations'!A:G,7,0)</f>
        <v>145</v>
      </c>
      <c r="AR3449" s="5" t="str">
        <f t="shared" si="53"/>
        <v>Total.S9.state-funded mainstream.Total.Hindu</v>
      </c>
    </row>
    <row r="3450" spans="1:44" x14ac:dyDescent="0.25">
      <c r="A3450">
        <v>201819</v>
      </c>
      <c r="B3450" t="s">
        <v>19</v>
      </c>
      <c r="C3450" t="s">
        <v>110</v>
      </c>
      <c r="D3450" t="s">
        <v>20</v>
      </c>
      <c r="E3450" t="s">
        <v>21</v>
      </c>
      <c r="F3450" t="s">
        <v>22</v>
      </c>
      <c r="G3450" t="s">
        <v>111</v>
      </c>
      <c r="H3450" t="s">
        <v>132</v>
      </c>
      <c r="I3450" t="s">
        <v>166</v>
      </c>
      <c r="J3450" t="s">
        <v>161</v>
      </c>
      <c r="K3450" t="s">
        <v>136</v>
      </c>
      <c r="L3450" t="s">
        <v>34</v>
      </c>
      <c r="M3450" t="s">
        <v>26</v>
      </c>
      <c r="N3450">
        <v>615</v>
      </c>
      <c r="O3450">
        <v>615</v>
      </c>
      <c r="P3450">
        <v>591</v>
      </c>
      <c r="Q3450">
        <v>556</v>
      </c>
      <c r="R3450">
        <v>0</v>
      </c>
      <c r="S3450">
        <v>0</v>
      </c>
      <c r="T3450">
        <v>0</v>
      </c>
      <c r="U3450">
        <v>0</v>
      </c>
      <c r="V3450">
        <v>100</v>
      </c>
      <c r="W3450">
        <v>96</v>
      </c>
      <c r="X3450">
        <v>90</v>
      </c>
      <c r="Y3450" t="s">
        <v>173</v>
      </c>
      <c r="Z3450" t="s">
        <v>173</v>
      </c>
      <c r="AA3450" t="s">
        <v>173</v>
      </c>
      <c r="AB3450" t="s">
        <v>173</v>
      </c>
      <c r="AC3450" s="25">
        <v>98.557692307692307</v>
      </c>
      <c r="AD3450" s="25">
        <v>94.711538461538453</v>
      </c>
      <c r="AE3450" s="25">
        <v>89.102564102564102</v>
      </c>
      <c r="AQ3450" s="5">
        <f>VLOOKUP(AR3450,'End KS4 denominations'!A:G,7,0)</f>
        <v>624</v>
      </c>
      <c r="AR3450" s="5" t="str">
        <f t="shared" si="53"/>
        <v>Boys.S9.state-funded mainstream.Total.Jewish</v>
      </c>
    </row>
    <row r="3451" spans="1:44" x14ac:dyDescent="0.25">
      <c r="A3451">
        <v>201819</v>
      </c>
      <c r="B3451" t="s">
        <v>19</v>
      </c>
      <c r="C3451" t="s">
        <v>110</v>
      </c>
      <c r="D3451" t="s">
        <v>20</v>
      </c>
      <c r="E3451" t="s">
        <v>21</v>
      </c>
      <c r="F3451" t="s">
        <v>22</v>
      </c>
      <c r="G3451" t="s">
        <v>113</v>
      </c>
      <c r="H3451" t="s">
        <v>132</v>
      </c>
      <c r="I3451" t="s">
        <v>166</v>
      </c>
      <c r="J3451" t="s">
        <v>161</v>
      </c>
      <c r="K3451" t="s">
        <v>136</v>
      </c>
      <c r="L3451" t="s">
        <v>34</v>
      </c>
      <c r="M3451" t="s">
        <v>26</v>
      </c>
      <c r="N3451">
        <v>758</v>
      </c>
      <c r="O3451">
        <v>758</v>
      </c>
      <c r="P3451">
        <v>746</v>
      </c>
      <c r="Q3451">
        <v>718</v>
      </c>
      <c r="R3451">
        <v>0</v>
      </c>
      <c r="S3451">
        <v>0</v>
      </c>
      <c r="T3451">
        <v>0</v>
      </c>
      <c r="U3451">
        <v>0</v>
      </c>
      <c r="V3451">
        <v>100</v>
      </c>
      <c r="W3451">
        <v>98</v>
      </c>
      <c r="X3451">
        <v>94</v>
      </c>
      <c r="Y3451" t="s">
        <v>173</v>
      </c>
      <c r="Z3451" t="s">
        <v>173</v>
      </c>
      <c r="AA3451" t="s">
        <v>173</v>
      </c>
      <c r="AB3451" t="s">
        <v>173</v>
      </c>
      <c r="AC3451" s="25">
        <v>99.605781865965838</v>
      </c>
      <c r="AD3451" s="25">
        <v>98.028909329829176</v>
      </c>
      <c r="AE3451" s="25">
        <v>94.349540078843631</v>
      </c>
      <c r="AQ3451" s="5">
        <f>VLOOKUP(AR3451,'End KS4 denominations'!A:G,7,0)</f>
        <v>761</v>
      </c>
      <c r="AR3451" s="5" t="str">
        <f t="shared" si="53"/>
        <v>Girls.S9.state-funded mainstream.Total.Jewish</v>
      </c>
    </row>
    <row r="3452" spans="1:44" x14ac:dyDescent="0.25">
      <c r="A3452">
        <v>201819</v>
      </c>
      <c r="B3452" t="s">
        <v>19</v>
      </c>
      <c r="C3452" t="s">
        <v>110</v>
      </c>
      <c r="D3452" t="s">
        <v>20</v>
      </c>
      <c r="E3452" t="s">
        <v>21</v>
      </c>
      <c r="F3452" t="s">
        <v>22</v>
      </c>
      <c r="G3452" t="s">
        <v>161</v>
      </c>
      <c r="H3452" t="s">
        <v>132</v>
      </c>
      <c r="I3452" t="s">
        <v>166</v>
      </c>
      <c r="J3452" t="s">
        <v>161</v>
      </c>
      <c r="K3452" t="s">
        <v>136</v>
      </c>
      <c r="L3452" t="s">
        <v>34</v>
      </c>
      <c r="M3452" t="s">
        <v>26</v>
      </c>
      <c r="N3452">
        <v>1373</v>
      </c>
      <c r="O3452">
        <v>1373</v>
      </c>
      <c r="P3452">
        <v>1337</v>
      </c>
      <c r="Q3452">
        <v>1274</v>
      </c>
      <c r="R3452">
        <v>0</v>
      </c>
      <c r="S3452">
        <v>0</v>
      </c>
      <c r="T3452">
        <v>0</v>
      </c>
      <c r="U3452">
        <v>0</v>
      </c>
      <c r="V3452">
        <v>100</v>
      </c>
      <c r="W3452">
        <v>97</v>
      </c>
      <c r="X3452">
        <v>92</v>
      </c>
      <c r="Y3452" t="s">
        <v>173</v>
      </c>
      <c r="Z3452" t="s">
        <v>173</v>
      </c>
      <c r="AA3452" t="s">
        <v>173</v>
      </c>
      <c r="AB3452" t="s">
        <v>173</v>
      </c>
      <c r="AC3452" s="25">
        <v>99.133574007220219</v>
      </c>
      <c r="AD3452" s="25">
        <v>96.53429602888086</v>
      </c>
      <c r="AE3452" s="25">
        <v>91.985559566787003</v>
      </c>
      <c r="AQ3452" s="5">
        <f>VLOOKUP(AR3452,'End KS4 denominations'!A:G,7,0)</f>
        <v>1385</v>
      </c>
      <c r="AR3452" s="5" t="str">
        <f t="shared" si="53"/>
        <v>Total.S9.state-funded mainstream.Total.Jewish</v>
      </c>
    </row>
    <row r="3453" spans="1:44" x14ac:dyDescent="0.25">
      <c r="A3453">
        <v>201819</v>
      </c>
      <c r="B3453" t="s">
        <v>19</v>
      </c>
      <c r="C3453" t="s">
        <v>110</v>
      </c>
      <c r="D3453" t="s">
        <v>20</v>
      </c>
      <c r="E3453" t="s">
        <v>21</v>
      </c>
      <c r="F3453" t="s">
        <v>22</v>
      </c>
      <c r="G3453" t="s">
        <v>111</v>
      </c>
      <c r="H3453" t="s">
        <v>132</v>
      </c>
      <c r="I3453" t="s">
        <v>166</v>
      </c>
      <c r="J3453" t="s">
        <v>161</v>
      </c>
      <c r="K3453" t="s">
        <v>137</v>
      </c>
      <c r="L3453" t="s">
        <v>34</v>
      </c>
      <c r="M3453" t="s">
        <v>26</v>
      </c>
      <c r="N3453">
        <v>387</v>
      </c>
      <c r="O3453">
        <v>387</v>
      </c>
      <c r="P3453">
        <v>377</v>
      </c>
      <c r="Q3453">
        <v>362</v>
      </c>
      <c r="R3453">
        <v>0</v>
      </c>
      <c r="S3453">
        <v>0</v>
      </c>
      <c r="T3453">
        <v>0</v>
      </c>
      <c r="U3453">
        <v>0</v>
      </c>
      <c r="V3453">
        <v>100</v>
      </c>
      <c r="W3453">
        <v>97</v>
      </c>
      <c r="X3453">
        <v>93</v>
      </c>
      <c r="Y3453" t="s">
        <v>173</v>
      </c>
      <c r="Z3453" t="s">
        <v>173</v>
      </c>
      <c r="AA3453" t="s">
        <v>173</v>
      </c>
      <c r="AB3453" t="s">
        <v>173</v>
      </c>
      <c r="AC3453" s="25">
        <v>99.485861182519272</v>
      </c>
      <c r="AD3453" s="25">
        <v>96.915167095115677</v>
      </c>
      <c r="AE3453" s="25">
        <v>93.059125964010278</v>
      </c>
      <c r="AQ3453" s="5">
        <f>VLOOKUP(AR3453,'End KS4 denominations'!A:G,7,0)</f>
        <v>389</v>
      </c>
      <c r="AR3453" s="5" t="str">
        <f t="shared" si="53"/>
        <v>Boys.S9.state-funded mainstream.Total.Muslim</v>
      </c>
    </row>
    <row r="3454" spans="1:44" x14ac:dyDescent="0.25">
      <c r="A3454">
        <v>201819</v>
      </c>
      <c r="B3454" t="s">
        <v>19</v>
      </c>
      <c r="C3454" t="s">
        <v>110</v>
      </c>
      <c r="D3454" t="s">
        <v>20</v>
      </c>
      <c r="E3454" t="s">
        <v>21</v>
      </c>
      <c r="F3454" t="s">
        <v>22</v>
      </c>
      <c r="G3454" t="s">
        <v>113</v>
      </c>
      <c r="H3454" t="s">
        <v>132</v>
      </c>
      <c r="I3454" t="s">
        <v>166</v>
      </c>
      <c r="J3454" t="s">
        <v>161</v>
      </c>
      <c r="K3454" t="s">
        <v>137</v>
      </c>
      <c r="L3454" t="s">
        <v>34</v>
      </c>
      <c r="M3454" t="s">
        <v>26</v>
      </c>
      <c r="N3454">
        <v>782</v>
      </c>
      <c r="O3454">
        <v>781</v>
      </c>
      <c r="P3454">
        <v>766</v>
      </c>
      <c r="Q3454">
        <v>739</v>
      </c>
      <c r="R3454">
        <v>0</v>
      </c>
      <c r="S3454">
        <v>0</v>
      </c>
      <c r="T3454">
        <v>0</v>
      </c>
      <c r="U3454">
        <v>0</v>
      </c>
      <c r="V3454">
        <v>99</v>
      </c>
      <c r="W3454">
        <v>97</v>
      </c>
      <c r="X3454">
        <v>94</v>
      </c>
      <c r="Y3454" t="s">
        <v>173</v>
      </c>
      <c r="Z3454" t="s">
        <v>173</v>
      </c>
      <c r="AA3454" t="s">
        <v>173</v>
      </c>
      <c r="AB3454" t="s">
        <v>173</v>
      </c>
      <c r="AC3454" s="25">
        <v>99.744572158365258</v>
      </c>
      <c r="AD3454" s="25">
        <v>97.828863346104725</v>
      </c>
      <c r="AE3454" s="25">
        <v>94.380587484035757</v>
      </c>
      <c r="AQ3454" s="5">
        <f>VLOOKUP(AR3454,'End KS4 denominations'!A:G,7,0)</f>
        <v>783</v>
      </c>
      <c r="AR3454" s="5" t="str">
        <f t="shared" si="53"/>
        <v>Girls.S9.state-funded mainstream.Total.Muslim</v>
      </c>
    </row>
    <row r="3455" spans="1:44" x14ac:dyDescent="0.25">
      <c r="A3455">
        <v>201819</v>
      </c>
      <c r="B3455" t="s">
        <v>19</v>
      </c>
      <c r="C3455" t="s">
        <v>110</v>
      </c>
      <c r="D3455" t="s">
        <v>20</v>
      </c>
      <c r="E3455" t="s">
        <v>21</v>
      </c>
      <c r="F3455" t="s">
        <v>22</v>
      </c>
      <c r="G3455" t="s">
        <v>161</v>
      </c>
      <c r="H3455" t="s">
        <v>132</v>
      </c>
      <c r="I3455" t="s">
        <v>166</v>
      </c>
      <c r="J3455" t="s">
        <v>161</v>
      </c>
      <c r="K3455" t="s">
        <v>137</v>
      </c>
      <c r="L3455" t="s">
        <v>34</v>
      </c>
      <c r="M3455" t="s">
        <v>26</v>
      </c>
      <c r="N3455">
        <v>1169</v>
      </c>
      <c r="O3455">
        <v>1168</v>
      </c>
      <c r="P3455">
        <v>1143</v>
      </c>
      <c r="Q3455">
        <v>1101</v>
      </c>
      <c r="R3455">
        <v>0</v>
      </c>
      <c r="S3455">
        <v>0</v>
      </c>
      <c r="T3455">
        <v>0</v>
      </c>
      <c r="U3455">
        <v>0</v>
      </c>
      <c r="V3455">
        <v>99</v>
      </c>
      <c r="W3455">
        <v>97</v>
      </c>
      <c r="X3455">
        <v>94</v>
      </c>
      <c r="Y3455" t="s">
        <v>173</v>
      </c>
      <c r="Z3455" t="s">
        <v>173</v>
      </c>
      <c r="AA3455" t="s">
        <v>173</v>
      </c>
      <c r="AB3455" t="s">
        <v>173</v>
      </c>
      <c r="AC3455" s="25">
        <v>99.658703071672349</v>
      </c>
      <c r="AD3455" s="25">
        <v>97.525597269624569</v>
      </c>
      <c r="AE3455" s="25">
        <v>93.941979522184312</v>
      </c>
      <c r="AQ3455" s="5">
        <f>VLOOKUP(AR3455,'End KS4 denominations'!A:G,7,0)</f>
        <v>1172</v>
      </c>
      <c r="AR3455" s="5" t="str">
        <f t="shared" si="53"/>
        <v>Total.S9.state-funded mainstream.Total.Muslim</v>
      </c>
    </row>
    <row r="3456" spans="1:44" x14ac:dyDescent="0.25">
      <c r="A3456">
        <v>201819</v>
      </c>
      <c r="B3456" t="s">
        <v>19</v>
      </c>
      <c r="C3456" t="s">
        <v>110</v>
      </c>
      <c r="D3456" t="s">
        <v>20</v>
      </c>
      <c r="E3456" t="s">
        <v>21</v>
      </c>
      <c r="F3456" t="s">
        <v>22</v>
      </c>
      <c r="G3456" t="s">
        <v>111</v>
      </c>
      <c r="H3456" t="s">
        <v>132</v>
      </c>
      <c r="I3456" t="s">
        <v>166</v>
      </c>
      <c r="J3456" t="s">
        <v>161</v>
      </c>
      <c r="K3456" t="s">
        <v>91</v>
      </c>
      <c r="L3456" t="s">
        <v>34</v>
      </c>
      <c r="M3456" t="s">
        <v>26</v>
      </c>
      <c r="N3456">
        <v>220408</v>
      </c>
      <c r="O3456">
        <v>219081</v>
      </c>
      <c r="P3456">
        <v>183649</v>
      </c>
      <c r="Q3456">
        <v>150767</v>
      </c>
      <c r="R3456">
        <v>0</v>
      </c>
      <c r="S3456">
        <v>0</v>
      </c>
      <c r="T3456">
        <v>0</v>
      </c>
      <c r="U3456">
        <v>0</v>
      </c>
      <c r="V3456">
        <v>99</v>
      </c>
      <c r="W3456">
        <v>83</v>
      </c>
      <c r="X3456">
        <v>68</v>
      </c>
      <c r="Y3456" t="s">
        <v>173</v>
      </c>
      <c r="Z3456" t="s">
        <v>173</v>
      </c>
      <c r="AA3456" t="s">
        <v>173</v>
      </c>
      <c r="AB3456" t="s">
        <v>173</v>
      </c>
      <c r="AC3456" s="25">
        <v>98.725158848181692</v>
      </c>
      <c r="AD3456" s="25">
        <v>82.758325447253384</v>
      </c>
      <c r="AE3456" s="25">
        <v>67.94060655220585</v>
      </c>
      <c r="AQ3456" s="5">
        <f>VLOOKUP(AR3456,'End KS4 denominations'!A:G,7,0)</f>
        <v>221910</v>
      </c>
      <c r="AR3456" s="5" t="str">
        <f t="shared" ref="AR3456:AR3519" si="54">CONCATENATE(G3456,".",H3456,".",I3456,".",J3456,".",K3456)</f>
        <v>Boys.S9.state-funded mainstream.Total.No religious character</v>
      </c>
    </row>
    <row r="3457" spans="1:44" x14ac:dyDescent="0.25">
      <c r="A3457">
        <v>201819</v>
      </c>
      <c r="B3457" t="s">
        <v>19</v>
      </c>
      <c r="C3457" t="s">
        <v>110</v>
      </c>
      <c r="D3457" t="s">
        <v>20</v>
      </c>
      <c r="E3457" t="s">
        <v>21</v>
      </c>
      <c r="F3457" t="s">
        <v>22</v>
      </c>
      <c r="G3457" t="s">
        <v>113</v>
      </c>
      <c r="H3457" t="s">
        <v>132</v>
      </c>
      <c r="I3457" t="s">
        <v>166</v>
      </c>
      <c r="J3457" t="s">
        <v>161</v>
      </c>
      <c r="K3457" t="s">
        <v>91</v>
      </c>
      <c r="L3457" t="s">
        <v>34</v>
      </c>
      <c r="M3457" t="s">
        <v>26</v>
      </c>
      <c r="N3457">
        <v>214461</v>
      </c>
      <c r="O3457">
        <v>213652</v>
      </c>
      <c r="P3457">
        <v>193738</v>
      </c>
      <c r="Q3457">
        <v>171635</v>
      </c>
      <c r="R3457">
        <v>0</v>
      </c>
      <c r="S3457">
        <v>0</v>
      </c>
      <c r="T3457">
        <v>0</v>
      </c>
      <c r="U3457">
        <v>0</v>
      </c>
      <c r="V3457">
        <v>99</v>
      </c>
      <c r="W3457">
        <v>90</v>
      </c>
      <c r="X3457">
        <v>80</v>
      </c>
      <c r="Y3457" t="s">
        <v>173</v>
      </c>
      <c r="Z3457" t="s">
        <v>173</v>
      </c>
      <c r="AA3457" t="s">
        <v>173</v>
      </c>
      <c r="AB3457" t="s">
        <v>173</v>
      </c>
      <c r="AC3457" s="25">
        <v>99.164086831002578</v>
      </c>
      <c r="AD3457" s="25">
        <v>89.921235721943987</v>
      </c>
      <c r="AE3457" s="25">
        <v>79.662385763948521</v>
      </c>
      <c r="AQ3457" s="5">
        <f>VLOOKUP(AR3457,'End KS4 denominations'!A:G,7,0)</f>
        <v>215453</v>
      </c>
      <c r="AR3457" s="5" t="str">
        <f t="shared" si="54"/>
        <v>Girls.S9.state-funded mainstream.Total.No religious character</v>
      </c>
    </row>
    <row r="3458" spans="1:44" x14ac:dyDescent="0.25">
      <c r="A3458">
        <v>201819</v>
      </c>
      <c r="B3458" t="s">
        <v>19</v>
      </c>
      <c r="C3458" t="s">
        <v>110</v>
      </c>
      <c r="D3458" t="s">
        <v>20</v>
      </c>
      <c r="E3458" t="s">
        <v>21</v>
      </c>
      <c r="F3458" t="s">
        <v>22</v>
      </c>
      <c r="G3458" t="s">
        <v>161</v>
      </c>
      <c r="H3458" t="s">
        <v>132</v>
      </c>
      <c r="I3458" t="s">
        <v>166</v>
      </c>
      <c r="J3458" t="s">
        <v>161</v>
      </c>
      <c r="K3458" t="s">
        <v>91</v>
      </c>
      <c r="L3458" t="s">
        <v>34</v>
      </c>
      <c r="M3458" t="s">
        <v>26</v>
      </c>
      <c r="N3458">
        <v>434869</v>
      </c>
      <c r="O3458">
        <v>432733</v>
      </c>
      <c r="P3458">
        <v>377387</v>
      </c>
      <c r="Q3458">
        <v>322402</v>
      </c>
      <c r="R3458">
        <v>0</v>
      </c>
      <c r="S3458">
        <v>0</v>
      </c>
      <c r="T3458">
        <v>0</v>
      </c>
      <c r="U3458">
        <v>0</v>
      </c>
      <c r="V3458">
        <v>99</v>
      </c>
      <c r="W3458">
        <v>86</v>
      </c>
      <c r="X3458">
        <v>74</v>
      </c>
      <c r="Y3458" t="s">
        <v>173</v>
      </c>
      <c r="Z3458" t="s">
        <v>173</v>
      </c>
      <c r="AA3458" t="s">
        <v>173</v>
      </c>
      <c r="AB3458" t="s">
        <v>173</v>
      </c>
      <c r="AC3458" s="25">
        <v>98.94138278729568</v>
      </c>
      <c r="AD3458" s="25">
        <v>86.286905842515267</v>
      </c>
      <c r="AE3458" s="25">
        <v>73.714969030302058</v>
      </c>
      <c r="AQ3458" s="5">
        <f>VLOOKUP(AR3458,'End KS4 denominations'!A:G,7,0)</f>
        <v>437363</v>
      </c>
      <c r="AR3458" s="5" t="str">
        <f t="shared" si="54"/>
        <v>Total.S9.state-funded mainstream.Total.No religious character</v>
      </c>
    </row>
    <row r="3459" spans="1:44" x14ac:dyDescent="0.25">
      <c r="A3459">
        <v>201819</v>
      </c>
      <c r="B3459" t="s">
        <v>19</v>
      </c>
      <c r="C3459" t="s">
        <v>110</v>
      </c>
      <c r="D3459" t="s">
        <v>20</v>
      </c>
      <c r="E3459" t="s">
        <v>21</v>
      </c>
      <c r="F3459" t="s">
        <v>22</v>
      </c>
      <c r="G3459" t="s">
        <v>111</v>
      </c>
      <c r="H3459" t="s">
        <v>132</v>
      </c>
      <c r="I3459" t="s">
        <v>166</v>
      </c>
      <c r="J3459" t="s">
        <v>161</v>
      </c>
      <c r="K3459" t="s">
        <v>133</v>
      </c>
      <c r="L3459" t="s">
        <v>34</v>
      </c>
      <c r="M3459" t="s">
        <v>26</v>
      </c>
      <c r="N3459">
        <v>5073</v>
      </c>
      <c r="O3459">
        <v>5046</v>
      </c>
      <c r="P3459">
        <v>4398</v>
      </c>
      <c r="Q3459">
        <v>3787</v>
      </c>
      <c r="R3459">
        <v>0</v>
      </c>
      <c r="S3459">
        <v>0</v>
      </c>
      <c r="T3459">
        <v>0</v>
      </c>
      <c r="U3459">
        <v>0</v>
      </c>
      <c r="V3459">
        <v>99</v>
      </c>
      <c r="W3459">
        <v>86</v>
      </c>
      <c r="X3459">
        <v>74</v>
      </c>
      <c r="Y3459" t="s">
        <v>173</v>
      </c>
      <c r="Z3459" t="s">
        <v>173</v>
      </c>
      <c r="AA3459" t="s">
        <v>173</v>
      </c>
      <c r="AB3459" t="s">
        <v>173</v>
      </c>
      <c r="AC3459" s="25">
        <v>98.689614707608058</v>
      </c>
      <c r="AD3459" s="25">
        <v>86.016037551339721</v>
      </c>
      <c r="AE3459" s="25">
        <v>74.066106004302753</v>
      </c>
      <c r="AQ3459" s="5">
        <f>VLOOKUP(AR3459,'End KS4 denominations'!A:G,7,0)</f>
        <v>5113</v>
      </c>
      <c r="AR3459" s="5" t="str">
        <f t="shared" si="54"/>
        <v>Boys.S9.state-funded mainstream.Total.Other Christian faith</v>
      </c>
    </row>
    <row r="3460" spans="1:44" x14ac:dyDescent="0.25">
      <c r="A3460">
        <v>201819</v>
      </c>
      <c r="B3460" t="s">
        <v>19</v>
      </c>
      <c r="C3460" t="s">
        <v>110</v>
      </c>
      <c r="D3460" t="s">
        <v>20</v>
      </c>
      <c r="E3460" t="s">
        <v>21</v>
      </c>
      <c r="F3460" t="s">
        <v>22</v>
      </c>
      <c r="G3460" t="s">
        <v>113</v>
      </c>
      <c r="H3460" t="s">
        <v>132</v>
      </c>
      <c r="I3460" t="s">
        <v>166</v>
      </c>
      <c r="J3460" t="s">
        <v>161</v>
      </c>
      <c r="K3460" t="s">
        <v>133</v>
      </c>
      <c r="L3460" t="s">
        <v>34</v>
      </c>
      <c r="M3460" t="s">
        <v>26</v>
      </c>
      <c r="N3460">
        <v>4512</v>
      </c>
      <c r="O3460">
        <v>4496</v>
      </c>
      <c r="P3460">
        <v>4114</v>
      </c>
      <c r="Q3460">
        <v>3690</v>
      </c>
      <c r="R3460">
        <v>0</v>
      </c>
      <c r="S3460">
        <v>0</v>
      </c>
      <c r="T3460">
        <v>0</v>
      </c>
      <c r="U3460">
        <v>0</v>
      </c>
      <c r="V3460">
        <v>99</v>
      </c>
      <c r="W3460">
        <v>91</v>
      </c>
      <c r="X3460">
        <v>81</v>
      </c>
      <c r="Y3460" t="s">
        <v>173</v>
      </c>
      <c r="Z3460" t="s">
        <v>173</v>
      </c>
      <c r="AA3460" t="s">
        <v>173</v>
      </c>
      <c r="AB3460" t="s">
        <v>173</v>
      </c>
      <c r="AC3460" s="25">
        <v>98.921892189218923</v>
      </c>
      <c r="AD3460" s="25">
        <v>90.517051705170516</v>
      </c>
      <c r="AE3460" s="25">
        <v>81.188118811881196</v>
      </c>
      <c r="AQ3460" s="5">
        <f>VLOOKUP(AR3460,'End KS4 denominations'!A:G,7,0)</f>
        <v>4545</v>
      </c>
      <c r="AR3460" s="5" t="str">
        <f t="shared" si="54"/>
        <v>Girls.S9.state-funded mainstream.Total.Other Christian faith</v>
      </c>
    </row>
    <row r="3461" spans="1:44" x14ac:dyDescent="0.25">
      <c r="A3461">
        <v>201819</v>
      </c>
      <c r="B3461" t="s">
        <v>19</v>
      </c>
      <c r="C3461" t="s">
        <v>110</v>
      </c>
      <c r="D3461" t="s">
        <v>20</v>
      </c>
      <c r="E3461" t="s">
        <v>21</v>
      </c>
      <c r="F3461" t="s">
        <v>22</v>
      </c>
      <c r="G3461" t="s">
        <v>161</v>
      </c>
      <c r="H3461" t="s">
        <v>132</v>
      </c>
      <c r="I3461" t="s">
        <v>166</v>
      </c>
      <c r="J3461" t="s">
        <v>161</v>
      </c>
      <c r="K3461" t="s">
        <v>133</v>
      </c>
      <c r="L3461" t="s">
        <v>34</v>
      </c>
      <c r="M3461" t="s">
        <v>26</v>
      </c>
      <c r="N3461">
        <v>9585</v>
      </c>
      <c r="O3461">
        <v>9542</v>
      </c>
      <c r="P3461">
        <v>8512</v>
      </c>
      <c r="Q3461">
        <v>7477</v>
      </c>
      <c r="R3461">
        <v>0</v>
      </c>
      <c r="S3461">
        <v>0</v>
      </c>
      <c r="T3461">
        <v>0</v>
      </c>
      <c r="U3461">
        <v>0</v>
      </c>
      <c r="V3461">
        <v>99</v>
      </c>
      <c r="W3461">
        <v>88</v>
      </c>
      <c r="X3461">
        <v>78</v>
      </c>
      <c r="Y3461" t="s">
        <v>173</v>
      </c>
      <c r="Z3461" t="s">
        <v>173</v>
      </c>
      <c r="AA3461" t="s">
        <v>173</v>
      </c>
      <c r="AB3461" t="s">
        <v>173</v>
      </c>
      <c r="AC3461" s="25">
        <v>98.798923172499485</v>
      </c>
      <c r="AD3461" s="25">
        <v>88.134189273141445</v>
      </c>
      <c r="AE3461" s="25">
        <v>77.417684820873887</v>
      </c>
      <c r="AQ3461" s="5">
        <f>VLOOKUP(AR3461,'End KS4 denominations'!A:G,7,0)</f>
        <v>9658</v>
      </c>
      <c r="AR3461" s="5" t="str">
        <f t="shared" si="54"/>
        <v>Total.S9.state-funded mainstream.Total.Other Christian faith</v>
      </c>
    </row>
    <row r="3462" spans="1:44" x14ac:dyDescent="0.25">
      <c r="A3462">
        <v>201819</v>
      </c>
      <c r="B3462" t="s">
        <v>19</v>
      </c>
      <c r="C3462" t="s">
        <v>110</v>
      </c>
      <c r="D3462" t="s">
        <v>20</v>
      </c>
      <c r="E3462" t="s">
        <v>21</v>
      </c>
      <c r="F3462" t="s">
        <v>22</v>
      </c>
      <c r="G3462" t="s">
        <v>111</v>
      </c>
      <c r="H3462" t="s">
        <v>132</v>
      </c>
      <c r="I3462" t="s">
        <v>166</v>
      </c>
      <c r="J3462" t="s">
        <v>161</v>
      </c>
      <c r="K3462" t="s">
        <v>134</v>
      </c>
      <c r="L3462" t="s">
        <v>34</v>
      </c>
      <c r="M3462" t="s">
        <v>26</v>
      </c>
      <c r="N3462">
        <v>24710</v>
      </c>
      <c r="O3462">
        <v>24604</v>
      </c>
      <c r="P3462">
        <v>21527</v>
      </c>
      <c r="Q3462">
        <v>18338</v>
      </c>
      <c r="R3462">
        <v>0</v>
      </c>
      <c r="S3462">
        <v>0</v>
      </c>
      <c r="T3462">
        <v>0</v>
      </c>
      <c r="U3462">
        <v>0</v>
      </c>
      <c r="V3462">
        <v>99</v>
      </c>
      <c r="W3462">
        <v>87</v>
      </c>
      <c r="X3462">
        <v>74</v>
      </c>
      <c r="Y3462" t="s">
        <v>173</v>
      </c>
      <c r="Z3462" t="s">
        <v>173</v>
      </c>
      <c r="AA3462" t="s">
        <v>173</v>
      </c>
      <c r="AB3462" t="s">
        <v>173</v>
      </c>
      <c r="AC3462" s="25">
        <v>99.045932128336219</v>
      </c>
      <c r="AD3462" s="25">
        <v>86.659152208043153</v>
      </c>
      <c r="AE3462" s="25">
        <v>73.821504770339359</v>
      </c>
      <c r="AQ3462" s="5">
        <f>VLOOKUP(AR3462,'End KS4 denominations'!A:G,7,0)</f>
        <v>24841</v>
      </c>
      <c r="AR3462" s="5" t="str">
        <f t="shared" si="54"/>
        <v>Boys.S9.state-funded mainstream.Total.Roman catholic</v>
      </c>
    </row>
    <row r="3463" spans="1:44" x14ac:dyDescent="0.25">
      <c r="A3463">
        <v>201819</v>
      </c>
      <c r="B3463" t="s">
        <v>19</v>
      </c>
      <c r="C3463" t="s">
        <v>110</v>
      </c>
      <c r="D3463" t="s">
        <v>20</v>
      </c>
      <c r="E3463" t="s">
        <v>21</v>
      </c>
      <c r="F3463" t="s">
        <v>22</v>
      </c>
      <c r="G3463" t="s">
        <v>113</v>
      </c>
      <c r="H3463" t="s">
        <v>132</v>
      </c>
      <c r="I3463" t="s">
        <v>166</v>
      </c>
      <c r="J3463" t="s">
        <v>161</v>
      </c>
      <c r="K3463" t="s">
        <v>134</v>
      </c>
      <c r="L3463" t="s">
        <v>34</v>
      </c>
      <c r="M3463" t="s">
        <v>26</v>
      </c>
      <c r="N3463">
        <v>25964</v>
      </c>
      <c r="O3463">
        <v>25887</v>
      </c>
      <c r="P3463">
        <v>24105</v>
      </c>
      <c r="Q3463">
        <v>21963</v>
      </c>
      <c r="R3463">
        <v>0</v>
      </c>
      <c r="S3463">
        <v>0</v>
      </c>
      <c r="T3463">
        <v>0</v>
      </c>
      <c r="U3463">
        <v>0</v>
      </c>
      <c r="V3463">
        <v>99</v>
      </c>
      <c r="W3463">
        <v>92</v>
      </c>
      <c r="X3463">
        <v>84</v>
      </c>
      <c r="Y3463" t="s">
        <v>173</v>
      </c>
      <c r="Z3463" t="s">
        <v>173</v>
      </c>
      <c r="AA3463" t="s">
        <v>173</v>
      </c>
      <c r="AB3463" t="s">
        <v>173</v>
      </c>
      <c r="AC3463" s="25">
        <v>99.32090239410681</v>
      </c>
      <c r="AD3463" s="25">
        <v>92.483885819521177</v>
      </c>
      <c r="AE3463" s="25">
        <v>84.265653775322278</v>
      </c>
      <c r="AQ3463" s="5">
        <f>VLOOKUP(AR3463,'End KS4 denominations'!A:G,7,0)</f>
        <v>26064</v>
      </c>
      <c r="AR3463" s="5" t="str">
        <f t="shared" si="54"/>
        <v>Girls.S9.state-funded mainstream.Total.Roman catholic</v>
      </c>
    </row>
    <row r="3464" spans="1:44" x14ac:dyDescent="0.25">
      <c r="A3464">
        <v>201819</v>
      </c>
      <c r="B3464" t="s">
        <v>19</v>
      </c>
      <c r="C3464" t="s">
        <v>110</v>
      </c>
      <c r="D3464" t="s">
        <v>20</v>
      </c>
      <c r="E3464" t="s">
        <v>21</v>
      </c>
      <c r="F3464" t="s">
        <v>22</v>
      </c>
      <c r="G3464" t="s">
        <v>161</v>
      </c>
      <c r="H3464" t="s">
        <v>132</v>
      </c>
      <c r="I3464" t="s">
        <v>166</v>
      </c>
      <c r="J3464" t="s">
        <v>161</v>
      </c>
      <c r="K3464" t="s">
        <v>134</v>
      </c>
      <c r="L3464" t="s">
        <v>34</v>
      </c>
      <c r="M3464" t="s">
        <v>26</v>
      </c>
      <c r="N3464">
        <v>50674</v>
      </c>
      <c r="O3464">
        <v>50491</v>
      </c>
      <c r="P3464">
        <v>45632</v>
      </c>
      <c r="Q3464">
        <v>40301</v>
      </c>
      <c r="R3464">
        <v>0</v>
      </c>
      <c r="S3464">
        <v>0</v>
      </c>
      <c r="T3464">
        <v>0</v>
      </c>
      <c r="U3464">
        <v>0</v>
      </c>
      <c r="V3464">
        <v>99</v>
      </c>
      <c r="W3464">
        <v>90</v>
      </c>
      <c r="X3464">
        <v>79</v>
      </c>
      <c r="Y3464" t="s">
        <v>173</v>
      </c>
      <c r="Z3464" t="s">
        <v>173</v>
      </c>
      <c r="AA3464" t="s">
        <v>173</v>
      </c>
      <c r="AB3464" t="s">
        <v>173</v>
      </c>
      <c r="AC3464" s="25">
        <v>99.186720361457617</v>
      </c>
      <c r="AD3464" s="25">
        <v>89.641489048227086</v>
      </c>
      <c r="AE3464" s="25">
        <v>79.169040369315397</v>
      </c>
      <c r="AQ3464" s="5">
        <f>VLOOKUP(AR3464,'End KS4 denominations'!A:G,7,0)</f>
        <v>50905</v>
      </c>
      <c r="AR3464" s="5" t="str">
        <f t="shared" si="54"/>
        <v>Total.S9.state-funded mainstream.Total.Roman catholic</v>
      </c>
    </row>
    <row r="3465" spans="1:44" x14ac:dyDescent="0.25">
      <c r="A3465">
        <v>201819</v>
      </c>
      <c r="B3465" t="s">
        <v>19</v>
      </c>
      <c r="C3465" t="s">
        <v>110</v>
      </c>
      <c r="D3465" t="s">
        <v>20</v>
      </c>
      <c r="E3465" t="s">
        <v>21</v>
      </c>
      <c r="F3465" t="s">
        <v>22</v>
      </c>
      <c r="G3465" t="s">
        <v>111</v>
      </c>
      <c r="H3465" t="s">
        <v>132</v>
      </c>
      <c r="I3465" t="s">
        <v>166</v>
      </c>
      <c r="J3465" t="s">
        <v>161</v>
      </c>
      <c r="K3465" t="s">
        <v>138</v>
      </c>
      <c r="L3465" t="s">
        <v>34</v>
      </c>
      <c r="M3465" t="s">
        <v>26</v>
      </c>
      <c r="N3465">
        <v>191</v>
      </c>
      <c r="O3465">
        <v>191</v>
      </c>
      <c r="P3465">
        <v>181</v>
      </c>
      <c r="Q3465">
        <v>164</v>
      </c>
      <c r="R3465">
        <v>0</v>
      </c>
      <c r="S3465">
        <v>0</v>
      </c>
      <c r="T3465">
        <v>0</v>
      </c>
      <c r="U3465">
        <v>0</v>
      </c>
      <c r="V3465">
        <v>100</v>
      </c>
      <c r="W3465">
        <v>94</v>
      </c>
      <c r="X3465">
        <v>85</v>
      </c>
      <c r="Y3465" t="s">
        <v>173</v>
      </c>
      <c r="Z3465" t="s">
        <v>173</v>
      </c>
      <c r="AA3465" t="s">
        <v>173</v>
      </c>
      <c r="AB3465" t="s">
        <v>173</v>
      </c>
      <c r="AC3465" s="25">
        <v>100</v>
      </c>
      <c r="AD3465" s="25">
        <v>94.764397905759154</v>
      </c>
      <c r="AE3465" s="25">
        <v>85.863874345549746</v>
      </c>
      <c r="AQ3465" s="5">
        <f>VLOOKUP(AR3465,'End KS4 denominations'!A:G,7,0)</f>
        <v>191</v>
      </c>
      <c r="AR3465" s="5" t="str">
        <f t="shared" si="54"/>
        <v>Boys.S9.state-funded mainstream.Total.Sikh</v>
      </c>
    </row>
    <row r="3466" spans="1:44" x14ac:dyDescent="0.25">
      <c r="A3466">
        <v>201819</v>
      </c>
      <c r="B3466" t="s">
        <v>19</v>
      </c>
      <c r="C3466" t="s">
        <v>110</v>
      </c>
      <c r="D3466" t="s">
        <v>20</v>
      </c>
      <c r="E3466" t="s">
        <v>21</v>
      </c>
      <c r="F3466" t="s">
        <v>22</v>
      </c>
      <c r="G3466" t="s">
        <v>113</v>
      </c>
      <c r="H3466" t="s">
        <v>132</v>
      </c>
      <c r="I3466" t="s">
        <v>166</v>
      </c>
      <c r="J3466" t="s">
        <v>161</v>
      </c>
      <c r="K3466" t="s">
        <v>138</v>
      </c>
      <c r="L3466" t="s">
        <v>34</v>
      </c>
      <c r="M3466" t="s">
        <v>26</v>
      </c>
      <c r="N3466">
        <v>158</v>
      </c>
      <c r="O3466">
        <v>158</v>
      </c>
      <c r="P3466">
        <v>155</v>
      </c>
      <c r="Q3466">
        <v>144</v>
      </c>
      <c r="R3466">
        <v>0</v>
      </c>
      <c r="S3466">
        <v>0</v>
      </c>
      <c r="T3466">
        <v>0</v>
      </c>
      <c r="U3466">
        <v>0</v>
      </c>
      <c r="V3466">
        <v>100</v>
      </c>
      <c r="W3466">
        <v>98</v>
      </c>
      <c r="X3466">
        <v>91</v>
      </c>
      <c r="Y3466" t="s">
        <v>173</v>
      </c>
      <c r="Z3466" t="s">
        <v>173</v>
      </c>
      <c r="AA3466" t="s">
        <v>173</v>
      </c>
      <c r="AB3466" t="s">
        <v>173</v>
      </c>
      <c r="AC3466" s="25">
        <v>100</v>
      </c>
      <c r="AD3466" s="25">
        <v>98.101265822784811</v>
      </c>
      <c r="AE3466" s="25">
        <v>91.139240506329116</v>
      </c>
      <c r="AQ3466" s="5">
        <f>VLOOKUP(AR3466,'End KS4 denominations'!A:G,7,0)</f>
        <v>158</v>
      </c>
      <c r="AR3466" s="5" t="str">
        <f t="shared" si="54"/>
        <v>Girls.S9.state-funded mainstream.Total.Sikh</v>
      </c>
    </row>
    <row r="3467" spans="1:44" x14ac:dyDescent="0.25">
      <c r="A3467">
        <v>201819</v>
      </c>
      <c r="B3467" t="s">
        <v>19</v>
      </c>
      <c r="C3467" t="s">
        <v>110</v>
      </c>
      <c r="D3467" t="s">
        <v>20</v>
      </c>
      <c r="E3467" t="s">
        <v>21</v>
      </c>
      <c r="F3467" t="s">
        <v>22</v>
      </c>
      <c r="G3467" t="s">
        <v>161</v>
      </c>
      <c r="H3467" t="s">
        <v>132</v>
      </c>
      <c r="I3467" t="s">
        <v>166</v>
      </c>
      <c r="J3467" t="s">
        <v>161</v>
      </c>
      <c r="K3467" t="s">
        <v>138</v>
      </c>
      <c r="L3467" t="s">
        <v>34</v>
      </c>
      <c r="M3467" t="s">
        <v>26</v>
      </c>
      <c r="N3467">
        <v>349</v>
      </c>
      <c r="O3467">
        <v>349</v>
      </c>
      <c r="P3467">
        <v>336</v>
      </c>
      <c r="Q3467">
        <v>308</v>
      </c>
      <c r="R3467">
        <v>0</v>
      </c>
      <c r="S3467">
        <v>0</v>
      </c>
      <c r="T3467">
        <v>0</v>
      </c>
      <c r="U3467">
        <v>0</v>
      </c>
      <c r="V3467">
        <v>100</v>
      </c>
      <c r="W3467">
        <v>96</v>
      </c>
      <c r="X3467">
        <v>88</v>
      </c>
      <c r="Y3467" t="s">
        <v>173</v>
      </c>
      <c r="Z3467" t="s">
        <v>173</v>
      </c>
      <c r="AA3467" t="s">
        <v>173</v>
      </c>
      <c r="AB3467" t="s">
        <v>173</v>
      </c>
      <c r="AC3467" s="25">
        <v>100</v>
      </c>
      <c r="AD3467" s="25">
        <v>96.275071633237815</v>
      </c>
      <c r="AE3467" s="25">
        <v>88.252148997134668</v>
      </c>
      <c r="AQ3467" s="5">
        <f>VLOOKUP(AR3467,'End KS4 denominations'!A:G,7,0)</f>
        <v>349</v>
      </c>
      <c r="AR3467" s="5" t="str">
        <f t="shared" si="54"/>
        <v>Total.S9.state-funded mainstream.Total.Sikh</v>
      </c>
    </row>
    <row r="3468" spans="1:44" x14ac:dyDescent="0.25">
      <c r="A3468">
        <v>201819</v>
      </c>
      <c r="B3468" t="s">
        <v>19</v>
      </c>
      <c r="C3468" t="s">
        <v>110</v>
      </c>
      <c r="D3468" t="s">
        <v>20</v>
      </c>
      <c r="E3468" t="s">
        <v>21</v>
      </c>
      <c r="F3468" t="s">
        <v>22</v>
      </c>
      <c r="G3468" t="s">
        <v>111</v>
      </c>
      <c r="H3468" t="s">
        <v>132</v>
      </c>
      <c r="I3468" t="s">
        <v>166</v>
      </c>
      <c r="J3468" t="s">
        <v>161</v>
      </c>
      <c r="K3468" t="s">
        <v>90</v>
      </c>
      <c r="L3468" t="s">
        <v>35</v>
      </c>
      <c r="M3468" t="s">
        <v>26</v>
      </c>
      <c r="N3468">
        <v>2879</v>
      </c>
      <c r="O3468">
        <v>2863</v>
      </c>
      <c r="P3468">
        <v>1876</v>
      </c>
      <c r="Q3468">
        <v>1235</v>
      </c>
      <c r="R3468">
        <v>0</v>
      </c>
      <c r="S3468">
        <v>0</v>
      </c>
      <c r="T3468">
        <v>0</v>
      </c>
      <c r="U3468">
        <v>0</v>
      </c>
      <c r="V3468">
        <v>99</v>
      </c>
      <c r="W3468">
        <v>65</v>
      </c>
      <c r="X3468">
        <v>42</v>
      </c>
      <c r="Y3468" t="s">
        <v>173</v>
      </c>
      <c r="Z3468" t="s">
        <v>173</v>
      </c>
      <c r="AA3468" t="s">
        <v>173</v>
      </c>
      <c r="AB3468" t="s">
        <v>173</v>
      </c>
      <c r="AC3468" s="25">
        <v>18.850408217013431</v>
      </c>
      <c r="AD3468" s="25">
        <v>12.351856728996575</v>
      </c>
      <c r="AE3468" s="25">
        <v>8.1314195417434814</v>
      </c>
      <c r="AQ3468" s="5">
        <f>VLOOKUP(AR3468,'End KS4 denominations'!A:G,7,0)</f>
        <v>15188</v>
      </c>
      <c r="AR3468" s="5" t="str">
        <f t="shared" si="54"/>
        <v>Boys.S9.state-funded mainstream.Total.Church of England</v>
      </c>
    </row>
    <row r="3469" spans="1:44" x14ac:dyDescent="0.25">
      <c r="A3469">
        <v>201819</v>
      </c>
      <c r="B3469" t="s">
        <v>19</v>
      </c>
      <c r="C3469" t="s">
        <v>110</v>
      </c>
      <c r="D3469" t="s">
        <v>20</v>
      </c>
      <c r="E3469" t="s">
        <v>21</v>
      </c>
      <c r="F3469" t="s">
        <v>22</v>
      </c>
      <c r="G3469" t="s">
        <v>113</v>
      </c>
      <c r="H3469" t="s">
        <v>132</v>
      </c>
      <c r="I3469" t="s">
        <v>166</v>
      </c>
      <c r="J3469" t="s">
        <v>161</v>
      </c>
      <c r="K3469" t="s">
        <v>90</v>
      </c>
      <c r="L3469" t="s">
        <v>35</v>
      </c>
      <c r="M3469" t="s">
        <v>26</v>
      </c>
      <c r="N3469">
        <v>5755</v>
      </c>
      <c r="O3469">
        <v>5738</v>
      </c>
      <c r="P3469">
        <v>4812</v>
      </c>
      <c r="Q3469">
        <v>3955</v>
      </c>
      <c r="R3469">
        <v>0</v>
      </c>
      <c r="S3469">
        <v>0</v>
      </c>
      <c r="T3469">
        <v>0</v>
      </c>
      <c r="U3469">
        <v>0</v>
      </c>
      <c r="V3469">
        <v>99</v>
      </c>
      <c r="W3469">
        <v>83</v>
      </c>
      <c r="X3469">
        <v>68</v>
      </c>
      <c r="Y3469" t="s">
        <v>173</v>
      </c>
      <c r="Z3469" t="s">
        <v>173</v>
      </c>
      <c r="AA3469" t="s">
        <v>173</v>
      </c>
      <c r="AB3469" t="s">
        <v>173</v>
      </c>
      <c r="AC3469" s="25">
        <v>39.175257731958766</v>
      </c>
      <c r="AD3469" s="25">
        <v>32.853143988530078</v>
      </c>
      <c r="AE3469" s="25">
        <v>27.002116474363351</v>
      </c>
      <c r="AQ3469" s="5">
        <f>VLOOKUP(AR3469,'End KS4 denominations'!A:G,7,0)</f>
        <v>14647</v>
      </c>
      <c r="AR3469" s="5" t="str">
        <f t="shared" si="54"/>
        <v>Girls.S9.state-funded mainstream.Total.Church of England</v>
      </c>
    </row>
    <row r="3470" spans="1:44" x14ac:dyDescent="0.25">
      <c r="A3470">
        <v>201819</v>
      </c>
      <c r="B3470" t="s">
        <v>19</v>
      </c>
      <c r="C3470" t="s">
        <v>110</v>
      </c>
      <c r="D3470" t="s">
        <v>20</v>
      </c>
      <c r="E3470" t="s">
        <v>21</v>
      </c>
      <c r="F3470" t="s">
        <v>22</v>
      </c>
      <c r="G3470" t="s">
        <v>161</v>
      </c>
      <c r="H3470" t="s">
        <v>132</v>
      </c>
      <c r="I3470" t="s">
        <v>166</v>
      </c>
      <c r="J3470" t="s">
        <v>161</v>
      </c>
      <c r="K3470" t="s">
        <v>90</v>
      </c>
      <c r="L3470" t="s">
        <v>35</v>
      </c>
      <c r="M3470" t="s">
        <v>26</v>
      </c>
      <c r="N3470">
        <v>8634</v>
      </c>
      <c r="O3470">
        <v>8601</v>
      </c>
      <c r="P3470">
        <v>6688</v>
      </c>
      <c r="Q3470">
        <v>5190</v>
      </c>
      <c r="R3470">
        <v>0</v>
      </c>
      <c r="S3470">
        <v>0</v>
      </c>
      <c r="T3470">
        <v>0</v>
      </c>
      <c r="U3470">
        <v>0</v>
      </c>
      <c r="V3470">
        <v>99</v>
      </c>
      <c r="W3470">
        <v>77</v>
      </c>
      <c r="X3470">
        <v>60</v>
      </c>
      <c r="Y3470" t="s">
        <v>173</v>
      </c>
      <c r="Z3470" t="s">
        <v>173</v>
      </c>
      <c r="AA3470" t="s">
        <v>173</v>
      </c>
      <c r="AB3470" t="s">
        <v>173</v>
      </c>
      <c r="AC3470" s="25">
        <v>28.828557063851179</v>
      </c>
      <c r="AD3470" s="25">
        <v>22.416624769565946</v>
      </c>
      <c r="AE3470" s="25">
        <v>17.39567621920563</v>
      </c>
      <c r="AQ3470" s="5">
        <f>VLOOKUP(AR3470,'End KS4 denominations'!A:G,7,0)</f>
        <v>29835</v>
      </c>
      <c r="AR3470" s="5" t="str">
        <f t="shared" si="54"/>
        <v>Total.S9.state-funded mainstream.Total.Church of England</v>
      </c>
    </row>
    <row r="3471" spans="1:44" x14ac:dyDescent="0.25">
      <c r="A3471">
        <v>201819</v>
      </c>
      <c r="B3471" t="s">
        <v>19</v>
      </c>
      <c r="C3471" t="s">
        <v>110</v>
      </c>
      <c r="D3471" t="s">
        <v>20</v>
      </c>
      <c r="E3471" t="s">
        <v>21</v>
      </c>
      <c r="F3471" t="s">
        <v>22</v>
      </c>
      <c r="G3471" t="s">
        <v>111</v>
      </c>
      <c r="H3471" t="s">
        <v>132</v>
      </c>
      <c r="I3471" t="s">
        <v>166</v>
      </c>
      <c r="J3471" t="s">
        <v>161</v>
      </c>
      <c r="K3471" t="s">
        <v>135</v>
      </c>
      <c r="L3471" t="s">
        <v>35</v>
      </c>
      <c r="M3471" t="s">
        <v>26</v>
      </c>
      <c r="N3471">
        <v>4</v>
      </c>
      <c r="O3471">
        <v>4</v>
      </c>
      <c r="P3471">
        <v>3</v>
      </c>
      <c r="Q3471">
        <v>2</v>
      </c>
      <c r="R3471">
        <v>0</v>
      </c>
      <c r="S3471">
        <v>0</v>
      </c>
      <c r="T3471">
        <v>0</v>
      </c>
      <c r="U3471">
        <v>0</v>
      </c>
      <c r="V3471">
        <v>100</v>
      </c>
      <c r="W3471">
        <v>75</v>
      </c>
      <c r="X3471">
        <v>50</v>
      </c>
      <c r="Y3471" t="s">
        <v>173</v>
      </c>
      <c r="Z3471" t="s">
        <v>173</v>
      </c>
      <c r="AA3471" t="s">
        <v>173</v>
      </c>
      <c r="AB3471" t="s">
        <v>173</v>
      </c>
      <c r="AC3471" s="25">
        <v>5.1948051948051948</v>
      </c>
      <c r="AD3471" s="25">
        <v>3.8961038961038961</v>
      </c>
      <c r="AE3471" s="25">
        <v>2.5974025974025974</v>
      </c>
      <c r="AQ3471" s="5">
        <f>VLOOKUP(AR3471,'End KS4 denominations'!A:G,7,0)</f>
        <v>77</v>
      </c>
      <c r="AR3471" s="5" t="str">
        <f t="shared" si="54"/>
        <v>Boys.S9.state-funded mainstream.Total.Hindu</v>
      </c>
    </row>
    <row r="3472" spans="1:44" x14ac:dyDescent="0.25">
      <c r="A3472">
        <v>201819</v>
      </c>
      <c r="B3472" t="s">
        <v>19</v>
      </c>
      <c r="C3472" t="s">
        <v>110</v>
      </c>
      <c r="D3472" t="s">
        <v>20</v>
      </c>
      <c r="E3472" t="s">
        <v>21</v>
      </c>
      <c r="F3472" t="s">
        <v>22</v>
      </c>
      <c r="G3472" t="s">
        <v>113</v>
      </c>
      <c r="H3472" t="s">
        <v>132</v>
      </c>
      <c r="I3472" t="s">
        <v>166</v>
      </c>
      <c r="J3472" t="s">
        <v>161</v>
      </c>
      <c r="K3472" t="s">
        <v>135</v>
      </c>
      <c r="L3472" t="s">
        <v>35</v>
      </c>
      <c r="M3472" t="s">
        <v>26</v>
      </c>
      <c r="N3472">
        <v>8</v>
      </c>
      <c r="O3472">
        <v>8</v>
      </c>
      <c r="P3472">
        <v>6</v>
      </c>
      <c r="Q3472">
        <v>6</v>
      </c>
      <c r="R3472">
        <v>0</v>
      </c>
      <c r="S3472">
        <v>0</v>
      </c>
      <c r="T3472">
        <v>0</v>
      </c>
      <c r="U3472">
        <v>0</v>
      </c>
      <c r="V3472">
        <v>100</v>
      </c>
      <c r="W3472">
        <v>75</v>
      </c>
      <c r="X3472">
        <v>75</v>
      </c>
      <c r="Y3472" t="s">
        <v>173</v>
      </c>
      <c r="Z3472" t="s">
        <v>173</v>
      </c>
      <c r="AA3472" t="s">
        <v>173</v>
      </c>
      <c r="AB3472" t="s">
        <v>173</v>
      </c>
      <c r="AC3472" s="25">
        <v>11.76470588235294</v>
      </c>
      <c r="AD3472" s="25">
        <v>8.8235294117647065</v>
      </c>
      <c r="AE3472" s="25">
        <v>8.8235294117647065</v>
      </c>
      <c r="AQ3472" s="5">
        <f>VLOOKUP(AR3472,'End KS4 denominations'!A:G,7,0)</f>
        <v>68</v>
      </c>
      <c r="AR3472" s="5" t="str">
        <f t="shared" si="54"/>
        <v>Girls.S9.state-funded mainstream.Total.Hindu</v>
      </c>
    </row>
    <row r="3473" spans="1:44" x14ac:dyDescent="0.25">
      <c r="A3473">
        <v>201819</v>
      </c>
      <c r="B3473" t="s">
        <v>19</v>
      </c>
      <c r="C3473" t="s">
        <v>110</v>
      </c>
      <c r="D3473" t="s">
        <v>20</v>
      </c>
      <c r="E3473" t="s">
        <v>21</v>
      </c>
      <c r="F3473" t="s">
        <v>22</v>
      </c>
      <c r="G3473" t="s">
        <v>161</v>
      </c>
      <c r="H3473" t="s">
        <v>132</v>
      </c>
      <c r="I3473" t="s">
        <v>166</v>
      </c>
      <c r="J3473" t="s">
        <v>161</v>
      </c>
      <c r="K3473" t="s">
        <v>135</v>
      </c>
      <c r="L3473" t="s">
        <v>35</v>
      </c>
      <c r="M3473" t="s">
        <v>26</v>
      </c>
      <c r="N3473">
        <v>12</v>
      </c>
      <c r="O3473">
        <v>12</v>
      </c>
      <c r="P3473">
        <v>9</v>
      </c>
      <c r="Q3473">
        <v>8</v>
      </c>
      <c r="R3473">
        <v>0</v>
      </c>
      <c r="S3473">
        <v>0</v>
      </c>
      <c r="T3473">
        <v>0</v>
      </c>
      <c r="U3473">
        <v>0</v>
      </c>
      <c r="V3473">
        <v>100</v>
      </c>
      <c r="W3473">
        <v>75</v>
      </c>
      <c r="X3473">
        <v>66</v>
      </c>
      <c r="Y3473" t="s">
        <v>173</v>
      </c>
      <c r="Z3473" t="s">
        <v>173</v>
      </c>
      <c r="AA3473" t="s">
        <v>173</v>
      </c>
      <c r="AB3473" t="s">
        <v>173</v>
      </c>
      <c r="AC3473" s="25">
        <v>8.2758620689655178</v>
      </c>
      <c r="AD3473" s="25">
        <v>6.2068965517241379</v>
      </c>
      <c r="AE3473" s="25">
        <v>5.5172413793103452</v>
      </c>
      <c r="AQ3473" s="5">
        <f>VLOOKUP(AR3473,'End KS4 denominations'!A:G,7,0)</f>
        <v>145</v>
      </c>
      <c r="AR3473" s="5" t="str">
        <f t="shared" si="54"/>
        <v>Total.S9.state-funded mainstream.Total.Hindu</v>
      </c>
    </row>
    <row r="3474" spans="1:44" x14ac:dyDescent="0.25">
      <c r="A3474">
        <v>201819</v>
      </c>
      <c r="B3474" t="s">
        <v>19</v>
      </c>
      <c r="C3474" t="s">
        <v>110</v>
      </c>
      <c r="D3474" t="s">
        <v>20</v>
      </c>
      <c r="E3474" t="s">
        <v>21</v>
      </c>
      <c r="F3474" t="s">
        <v>22</v>
      </c>
      <c r="G3474" t="s">
        <v>111</v>
      </c>
      <c r="H3474" t="s">
        <v>132</v>
      </c>
      <c r="I3474" t="s">
        <v>166</v>
      </c>
      <c r="J3474" t="s">
        <v>161</v>
      </c>
      <c r="K3474" t="s">
        <v>136</v>
      </c>
      <c r="L3474" t="s">
        <v>35</v>
      </c>
      <c r="M3474" t="s">
        <v>26</v>
      </c>
      <c r="N3474">
        <v>56</v>
      </c>
      <c r="O3474">
        <v>56</v>
      </c>
      <c r="P3474">
        <v>51</v>
      </c>
      <c r="Q3474">
        <v>38</v>
      </c>
      <c r="R3474">
        <v>0</v>
      </c>
      <c r="S3474">
        <v>0</v>
      </c>
      <c r="T3474">
        <v>0</v>
      </c>
      <c r="U3474">
        <v>0</v>
      </c>
      <c r="V3474">
        <v>100</v>
      </c>
      <c r="W3474">
        <v>91</v>
      </c>
      <c r="X3474">
        <v>67</v>
      </c>
      <c r="Y3474" t="s">
        <v>173</v>
      </c>
      <c r="Z3474" t="s">
        <v>173</v>
      </c>
      <c r="AA3474" t="s">
        <v>173</v>
      </c>
      <c r="AB3474" t="s">
        <v>173</v>
      </c>
      <c r="AC3474" s="25">
        <v>8.9743589743589745</v>
      </c>
      <c r="AD3474" s="25">
        <v>8.1730769230769234</v>
      </c>
      <c r="AE3474" s="25">
        <v>6.0897435897435894</v>
      </c>
      <c r="AQ3474" s="5">
        <f>VLOOKUP(AR3474,'End KS4 denominations'!A:G,7,0)</f>
        <v>624</v>
      </c>
      <c r="AR3474" s="5" t="str">
        <f t="shared" si="54"/>
        <v>Boys.S9.state-funded mainstream.Total.Jewish</v>
      </c>
    </row>
    <row r="3475" spans="1:44" x14ac:dyDescent="0.25">
      <c r="A3475">
        <v>201819</v>
      </c>
      <c r="B3475" t="s">
        <v>19</v>
      </c>
      <c r="C3475" t="s">
        <v>110</v>
      </c>
      <c r="D3475" t="s">
        <v>20</v>
      </c>
      <c r="E3475" t="s">
        <v>21</v>
      </c>
      <c r="F3475" t="s">
        <v>22</v>
      </c>
      <c r="G3475" t="s">
        <v>113</v>
      </c>
      <c r="H3475" t="s">
        <v>132</v>
      </c>
      <c r="I3475" t="s">
        <v>166</v>
      </c>
      <c r="J3475" t="s">
        <v>161</v>
      </c>
      <c r="K3475" t="s">
        <v>136</v>
      </c>
      <c r="L3475" t="s">
        <v>35</v>
      </c>
      <c r="M3475" t="s">
        <v>26</v>
      </c>
      <c r="N3475">
        <v>240</v>
      </c>
      <c r="O3475">
        <v>240</v>
      </c>
      <c r="P3475">
        <v>231</v>
      </c>
      <c r="Q3475">
        <v>198</v>
      </c>
      <c r="R3475">
        <v>0</v>
      </c>
      <c r="S3475">
        <v>0</v>
      </c>
      <c r="T3475">
        <v>0</v>
      </c>
      <c r="U3475">
        <v>0</v>
      </c>
      <c r="V3475">
        <v>100</v>
      </c>
      <c r="W3475">
        <v>96</v>
      </c>
      <c r="X3475">
        <v>82</v>
      </c>
      <c r="Y3475" t="s">
        <v>173</v>
      </c>
      <c r="Z3475" t="s">
        <v>173</v>
      </c>
      <c r="AA3475" t="s">
        <v>173</v>
      </c>
      <c r="AB3475" t="s">
        <v>173</v>
      </c>
      <c r="AC3475" s="25">
        <v>31.537450722733247</v>
      </c>
      <c r="AD3475" s="25">
        <v>30.354796320630751</v>
      </c>
      <c r="AE3475" s="25">
        <v>26.018396846254927</v>
      </c>
      <c r="AQ3475" s="5">
        <f>VLOOKUP(AR3475,'End KS4 denominations'!A:G,7,0)</f>
        <v>761</v>
      </c>
      <c r="AR3475" s="5" t="str">
        <f t="shared" si="54"/>
        <v>Girls.S9.state-funded mainstream.Total.Jewish</v>
      </c>
    </row>
    <row r="3476" spans="1:44" x14ac:dyDescent="0.25">
      <c r="A3476">
        <v>201819</v>
      </c>
      <c r="B3476" t="s">
        <v>19</v>
      </c>
      <c r="C3476" t="s">
        <v>110</v>
      </c>
      <c r="D3476" t="s">
        <v>20</v>
      </c>
      <c r="E3476" t="s">
        <v>21</v>
      </c>
      <c r="F3476" t="s">
        <v>22</v>
      </c>
      <c r="G3476" t="s">
        <v>161</v>
      </c>
      <c r="H3476" t="s">
        <v>132</v>
      </c>
      <c r="I3476" t="s">
        <v>166</v>
      </c>
      <c r="J3476" t="s">
        <v>161</v>
      </c>
      <c r="K3476" t="s">
        <v>136</v>
      </c>
      <c r="L3476" t="s">
        <v>35</v>
      </c>
      <c r="M3476" t="s">
        <v>26</v>
      </c>
      <c r="N3476">
        <v>296</v>
      </c>
      <c r="O3476">
        <v>296</v>
      </c>
      <c r="P3476">
        <v>282</v>
      </c>
      <c r="Q3476">
        <v>236</v>
      </c>
      <c r="R3476">
        <v>0</v>
      </c>
      <c r="S3476">
        <v>0</v>
      </c>
      <c r="T3476">
        <v>0</v>
      </c>
      <c r="U3476">
        <v>0</v>
      </c>
      <c r="V3476">
        <v>100</v>
      </c>
      <c r="W3476">
        <v>95</v>
      </c>
      <c r="X3476">
        <v>79</v>
      </c>
      <c r="Y3476" t="s">
        <v>173</v>
      </c>
      <c r="Z3476" t="s">
        <v>173</v>
      </c>
      <c r="AA3476" t="s">
        <v>173</v>
      </c>
      <c r="AB3476" t="s">
        <v>173</v>
      </c>
      <c r="AC3476" s="25">
        <v>21.371841155234659</v>
      </c>
      <c r="AD3476" s="25">
        <v>20.361010830324911</v>
      </c>
      <c r="AE3476" s="25">
        <v>17.039711191335741</v>
      </c>
      <c r="AQ3476" s="5">
        <f>VLOOKUP(AR3476,'End KS4 denominations'!A:G,7,0)</f>
        <v>1385</v>
      </c>
      <c r="AR3476" s="5" t="str">
        <f t="shared" si="54"/>
        <v>Total.S9.state-funded mainstream.Total.Jewish</v>
      </c>
    </row>
    <row r="3477" spans="1:44" x14ac:dyDescent="0.25">
      <c r="A3477">
        <v>201819</v>
      </c>
      <c r="B3477" t="s">
        <v>19</v>
      </c>
      <c r="C3477" t="s">
        <v>110</v>
      </c>
      <c r="D3477" t="s">
        <v>20</v>
      </c>
      <c r="E3477" t="s">
        <v>21</v>
      </c>
      <c r="F3477" t="s">
        <v>22</v>
      </c>
      <c r="G3477" t="s">
        <v>111</v>
      </c>
      <c r="H3477" t="s">
        <v>132</v>
      </c>
      <c r="I3477" t="s">
        <v>166</v>
      </c>
      <c r="J3477" t="s">
        <v>161</v>
      </c>
      <c r="K3477" t="s">
        <v>137</v>
      </c>
      <c r="L3477" t="s">
        <v>35</v>
      </c>
      <c r="M3477" t="s">
        <v>26</v>
      </c>
      <c r="N3477">
        <v>84</v>
      </c>
      <c r="O3477">
        <v>83</v>
      </c>
      <c r="P3477">
        <v>53</v>
      </c>
      <c r="Q3477">
        <v>38</v>
      </c>
      <c r="R3477">
        <v>0</v>
      </c>
      <c r="S3477">
        <v>0</v>
      </c>
      <c r="T3477">
        <v>0</v>
      </c>
      <c r="U3477">
        <v>0</v>
      </c>
      <c r="V3477">
        <v>98</v>
      </c>
      <c r="W3477">
        <v>63</v>
      </c>
      <c r="X3477">
        <v>45</v>
      </c>
      <c r="Y3477" t="s">
        <v>173</v>
      </c>
      <c r="Z3477" t="s">
        <v>173</v>
      </c>
      <c r="AA3477" t="s">
        <v>173</v>
      </c>
      <c r="AB3477" t="s">
        <v>173</v>
      </c>
      <c r="AC3477" s="25">
        <v>21.336760925449873</v>
      </c>
      <c r="AD3477" s="25">
        <v>13.624678663239074</v>
      </c>
      <c r="AE3477" s="25">
        <v>9.7686375321336758</v>
      </c>
      <c r="AQ3477" s="5">
        <f>VLOOKUP(AR3477,'End KS4 denominations'!A:G,7,0)</f>
        <v>389</v>
      </c>
      <c r="AR3477" s="5" t="str">
        <f t="shared" si="54"/>
        <v>Boys.S9.state-funded mainstream.Total.Muslim</v>
      </c>
    </row>
    <row r="3478" spans="1:44" x14ac:dyDescent="0.25">
      <c r="A3478">
        <v>201819</v>
      </c>
      <c r="B3478" t="s">
        <v>19</v>
      </c>
      <c r="C3478" t="s">
        <v>110</v>
      </c>
      <c r="D3478" t="s">
        <v>20</v>
      </c>
      <c r="E3478" t="s">
        <v>21</v>
      </c>
      <c r="F3478" t="s">
        <v>22</v>
      </c>
      <c r="G3478" t="s">
        <v>113</v>
      </c>
      <c r="H3478" t="s">
        <v>132</v>
      </c>
      <c r="I3478" t="s">
        <v>166</v>
      </c>
      <c r="J3478" t="s">
        <v>161</v>
      </c>
      <c r="K3478" t="s">
        <v>137</v>
      </c>
      <c r="L3478" t="s">
        <v>35</v>
      </c>
      <c r="M3478" t="s">
        <v>26</v>
      </c>
      <c r="N3478">
        <v>140</v>
      </c>
      <c r="O3478">
        <v>140</v>
      </c>
      <c r="P3478">
        <v>122</v>
      </c>
      <c r="Q3478">
        <v>107</v>
      </c>
      <c r="R3478">
        <v>0</v>
      </c>
      <c r="S3478">
        <v>0</v>
      </c>
      <c r="T3478">
        <v>0</v>
      </c>
      <c r="U3478">
        <v>0</v>
      </c>
      <c r="V3478">
        <v>100</v>
      </c>
      <c r="W3478">
        <v>87</v>
      </c>
      <c r="X3478">
        <v>76</v>
      </c>
      <c r="Y3478" t="s">
        <v>173</v>
      </c>
      <c r="Z3478" t="s">
        <v>173</v>
      </c>
      <c r="AA3478" t="s">
        <v>173</v>
      </c>
      <c r="AB3478" t="s">
        <v>173</v>
      </c>
      <c r="AC3478" s="25">
        <v>17.879948914431672</v>
      </c>
      <c r="AD3478" s="25">
        <v>15.581098339719029</v>
      </c>
      <c r="AE3478" s="25">
        <v>13.665389527458494</v>
      </c>
      <c r="AQ3478" s="5">
        <f>VLOOKUP(AR3478,'End KS4 denominations'!A:G,7,0)</f>
        <v>783</v>
      </c>
      <c r="AR3478" s="5" t="str">
        <f t="shared" si="54"/>
        <v>Girls.S9.state-funded mainstream.Total.Muslim</v>
      </c>
    </row>
    <row r="3479" spans="1:44" x14ac:dyDescent="0.25">
      <c r="A3479">
        <v>201819</v>
      </c>
      <c r="B3479" t="s">
        <v>19</v>
      </c>
      <c r="C3479" t="s">
        <v>110</v>
      </c>
      <c r="D3479" t="s">
        <v>20</v>
      </c>
      <c r="E3479" t="s">
        <v>21</v>
      </c>
      <c r="F3479" t="s">
        <v>22</v>
      </c>
      <c r="G3479" t="s">
        <v>161</v>
      </c>
      <c r="H3479" t="s">
        <v>132</v>
      </c>
      <c r="I3479" t="s">
        <v>166</v>
      </c>
      <c r="J3479" t="s">
        <v>161</v>
      </c>
      <c r="K3479" t="s">
        <v>137</v>
      </c>
      <c r="L3479" t="s">
        <v>35</v>
      </c>
      <c r="M3479" t="s">
        <v>26</v>
      </c>
      <c r="N3479">
        <v>224</v>
      </c>
      <c r="O3479">
        <v>223</v>
      </c>
      <c r="P3479">
        <v>175</v>
      </c>
      <c r="Q3479">
        <v>145</v>
      </c>
      <c r="R3479">
        <v>0</v>
      </c>
      <c r="S3479">
        <v>0</v>
      </c>
      <c r="T3479">
        <v>0</v>
      </c>
      <c r="U3479">
        <v>0</v>
      </c>
      <c r="V3479">
        <v>99</v>
      </c>
      <c r="W3479">
        <v>78</v>
      </c>
      <c r="X3479">
        <v>64</v>
      </c>
      <c r="Y3479" t="s">
        <v>173</v>
      </c>
      <c r="Z3479" t="s">
        <v>173</v>
      </c>
      <c r="AA3479" t="s">
        <v>173</v>
      </c>
      <c r="AB3479" t="s">
        <v>173</v>
      </c>
      <c r="AC3479" s="25">
        <v>19.02730375426621</v>
      </c>
      <c r="AD3479" s="25">
        <v>14.931740614334471</v>
      </c>
      <c r="AE3479" s="25">
        <v>12.372013651877133</v>
      </c>
      <c r="AQ3479" s="5">
        <f>VLOOKUP(AR3479,'End KS4 denominations'!A:G,7,0)</f>
        <v>1172</v>
      </c>
      <c r="AR3479" s="5" t="str">
        <f t="shared" si="54"/>
        <v>Total.S9.state-funded mainstream.Total.Muslim</v>
      </c>
    </row>
    <row r="3480" spans="1:44" x14ac:dyDescent="0.25">
      <c r="A3480">
        <v>201819</v>
      </c>
      <c r="B3480" t="s">
        <v>19</v>
      </c>
      <c r="C3480" t="s">
        <v>110</v>
      </c>
      <c r="D3480" t="s">
        <v>20</v>
      </c>
      <c r="E3480" t="s">
        <v>21</v>
      </c>
      <c r="F3480" t="s">
        <v>22</v>
      </c>
      <c r="G3480" t="s">
        <v>111</v>
      </c>
      <c r="H3480" t="s">
        <v>132</v>
      </c>
      <c r="I3480" t="s">
        <v>166</v>
      </c>
      <c r="J3480" t="s">
        <v>161</v>
      </c>
      <c r="K3480" t="s">
        <v>91</v>
      </c>
      <c r="L3480" t="s">
        <v>35</v>
      </c>
      <c r="M3480" t="s">
        <v>26</v>
      </c>
      <c r="N3480">
        <v>44011</v>
      </c>
      <c r="O3480">
        <v>43562</v>
      </c>
      <c r="P3480">
        <v>26540</v>
      </c>
      <c r="Q3480">
        <v>17393</v>
      </c>
      <c r="R3480">
        <v>0</v>
      </c>
      <c r="S3480">
        <v>0</v>
      </c>
      <c r="T3480">
        <v>0</v>
      </c>
      <c r="U3480">
        <v>0</v>
      </c>
      <c r="V3480">
        <v>98</v>
      </c>
      <c r="W3480">
        <v>60</v>
      </c>
      <c r="X3480">
        <v>39</v>
      </c>
      <c r="Y3480" t="s">
        <v>173</v>
      </c>
      <c r="Z3480" t="s">
        <v>173</v>
      </c>
      <c r="AA3480" t="s">
        <v>173</v>
      </c>
      <c r="AB3480" t="s">
        <v>173</v>
      </c>
      <c r="AC3480" s="25">
        <v>19.630480825559911</v>
      </c>
      <c r="AD3480" s="25">
        <v>11.959803523951152</v>
      </c>
      <c r="AE3480" s="25">
        <v>7.8378621963859221</v>
      </c>
      <c r="AQ3480" s="5">
        <f>VLOOKUP(AR3480,'End KS4 denominations'!A:G,7,0)</f>
        <v>221910</v>
      </c>
      <c r="AR3480" s="5" t="str">
        <f t="shared" si="54"/>
        <v>Boys.S9.state-funded mainstream.Total.No religious character</v>
      </c>
    </row>
    <row r="3481" spans="1:44" x14ac:dyDescent="0.25">
      <c r="A3481">
        <v>201819</v>
      </c>
      <c r="B3481" t="s">
        <v>19</v>
      </c>
      <c r="C3481" t="s">
        <v>110</v>
      </c>
      <c r="D3481" t="s">
        <v>20</v>
      </c>
      <c r="E3481" t="s">
        <v>21</v>
      </c>
      <c r="F3481" t="s">
        <v>22</v>
      </c>
      <c r="G3481" t="s">
        <v>113</v>
      </c>
      <c r="H3481" t="s">
        <v>132</v>
      </c>
      <c r="I3481" t="s">
        <v>166</v>
      </c>
      <c r="J3481" t="s">
        <v>161</v>
      </c>
      <c r="K3481" t="s">
        <v>91</v>
      </c>
      <c r="L3481" t="s">
        <v>35</v>
      </c>
      <c r="M3481" t="s">
        <v>26</v>
      </c>
      <c r="N3481">
        <v>87042</v>
      </c>
      <c r="O3481">
        <v>86694</v>
      </c>
      <c r="P3481">
        <v>70598</v>
      </c>
      <c r="Q3481">
        <v>56475</v>
      </c>
      <c r="R3481">
        <v>0</v>
      </c>
      <c r="S3481">
        <v>0</v>
      </c>
      <c r="T3481">
        <v>0</v>
      </c>
      <c r="U3481">
        <v>0</v>
      </c>
      <c r="V3481">
        <v>99</v>
      </c>
      <c r="W3481">
        <v>81</v>
      </c>
      <c r="X3481">
        <v>64</v>
      </c>
      <c r="Y3481" t="s">
        <v>173</v>
      </c>
      <c r="Z3481" t="s">
        <v>173</v>
      </c>
      <c r="AA3481" t="s">
        <v>173</v>
      </c>
      <c r="AB3481" t="s">
        <v>173</v>
      </c>
      <c r="AC3481" s="25">
        <v>40.23801014606434</v>
      </c>
      <c r="AD3481" s="25">
        <v>32.767239258678224</v>
      </c>
      <c r="AE3481" s="25">
        <v>26.212213336551361</v>
      </c>
      <c r="AQ3481" s="5">
        <f>VLOOKUP(AR3481,'End KS4 denominations'!A:G,7,0)</f>
        <v>215453</v>
      </c>
      <c r="AR3481" s="5" t="str">
        <f t="shared" si="54"/>
        <v>Girls.S9.state-funded mainstream.Total.No religious character</v>
      </c>
    </row>
    <row r="3482" spans="1:44" x14ac:dyDescent="0.25">
      <c r="A3482">
        <v>201819</v>
      </c>
      <c r="B3482" t="s">
        <v>19</v>
      </c>
      <c r="C3482" t="s">
        <v>110</v>
      </c>
      <c r="D3482" t="s">
        <v>20</v>
      </c>
      <c r="E3482" t="s">
        <v>21</v>
      </c>
      <c r="F3482" t="s">
        <v>22</v>
      </c>
      <c r="G3482" t="s">
        <v>161</v>
      </c>
      <c r="H3482" t="s">
        <v>132</v>
      </c>
      <c r="I3482" t="s">
        <v>166</v>
      </c>
      <c r="J3482" t="s">
        <v>161</v>
      </c>
      <c r="K3482" t="s">
        <v>91</v>
      </c>
      <c r="L3482" t="s">
        <v>35</v>
      </c>
      <c r="M3482" t="s">
        <v>26</v>
      </c>
      <c r="N3482">
        <v>131053</v>
      </c>
      <c r="O3482">
        <v>130256</v>
      </c>
      <c r="P3482">
        <v>97138</v>
      </c>
      <c r="Q3482">
        <v>73868</v>
      </c>
      <c r="R3482">
        <v>0</v>
      </c>
      <c r="S3482">
        <v>0</v>
      </c>
      <c r="T3482">
        <v>0</v>
      </c>
      <c r="U3482">
        <v>0</v>
      </c>
      <c r="V3482">
        <v>99</v>
      </c>
      <c r="W3482">
        <v>74</v>
      </c>
      <c r="X3482">
        <v>56</v>
      </c>
      <c r="Y3482" t="s">
        <v>173</v>
      </c>
      <c r="Z3482" t="s">
        <v>173</v>
      </c>
      <c r="AA3482" t="s">
        <v>173</v>
      </c>
      <c r="AB3482" t="s">
        <v>173</v>
      </c>
      <c r="AC3482" s="25">
        <v>29.782126060046231</v>
      </c>
      <c r="AD3482" s="25">
        <v>22.209926308352561</v>
      </c>
      <c r="AE3482" s="25">
        <v>16.889403081650713</v>
      </c>
      <c r="AQ3482" s="5">
        <f>VLOOKUP(AR3482,'End KS4 denominations'!A:G,7,0)</f>
        <v>437363</v>
      </c>
      <c r="AR3482" s="5" t="str">
        <f t="shared" si="54"/>
        <v>Total.S9.state-funded mainstream.Total.No religious character</v>
      </c>
    </row>
    <row r="3483" spans="1:44" x14ac:dyDescent="0.25">
      <c r="A3483">
        <v>201819</v>
      </c>
      <c r="B3483" t="s">
        <v>19</v>
      </c>
      <c r="C3483" t="s">
        <v>110</v>
      </c>
      <c r="D3483" t="s">
        <v>20</v>
      </c>
      <c r="E3483" t="s">
        <v>21</v>
      </c>
      <c r="F3483" t="s">
        <v>22</v>
      </c>
      <c r="G3483" t="s">
        <v>111</v>
      </c>
      <c r="H3483" t="s">
        <v>132</v>
      </c>
      <c r="I3483" t="s">
        <v>166</v>
      </c>
      <c r="J3483" t="s">
        <v>161</v>
      </c>
      <c r="K3483" t="s">
        <v>133</v>
      </c>
      <c r="L3483" t="s">
        <v>35</v>
      </c>
      <c r="M3483" t="s">
        <v>26</v>
      </c>
      <c r="N3483">
        <v>905</v>
      </c>
      <c r="O3483">
        <v>897</v>
      </c>
      <c r="P3483">
        <v>627</v>
      </c>
      <c r="Q3483">
        <v>446</v>
      </c>
      <c r="R3483">
        <v>0</v>
      </c>
      <c r="S3483">
        <v>0</v>
      </c>
      <c r="T3483">
        <v>0</v>
      </c>
      <c r="U3483">
        <v>0</v>
      </c>
      <c r="V3483">
        <v>99</v>
      </c>
      <c r="W3483">
        <v>69</v>
      </c>
      <c r="X3483">
        <v>49</v>
      </c>
      <c r="Y3483" t="s">
        <v>173</v>
      </c>
      <c r="Z3483" t="s">
        <v>173</v>
      </c>
      <c r="AA3483" t="s">
        <v>173</v>
      </c>
      <c r="AB3483" t="s">
        <v>173</v>
      </c>
      <c r="AC3483" s="25">
        <v>17.543516526501076</v>
      </c>
      <c r="AD3483" s="25">
        <v>12.262859378055936</v>
      </c>
      <c r="AE3483" s="25">
        <v>8.722863289653823</v>
      </c>
      <c r="AQ3483" s="5">
        <f>VLOOKUP(AR3483,'End KS4 denominations'!A:G,7,0)</f>
        <v>5113</v>
      </c>
      <c r="AR3483" s="5" t="str">
        <f t="shared" si="54"/>
        <v>Boys.S9.state-funded mainstream.Total.Other Christian faith</v>
      </c>
    </row>
    <row r="3484" spans="1:44" x14ac:dyDescent="0.25">
      <c r="A3484">
        <v>201819</v>
      </c>
      <c r="B3484" t="s">
        <v>19</v>
      </c>
      <c r="C3484" t="s">
        <v>110</v>
      </c>
      <c r="D3484" t="s">
        <v>20</v>
      </c>
      <c r="E3484" t="s">
        <v>21</v>
      </c>
      <c r="F3484" t="s">
        <v>22</v>
      </c>
      <c r="G3484" t="s">
        <v>113</v>
      </c>
      <c r="H3484" t="s">
        <v>132</v>
      </c>
      <c r="I3484" t="s">
        <v>166</v>
      </c>
      <c r="J3484" t="s">
        <v>161</v>
      </c>
      <c r="K3484" t="s">
        <v>133</v>
      </c>
      <c r="L3484" t="s">
        <v>35</v>
      </c>
      <c r="M3484" t="s">
        <v>26</v>
      </c>
      <c r="N3484">
        <v>1689</v>
      </c>
      <c r="O3484">
        <v>1685</v>
      </c>
      <c r="P3484">
        <v>1442</v>
      </c>
      <c r="Q3484">
        <v>1212</v>
      </c>
      <c r="R3484">
        <v>0</v>
      </c>
      <c r="S3484">
        <v>0</v>
      </c>
      <c r="T3484">
        <v>0</v>
      </c>
      <c r="U3484">
        <v>0</v>
      </c>
      <c r="V3484">
        <v>99</v>
      </c>
      <c r="W3484">
        <v>85</v>
      </c>
      <c r="X3484">
        <v>71</v>
      </c>
      <c r="Y3484" t="s">
        <v>173</v>
      </c>
      <c r="Z3484" t="s">
        <v>173</v>
      </c>
      <c r="AA3484" t="s">
        <v>173</v>
      </c>
      <c r="AB3484" t="s">
        <v>173</v>
      </c>
      <c r="AC3484" s="25">
        <v>37.073707370737075</v>
      </c>
      <c r="AD3484" s="25">
        <v>31.727172717271728</v>
      </c>
      <c r="AE3484" s="25">
        <v>26.666666666666668</v>
      </c>
      <c r="AQ3484" s="5">
        <f>VLOOKUP(AR3484,'End KS4 denominations'!A:G,7,0)</f>
        <v>4545</v>
      </c>
      <c r="AR3484" s="5" t="str">
        <f t="shared" si="54"/>
        <v>Girls.S9.state-funded mainstream.Total.Other Christian faith</v>
      </c>
    </row>
    <row r="3485" spans="1:44" x14ac:dyDescent="0.25">
      <c r="A3485">
        <v>201819</v>
      </c>
      <c r="B3485" t="s">
        <v>19</v>
      </c>
      <c r="C3485" t="s">
        <v>110</v>
      </c>
      <c r="D3485" t="s">
        <v>20</v>
      </c>
      <c r="E3485" t="s">
        <v>21</v>
      </c>
      <c r="F3485" t="s">
        <v>22</v>
      </c>
      <c r="G3485" t="s">
        <v>161</v>
      </c>
      <c r="H3485" t="s">
        <v>132</v>
      </c>
      <c r="I3485" t="s">
        <v>166</v>
      </c>
      <c r="J3485" t="s">
        <v>161</v>
      </c>
      <c r="K3485" t="s">
        <v>133</v>
      </c>
      <c r="L3485" t="s">
        <v>35</v>
      </c>
      <c r="M3485" t="s">
        <v>26</v>
      </c>
      <c r="N3485">
        <v>2594</v>
      </c>
      <c r="O3485">
        <v>2582</v>
      </c>
      <c r="P3485">
        <v>2069</v>
      </c>
      <c r="Q3485">
        <v>1658</v>
      </c>
      <c r="R3485">
        <v>0</v>
      </c>
      <c r="S3485">
        <v>0</v>
      </c>
      <c r="T3485">
        <v>0</v>
      </c>
      <c r="U3485">
        <v>0</v>
      </c>
      <c r="V3485">
        <v>99</v>
      </c>
      <c r="W3485">
        <v>79</v>
      </c>
      <c r="X3485">
        <v>63</v>
      </c>
      <c r="Y3485" t="s">
        <v>173</v>
      </c>
      <c r="Z3485" t="s">
        <v>173</v>
      </c>
      <c r="AA3485" t="s">
        <v>173</v>
      </c>
      <c r="AB3485" t="s">
        <v>173</v>
      </c>
      <c r="AC3485" s="25">
        <v>26.734313522468423</v>
      </c>
      <c r="AD3485" s="25">
        <v>21.4226547939532</v>
      </c>
      <c r="AE3485" s="25">
        <v>17.167115344791885</v>
      </c>
      <c r="AQ3485" s="5">
        <f>VLOOKUP(AR3485,'End KS4 denominations'!A:G,7,0)</f>
        <v>9658</v>
      </c>
      <c r="AR3485" s="5" t="str">
        <f t="shared" si="54"/>
        <v>Total.S9.state-funded mainstream.Total.Other Christian faith</v>
      </c>
    </row>
    <row r="3486" spans="1:44" x14ac:dyDescent="0.25">
      <c r="A3486">
        <v>201819</v>
      </c>
      <c r="B3486" t="s">
        <v>19</v>
      </c>
      <c r="C3486" t="s">
        <v>110</v>
      </c>
      <c r="D3486" t="s">
        <v>20</v>
      </c>
      <c r="E3486" t="s">
        <v>21</v>
      </c>
      <c r="F3486" t="s">
        <v>22</v>
      </c>
      <c r="G3486" t="s">
        <v>111</v>
      </c>
      <c r="H3486" t="s">
        <v>132</v>
      </c>
      <c r="I3486" t="s">
        <v>166</v>
      </c>
      <c r="J3486" t="s">
        <v>161</v>
      </c>
      <c r="K3486" t="s">
        <v>134</v>
      </c>
      <c r="L3486" t="s">
        <v>35</v>
      </c>
      <c r="M3486" t="s">
        <v>26</v>
      </c>
      <c r="N3486">
        <v>3622</v>
      </c>
      <c r="O3486">
        <v>3608</v>
      </c>
      <c r="P3486">
        <v>2437</v>
      </c>
      <c r="Q3486">
        <v>1661</v>
      </c>
      <c r="R3486">
        <v>0</v>
      </c>
      <c r="S3486">
        <v>0</v>
      </c>
      <c r="T3486">
        <v>0</v>
      </c>
      <c r="U3486">
        <v>0</v>
      </c>
      <c r="V3486">
        <v>99</v>
      </c>
      <c r="W3486">
        <v>67</v>
      </c>
      <c r="X3486">
        <v>45</v>
      </c>
      <c r="Y3486" t="s">
        <v>173</v>
      </c>
      <c r="Z3486" t="s">
        <v>173</v>
      </c>
      <c r="AA3486" t="s">
        <v>173</v>
      </c>
      <c r="AB3486" t="s">
        <v>173</v>
      </c>
      <c r="AC3486" s="25">
        <v>14.524375025160019</v>
      </c>
      <c r="AD3486" s="25">
        <v>9.8103941065174496</v>
      </c>
      <c r="AE3486" s="25">
        <v>6.6865263073145202</v>
      </c>
      <c r="AQ3486" s="5">
        <f>VLOOKUP(AR3486,'End KS4 denominations'!A:G,7,0)</f>
        <v>24841</v>
      </c>
      <c r="AR3486" s="5" t="str">
        <f t="shared" si="54"/>
        <v>Boys.S9.state-funded mainstream.Total.Roman catholic</v>
      </c>
    </row>
    <row r="3487" spans="1:44" x14ac:dyDescent="0.25">
      <c r="A3487">
        <v>201819</v>
      </c>
      <c r="B3487" t="s">
        <v>19</v>
      </c>
      <c r="C3487" t="s">
        <v>110</v>
      </c>
      <c r="D3487" t="s">
        <v>20</v>
      </c>
      <c r="E3487" t="s">
        <v>21</v>
      </c>
      <c r="F3487" t="s">
        <v>22</v>
      </c>
      <c r="G3487" t="s">
        <v>113</v>
      </c>
      <c r="H3487" t="s">
        <v>132</v>
      </c>
      <c r="I3487" t="s">
        <v>166</v>
      </c>
      <c r="J3487" t="s">
        <v>161</v>
      </c>
      <c r="K3487" t="s">
        <v>134</v>
      </c>
      <c r="L3487" t="s">
        <v>35</v>
      </c>
      <c r="M3487" t="s">
        <v>26</v>
      </c>
      <c r="N3487">
        <v>8506</v>
      </c>
      <c r="O3487">
        <v>8480</v>
      </c>
      <c r="P3487">
        <v>7125</v>
      </c>
      <c r="Q3487">
        <v>5849</v>
      </c>
      <c r="R3487">
        <v>0</v>
      </c>
      <c r="S3487">
        <v>0</v>
      </c>
      <c r="T3487">
        <v>0</v>
      </c>
      <c r="U3487">
        <v>0</v>
      </c>
      <c r="V3487">
        <v>99</v>
      </c>
      <c r="W3487">
        <v>83</v>
      </c>
      <c r="X3487">
        <v>68</v>
      </c>
      <c r="Y3487" t="s">
        <v>173</v>
      </c>
      <c r="Z3487" t="s">
        <v>173</v>
      </c>
      <c r="AA3487" t="s">
        <v>173</v>
      </c>
      <c r="AB3487" t="s">
        <v>173</v>
      </c>
      <c r="AC3487" s="25">
        <v>32.535297728667892</v>
      </c>
      <c r="AD3487" s="25">
        <v>27.336556169429098</v>
      </c>
      <c r="AE3487" s="25">
        <v>22.440914671577655</v>
      </c>
      <c r="AQ3487" s="5">
        <f>VLOOKUP(AR3487,'End KS4 denominations'!A:G,7,0)</f>
        <v>26064</v>
      </c>
      <c r="AR3487" s="5" t="str">
        <f t="shared" si="54"/>
        <v>Girls.S9.state-funded mainstream.Total.Roman catholic</v>
      </c>
    </row>
    <row r="3488" spans="1:44" x14ac:dyDescent="0.25">
      <c r="A3488">
        <v>201819</v>
      </c>
      <c r="B3488" t="s">
        <v>19</v>
      </c>
      <c r="C3488" t="s">
        <v>110</v>
      </c>
      <c r="D3488" t="s">
        <v>20</v>
      </c>
      <c r="E3488" t="s">
        <v>21</v>
      </c>
      <c r="F3488" t="s">
        <v>22</v>
      </c>
      <c r="G3488" t="s">
        <v>161</v>
      </c>
      <c r="H3488" t="s">
        <v>132</v>
      </c>
      <c r="I3488" t="s">
        <v>166</v>
      </c>
      <c r="J3488" t="s">
        <v>161</v>
      </c>
      <c r="K3488" t="s">
        <v>134</v>
      </c>
      <c r="L3488" t="s">
        <v>35</v>
      </c>
      <c r="M3488" t="s">
        <v>26</v>
      </c>
      <c r="N3488">
        <v>12128</v>
      </c>
      <c r="O3488">
        <v>12088</v>
      </c>
      <c r="P3488">
        <v>9562</v>
      </c>
      <c r="Q3488">
        <v>7510</v>
      </c>
      <c r="R3488">
        <v>0</v>
      </c>
      <c r="S3488">
        <v>0</v>
      </c>
      <c r="T3488">
        <v>0</v>
      </c>
      <c r="U3488">
        <v>0</v>
      </c>
      <c r="V3488">
        <v>99</v>
      </c>
      <c r="W3488">
        <v>78</v>
      </c>
      <c r="X3488">
        <v>61</v>
      </c>
      <c r="Y3488" t="s">
        <v>173</v>
      </c>
      <c r="Z3488" t="s">
        <v>173</v>
      </c>
      <c r="AA3488" t="s">
        <v>173</v>
      </c>
      <c r="AB3488" t="s">
        <v>173</v>
      </c>
      <c r="AC3488" s="25">
        <v>23.746193890580493</v>
      </c>
      <c r="AD3488" s="25">
        <v>18.784009429329142</v>
      </c>
      <c r="AE3488" s="25">
        <v>14.752971220901678</v>
      </c>
      <c r="AQ3488" s="5">
        <f>VLOOKUP(AR3488,'End KS4 denominations'!A:G,7,0)</f>
        <v>50905</v>
      </c>
      <c r="AR3488" s="5" t="str">
        <f t="shared" si="54"/>
        <v>Total.S9.state-funded mainstream.Total.Roman catholic</v>
      </c>
    </row>
    <row r="3489" spans="1:44" x14ac:dyDescent="0.25">
      <c r="A3489">
        <v>201819</v>
      </c>
      <c r="B3489" t="s">
        <v>19</v>
      </c>
      <c r="C3489" t="s">
        <v>110</v>
      </c>
      <c r="D3489" t="s">
        <v>20</v>
      </c>
      <c r="E3489" t="s">
        <v>21</v>
      </c>
      <c r="F3489" t="s">
        <v>22</v>
      </c>
      <c r="G3489" t="s">
        <v>111</v>
      </c>
      <c r="H3489" t="s">
        <v>132</v>
      </c>
      <c r="I3489" t="s">
        <v>166</v>
      </c>
      <c r="J3489" t="s">
        <v>161</v>
      </c>
      <c r="K3489" t="s">
        <v>138</v>
      </c>
      <c r="L3489" t="s">
        <v>35</v>
      </c>
      <c r="M3489" t="s">
        <v>26</v>
      </c>
      <c r="N3489">
        <v>8</v>
      </c>
      <c r="O3489">
        <v>6</v>
      </c>
      <c r="P3489">
        <v>3</v>
      </c>
      <c r="Q3489">
        <v>2</v>
      </c>
      <c r="R3489">
        <v>0</v>
      </c>
      <c r="S3489">
        <v>0</v>
      </c>
      <c r="T3489">
        <v>0</v>
      </c>
      <c r="U3489">
        <v>0</v>
      </c>
      <c r="V3489">
        <v>75</v>
      </c>
      <c r="W3489">
        <v>37</v>
      </c>
      <c r="X3489">
        <v>25</v>
      </c>
      <c r="Y3489" t="s">
        <v>173</v>
      </c>
      <c r="Z3489" t="s">
        <v>173</v>
      </c>
      <c r="AA3489" t="s">
        <v>173</v>
      </c>
      <c r="AB3489" t="s">
        <v>173</v>
      </c>
      <c r="AC3489" s="25">
        <v>3.1413612565445024</v>
      </c>
      <c r="AD3489" s="25">
        <v>1.5706806282722512</v>
      </c>
      <c r="AE3489" s="25">
        <v>1.0471204188481675</v>
      </c>
      <c r="AQ3489" s="5">
        <f>VLOOKUP(AR3489,'End KS4 denominations'!A:G,7,0)</f>
        <v>191</v>
      </c>
      <c r="AR3489" s="5" t="str">
        <f t="shared" si="54"/>
        <v>Boys.S9.state-funded mainstream.Total.Sikh</v>
      </c>
    </row>
    <row r="3490" spans="1:44" x14ac:dyDescent="0.25">
      <c r="A3490">
        <v>201819</v>
      </c>
      <c r="B3490" t="s">
        <v>19</v>
      </c>
      <c r="C3490" t="s">
        <v>110</v>
      </c>
      <c r="D3490" t="s">
        <v>20</v>
      </c>
      <c r="E3490" t="s">
        <v>21</v>
      </c>
      <c r="F3490" t="s">
        <v>22</v>
      </c>
      <c r="G3490" t="s">
        <v>113</v>
      </c>
      <c r="H3490" t="s">
        <v>132</v>
      </c>
      <c r="I3490" t="s">
        <v>166</v>
      </c>
      <c r="J3490" t="s">
        <v>161</v>
      </c>
      <c r="K3490" t="s">
        <v>138</v>
      </c>
      <c r="L3490" t="s">
        <v>35</v>
      </c>
      <c r="M3490" t="s">
        <v>26</v>
      </c>
      <c r="N3490">
        <v>37</v>
      </c>
      <c r="O3490">
        <v>37</v>
      </c>
      <c r="P3490">
        <v>28</v>
      </c>
      <c r="Q3490">
        <v>22</v>
      </c>
      <c r="R3490">
        <v>0</v>
      </c>
      <c r="S3490">
        <v>0</v>
      </c>
      <c r="T3490">
        <v>0</v>
      </c>
      <c r="U3490">
        <v>0</v>
      </c>
      <c r="V3490">
        <v>100</v>
      </c>
      <c r="W3490">
        <v>75</v>
      </c>
      <c r="X3490">
        <v>59</v>
      </c>
      <c r="Y3490" t="s">
        <v>173</v>
      </c>
      <c r="Z3490" t="s">
        <v>173</v>
      </c>
      <c r="AA3490" t="s">
        <v>173</v>
      </c>
      <c r="AB3490" t="s">
        <v>173</v>
      </c>
      <c r="AC3490" s="25">
        <v>23.417721518987342</v>
      </c>
      <c r="AD3490" s="25">
        <v>17.721518987341771</v>
      </c>
      <c r="AE3490" s="25">
        <v>13.924050632911392</v>
      </c>
      <c r="AQ3490" s="5">
        <f>VLOOKUP(AR3490,'End KS4 denominations'!A:G,7,0)</f>
        <v>158</v>
      </c>
      <c r="AR3490" s="5" t="str">
        <f t="shared" si="54"/>
        <v>Girls.S9.state-funded mainstream.Total.Sikh</v>
      </c>
    </row>
    <row r="3491" spans="1:44" x14ac:dyDescent="0.25">
      <c r="A3491">
        <v>201819</v>
      </c>
      <c r="B3491" t="s">
        <v>19</v>
      </c>
      <c r="C3491" t="s">
        <v>110</v>
      </c>
      <c r="D3491" t="s">
        <v>20</v>
      </c>
      <c r="E3491" t="s">
        <v>21</v>
      </c>
      <c r="F3491" t="s">
        <v>22</v>
      </c>
      <c r="G3491" t="s">
        <v>161</v>
      </c>
      <c r="H3491" t="s">
        <v>132</v>
      </c>
      <c r="I3491" t="s">
        <v>166</v>
      </c>
      <c r="J3491" t="s">
        <v>161</v>
      </c>
      <c r="K3491" t="s">
        <v>138</v>
      </c>
      <c r="L3491" t="s">
        <v>35</v>
      </c>
      <c r="M3491" t="s">
        <v>26</v>
      </c>
      <c r="N3491">
        <v>45</v>
      </c>
      <c r="O3491">
        <v>43</v>
      </c>
      <c r="P3491">
        <v>31</v>
      </c>
      <c r="Q3491">
        <v>24</v>
      </c>
      <c r="R3491">
        <v>0</v>
      </c>
      <c r="S3491">
        <v>0</v>
      </c>
      <c r="T3491">
        <v>0</v>
      </c>
      <c r="U3491">
        <v>0</v>
      </c>
      <c r="V3491">
        <v>95</v>
      </c>
      <c r="W3491">
        <v>68</v>
      </c>
      <c r="X3491">
        <v>53</v>
      </c>
      <c r="Y3491" t="s">
        <v>173</v>
      </c>
      <c r="Z3491" t="s">
        <v>173</v>
      </c>
      <c r="AA3491" t="s">
        <v>173</v>
      </c>
      <c r="AB3491" t="s">
        <v>173</v>
      </c>
      <c r="AC3491" s="25">
        <v>12.320916905444127</v>
      </c>
      <c r="AD3491" s="25">
        <v>8.8825214899713476</v>
      </c>
      <c r="AE3491" s="25">
        <v>6.8767908309455592</v>
      </c>
      <c r="AQ3491" s="5">
        <f>VLOOKUP(AR3491,'End KS4 denominations'!A:G,7,0)</f>
        <v>349</v>
      </c>
      <c r="AR3491" s="5" t="str">
        <f t="shared" si="54"/>
        <v>Total.S9.state-funded mainstream.Total.Sikh</v>
      </c>
    </row>
    <row r="3492" spans="1:44" x14ac:dyDescent="0.25">
      <c r="A3492">
        <v>201819</v>
      </c>
      <c r="B3492" t="s">
        <v>19</v>
      </c>
      <c r="C3492" t="s">
        <v>110</v>
      </c>
      <c r="D3492" t="s">
        <v>20</v>
      </c>
      <c r="E3492" t="s">
        <v>21</v>
      </c>
      <c r="F3492" t="s">
        <v>22</v>
      </c>
      <c r="G3492" t="s">
        <v>111</v>
      </c>
      <c r="H3492" t="s">
        <v>132</v>
      </c>
      <c r="I3492" t="s">
        <v>166</v>
      </c>
      <c r="J3492" t="s">
        <v>161</v>
      </c>
      <c r="K3492" t="s">
        <v>90</v>
      </c>
      <c r="L3492" t="s">
        <v>36</v>
      </c>
      <c r="M3492" t="s">
        <v>26</v>
      </c>
      <c r="N3492">
        <v>4791</v>
      </c>
      <c r="O3492">
        <v>4754</v>
      </c>
      <c r="P3492">
        <v>4300</v>
      </c>
      <c r="Q3492">
        <v>3815</v>
      </c>
      <c r="R3492">
        <v>0</v>
      </c>
      <c r="S3492">
        <v>0</v>
      </c>
      <c r="T3492">
        <v>0</v>
      </c>
      <c r="U3492">
        <v>0</v>
      </c>
      <c r="V3492">
        <v>99</v>
      </c>
      <c r="W3492">
        <v>89</v>
      </c>
      <c r="X3492">
        <v>79</v>
      </c>
      <c r="Y3492" t="s">
        <v>173</v>
      </c>
      <c r="Z3492" t="s">
        <v>173</v>
      </c>
      <c r="AA3492" t="s">
        <v>173</v>
      </c>
      <c r="AB3492" t="s">
        <v>173</v>
      </c>
      <c r="AC3492" s="25">
        <v>31.30102712667896</v>
      </c>
      <c r="AD3492" s="25">
        <v>28.31182512509876</v>
      </c>
      <c r="AE3492" s="25">
        <v>25.118514616802738</v>
      </c>
      <c r="AQ3492" s="5">
        <f>VLOOKUP(AR3492,'End KS4 denominations'!A:G,7,0)</f>
        <v>15188</v>
      </c>
      <c r="AR3492" s="5" t="str">
        <f t="shared" si="54"/>
        <v>Boys.S9.state-funded mainstream.Total.Church of England</v>
      </c>
    </row>
    <row r="3493" spans="1:44" x14ac:dyDescent="0.25">
      <c r="A3493">
        <v>201819</v>
      </c>
      <c r="B3493" t="s">
        <v>19</v>
      </c>
      <c r="C3493" t="s">
        <v>110</v>
      </c>
      <c r="D3493" t="s">
        <v>20</v>
      </c>
      <c r="E3493" t="s">
        <v>21</v>
      </c>
      <c r="F3493" t="s">
        <v>22</v>
      </c>
      <c r="G3493" t="s">
        <v>113</v>
      </c>
      <c r="H3493" t="s">
        <v>132</v>
      </c>
      <c r="I3493" t="s">
        <v>166</v>
      </c>
      <c r="J3493" t="s">
        <v>161</v>
      </c>
      <c r="K3493" t="s">
        <v>90</v>
      </c>
      <c r="L3493" t="s">
        <v>36</v>
      </c>
      <c r="M3493" t="s">
        <v>26</v>
      </c>
      <c r="N3493">
        <v>4158</v>
      </c>
      <c r="O3493">
        <v>4137</v>
      </c>
      <c r="P3493">
        <v>3733</v>
      </c>
      <c r="Q3493">
        <v>3297</v>
      </c>
      <c r="R3493">
        <v>0</v>
      </c>
      <c r="S3493">
        <v>0</v>
      </c>
      <c r="T3493">
        <v>0</v>
      </c>
      <c r="U3493">
        <v>0</v>
      </c>
      <c r="V3493">
        <v>99</v>
      </c>
      <c r="W3493">
        <v>89</v>
      </c>
      <c r="X3493">
        <v>79</v>
      </c>
      <c r="Y3493" t="s">
        <v>173</v>
      </c>
      <c r="Z3493" t="s">
        <v>173</v>
      </c>
      <c r="AA3493" t="s">
        <v>173</v>
      </c>
      <c r="AB3493" t="s">
        <v>173</v>
      </c>
      <c r="AC3493" s="25">
        <v>28.244691745749982</v>
      </c>
      <c r="AD3493" s="25">
        <v>25.486447736737901</v>
      </c>
      <c r="AE3493" s="25">
        <v>22.509728954734758</v>
      </c>
      <c r="AQ3493" s="5">
        <f>VLOOKUP(AR3493,'End KS4 denominations'!A:G,7,0)</f>
        <v>14647</v>
      </c>
      <c r="AR3493" s="5" t="str">
        <f t="shared" si="54"/>
        <v>Girls.S9.state-funded mainstream.Total.Church of England</v>
      </c>
    </row>
    <row r="3494" spans="1:44" x14ac:dyDescent="0.25">
      <c r="A3494">
        <v>201819</v>
      </c>
      <c r="B3494" t="s">
        <v>19</v>
      </c>
      <c r="C3494" t="s">
        <v>110</v>
      </c>
      <c r="D3494" t="s">
        <v>20</v>
      </c>
      <c r="E3494" t="s">
        <v>21</v>
      </c>
      <c r="F3494" t="s">
        <v>22</v>
      </c>
      <c r="G3494" t="s">
        <v>161</v>
      </c>
      <c r="H3494" t="s">
        <v>132</v>
      </c>
      <c r="I3494" t="s">
        <v>166</v>
      </c>
      <c r="J3494" t="s">
        <v>161</v>
      </c>
      <c r="K3494" t="s">
        <v>90</v>
      </c>
      <c r="L3494" t="s">
        <v>36</v>
      </c>
      <c r="M3494" t="s">
        <v>26</v>
      </c>
      <c r="N3494">
        <v>8949</v>
      </c>
      <c r="O3494">
        <v>8891</v>
      </c>
      <c r="P3494">
        <v>8033</v>
      </c>
      <c r="Q3494">
        <v>7112</v>
      </c>
      <c r="R3494">
        <v>0</v>
      </c>
      <c r="S3494">
        <v>0</v>
      </c>
      <c r="T3494">
        <v>0</v>
      </c>
      <c r="U3494">
        <v>0</v>
      </c>
      <c r="V3494">
        <v>99</v>
      </c>
      <c r="W3494">
        <v>89</v>
      </c>
      <c r="X3494">
        <v>79</v>
      </c>
      <c r="Y3494" t="s">
        <v>173</v>
      </c>
      <c r="Z3494" t="s">
        <v>173</v>
      </c>
      <c r="AA3494" t="s">
        <v>173</v>
      </c>
      <c r="AB3494" t="s">
        <v>173</v>
      </c>
      <c r="AC3494" s="25">
        <v>29.800569800569797</v>
      </c>
      <c r="AD3494" s="25">
        <v>26.924752807105751</v>
      </c>
      <c r="AE3494" s="25">
        <v>23.83777442600972</v>
      </c>
      <c r="AQ3494" s="5">
        <f>VLOOKUP(AR3494,'End KS4 denominations'!A:G,7,0)</f>
        <v>29835</v>
      </c>
      <c r="AR3494" s="5" t="str">
        <f t="shared" si="54"/>
        <v>Total.S9.state-funded mainstream.Total.Church of England</v>
      </c>
    </row>
    <row r="3495" spans="1:44" x14ac:dyDescent="0.25">
      <c r="A3495">
        <v>201819</v>
      </c>
      <c r="B3495" t="s">
        <v>19</v>
      </c>
      <c r="C3495" t="s">
        <v>110</v>
      </c>
      <c r="D3495" t="s">
        <v>20</v>
      </c>
      <c r="E3495" t="s">
        <v>21</v>
      </c>
      <c r="F3495" t="s">
        <v>22</v>
      </c>
      <c r="G3495" t="s">
        <v>111</v>
      </c>
      <c r="H3495" t="s">
        <v>132</v>
      </c>
      <c r="I3495" t="s">
        <v>166</v>
      </c>
      <c r="J3495" t="s">
        <v>161</v>
      </c>
      <c r="K3495" t="s">
        <v>135</v>
      </c>
      <c r="L3495" t="s">
        <v>36</v>
      </c>
      <c r="M3495" t="s">
        <v>26</v>
      </c>
      <c r="N3495">
        <v>29</v>
      </c>
      <c r="O3495">
        <v>29</v>
      </c>
      <c r="P3495">
        <v>29</v>
      </c>
      <c r="Q3495">
        <v>28</v>
      </c>
      <c r="R3495">
        <v>0</v>
      </c>
      <c r="S3495">
        <v>0</v>
      </c>
      <c r="T3495">
        <v>0</v>
      </c>
      <c r="U3495">
        <v>0</v>
      </c>
      <c r="V3495">
        <v>100</v>
      </c>
      <c r="W3495">
        <v>100</v>
      </c>
      <c r="X3495">
        <v>96</v>
      </c>
      <c r="Y3495" t="s">
        <v>173</v>
      </c>
      <c r="Z3495" t="s">
        <v>173</v>
      </c>
      <c r="AA3495" t="s">
        <v>173</v>
      </c>
      <c r="AB3495" t="s">
        <v>173</v>
      </c>
      <c r="AC3495" s="25">
        <v>37.662337662337663</v>
      </c>
      <c r="AD3495" s="25">
        <v>37.662337662337663</v>
      </c>
      <c r="AE3495" s="25">
        <v>36.363636363636367</v>
      </c>
      <c r="AQ3495" s="5">
        <f>VLOOKUP(AR3495,'End KS4 denominations'!A:G,7,0)</f>
        <v>77</v>
      </c>
      <c r="AR3495" s="5" t="str">
        <f t="shared" si="54"/>
        <v>Boys.S9.state-funded mainstream.Total.Hindu</v>
      </c>
    </row>
    <row r="3496" spans="1:44" x14ac:dyDescent="0.25">
      <c r="A3496">
        <v>201819</v>
      </c>
      <c r="B3496" t="s">
        <v>19</v>
      </c>
      <c r="C3496" t="s">
        <v>110</v>
      </c>
      <c r="D3496" t="s">
        <v>20</v>
      </c>
      <c r="E3496" t="s">
        <v>21</v>
      </c>
      <c r="F3496" t="s">
        <v>22</v>
      </c>
      <c r="G3496" t="s">
        <v>113</v>
      </c>
      <c r="H3496" t="s">
        <v>132</v>
      </c>
      <c r="I3496" t="s">
        <v>166</v>
      </c>
      <c r="J3496" t="s">
        <v>161</v>
      </c>
      <c r="K3496" t="s">
        <v>135</v>
      </c>
      <c r="L3496" t="s">
        <v>36</v>
      </c>
      <c r="M3496" t="s">
        <v>26</v>
      </c>
      <c r="N3496">
        <v>33</v>
      </c>
      <c r="O3496">
        <v>33</v>
      </c>
      <c r="P3496">
        <v>33</v>
      </c>
      <c r="Q3496">
        <v>31</v>
      </c>
      <c r="R3496">
        <v>0</v>
      </c>
      <c r="S3496">
        <v>0</v>
      </c>
      <c r="T3496">
        <v>0</v>
      </c>
      <c r="U3496">
        <v>0</v>
      </c>
      <c r="V3496">
        <v>100</v>
      </c>
      <c r="W3496">
        <v>100</v>
      </c>
      <c r="X3496">
        <v>93</v>
      </c>
      <c r="Y3496" t="s">
        <v>173</v>
      </c>
      <c r="Z3496" t="s">
        <v>173</v>
      </c>
      <c r="AA3496" t="s">
        <v>173</v>
      </c>
      <c r="AB3496" t="s">
        <v>173</v>
      </c>
      <c r="AC3496" s="25">
        <v>48.529411764705884</v>
      </c>
      <c r="AD3496" s="25">
        <v>48.529411764705884</v>
      </c>
      <c r="AE3496" s="25">
        <v>45.588235294117645</v>
      </c>
      <c r="AQ3496" s="5">
        <f>VLOOKUP(AR3496,'End KS4 denominations'!A:G,7,0)</f>
        <v>68</v>
      </c>
      <c r="AR3496" s="5" t="str">
        <f t="shared" si="54"/>
        <v>Girls.S9.state-funded mainstream.Total.Hindu</v>
      </c>
    </row>
    <row r="3497" spans="1:44" x14ac:dyDescent="0.25">
      <c r="A3497">
        <v>201819</v>
      </c>
      <c r="B3497" t="s">
        <v>19</v>
      </c>
      <c r="C3497" t="s">
        <v>110</v>
      </c>
      <c r="D3497" t="s">
        <v>20</v>
      </c>
      <c r="E3497" t="s">
        <v>21</v>
      </c>
      <c r="F3497" t="s">
        <v>22</v>
      </c>
      <c r="G3497" t="s">
        <v>161</v>
      </c>
      <c r="H3497" t="s">
        <v>132</v>
      </c>
      <c r="I3497" t="s">
        <v>166</v>
      </c>
      <c r="J3497" t="s">
        <v>161</v>
      </c>
      <c r="K3497" t="s">
        <v>135</v>
      </c>
      <c r="L3497" t="s">
        <v>36</v>
      </c>
      <c r="M3497" t="s">
        <v>26</v>
      </c>
      <c r="N3497">
        <v>62</v>
      </c>
      <c r="O3497">
        <v>62</v>
      </c>
      <c r="P3497">
        <v>62</v>
      </c>
      <c r="Q3497">
        <v>59</v>
      </c>
      <c r="R3497">
        <v>0</v>
      </c>
      <c r="S3497">
        <v>0</v>
      </c>
      <c r="T3497">
        <v>0</v>
      </c>
      <c r="U3497">
        <v>0</v>
      </c>
      <c r="V3497">
        <v>100</v>
      </c>
      <c r="W3497">
        <v>100</v>
      </c>
      <c r="X3497">
        <v>95</v>
      </c>
      <c r="Y3497" t="s">
        <v>173</v>
      </c>
      <c r="Z3497" t="s">
        <v>173</v>
      </c>
      <c r="AA3497" t="s">
        <v>173</v>
      </c>
      <c r="AB3497" t="s">
        <v>173</v>
      </c>
      <c r="AC3497" s="25">
        <v>42.758620689655174</v>
      </c>
      <c r="AD3497" s="25">
        <v>42.758620689655174</v>
      </c>
      <c r="AE3497" s="25">
        <v>40.689655172413794</v>
      </c>
      <c r="AQ3497" s="5">
        <f>VLOOKUP(AR3497,'End KS4 denominations'!A:G,7,0)</f>
        <v>145</v>
      </c>
      <c r="AR3497" s="5" t="str">
        <f t="shared" si="54"/>
        <v>Total.S9.state-funded mainstream.Total.Hindu</v>
      </c>
    </row>
    <row r="3498" spans="1:44" x14ac:dyDescent="0.25">
      <c r="A3498">
        <v>201819</v>
      </c>
      <c r="B3498" t="s">
        <v>19</v>
      </c>
      <c r="C3498" t="s">
        <v>110</v>
      </c>
      <c r="D3498" t="s">
        <v>20</v>
      </c>
      <c r="E3498" t="s">
        <v>21</v>
      </c>
      <c r="F3498" t="s">
        <v>22</v>
      </c>
      <c r="G3498" t="s">
        <v>111</v>
      </c>
      <c r="H3498" t="s">
        <v>132</v>
      </c>
      <c r="I3498" t="s">
        <v>166</v>
      </c>
      <c r="J3498" t="s">
        <v>161</v>
      </c>
      <c r="K3498" t="s">
        <v>136</v>
      </c>
      <c r="L3498" t="s">
        <v>36</v>
      </c>
      <c r="M3498" t="s">
        <v>26</v>
      </c>
      <c r="N3498">
        <v>218</v>
      </c>
      <c r="O3498">
        <v>218</v>
      </c>
      <c r="P3498">
        <v>216</v>
      </c>
      <c r="Q3498">
        <v>203</v>
      </c>
      <c r="R3498">
        <v>0</v>
      </c>
      <c r="S3498">
        <v>0</v>
      </c>
      <c r="T3498">
        <v>0</v>
      </c>
      <c r="U3498">
        <v>0</v>
      </c>
      <c r="V3498">
        <v>100</v>
      </c>
      <c r="W3498">
        <v>99</v>
      </c>
      <c r="X3498">
        <v>93</v>
      </c>
      <c r="Y3498" t="s">
        <v>173</v>
      </c>
      <c r="Z3498" t="s">
        <v>173</v>
      </c>
      <c r="AA3498" t="s">
        <v>173</v>
      </c>
      <c r="AB3498" t="s">
        <v>173</v>
      </c>
      <c r="AC3498" s="25">
        <v>34.935897435897431</v>
      </c>
      <c r="AD3498" s="25">
        <v>34.615384615384613</v>
      </c>
      <c r="AE3498" s="25">
        <v>32.532051282051285</v>
      </c>
      <c r="AQ3498" s="5">
        <f>VLOOKUP(AR3498,'End KS4 denominations'!A:G,7,0)</f>
        <v>624</v>
      </c>
      <c r="AR3498" s="5" t="str">
        <f t="shared" si="54"/>
        <v>Boys.S9.state-funded mainstream.Total.Jewish</v>
      </c>
    </row>
    <row r="3499" spans="1:44" x14ac:dyDescent="0.25">
      <c r="A3499">
        <v>201819</v>
      </c>
      <c r="B3499" t="s">
        <v>19</v>
      </c>
      <c r="C3499" t="s">
        <v>110</v>
      </c>
      <c r="D3499" t="s">
        <v>20</v>
      </c>
      <c r="E3499" t="s">
        <v>21</v>
      </c>
      <c r="F3499" t="s">
        <v>22</v>
      </c>
      <c r="G3499" t="s">
        <v>113</v>
      </c>
      <c r="H3499" t="s">
        <v>132</v>
      </c>
      <c r="I3499" t="s">
        <v>166</v>
      </c>
      <c r="J3499" t="s">
        <v>161</v>
      </c>
      <c r="K3499" t="s">
        <v>136</v>
      </c>
      <c r="L3499" t="s">
        <v>36</v>
      </c>
      <c r="M3499" t="s">
        <v>26</v>
      </c>
      <c r="N3499">
        <v>207</v>
      </c>
      <c r="O3499">
        <v>206</v>
      </c>
      <c r="P3499">
        <v>205</v>
      </c>
      <c r="Q3499">
        <v>197</v>
      </c>
      <c r="R3499">
        <v>0</v>
      </c>
      <c r="S3499">
        <v>0</v>
      </c>
      <c r="T3499">
        <v>0</v>
      </c>
      <c r="U3499">
        <v>0</v>
      </c>
      <c r="V3499">
        <v>99</v>
      </c>
      <c r="W3499">
        <v>99</v>
      </c>
      <c r="X3499">
        <v>95</v>
      </c>
      <c r="Y3499" t="s">
        <v>173</v>
      </c>
      <c r="Z3499" t="s">
        <v>173</v>
      </c>
      <c r="AA3499" t="s">
        <v>173</v>
      </c>
      <c r="AB3499" t="s">
        <v>173</v>
      </c>
      <c r="AC3499" s="25">
        <v>27.069645203679372</v>
      </c>
      <c r="AD3499" s="25">
        <v>26.938239159001316</v>
      </c>
      <c r="AE3499" s="25">
        <v>25.886990801576871</v>
      </c>
      <c r="AQ3499" s="5">
        <f>VLOOKUP(AR3499,'End KS4 denominations'!A:G,7,0)</f>
        <v>761</v>
      </c>
      <c r="AR3499" s="5" t="str">
        <f t="shared" si="54"/>
        <v>Girls.S9.state-funded mainstream.Total.Jewish</v>
      </c>
    </row>
    <row r="3500" spans="1:44" x14ac:dyDescent="0.25">
      <c r="A3500">
        <v>201819</v>
      </c>
      <c r="B3500" t="s">
        <v>19</v>
      </c>
      <c r="C3500" t="s">
        <v>110</v>
      </c>
      <c r="D3500" t="s">
        <v>20</v>
      </c>
      <c r="E3500" t="s">
        <v>21</v>
      </c>
      <c r="F3500" t="s">
        <v>22</v>
      </c>
      <c r="G3500" t="s">
        <v>161</v>
      </c>
      <c r="H3500" t="s">
        <v>132</v>
      </c>
      <c r="I3500" t="s">
        <v>166</v>
      </c>
      <c r="J3500" t="s">
        <v>161</v>
      </c>
      <c r="K3500" t="s">
        <v>136</v>
      </c>
      <c r="L3500" t="s">
        <v>36</v>
      </c>
      <c r="M3500" t="s">
        <v>26</v>
      </c>
      <c r="N3500">
        <v>425</v>
      </c>
      <c r="O3500">
        <v>424</v>
      </c>
      <c r="P3500">
        <v>421</v>
      </c>
      <c r="Q3500">
        <v>400</v>
      </c>
      <c r="R3500">
        <v>0</v>
      </c>
      <c r="S3500">
        <v>0</v>
      </c>
      <c r="T3500">
        <v>0</v>
      </c>
      <c r="U3500">
        <v>0</v>
      </c>
      <c r="V3500">
        <v>99</v>
      </c>
      <c r="W3500">
        <v>99</v>
      </c>
      <c r="X3500">
        <v>94</v>
      </c>
      <c r="Y3500" t="s">
        <v>173</v>
      </c>
      <c r="Z3500" t="s">
        <v>173</v>
      </c>
      <c r="AA3500" t="s">
        <v>173</v>
      </c>
      <c r="AB3500" t="s">
        <v>173</v>
      </c>
      <c r="AC3500" s="25">
        <v>30.613718411552348</v>
      </c>
      <c r="AD3500" s="25">
        <v>30.397111913357399</v>
      </c>
      <c r="AE3500" s="25">
        <v>28.880866425992778</v>
      </c>
      <c r="AQ3500" s="5">
        <f>VLOOKUP(AR3500,'End KS4 denominations'!A:G,7,0)</f>
        <v>1385</v>
      </c>
      <c r="AR3500" s="5" t="str">
        <f t="shared" si="54"/>
        <v>Total.S9.state-funded mainstream.Total.Jewish</v>
      </c>
    </row>
    <row r="3501" spans="1:44" x14ac:dyDescent="0.25">
      <c r="A3501">
        <v>201819</v>
      </c>
      <c r="B3501" t="s">
        <v>19</v>
      </c>
      <c r="C3501" t="s">
        <v>110</v>
      </c>
      <c r="D3501" t="s">
        <v>20</v>
      </c>
      <c r="E3501" t="s">
        <v>21</v>
      </c>
      <c r="F3501" t="s">
        <v>22</v>
      </c>
      <c r="G3501" t="s">
        <v>111</v>
      </c>
      <c r="H3501" t="s">
        <v>132</v>
      </c>
      <c r="I3501" t="s">
        <v>166</v>
      </c>
      <c r="J3501" t="s">
        <v>161</v>
      </c>
      <c r="K3501" t="s">
        <v>137</v>
      </c>
      <c r="L3501" t="s">
        <v>36</v>
      </c>
      <c r="M3501" t="s">
        <v>26</v>
      </c>
      <c r="N3501">
        <v>120</v>
      </c>
      <c r="O3501">
        <v>120</v>
      </c>
      <c r="P3501">
        <v>119</v>
      </c>
      <c r="Q3501">
        <v>114</v>
      </c>
      <c r="R3501">
        <v>0</v>
      </c>
      <c r="S3501">
        <v>0</v>
      </c>
      <c r="T3501">
        <v>0</v>
      </c>
      <c r="U3501">
        <v>0</v>
      </c>
      <c r="V3501">
        <v>100</v>
      </c>
      <c r="W3501">
        <v>99</v>
      </c>
      <c r="X3501">
        <v>95</v>
      </c>
      <c r="Y3501" t="s">
        <v>173</v>
      </c>
      <c r="Z3501" t="s">
        <v>173</v>
      </c>
      <c r="AA3501" t="s">
        <v>173</v>
      </c>
      <c r="AB3501" t="s">
        <v>173</v>
      </c>
      <c r="AC3501" s="25">
        <v>30.848329048843187</v>
      </c>
      <c r="AD3501" s="25">
        <v>30.59125964010283</v>
      </c>
      <c r="AE3501" s="25">
        <v>29.305912596401029</v>
      </c>
      <c r="AQ3501" s="5">
        <f>VLOOKUP(AR3501,'End KS4 denominations'!A:G,7,0)</f>
        <v>389</v>
      </c>
      <c r="AR3501" s="5" t="str">
        <f t="shared" si="54"/>
        <v>Boys.S9.state-funded mainstream.Total.Muslim</v>
      </c>
    </row>
    <row r="3502" spans="1:44" x14ac:dyDescent="0.25">
      <c r="A3502">
        <v>201819</v>
      </c>
      <c r="B3502" t="s">
        <v>19</v>
      </c>
      <c r="C3502" t="s">
        <v>110</v>
      </c>
      <c r="D3502" t="s">
        <v>20</v>
      </c>
      <c r="E3502" t="s">
        <v>21</v>
      </c>
      <c r="F3502" t="s">
        <v>22</v>
      </c>
      <c r="G3502" t="s">
        <v>113</v>
      </c>
      <c r="H3502" t="s">
        <v>132</v>
      </c>
      <c r="I3502" t="s">
        <v>166</v>
      </c>
      <c r="J3502" t="s">
        <v>161</v>
      </c>
      <c r="K3502" t="s">
        <v>137</v>
      </c>
      <c r="L3502" t="s">
        <v>36</v>
      </c>
      <c r="M3502" t="s">
        <v>26</v>
      </c>
      <c r="N3502">
        <v>238</v>
      </c>
      <c r="O3502">
        <v>238</v>
      </c>
      <c r="P3502">
        <v>236</v>
      </c>
      <c r="Q3502">
        <v>228</v>
      </c>
      <c r="R3502">
        <v>0</v>
      </c>
      <c r="S3502">
        <v>0</v>
      </c>
      <c r="T3502">
        <v>0</v>
      </c>
      <c r="U3502">
        <v>0</v>
      </c>
      <c r="V3502">
        <v>100</v>
      </c>
      <c r="W3502">
        <v>99</v>
      </c>
      <c r="X3502">
        <v>95</v>
      </c>
      <c r="Y3502" t="s">
        <v>173</v>
      </c>
      <c r="Z3502" t="s">
        <v>173</v>
      </c>
      <c r="AA3502" t="s">
        <v>173</v>
      </c>
      <c r="AB3502" t="s">
        <v>173</v>
      </c>
      <c r="AC3502" s="25">
        <v>30.395913154533844</v>
      </c>
      <c r="AD3502" s="25">
        <v>30.140485312899106</v>
      </c>
      <c r="AE3502" s="25">
        <v>29.118773946360154</v>
      </c>
      <c r="AQ3502" s="5">
        <f>VLOOKUP(AR3502,'End KS4 denominations'!A:G,7,0)</f>
        <v>783</v>
      </c>
      <c r="AR3502" s="5" t="str">
        <f t="shared" si="54"/>
        <v>Girls.S9.state-funded mainstream.Total.Muslim</v>
      </c>
    </row>
    <row r="3503" spans="1:44" x14ac:dyDescent="0.25">
      <c r="A3503">
        <v>201819</v>
      </c>
      <c r="B3503" t="s">
        <v>19</v>
      </c>
      <c r="C3503" t="s">
        <v>110</v>
      </c>
      <c r="D3503" t="s">
        <v>20</v>
      </c>
      <c r="E3503" t="s">
        <v>21</v>
      </c>
      <c r="F3503" t="s">
        <v>22</v>
      </c>
      <c r="G3503" t="s">
        <v>161</v>
      </c>
      <c r="H3503" t="s">
        <v>132</v>
      </c>
      <c r="I3503" t="s">
        <v>166</v>
      </c>
      <c r="J3503" t="s">
        <v>161</v>
      </c>
      <c r="K3503" t="s">
        <v>137</v>
      </c>
      <c r="L3503" t="s">
        <v>36</v>
      </c>
      <c r="M3503" t="s">
        <v>26</v>
      </c>
      <c r="N3503">
        <v>358</v>
      </c>
      <c r="O3503">
        <v>358</v>
      </c>
      <c r="P3503">
        <v>355</v>
      </c>
      <c r="Q3503">
        <v>342</v>
      </c>
      <c r="R3503">
        <v>0</v>
      </c>
      <c r="S3503">
        <v>0</v>
      </c>
      <c r="T3503">
        <v>0</v>
      </c>
      <c r="U3503">
        <v>0</v>
      </c>
      <c r="V3503">
        <v>100</v>
      </c>
      <c r="W3503">
        <v>99</v>
      </c>
      <c r="X3503">
        <v>95</v>
      </c>
      <c r="Y3503" t="s">
        <v>173</v>
      </c>
      <c r="Z3503" t="s">
        <v>173</v>
      </c>
      <c r="AA3503" t="s">
        <v>173</v>
      </c>
      <c r="AB3503" t="s">
        <v>173</v>
      </c>
      <c r="AC3503" s="25">
        <v>30.546075085324233</v>
      </c>
      <c r="AD3503" s="25">
        <v>30.290102389078498</v>
      </c>
      <c r="AE3503" s="25">
        <v>29.180887372013654</v>
      </c>
      <c r="AQ3503" s="5">
        <f>VLOOKUP(AR3503,'End KS4 denominations'!A:G,7,0)</f>
        <v>1172</v>
      </c>
      <c r="AR3503" s="5" t="str">
        <f t="shared" si="54"/>
        <v>Total.S9.state-funded mainstream.Total.Muslim</v>
      </c>
    </row>
    <row r="3504" spans="1:44" x14ac:dyDescent="0.25">
      <c r="A3504">
        <v>201819</v>
      </c>
      <c r="B3504" t="s">
        <v>19</v>
      </c>
      <c r="C3504" t="s">
        <v>110</v>
      </c>
      <c r="D3504" t="s">
        <v>20</v>
      </c>
      <c r="E3504" t="s">
        <v>21</v>
      </c>
      <c r="F3504" t="s">
        <v>22</v>
      </c>
      <c r="G3504" t="s">
        <v>111</v>
      </c>
      <c r="H3504" t="s">
        <v>132</v>
      </c>
      <c r="I3504" t="s">
        <v>166</v>
      </c>
      <c r="J3504" t="s">
        <v>161</v>
      </c>
      <c r="K3504" t="s">
        <v>91</v>
      </c>
      <c r="L3504" t="s">
        <v>36</v>
      </c>
      <c r="M3504" t="s">
        <v>26</v>
      </c>
      <c r="N3504">
        <v>61471</v>
      </c>
      <c r="O3504">
        <v>61044</v>
      </c>
      <c r="P3504">
        <v>55312</v>
      </c>
      <c r="Q3504">
        <v>48827</v>
      </c>
      <c r="R3504">
        <v>0</v>
      </c>
      <c r="S3504">
        <v>0</v>
      </c>
      <c r="T3504">
        <v>0</v>
      </c>
      <c r="U3504">
        <v>0</v>
      </c>
      <c r="V3504">
        <v>99</v>
      </c>
      <c r="W3504">
        <v>89</v>
      </c>
      <c r="X3504">
        <v>79</v>
      </c>
      <c r="Y3504" t="s">
        <v>173</v>
      </c>
      <c r="Z3504" t="s">
        <v>173</v>
      </c>
      <c r="AA3504" t="s">
        <v>173</v>
      </c>
      <c r="AB3504" t="s">
        <v>173</v>
      </c>
      <c r="AC3504" s="25">
        <v>27.508449371366773</v>
      </c>
      <c r="AD3504" s="25">
        <v>24.925420215402642</v>
      </c>
      <c r="AE3504" s="25">
        <v>22.003064305349014</v>
      </c>
      <c r="AQ3504" s="5">
        <f>VLOOKUP(AR3504,'End KS4 denominations'!A:G,7,0)</f>
        <v>221910</v>
      </c>
      <c r="AR3504" s="5" t="str">
        <f t="shared" si="54"/>
        <v>Boys.S9.state-funded mainstream.Total.No religious character</v>
      </c>
    </row>
    <row r="3505" spans="1:44" x14ac:dyDescent="0.25">
      <c r="A3505">
        <v>201819</v>
      </c>
      <c r="B3505" t="s">
        <v>19</v>
      </c>
      <c r="C3505" t="s">
        <v>110</v>
      </c>
      <c r="D3505" t="s">
        <v>20</v>
      </c>
      <c r="E3505" t="s">
        <v>21</v>
      </c>
      <c r="F3505" t="s">
        <v>22</v>
      </c>
      <c r="G3505" t="s">
        <v>113</v>
      </c>
      <c r="H3505" t="s">
        <v>132</v>
      </c>
      <c r="I3505" t="s">
        <v>166</v>
      </c>
      <c r="J3505" t="s">
        <v>161</v>
      </c>
      <c r="K3505" t="s">
        <v>91</v>
      </c>
      <c r="L3505" t="s">
        <v>36</v>
      </c>
      <c r="M3505" t="s">
        <v>26</v>
      </c>
      <c r="N3505">
        <v>60378</v>
      </c>
      <c r="O3505">
        <v>60043</v>
      </c>
      <c r="P3505">
        <v>55339</v>
      </c>
      <c r="Q3505">
        <v>49598</v>
      </c>
      <c r="R3505">
        <v>0</v>
      </c>
      <c r="S3505">
        <v>0</v>
      </c>
      <c r="T3505">
        <v>0</v>
      </c>
      <c r="U3505">
        <v>0</v>
      </c>
      <c r="V3505">
        <v>99</v>
      </c>
      <c r="W3505">
        <v>91</v>
      </c>
      <c r="X3505">
        <v>82</v>
      </c>
      <c r="Y3505" t="s">
        <v>173</v>
      </c>
      <c r="Z3505" t="s">
        <v>173</v>
      </c>
      <c r="AA3505" t="s">
        <v>173</v>
      </c>
      <c r="AB3505" t="s">
        <v>173</v>
      </c>
      <c r="AC3505" s="25">
        <v>27.868258970633971</v>
      </c>
      <c r="AD3505" s="25">
        <v>25.684952170542996</v>
      </c>
      <c r="AE3505" s="25">
        <v>23.020333901129248</v>
      </c>
      <c r="AQ3505" s="5">
        <f>VLOOKUP(AR3505,'End KS4 denominations'!A:G,7,0)</f>
        <v>215453</v>
      </c>
      <c r="AR3505" s="5" t="str">
        <f t="shared" si="54"/>
        <v>Girls.S9.state-funded mainstream.Total.No religious character</v>
      </c>
    </row>
    <row r="3506" spans="1:44" x14ac:dyDescent="0.25">
      <c r="A3506">
        <v>201819</v>
      </c>
      <c r="B3506" t="s">
        <v>19</v>
      </c>
      <c r="C3506" t="s">
        <v>110</v>
      </c>
      <c r="D3506" t="s">
        <v>20</v>
      </c>
      <c r="E3506" t="s">
        <v>21</v>
      </c>
      <c r="F3506" t="s">
        <v>22</v>
      </c>
      <c r="G3506" t="s">
        <v>161</v>
      </c>
      <c r="H3506" t="s">
        <v>132</v>
      </c>
      <c r="I3506" t="s">
        <v>166</v>
      </c>
      <c r="J3506" t="s">
        <v>161</v>
      </c>
      <c r="K3506" t="s">
        <v>91</v>
      </c>
      <c r="L3506" t="s">
        <v>36</v>
      </c>
      <c r="M3506" t="s">
        <v>26</v>
      </c>
      <c r="N3506">
        <v>121849</v>
      </c>
      <c r="O3506">
        <v>121087</v>
      </c>
      <c r="P3506">
        <v>110651</v>
      </c>
      <c r="Q3506">
        <v>98425</v>
      </c>
      <c r="R3506">
        <v>0</v>
      </c>
      <c r="S3506">
        <v>0</v>
      </c>
      <c r="T3506">
        <v>0</v>
      </c>
      <c r="U3506">
        <v>0</v>
      </c>
      <c r="V3506">
        <v>99</v>
      </c>
      <c r="W3506">
        <v>90</v>
      </c>
      <c r="X3506">
        <v>80</v>
      </c>
      <c r="Y3506" t="s">
        <v>173</v>
      </c>
      <c r="Z3506" t="s">
        <v>173</v>
      </c>
      <c r="AA3506" t="s">
        <v>173</v>
      </c>
      <c r="AB3506" t="s">
        <v>173</v>
      </c>
      <c r="AC3506" s="25">
        <v>27.685698150049269</v>
      </c>
      <c r="AD3506" s="25">
        <v>25.299579525474265</v>
      </c>
      <c r="AE3506" s="25">
        <v>22.504189883460647</v>
      </c>
      <c r="AQ3506" s="5">
        <f>VLOOKUP(AR3506,'End KS4 denominations'!A:G,7,0)</f>
        <v>437363</v>
      </c>
      <c r="AR3506" s="5" t="str">
        <f t="shared" si="54"/>
        <v>Total.S9.state-funded mainstream.Total.No religious character</v>
      </c>
    </row>
    <row r="3507" spans="1:44" x14ac:dyDescent="0.25">
      <c r="A3507">
        <v>201819</v>
      </c>
      <c r="B3507" t="s">
        <v>19</v>
      </c>
      <c r="C3507" t="s">
        <v>110</v>
      </c>
      <c r="D3507" t="s">
        <v>20</v>
      </c>
      <c r="E3507" t="s">
        <v>21</v>
      </c>
      <c r="F3507" t="s">
        <v>22</v>
      </c>
      <c r="G3507" t="s">
        <v>111</v>
      </c>
      <c r="H3507" t="s">
        <v>132</v>
      </c>
      <c r="I3507" t="s">
        <v>166</v>
      </c>
      <c r="J3507" t="s">
        <v>161</v>
      </c>
      <c r="K3507" t="s">
        <v>133</v>
      </c>
      <c r="L3507" t="s">
        <v>36</v>
      </c>
      <c r="M3507" t="s">
        <v>26</v>
      </c>
      <c r="N3507">
        <v>1558</v>
      </c>
      <c r="O3507">
        <v>1556</v>
      </c>
      <c r="P3507">
        <v>1514</v>
      </c>
      <c r="Q3507">
        <v>1455</v>
      </c>
      <c r="R3507">
        <v>0</v>
      </c>
      <c r="S3507">
        <v>0</v>
      </c>
      <c r="T3507">
        <v>0</v>
      </c>
      <c r="U3507">
        <v>0</v>
      </c>
      <c r="V3507">
        <v>99</v>
      </c>
      <c r="W3507">
        <v>97</v>
      </c>
      <c r="X3507">
        <v>93</v>
      </c>
      <c r="Y3507" t="s">
        <v>173</v>
      </c>
      <c r="Z3507" t="s">
        <v>173</v>
      </c>
      <c r="AA3507" t="s">
        <v>173</v>
      </c>
      <c r="AB3507" t="s">
        <v>173</v>
      </c>
      <c r="AC3507" s="25">
        <v>30.432231566594954</v>
      </c>
      <c r="AD3507" s="25">
        <v>29.610796010170155</v>
      </c>
      <c r="AE3507" s="25">
        <v>28.456874633287697</v>
      </c>
      <c r="AQ3507" s="5">
        <f>VLOOKUP(AR3507,'End KS4 denominations'!A:G,7,0)</f>
        <v>5113</v>
      </c>
      <c r="AR3507" s="5" t="str">
        <f t="shared" si="54"/>
        <v>Boys.S9.state-funded mainstream.Total.Other Christian faith</v>
      </c>
    </row>
    <row r="3508" spans="1:44" x14ac:dyDescent="0.25">
      <c r="A3508">
        <v>201819</v>
      </c>
      <c r="B3508" t="s">
        <v>19</v>
      </c>
      <c r="C3508" t="s">
        <v>110</v>
      </c>
      <c r="D3508" t="s">
        <v>20</v>
      </c>
      <c r="E3508" t="s">
        <v>21</v>
      </c>
      <c r="F3508" t="s">
        <v>22</v>
      </c>
      <c r="G3508" t="s">
        <v>113</v>
      </c>
      <c r="H3508" t="s">
        <v>132</v>
      </c>
      <c r="I3508" t="s">
        <v>166</v>
      </c>
      <c r="J3508" t="s">
        <v>161</v>
      </c>
      <c r="K3508" t="s">
        <v>133</v>
      </c>
      <c r="L3508" t="s">
        <v>36</v>
      </c>
      <c r="M3508" t="s">
        <v>26</v>
      </c>
      <c r="N3508">
        <v>1282</v>
      </c>
      <c r="O3508">
        <v>1281</v>
      </c>
      <c r="P3508">
        <v>1249</v>
      </c>
      <c r="Q3508">
        <v>1182</v>
      </c>
      <c r="R3508">
        <v>0</v>
      </c>
      <c r="S3508">
        <v>0</v>
      </c>
      <c r="T3508">
        <v>0</v>
      </c>
      <c r="U3508">
        <v>0</v>
      </c>
      <c r="V3508">
        <v>99</v>
      </c>
      <c r="W3508">
        <v>97</v>
      </c>
      <c r="X3508">
        <v>92</v>
      </c>
      <c r="Y3508" t="s">
        <v>173</v>
      </c>
      <c r="Z3508" t="s">
        <v>173</v>
      </c>
      <c r="AA3508" t="s">
        <v>173</v>
      </c>
      <c r="AB3508" t="s">
        <v>173</v>
      </c>
      <c r="AC3508" s="25">
        <v>28.184818481848183</v>
      </c>
      <c r="AD3508" s="25">
        <v>27.480748074807483</v>
      </c>
      <c r="AE3508" s="25">
        <v>26.00660066006601</v>
      </c>
      <c r="AQ3508" s="5">
        <f>VLOOKUP(AR3508,'End KS4 denominations'!A:G,7,0)</f>
        <v>4545</v>
      </c>
      <c r="AR3508" s="5" t="str">
        <f t="shared" si="54"/>
        <v>Girls.S9.state-funded mainstream.Total.Other Christian faith</v>
      </c>
    </row>
    <row r="3509" spans="1:44" x14ac:dyDescent="0.25">
      <c r="A3509">
        <v>201819</v>
      </c>
      <c r="B3509" t="s">
        <v>19</v>
      </c>
      <c r="C3509" t="s">
        <v>110</v>
      </c>
      <c r="D3509" t="s">
        <v>20</v>
      </c>
      <c r="E3509" t="s">
        <v>21</v>
      </c>
      <c r="F3509" t="s">
        <v>22</v>
      </c>
      <c r="G3509" t="s">
        <v>161</v>
      </c>
      <c r="H3509" t="s">
        <v>132</v>
      </c>
      <c r="I3509" t="s">
        <v>166</v>
      </c>
      <c r="J3509" t="s">
        <v>161</v>
      </c>
      <c r="K3509" t="s">
        <v>133</v>
      </c>
      <c r="L3509" t="s">
        <v>36</v>
      </c>
      <c r="M3509" t="s">
        <v>26</v>
      </c>
      <c r="N3509">
        <v>2840</v>
      </c>
      <c r="O3509">
        <v>2837</v>
      </c>
      <c r="P3509">
        <v>2763</v>
      </c>
      <c r="Q3509">
        <v>2637</v>
      </c>
      <c r="R3509">
        <v>0</v>
      </c>
      <c r="S3509">
        <v>0</v>
      </c>
      <c r="T3509">
        <v>0</v>
      </c>
      <c r="U3509">
        <v>0</v>
      </c>
      <c r="V3509">
        <v>99</v>
      </c>
      <c r="W3509">
        <v>97</v>
      </c>
      <c r="X3509">
        <v>92</v>
      </c>
      <c r="Y3509" t="s">
        <v>173</v>
      </c>
      <c r="Z3509" t="s">
        <v>173</v>
      </c>
      <c r="AA3509" t="s">
        <v>173</v>
      </c>
      <c r="AB3509" t="s">
        <v>173</v>
      </c>
      <c r="AC3509" s="25">
        <v>29.374611720853178</v>
      </c>
      <c r="AD3509" s="25">
        <v>28.608407537792502</v>
      </c>
      <c r="AE3509" s="25">
        <v>27.303789604472978</v>
      </c>
      <c r="AQ3509" s="5">
        <f>VLOOKUP(AR3509,'End KS4 denominations'!A:G,7,0)</f>
        <v>9658</v>
      </c>
      <c r="AR3509" s="5" t="str">
        <f t="shared" si="54"/>
        <v>Total.S9.state-funded mainstream.Total.Other Christian faith</v>
      </c>
    </row>
    <row r="3510" spans="1:44" x14ac:dyDescent="0.25">
      <c r="A3510">
        <v>201819</v>
      </c>
      <c r="B3510" t="s">
        <v>19</v>
      </c>
      <c r="C3510" t="s">
        <v>110</v>
      </c>
      <c r="D3510" t="s">
        <v>20</v>
      </c>
      <c r="E3510" t="s">
        <v>21</v>
      </c>
      <c r="F3510" t="s">
        <v>22</v>
      </c>
      <c r="G3510" t="s">
        <v>111</v>
      </c>
      <c r="H3510" t="s">
        <v>132</v>
      </c>
      <c r="I3510" t="s">
        <v>166</v>
      </c>
      <c r="J3510" t="s">
        <v>161</v>
      </c>
      <c r="K3510" t="s">
        <v>134</v>
      </c>
      <c r="L3510" t="s">
        <v>36</v>
      </c>
      <c r="M3510" t="s">
        <v>26</v>
      </c>
      <c r="N3510">
        <v>6338</v>
      </c>
      <c r="O3510">
        <v>6302</v>
      </c>
      <c r="P3510">
        <v>5877</v>
      </c>
      <c r="Q3510">
        <v>5302</v>
      </c>
      <c r="R3510">
        <v>0</v>
      </c>
      <c r="S3510">
        <v>0</v>
      </c>
      <c r="T3510">
        <v>0</v>
      </c>
      <c r="U3510">
        <v>0</v>
      </c>
      <c r="V3510">
        <v>99</v>
      </c>
      <c r="W3510">
        <v>92</v>
      </c>
      <c r="X3510">
        <v>83</v>
      </c>
      <c r="Y3510" t="s">
        <v>173</v>
      </c>
      <c r="Z3510" t="s">
        <v>173</v>
      </c>
      <c r="AA3510" t="s">
        <v>173</v>
      </c>
      <c r="AB3510" t="s">
        <v>173</v>
      </c>
      <c r="AC3510" s="25">
        <v>25.36934906002174</v>
      </c>
      <c r="AD3510" s="25">
        <v>23.658467855561373</v>
      </c>
      <c r="AE3510" s="25">
        <v>21.343746225997343</v>
      </c>
      <c r="AQ3510" s="5">
        <f>VLOOKUP(AR3510,'End KS4 denominations'!A:G,7,0)</f>
        <v>24841</v>
      </c>
      <c r="AR3510" s="5" t="str">
        <f t="shared" si="54"/>
        <v>Boys.S9.state-funded mainstream.Total.Roman catholic</v>
      </c>
    </row>
    <row r="3511" spans="1:44" x14ac:dyDescent="0.25">
      <c r="A3511">
        <v>201819</v>
      </c>
      <c r="B3511" t="s">
        <v>19</v>
      </c>
      <c r="C3511" t="s">
        <v>110</v>
      </c>
      <c r="D3511" t="s">
        <v>20</v>
      </c>
      <c r="E3511" t="s">
        <v>21</v>
      </c>
      <c r="F3511" t="s">
        <v>22</v>
      </c>
      <c r="G3511" t="s">
        <v>113</v>
      </c>
      <c r="H3511" t="s">
        <v>132</v>
      </c>
      <c r="I3511" t="s">
        <v>166</v>
      </c>
      <c r="J3511" t="s">
        <v>161</v>
      </c>
      <c r="K3511" t="s">
        <v>134</v>
      </c>
      <c r="L3511" t="s">
        <v>36</v>
      </c>
      <c r="M3511" t="s">
        <v>26</v>
      </c>
      <c r="N3511">
        <v>6399</v>
      </c>
      <c r="O3511">
        <v>6372</v>
      </c>
      <c r="P3511">
        <v>6050</v>
      </c>
      <c r="Q3511">
        <v>5489</v>
      </c>
      <c r="R3511">
        <v>0</v>
      </c>
      <c r="S3511">
        <v>0</v>
      </c>
      <c r="T3511">
        <v>0</v>
      </c>
      <c r="U3511">
        <v>0</v>
      </c>
      <c r="V3511">
        <v>99</v>
      </c>
      <c r="W3511">
        <v>94</v>
      </c>
      <c r="X3511">
        <v>85</v>
      </c>
      <c r="Y3511" t="s">
        <v>173</v>
      </c>
      <c r="Z3511" t="s">
        <v>173</v>
      </c>
      <c r="AA3511" t="s">
        <v>173</v>
      </c>
      <c r="AB3511" t="s">
        <v>173</v>
      </c>
      <c r="AC3511" s="25">
        <v>24.447513812154696</v>
      </c>
      <c r="AD3511" s="25">
        <v>23.212093308778392</v>
      </c>
      <c r="AE3511" s="25">
        <v>21.059699201964396</v>
      </c>
      <c r="AQ3511" s="5">
        <f>VLOOKUP(AR3511,'End KS4 denominations'!A:G,7,0)</f>
        <v>26064</v>
      </c>
      <c r="AR3511" s="5" t="str">
        <f t="shared" si="54"/>
        <v>Girls.S9.state-funded mainstream.Total.Roman catholic</v>
      </c>
    </row>
    <row r="3512" spans="1:44" x14ac:dyDescent="0.25">
      <c r="A3512">
        <v>201819</v>
      </c>
      <c r="B3512" t="s">
        <v>19</v>
      </c>
      <c r="C3512" t="s">
        <v>110</v>
      </c>
      <c r="D3512" t="s">
        <v>20</v>
      </c>
      <c r="E3512" t="s">
        <v>21</v>
      </c>
      <c r="F3512" t="s">
        <v>22</v>
      </c>
      <c r="G3512" t="s">
        <v>161</v>
      </c>
      <c r="H3512" t="s">
        <v>132</v>
      </c>
      <c r="I3512" t="s">
        <v>166</v>
      </c>
      <c r="J3512" t="s">
        <v>161</v>
      </c>
      <c r="K3512" t="s">
        <v>134</v>
      </c>
      <c r="L3512" t="s">
        <v>36</v>
      </c>
      <c r="M3512" t="s">
        <v>26</v>
      </c>
      <c r="N3512">
        <v>12737</v>
      </c>
      <c r="O3512">
        <v>12674</v>
      </c>
      <c r="P3512">
        <v>11927</v>
      </c>
      <c r="Q3512">
        <v>10791</v>
      </c>
      <c r="R3512">
        <v>0</v>
      </c>
      <c r="S3512">
        <v>0</v>
      </c>
      <c r="T3512">
        <v>0</v>
      </c>
      <c r="U3512">
        <v>0</v>
      </c>
      <c r="V3512">
        <v>99</v>
      </c>
      <c r="W3512">
        <v>93</v>
      </c>
      <c r="X3512">
        <v>84</v>
      </c>
      <c r="Y3512" t="s">
        <v>173</v>
      </c>
      <c r="Z3512" t="s">
        <v>173</v>
      </c>
      <c r="AA3512" t="s">
        <v>173</v>
      </c>
      <c r="AB3512" t="s">
        <v>173</v>
      </c>
      <c r="AC3512" s="25">
        <v>24.897357823396522</v>
      </c>
      <c r="AD3512" s="25">
        <v>23.429918475591787</v>
      </c>
      <c r="AE3512" s="25">
        <v>21.198310578528631</v>
      </c>
      <c r="AQ3512" s="5">
        <f>VLOOKUP(AR3512,'End KS4 denominations'!A:G,7,0)</f>
        <v>50905</v>
      </c>
      <c r="AR3512" s="5" t="str">
        <f t="shared" si="54"/>
        <v>Total.S9.state-funded mainstream.Total.Roman catholic</v>
      </c>
    </row>
    <row r="3513" spans="1:44" x14ac:dyDescent="0.25">
      <c r="A3513">
        <v>201819</v>
      </c>
      <c r="B3513" t="s">
        <v>19</v>
      </c>
      <c r="C3513" t="s">
        <v>110</v>
      </c>
      <c r="D3513" t="s">
        <v>20</v>
      </c>
      <c r="E3513" t="s">
        <v>21</v>
      </c>
      <c r="F3513" t="s">
        <v>22</v>
      </c>
      <c r="G3513" t="s">
        <v>111</v>
      </c>
      <c r="H3513" t="s">
        <v>132</v>
      </c>
      <c r="I3513" t="s">
        <v>166</v>
      </c>
      <c r="J3513" t="s">
        <v>161</v>
      </c>
      <c r="K3513" t="s">
        <v>138</v>
      </c>
      <c r="L3513" t="s">
        <v>36</v>
      </c>
      <c r="M3513" t="s">
        <v>26</v>
      </c>
      <c r="N3513">
        <v>55</v>
      </c>
      <c r="O3513">
        <v>55</v>
      </c>
      <c r="P3513">
        <v>51</v>
      </c>
      <c r="Q3513">
        <v>45</v>
      </c>
      <c r="R3513">
        <v>0</v>
      </c>
      <c r="S3513">
        <v>0</v>
      </c>
      <c r="T3513">
        <v>0</v>
      </c>
      <c r="U3513">
        <v>0</v>
      </c>
      <c r="V3513">
        <v>100</v>
      </c>
      <c r="W3513">
        <v>92</v>
      </c>
      <c r="X3513">
        <v>81</v>
      </c>
      <c r="Y3513" t="s">
        <v>173</v>
      </c>
      <c r="Z3513" t="s">
        <v>173</v>
      </c>
      <c r="AA3513" t="s">
        <v>173</v>
      </c>
      <c r="AB3513" t="s">
        <v>173</v>
      </c>
      <c r="AC3513" s="25">
        <v>28.795811518324609</v>
      </c>
      <c r="AD3513" s="25">
        <v>26.701570680628272</v>
      </c>
      <c r="AE3513" s="25">
        <v>23.560209424083769</v>
      </c>
      <c r="AQ3513" s="5">
        <f>VLOOKUP(AR3513,'End KS4 denominations'!A:G,7,0)</f>
        <v>191</v>
      </c>
      <c r="AR3513" s="5" t="str">
        <f t="shared" si="54"/>
        <v>Boys.S9.state-funded mainstream.Total.Sikh</v>
      </c>
    </row>
    <row r="3514" spans="1:44" x14ac:dyDescent="0.25">
      <c r="A3514">
        <v>201819</v>
      </c>
      <c r="B3514" t="s">
        <v>19</v>
      </c>
      <c r="C3514" t="s">
        <v>110</v>
      </c>
      <c r="D3514" t="s">
        <v>20</v>
      </c>
      <c r="E3514" t="s">
        <v>21</v>
      </c>
      <c r="F3514" t="s">
        <v>22</v>
      </c>
      <c r="G3514" t="s">
        <v>113</v>
      </c>
      <c r="H3514" t="s">
        <v>132</v>
      </c>
      <c r="I3514" t="s">
        <v>166</v>
      </c>
      <c r="J3514" t="s">
        <v>161</v>
      </c>
      <c r="K3514" t="s">
        <v>138</v>
      </c>
      <c r="L3514" t="s">
        <v>36</v>
      </c>
      <c r="M3514" t="s">
        <v>26</v>
      </c>
      <c r="N3514">
        <v>53</v>
      </c>
      <c r="O3514">
        <v>53</v>
      </c>
      <c r="P3514">
        <v>49</v>
      </c>
      <c r="Q3514">
        <v>43</v>
      </c>
      <c r="R3514">
        <v>0</v>
      </c>
      <c r="S3514">
        <v>0</v>
      </c>
      <c r="T3514">
        <v>0</v>
      </c>
      <c r="U3514">
        <v>0</v>
      </c>
      <c r="V3514">
        <v>100</v>
      </c>
      <c r="W3514">
        <v>92</v>
      </c>
      <c r="X3514">
        <v>81</v>
      </c>
      <c r="Y3514" t="s">
        <v>173</v>
      </c>
      <c r="Z3514" t="s">
        <v>173</v>
      </c>
      <c r="AA3514" t="s">
        <v>173</v>
      </c>
      <c r="AB3514" t="s">
        <v>173</v>
      </c>
      <c r="AC3514" s="25">
        <v>33.544303797468359</v>
      </c>
      <c r="AD3514" s="25">
        <v>31.0126582278481</v>
      </c>
      <c r="AE3514" s="25">
        <v>27.215189873417721</v>
      </c>
      <c r="AQ3514" s="5">
        <f>VLOOKUP(AR3514,'End KS4 denominations'!A:G,7,0)</f>
        <v>158</v>
      </c>
      <c r="AR3514" s="5" t="str">
        <f t="shared" si="54"/>
        <v>Girls.S9.state-funded mainstream.Total.Sikh</v>
      </c>
    </row>
    <row r="3515" spans="1:44" x14ac:dyDescent="0.25">
      <c r="A3515">
        <v>201819</v>
      </c>
      <c r="B3515" t="s">
        <v>19</v>
      </c>
      <c r="C3515" t="s">
        <v>110</v>
      </c>
      <c r="D3515" t="s">
        <v>20</v>
      </c>
      <c r="E3515" t="s">
        <v>21</v>
      </c>
      <c r="F3515" t="s">
        <v>22</v>
      </c>
      <c r="G3515" t="s">
        <v>161</v>
      </c>
      <c r="H3515" t="s">
        <v>132</v>
      </c>
      <c r="I3515" t="s">
        <v>166</v>
      </c>
      <c r="J3515" t="s">
        <v>161</v>
      </c>
      <c r="K3515" t="s">
        <v>138</v>
      </c>
      <c r="L3515" t="s">
        <v>36</v>
      </c>
      <c r="M3515" t="s">
        <v>26</v>
      </c>
      <c r="N3515">
        <v>108</v>
      </c>
      <c r="O3515">
        <v>108</v>
      </c>
      <c r="P3515">
        <v>100</v>
      </c>
      <c r="Q3515">
        <v>88</v>
      </c>
      <c r="R3515">
        <v>0</v>
      </c>
      <c r="S3515">
        <v>0</v>
      </c>
      <c r="T3515">
        <v>0</v>
      </c>
      <c r="U3515">
        <v>0</v>
      </c>
      <c r="V3515">
        <v>100</v>
      </c>
      <c r="W3515">
        <v>92</v>
      </c>
      <c r="X3515">
        <v>81</v>
      </c>
      <c r="Y3515" t="s">
        <v>173</v>
      </c>
      <c r="Z3515" t="s">
        <v>173</v>
      </c>
      <c r="AA3515" t="s">
        <v>173</v>
      </c>
      <c r="AB3515" t="s">
        <v>173</v>
      </c>
      <c r="AC3515" s="25">
        <v>30.945558739255013</v>
      </c>
      <c r="AD3515" s="25">
        <v>28.653295128939828</v>
      </c>
      <c r="AE3515" s="25">
        <v>25.214899713467048</v>
      </c>
      <c r="AQ3515" s="5">
        <f>VLOOKUP(AR3515,'End KS4 denominations'!A:G,7,0)</f>
        <v>349</v>
      </c>
      <c r="AR3515" s="5" t="str">
        <f t="shared" si="54"/>
        <v>Total.S9.state-funded mainstream.Total.Sikh</v>
      </c>
    </row>
    <row r="3516" spans="1:44" x14ac:dyDescent="0.25">
      <c r="A3516">
        <v>201819</v>
      </c>
      <c r="B3516" t="s">
        <v>19</v>
      </c>
      <c r="C3516" t="s">
        <v>110</v>
      </c>
      <c r="D3516" t="s">
        <v>20</v>
      </c>
      <c r="E3516" t="s">
        <v>21</v>
      </c>
      <c r="F3516" t="s">
        <v>22</v>
      </c>
      <c r="G3516" t="s">
        <v>111</v>
      </c>
      <c r="H3516" t="s">
        <v>132</v>
      </c>
      <c r="I3516" t="s">
        <v>166</v>
      </c>
      <c r="J3516" t="s">
        <v>161</v>
      </c>
      <c r="K3516" t="s">
        <v>90</v>
      </c>
      <c r="L3516" t="s">
        <v>37</v>
      </c>
      <c r="M3516" t="s">
        <v>26</v>
      </c>
      <c r="N3516">
        <v>2721</v>
      </c>
      <c r="O3516">
        <v>2672</v>
      </c>
      <c r="P3516">
        <v>1765</v>
      </c>
      <c r="Q3516">
        <v>1361</v>
      </c>
      <c r="R3516">
        <v>0</v>
      </c>
      <c r="S3516">
        <v>0</v>
      </c>
      <c r="T3516">
        <v>0</v>
      </c>
      <c r="U3516">
        <v>0</v>
      </c>
      <c r="V3516">
        <v>98</v>
      </c>
      <c r="W3516">
        <v>64</v>
      </c>
      <c r="X3516">
        <v>50</v>
      </c>
      <c r="Y3516" t="s">
        <v>173</v>
      </c>
      <c r="Z3516" t="s">
        <v>173</v>
      </c>
      <c r="AA3516" t="s">
        <v>173</v>
      </c>
      <c r="AB3516" t="s">
        <v>173</v>
      </c>
      <c r="AC3516" s="25">
        <v>17.592836449828813</v>
      </c>
      <c r="AD3516" s="25">
        <v>11.621016592046352</v>
      </c>
      <c r="AE3516" s="25">
        <v>8.9610218593626545</v>
      </c>
      <c r="AQ3516" s="5">
        <f>VLOOKUP(AR3516,'End KS4 denominations'!A:G,7,0)</f>
        <v>15188</v>
      </c>
      <c r="AR3516" s="5" t="str">
        <f t="shared" si="54"/>
        <v>Boys.S9.state-funded mainstream.Total.Church of England</v>
      </c>
    </row>
    <row r="3517" spans="1:44" x14ac:dyDescent="0.25">
      <c r="A3517">
        <v>201819</v>
      </c>
      <c r="B3517" t="s">
        <v>19</v>
      </c>
      <c r="C3517" t="s">
        <v>110</v>
      </c>
      <c r="D3517" t="s">
        <v>20</v>
      </c>
      <c r="E3517" t="s">
        <v>21</v>
      </c>
      <c r="F3517" t="s">
        <v>22</v>
      </c>
      <c r="G3517" t="s">
        <v>113</v>
      </c>
      <c r="H3517" t="s">
        <v>132</v>
      </c>
      <c r="I3517" t="s">
        <v>166</v>
      </c>
      <c r="J3517" t="s">
        <v>161</v>
      </c>
      <c r="K3517" t="s">
        <v>90</v>
      </c>
      <c r="L3517" t="s">
        <v>37</v>
      </c>
      <c r="M3517" t="s">
        <v>26</v>
      </c>
      <c r="N3517">
        <v>1660</v>
      </c>
      <c r="O3517">
        <v>1643</v>
      </c>
      <c r="P3517">
        <v>1093</v>
      </c>
      <c r="Q3517">
        <v>855</v>
      </c>
      <c r="R3517">
        <v>0</v>
      </c>
      <c r="S3517">
        <v>0</v>
      </c>
      <c r="T3517">
        <v>0</v>
      </c>
      <c r="U3517">
        <v>0</v>
      </c>
      <c r="V3517">
        <v>98</v>
      </c>
      <c r="W3517">
        <v>65</v>
      </c>
      <c r="X3517">
        <v>51</v>
      </c>
      <c r="Y3517" t="s">
        <v>173</v>
      </c>
      <c r="Z3517" t="s">
        <v>173</v>
      </c>
      <c r="AA3517" t="s">
        <v>173</v>
      </c>
      <c r="AB3517" t="s">
        <v>173</v>
      </c>
      <c r="AC3517" s="25">
        <v>11.217314125759541</v>
      </c>
      <c r="AD3517" s="25">
        <v>7.4622789649757628</v>
      </c>
      <c r="AE3517" s="25">
        <v>5.8373728408547825</v>
      </c>
      <c r="AQ3517" s="5">
        <f>VLOOKUP(AR3517,'End KS4 denominations'!A:G,7,0)</f>
        <v>14647</v>
      </c>
      <c r="AR3517" s="5" t="str">
        <f t="shared" si="54"/>
        <v>Girls.S9.state-funded mainstream.Total.Church of England</v>
      </c>
    </row>
    <row r="3518" spans="1:44" x14ac:dyDescent="0.25">
      <c r="A3518">
        <v>201819</v>
      </c>
      <c r="B3518" t="s">
        <v>19</v>
      </c>
      <c r="C3518" t="s">
        <v>110</v>
      </c>
      <c r="D3518" t="s">
        <v>20</v>
      </c>
      <c r="E3518" t="s">
        <v>21</v>
      </c>
      <c r="F3518" t="s">
        <v>22</v>
      </c>
      <c r="G3518" t="s">
        <v>161</v>
      </c>
      <c r="H3518" t="s">
        <v>132</v>
      </c>
      <c r="I3518" t="s">
        <v>166</v>
      </c>
      <c r="J3518" t="s">
        <v>161</v>
      </c>
      <c r="K3518" t="s">
        <v>90</v>
      </c>
      <c r="L3518" t="s">
        <v>37</v>
      </c>
      <c r="M3518" t="s">
        <v>26</v>
      </c>
      <c r="N3518">
        <v>4381</v>
      </c>
      <c r="O3518">
        <v>4315</v>
      </c>
      <c r="P3518">
        <v>2858</v>
      </c>
      <c r="Q3518">
        <v>2216</v>
      </c>
      <c r="R3518">
        <v>0</v>
      </c>
      <c r="S3518">
        <v>0</v>
      </c>
      <c r="T3518">
        <v>0</v>
      </c>
      <c r="U3518">
        <v>0</v>
      </c>
      <c r="V3518">
        <v>98</v>
      </c>
      <c r="W3518">
        <v>65</v>
      </c>
      <c r="X3518">
        <v>50</v>
      </c>
      <c r="Y3518" t="s">
        <v>173</v>
      </c>
      <c r="Z3518" t="s">
        <v>173</v>
      </c>
      <c r="AA3518" t="s">
        <v>173</v>
      </c>
      <c r="AB3518" t="s">
        <v>173</v>
      </c>
      <c r="AC3518" s="25">
        <v>14.462879168761521</v>
      </c>
      <c r="AD3518" s="25">
        <v>9.5793531087648738</v>
      </c>
      <c r="AE3518" s="25">
        <v>7.4275180157533089</v>
      </c>
      <c r="AQ3518" s="5">
        <f>VLOOKUP(AR3518,'End KS4 denominations'!A:G,7,0)</f>
        <v>29835</v>
      </c>
      <c r="AR3518" s="5" t="str">
        <f t="shared" si="54"/>
        <v>Total.S9.state-funded mainstream.Total.Church of England</v>
      </c>
    </row>
    <row r="3519" spans="1:44" x14ac:dyDescent="0.25">
      <c r="A3519">
        <v>201819</v>
      </c>
      <c r="B3519" t="s">
        <v>19</v>
      </c>
      <c r="C3519" t="s">
        <v>110</v>
      </c>
      <c r="D3519" t="s">
        <v>20</v>
      </c>
      <c r="E3519" t="s">
        <v>21</v>
      </c>
      <c r="F3519" t="s">
        <v>22</v>
      </c>
      <c r="G3519" t="s">
        <v>111</v>
      </c>
      <c r="H3519" t="s">
        <v>132</v>
      </c>
      <c r="I3519" t="s">
        <v>166</v>
      </c>
      <c r="J3519" t="s">
        <v>161</v>
      </c>
      <c r="K3519" t="s">
        <v>135</v>
      </c>
      <c r="L3519" t="s">
        <v>37</v>
      </c>
      <c r="M3519" t="s">
        <v>26</v>
      </c>
      <c r="N3519">
        <v>20</v>
      </c>
      <c r="O3519">
        <v>20</v>
      </c>
      <c r="P3519">
        <v>14</v>
      </c>
      <c r="Q3519">
        <v>9</v>
      </c>
      <c r="R3519">
        <v>0</v>
      </c>
      <c r="S3519">
        <v>0</v>
      </c>
      <c r="T3519">
        <v>0</v>
      </c>
      <c r="U3519">
        <v>0</v>
      </c>
      <c r="V3519">
        <v>100</v>
      </c>
      <c r="W3519">
        <v>70</v>
      </c>
      <c r="X3519">
        <v>45</v>
      </c>
      <c r="Y3519" t="s">
        <v>173</v>
      </c>
      <c r="Z3519" t="s">
        <v>173</v>
      </c>
      <c r="AA3519" t="s">
        <v>173</v>
      </c>
      <c r="AB3519" t="s">
        <v>173</v>
      </c>
      <c r="AC3519" s="25">
        <v>25.97402597402597</v>
      </c>
      <c r="AD3519" s="25">
        <v>18.181818181818183</v>
      </c>
      <c r="AE3519" s="25">
        <v>11.688311688311687</v>
      </c>
      <c r="AQ3519" s="5">
        <f>VLOOKUP(AR3519,'End KS4 denominations'!A:G,7,0)</f>
        <v>77</v>
      </c>
      <c r="AR3519" s="5" t="str">
        <f t="shared" si="54"/>
        <v>Boys.S9.state-funded mainstream.Total.Hindu</v>
      </c>
    </row>
    <row r="3520" spans="1:44" x14ac:dyDescent="0.25">
      <c r="A3520">
        <v>201819</v>
      </c>
      <c r="B3520" t="s">
        <v>19</v>
      </c>
      <c r="C3520" t="s">
        <v>110</v>
      </c>
      <c r="D3520" t="s">
        <v>20</v>
      </c>
      <c r="E3520" t="s">
        <v>21</v>
      </c>
      <c r="F3520" t="s">
        <v>22</v>
      </c>
      <c r="G3520" t="s">
        <v>113</v>
      </c>
      <c r="H3520" t="s">
        <v>132</v>
      </c>
      <c r="I3520" t="s">
        <v>166</v>
      </c>
      <c r="J3520" t="s">
        <v>161</v>
      </c>
      <c r="K3520" t="s">
        <v>135</v>
      </c>
      <c r="L3520" t="s">
        <v>37</v>
      </c>
      <c r="M3520" t="s">
        <v>26</v>
      </c>
      <c r="N3520">
        <v>25</v>
      </c>
      <c r="O3520">
        <v>25</v>
      </c>
      <c r="P3520">
        <v>14</v>
      </c>
      <c r="Q3520">
        <v>12</v>
      </c>
      <c r="R3520">
        <v>0</v>
      </c>
      <c r="S3520">
        <v>0</v>
      </c>
      <c r="T3520">
        <v>0</v>
      </c>
      <c r="U3520">
        <v>0</v>
      </c>
      <c r="V3520">
        <v>100</v>
      </c>
      <c r="W3520">
        <v>56</v>
      </c>
      <c r="X3520">
        <v>48</v>
      </c>
      <c r="Y3520" t="s">
        <v>173</v>
      </c>
      <c r="Z3520" t="s">
        <v>173</v>
      </c>
      <c r="AA3520" t="s">
        <v>173</v>
      </c>
      <c r="AB3520" t="s">
        <v>173</v>
      </c>
      <c r="AC3520" s="25">
        <v>36.764705882352942</v>
      </c>
      <c r="AD3520" s="25">
        <v>20.588235294117645</v>
      </c>
      <c r="AE3520" s="25">
        <v>17.647058823529413</v>
      </c>
      <c r="AQ3520" s="5">
        <f>VLOOKUP(AR3520,'End KS4 denominations'!A:G,7,0)</f>
        <v>68</v>
      </c>
      <c r="AR3520" s="5" t="str">
        <f t="shared" ref="AR3520:AR3583" si="55">CONCATENATE(G3520,".",H3520,".",I3520,".",J3520,".",K3520)</f>
        <v>Girls.S9.state-funded mainstream.Total.Hindu</v>
      </c>
    </row>
    <row r="3521" spans="1:44" x14ac:dyDescent="0.25">
      <c r="A3521">
        <v>201819</v>
      </c>
      <c r="B3521" t="s">
        <v>19</v>
      </c>
      <c r="C3521" t="s">
        <v>110</v>
      </c>
      <c r="D3521" t="s">
        <v>20</v>
      </c>
      <c r="E3521" t="s">
        <v>21</v>
      </c>
      <c r="F3521" t="s">
        <v>22</v>
      </c>
      <c r="G3521" t="s">
        <v>161</v>
      </c>
      <c r="H3521" t="s">
        <v>132</v>
      </c>
      <c r="I3521" t="s">
        <v>166</v>
      </c>
      <c r="J3521" t="s">
        <v>161</v>
      </c>
      <c r="K3521" t="s">
        <v>135</v>
      </c>
      <c r="L3521" t="s">
        <v>37</v>
      </c>
      <c r="M3521" t="s">
        <v>26</v>
      </c>
      <c r="N3521">
        <v>45</v>
      </c>
      <c r="O3521">
        <v>45</v>
      </c>
      <c r="P3521">
        <v>28</v>
      </c>
      <c r="Q3521">
        <v>21</v>
      </c>
      <c r="R3521">
        <v>0</v>
      </c>
      <c r="S3521">
        <v>0</v>
      </c>
      <c r="T3521">
        <v>0</v>
      </c>
      <c r="U3521">
        <v>0</v>
      </c>
      <c r="V3521">
        <v>100</v>
      </c>
      <c r="W3521">
        <v>62</v>
      </c>
      <c r="X3521">
        <v>46</v>
      </c>
      <c r="Y3521" t="s">
        <v>173</v>
      </c>
      <c r="Z3521" t="s">
        <v>173</v>
      </c>
      <c r="AA3521" t="s">
        <v>173</v>
      </c>
      <c r="AB3521" t="s">
        <v>173</v>
      </c>
      <c r="AC3521" s="25">
        <v>31.03448275862069</v>
      </c>
      <c r="AD3521" s="25">
        <v>19.310344827586206</v>
      </c>
      <c r="AE3521" s="25">
        <v>14.482758620689657</v>
      </c>
      <c r="AQ3521" s="5">
        <f>VLOOKUP(AR3521,'End KS4 denominations'!A:G,7,0)</f>
        <v>145</v>
      </c>
      <c r="AR3521" s="5" t="str">
        <f t="shared" si="55"/>
        <v>Total.S9.state-funded mainstream.Total.Hindu</v>
      </c>
    </row>
    <row r="3522" spans="1:44" x14ac:dyDescent="0.25">
      <c r="A3522">
        <v>201819</v>
      </c>
      <c r="B3522" t="s">
        <v>19</v>
      </c>
      <c r="C3522" t="s">
        <v>110</v>
      </c>
      <c r="D3522" t="s">
        <v>20</v>
      </c>
      <c r="E3522" t="s">
        <v>21</v>
      </c>
      <c r="F3522" t="s">
        <v>22</v>
      </c>
      <c r="G3522" t="s">
        <v>111</v>
      </c>
      <c r="H3522" t="s">
        <v>132</v>
      </c>
      <c r="I3522" t="s">
        <v>166</v>
      </c>
      <c r="J3522" t="s">
        <v>161</v>
      </c>
      <c r="K3522" t="s">
        <v>136</v>
      </c>
      <c r="L3522" t="s">
        <v>37</v>
      </c>
      <c r="M3522" t="s">
        <v>26</v>
      </c>
      <c r="N3522">
        <v>128</v>
      </c>
      <c r="O3522">
        <v>128</v>
      </c>
      <c r="P3522">
        <v>99</v>
      </c>
      <c r="Q3522">
        <v>75</v>
      </c>
      <c r="R3522">
        <v>0</v>
      </c>
      <c r="S3522">
        <v>0</v>
      </c>
      <c r="T3522">
        <v>0</v>
      </c>
      <c r="U3522">
        <v>0</v>
      </c>
      <c r="V3522">
        <v>100</v>
      </c>
      <c r="W3522">
        <v>77</v>
      </c>
      <c r="X3522">
        <v>58</v>
      </c>
      <c r="Y3522" t="s">
        <v>173</v>
      </c>
      <c r="Z3522" t="s">
        <v>173</v>
      </c>
      <c r="AA3522" t="s">
        <v>173</v>
      </c>
      <c r="AB3522" t="s">
        <v>173</v>
      </c>
      <c r="AC3522" s="25">
        <v>20.512820512820511</v>
      </c>
      <c r="AD3522" s="25">
        <v>15.865384615384615</v>
      </c>
      <c r="AE3522" s="25">
        <v>12.01923076923077</v>
      </c>
      <c r="AQ3522" s="5">
        <f>VLOOKUP(AR3522,'End KS4 denominations'!A:G,7,0)</f>
        <v>624</v>
      </c>
      <c r="AR3522" s="5" t="str">
        <f t="shared" si="55"/>
        <v>Boys.S9.state-funded mainstream.Total.Jewish</v>
      </c>
    </row>
    <row r="3523" spans="1:44" x14ac:dyDescent="0.25">
      <c r="A3523">
        <v>201819</v>
      </c>
      <c r="B3523" t="s">
        <v>19</v>
      </c>
      <c r="C3523" t="s">
        <v>110</v>
      </c>
      <c r="D3523" t="s">
        <v>20</v>
      </c>
      <c r="E3523" t="s">
        <v>21</v>
      </c>
      <c r="F3523" t="s">
        <v>22</v>
      </c>
      <c r="G3523" t="s">
        <v>113</v>
      </c>
      <c r="H3523" t="s">
        <v>132</v>
      </c>
      <c r="I3523" t="s">
        <v>166</v>
      </c>
      <c r="J3523" t="s">
        <v>161</v>
      </c>
      <c r="K3523" t="s">
        <v>136</v>
      </c>
      <c r="L3523" t="s">
        <v>37</v>
      </c>
      <c r="M3523" t="s">
        <v>26</v>
      </c>
      <c r="N3523">
        <v>123</v>
      </c>
      <c r="O3523">
        <v>123</v>
      </c>
      <c r="P3523">
        <v>89</v>
      </c>
      <c r="Q3523">
        <v>72</v>
      </c>
      <c r="R3523">
        <v>0</v>
      </c>
      <c r="S3523">
        <v>0</v>
      </c>
      <c r="T3523">
        <v>0</v>
      </c>
      <c r="U3523">
        <v>0</v>
      </c>
      <c r="V3523">
        <v>100</v>
      </c>
      <c r="W3523">
        <v>72</v>
      </c>
      <c r="X3523">
        <v>58</v>
      </c>
      <c r="Y3523" t="s">
        <v>173</v>
      </c>
      <c r="Z3523" t="s">
        <v>173</v>
      </c>
      <c r="AA3523" t="s">
        <v>173</v>
      </c>
      <c r="AB3523" t="s">
        <v>173</v>
      </c>
      <c r="AC3523" s="25">
        <v>16.162943495400789</v>
      </c>
      <c r="AD3523" s="25">
        <v>11.695137976346912</v>
      </c>
      <c r="AE3523" s="25">
        <v>9.4612352168199738</v>
      </c>
      <c r="AQ3523" s="5">
        <f>VLOOKUP(AR3523,'End KS4 denominations'!A:G,7,0)</f>
        <v>761</v>
      </c>
      <c r="AR3523" s="5" t="str">
        <f t="shared" si="55"/>
        <v>Girls.S9.state-funded mainstream.Total.Jewish</v>
      </c>
    </row>
    <row r="3524" spans="1:44" x14ac:dyDescent="0.25">
      <c r="A3524">
        <v>201819</v>
      </c>
      <c r="B3524" t="s">
        <v>19</v>
      </c>
      <c r="C3524" t="s">
        <v>110</v>
      </c>
      <c r="D3524" t="s">
        <v>20</v>
      </c>
      <c r="E3524" t="s">
        <v>21</v>
      </c>
      <c r="F3524" t="s">
        <v>22</v>
      </c>
      <c r="G3524" t="s">
        <v>161</v>
      </c>
      <c r="H3524" t="s">
        <v>132</v>
      </c>
      <c r="I3524" t="s">
        <v>166</v>
      </c>
      <c r="J3524" t="s">
        <v>161</v>
      </c>
      <c r="K3524" t="s">
        <v>136</v>
      </c>
      <c r="L3524" t="s">
        <v>37</v>
      </c>
      <c r="M3524" t="s">
        <v>26</v>
      </c>
      <c r="N3524">
        <v>251</v>
      </c>
      <c r="O3524">
        <v>251</v>
      </c>
      <c r="P3524">
        <v>188</v>
      </c>
      <c r="Q3524">
        <v>147</v>
      </c>
      <c r="R3524">
        <v>0</v>
      </c>
      <c r="S3524">
        <v>0</v>
      </c>
      <c r="T3524">
        <v>0</v>
      </c>
      <c r="U3524">
        <v>0</v>
      </c>
      <c r="V3524">
        <v>100</v>
      </c>
      <c r="W3524">
        <v>74</v>
      </c>
      <c r="X3524">
        <v>58</v>
      </c>
      <c r="Y3524" t="s">
        <v>173</v>
      </c>
      <c r="Z3524" t="s">
        <v>173</v>
      </c>
      <c r="AA3524" t="s">
        <v>173</v>
      </c>
      <c r="AB3524" t="s">
        <v>173</v>
      </c>
      <c r="AC3524" s="25">
        <v>18.122743682310468</v>
      </c>
      <c r="AD3524" s="25">
        <v>13.574007220216608</v>
      </c>
      <c r="AE3524" s="25">
        <v>10.613718411552346</v>
      </c>
      <c r="AQ3524" s="5">
        <f>VLOOKUP(AR3524,'End KS4 denominations'!A:G,7,0)</f>
        <v>1385</v>
      </c>
      <c r="AR3524" s="5" t="str">
        <f t="shared" si="55"/>
        <v>Total.S9.state-funded mainstream.Total.Jewish</v>
      </c>
    </row>
    <row r="3525" spans="1:44" x14ac:dyDescent="0.25">
      <c r="A3525">
        <v>201819</v>
      </c>
      <c r="B3525" t="s">
        <v>19</v>
      </c>
      <c r="C3525" t="s">
        <v>110</v>
      </c>
      <c r="D3525" t="s">
        <v>20</v>
      </c>
      <c r="E3525" t="s">
        <v>21</v>
      </c>
      <c r="F3525" t="s">
        <v>22</v>
      </c>
      <c r="G3525" t="s">
        <v>111</v>
      </c>
      <c r="H3525" t="s">
        <v>132</v>
      </c>
      <c r="I3525" t="s">
        <v>166</v>
      </c>
      <c r="J3525" t="s">
        <v>161</v>
      </c>
      <c r="K3525" t="s">
        <v>137</v>
      </c>
      <c r="L3525" t="s">
        <v>37</v>
      </c>
      <c r="M3525" t="s">
        <v>26</v>
      </c>
      <c r="N3525">
        <v>70</v>
      </c>
      <c r="O3525">
        <v>70</v>
      </c>
      <c r="P3525">
        <v>42</v>
      </c>
      <c r="Q3525">
        <v>32</v>
      </c>
      <c r="R3525">
        <v>0</v>
      </c>
      <c r="S3525">
        <v>0</v>
      </c>
      <c r="T3525">
        <v>0</v>
      </c>
      <c r="U3525">
        <v>0</v>
      </c>
      <c r="V3525">
        <v>100</v>
      </c>
      <c r="W3525">
        <v>60</v>
      </c>
      <c r="X3525">
        <v>45</v>
      </c>
      <c r="Y3525" t="s">
        <v>173</v>
      </c>
      <c r="Z3525" t="s">
        <v>173</v>
      </c>
      <c r="AA3525" t="s">
        <v>173</v>
      </c>
      <c r="AB3525" t="s">
        <v>173</v>
      </c>
      <c r="AC3525" s="25">
        <v>17.994858611825194</v>
      </c>
      <c r="AD3525" s="25">
        <v>10.796915167095115</v>
      </c>
      <c r="AE3525" s="25">
        <v>8.2262210796915163</v>
      </c>
      <c r="AQ3525" s="5">
        <f>VLOOKUP(AR3525,'End KS4 denominations'!A:G,7,0)</f>
        <v>389</v>
      </c>
      <c r="AR3525" s="5" t="str">
        <f t="shared" si="55"/>
        <v>Boys.S9.state-funded mainstream.Total.Muslim</v>
      </c>
    </row>
    <row r="3526" spans="1:44" x14ac:dyDescent="0.25">
      <c r="A3526">
        <v>201819</v>
      </c>
      <c r="B3526" t="s">
        <v>19</v>
      </c>
      <c r="C3526" t="s">
        <v>110</v>
      </c>
      <c r="D3526" t="s">
        <v>20</v>
      </c>
      <c r="E3526" t="s">
        <v>21</v>
      </c>
      <c r="F3526" t="s">
        <v>22</v>
      </c>
      <c r="G3526" t="s">
        <v>113</v>
      </c>
      <c r="H3526" t="s">
        <v>132</v>
      </c>
      <c r="I3526" t="s">
        <v>166</v>
      </c>
      <c r="J3526" t="s">
        <v>161</v>
      </c>
      <c r="K3526" t="s">
        <v>137</v>
      </c>
      <c r="L3526" t="s">
        <v>37</v>
      </c>
      <c r="M3526" t="s">
        <v>26</v>
      </c>
      <c r="N3526">
        <v>36</v>
      </c>
      <c r="O3526">
        <v>36</v>
      </c>
      <c r="P3526">
        <v>28</v>
      </c>
      <c r="Q3526">
        <v>22</v>
      </c>
      <c r="R3526">
        <v>0</v>
      </c>
      <c r="S3526">
        <v>0</v>
      </c>
      <c r="T3526">
        <v>0</v>
      </c>
      <c r="U3526">
        <v>0</v>
      </c>
      <c r="V3526">
        <v>100</v>
      </c>
      <c r="W3526">
        <v>77</v>
      </c>
      <c r="X3526">
        <v>61</v>
      </c>
      <c r="Y3526" t="s">
        <v>173</v>
      </c>
      <c r="Z3526" t="s">
        <v>173</v>
      </c>
      <c r="AA3526" t="s">
        <v>173</v>
      </c>
      <c r="AB3526" t="s">
        <v>173</v>
      </c>
      <c r="AC3526" s="25">
        <v>4.5977011494252871</v>
      </c>
      <c r="AD3526" s="25">
        <v>3.5759897828863343</v>
      </c>
      <c r="AE3526" s="25">
        <v>2.8097062579821199</v>
      </c>
      <c r="AQ3526" s="5">
        <f>VLOOKUP(AR3526,'End KS4 denominations'!A:G,7,0)</f>
        <v>783</v>
      </c>
      <c r="AR3526" s="5" t="str">
        <f t="shared" si="55"/>
        <v>Girls.S9.state-funded mainstream.Total.Muslim</v>
      </c>
    </row>
    <row r="3527" spans="1:44" x14ac:dyDescent="0.25">
      <c r="A3527">
        <v>201819</v>
      </c>
      <c r="B3527" t="s">
        <v>19</v>
      </c>
      <c r="C3527" t="s">
        <v>110</v>
      </c>
      <c r="D3527" t="s">
        <v>20</v>
      </c>
      <c r="E3527" t="s">
        <v>21</v>
      </c>
      <c r="F3527" t="s">
        <v>22</v>
      </c>
      <c r="G3527" t="s">
        <v>161</v>
      </c>
      <c r="H3527" t="s">
        <v>132</v>
      </c>
      <c r="I3527" t="s">
        <v>166</v>
      </c>
      <c r="J3527" t="s">
        <v>161</v>
      </c>
      <c r="K3527" t="s">
        <v>137</v>
      </c>
      <c r="L3527" t="s">
        <v>37</v>
      </c>
      <c r="M3527" t="s">
        <v>26</v>
      </c>
      <c r="N3527">
        <v>106</v>
      </c>
      <c r="O3527">
        <v>106</v>
      </c>
      <c r="P3527">
        <v>70</v>
      </c>
      <c r="Q3527">
        <v>54</v>
      </c>
      <c r="R3527">
        <v>0</v>
      </c>
      <c r="S3527">
        <v>0</v>
      </c>
      <c r="T3527">
        <v>0</v>
      </c>
      <c r="U3527">
        <v>0</v>
      </c>
      <c r="V3527">
        <v>100</v>
      </c>
      <c r="W3527">
        <v>66</v>
      </c>
      <c r="X3527">
        <v>50</v>
      </c>
      <c r="Y3527" t="s">
        <v>173</v>
      </c>
      <c r="Z3527" t="s">
        <v>173</v>
      </c>
      <c r="AA3527" t="s">
        <v>173</v>
      </c>
      <c r="AB3527" t="s">
        <v>173</v>
      </c>
      <c r="AC3527" s="25">
        <v>9.0443686006825939</v>
      </c>
      <c r="AD3527" s="25">
        <v>5.972696245733788</v>
      </c>
      <c r="AE3527" s="25">
        <v>4.6075085324232079</v>
      </c>
      <c r="AQ3527" s="5">
        <f>VLOOKUP(AR3527,'End KS4 denominations'!A:G,7,0)</f>
        <v>1172</v>
      </c>
      <c r="AR3527" s="5" t="str">
        <f t="shared" si="55"/>
        <v>Total.S9.state-funded mainstream.Total.Muslim</v>
      </c>
    </row>
    <row r="3528" spans="1:44" x14ac:dyDescent="0.25">
      <c r="A3528">
        <v>201819</v>
      </c>
      <c r="B3528" t="s">
        <v>19</v>
      </c>
      <c r="C3528" t="s">
        <v>110</v>
      </c>
      <c r="D3528" t="s">
        <v>20</v>
      </c>
      <c r="E3528" t="s">
        <v>21</v>
      </c>
      <c r="F3528" t="s">
        <v>22</v>
      </c>
      <c r="G3528" t="s">
        <v>111</v>
      </c>
      <c r="H3528" t="s">
        <v>132</v>
      </c>
      <c r="I3528" t="s">
        <v>166</v>
      </c>
      <c r="J3528" t="s">
        <v>161</v>
      </c>
      <c r="K3528" t="s">
        <v>91</v>
      </c>
      <c r="L3528" t="s">
        <v>37</v>
      </c>
      <c r="M3528" t="s">
        <v>26</v>
      </c>
      <c r="N3528">
        <v>41012</v>
      </c>
      <c r="O3528">
        <v>40138</v>
      </c>
      <c r="P3528">
        <v>25709</v>
      </c>
      <c r="Q3528">
        <v>19754</v>
      </c>
      <c r="R3528">
        <v>0</v>
      </c>
      <c r="S3528">
        <v>0</v>
      </c>
      <c r="T3528">
        <v>0</v>
      </c>
      <c r="U3528">
        <v>0</v>
      </c>
      <c r="V3528">
        <v>97</v>
      </c>
      <c r="W3528">
        <v>62</v>
      </c>
      <c r="X3528">
        <v>48</v>
      </c>
      <c r="Y3528" t="s">
        <v>173</v>
      </c>
      <c r="Z3528" t="s">
        <v>173</v>
      </c>
      <c r="AA3528" t="s">
        <v>173</v>
      </c>
      <c r="AB3528" t="s">
        <v>173</v>
      </c>
      <c r="AC3528" s="25">
        <v>18.08751295570276</v>
      </c>
      <c r="AD3528" s="25">
        <v>11.585327384975891</v>
      </c>
      <c r="AE3528" s="25">
        <v>8.9018070388896398</v>
      </c>
      <c r="AQ3528" s="5">
        <f>VLOOKUP(AR3528,'End KS4 denominations'!A:G,7,0)</f>
        <v>221910</v>
      </c>
      <c r="AR3528" s="5" t="str">
        <f t="shared" si="55"/>
        <v>Boys.S9.state-funded mainstream.Total.No religious character</v>
      </c>
    </row>
    <row r="3529" spans="1:44" x14ac:dyDescent="0.25">
      <c r="A3529">
        <v>201819</v>
      </c>
      <c r="B3529" t="s">
        <v>19</v>
      </c>
      <c r="C3529" t="s">
        <v>110</v>
      </c>
      <c r="D3529" t="s">
        <v>20</v>
      </c>
      <c r="E3529" t="s">
        <v>21</v>
      </c>
      <c r="F3529" t="s">
        <v>22</v>
      </c>
      <c r="G3529" t="s">
        <v>113</v>
      </c>
      <c r="H3529" t="s">
        <v>132</v>
      </c>
      <c r="I3529" t="s">
        <v>166</v>
      </c>
      <c r="J3529" t="s">
        <v>161</v>
      </c>
      <c r="K3529" t="s">
        <v>91</v>
      </c>
      <c r="L3529" t="s">
        <v>37</v>
      </c>
      <c r="M3529" t="s">
        <v>26</v>
      </c>
      <c r="N3529">
        <v>27554</v>
      </c>
      <c r="O3529">
        <v>27220</v>
      </c>
      <c r="P3529">
        <v>18525</v>
      </c>
      <c r="Q3529">
        <v>14631</v>
      </c>
      <c r="R3529">
        <v>0</v>
      </c>
      <c r="S3529">
        <v>0</v>
      </c>
      <c r="T3529">
        <v>0</v>
      </c>
      <c r="U3529">
        <v>0</v>
      </c>
      <c r="V3529">
        <v>98</v>
      </c>
      <c r="W3529">
        <v>67</v>
      </c>
      <c r="X3529">
        <v>53</v>
      </c>
      <c r="Y3529" t="s">
        <v>173</v>
      </c>
      <c r="Z3529" t="s">
        <v>173</v>
      </c>
      <c r="AA3529" t="s">
        <v>173</v>
      </c>
      <c r="AB3529" t="s">
        <v>173</v>
      </c>
      <c r="AC3529" s="25">
        <v>12.633845896784916</v>
      </c>
      <c r="AD3529" s="25">
        <v>8.5981629404092779</v>
      </c>
      <c r="AE3529" s="25">
        <v>6.7908082041094806</v>
      </c>
      <c r="AQ3529" s="5">
        <f>VLOOKUP(AR3529,'End KS4 denominations'!A:G,7,0)</f>
        <v>215453</v>
      </c>
      <c r="AR3529" s="5" t="str">
        <f t="shared" si="55"/>
        <v>Girls.S9.state-funded mainstream.Total.No religious character</v>
      </c>
    </row>
    <row r="3530" spans="1:44" x14ac:dyDescent="0.25">
      <c r="A3530">
        <v>201819</v>
      </c>
      <c r="B3530" t="s">
        <v>19</v>
      </c>
      <c r="C3530" t="s">
        <v>110</v>
      </c>
      <c r="D3530" t="s">
        <v>20</v>
      </c>
      <c r="E3530" t="s">
        <v>21</v>
      </c>
      <c r="F3530" t="s">
        <v>22</v>
      </c>
      <c r="G3530" t="s">
        <v>161</v>
      </c>
      <c r="H3530" t="s">
        <v>132</v>
      </c>
      <c r="I3530" t="s">
        <v>166</v>
      </c>
      <c r="J3530" t="s">
        <v>161</v>
      </c>
      <c r="K3530" t="s">
        <v>91</v>
      </c>
      <c r="L3530" t="s">
        <v>37</v>
      </c>
      <c r="M3530" t="s">
        <v>26</v>
      </c>
      <c r="N3530">
        <v>68566</v>
      </c>
      <c r="O3530">
        <v>67358</v>
      </c>
      <c r="P3530">
        <v>44234</v>
      </c>
      <c r="Q3530">
        <v>34385</v>
      </c>
      <c r="R3530">
        <v>0</v>
      </c>
      <c r="S3530">
        <v>0</v>
      </c>
      <c r="T3530">
        <v>0</v>
      </c>
      <c r="U3530">
        <v>0</v>
      </c>
      <c r="V3530">
        <v>98</v>
      </c>
      <c r="W3530">
        <v>64</v>
      </c>
      <c r="X3530">
        <v>50</v>
      </c>
      <c r="Y3530" t="s">
        <v>173</v>
      </c>
      <c r="Z3530" t="s">
        <v>173</v>
      </c>
      <c r="AA3530" t="s">
        <v>173</v>
      </c>
      <c r="AB3530" t="s">
        <v>173</v>
      </c>
      <c r="AC3530" s="25">
        <v>15.400936979122607</v>
      </c>
      <c r="AD3530" s="25">
        <v>10.113795634290051</v>
      </c>
      <c r="AE3530" s="25">
        <v>7.8618904662717242</v>
      </c>
      <c r="AQ3530" s="5">
        <f>VLOOKUP(AR3530,'End KS4 denominations'!A:G,7,0)</f>
        <v>437363</v>
      </c>
      <c r="AR3530" s="5" t="str">
        <f t="shared" si="55"/>
        <v>Total.S9.state-funded mainstream.Total.No religious character</v>
      </c>
    </row>
    <row r="3531" spans="1:44" x14ac:dyDescent="0.25">
      <c r="A3531">
        <v>201819</v>
      </c>
      <c r="B3531" t="s">
        <v>19</v>
      </c>
      <c r="C3531" t="s">
        <v>110</v>
      </c>
      <c r="D3531" t="s">
        <v>20</v>
      </c>
      <c r="E3531" t="s">
        <v>21</v>
      </c>
      <c r="F3531" t="s">
        <v>22</v>
      </c>
      <c r="G3531" t="s">
        <v>111</v>
      </c>
      <c r="H3531" t="s">
        <v>132</v>
      </c>
      <c r="I3531" t="s">
        <v>166</v>
      </c>
      <c r="J3531" t="s">
        <v>161</v>
      </c>
      <c r="K3531" t="s">
        <v>133</v>
      </c>
      <c r="L3531" t="s">
        <v>37</v>
      </c>
      <c r="M3531" t="s">
        <v>26</v>
      </c>
      <c r="N3531">
        <v>979</v>
      </c>
      <c r="O3531">
        <v>961</v>
      </c>
      <c r="P3531">
        <v>660</v>
      </c>
      <c r="Q3531">
        <v>517</v>
      </c>
      <c r="R3531">
        <v>0</v>
      </c>
      <c r="S3531">
        <v>0</v>
      </c>
      <c r="T3531">
        <v>0</v>
      </c>
      <c r="U3531">
        <v>0</v>
      </c>
      <c r="V3531">
        <v>98</v>
      </c>
      <c r="W3531">
        <v>67</v>
      </c>
      <c r="X3531">
        <v>52</v>
      </c>
      <c r="Y3531" t="s">
        <v>173</v>
      </c>
      <c r="Z3531" t="s">
        <v>173</v>
      </c>
      <c r="AA3531" t="s">
        <v>173</v>
      </c>
      <c r="AB3531" t="s">
        <v>173</v>
      </c>
      <c r="AC3531" s="25">
        <v>18.795227850576961</v>
      </c>
      <c r="AD3531" s="25">
        <v>12.908273029532563</v>
      </c>
      <c r="AE3531" s="25">
        <v>10.111480539800509</v>
      </c>
      <c r="AQ3531" s="5">
        <f>VLOOKUP(AR3531,'End KS4 denominations'!A:G,7,0)</f>
        <v>5113</v>
      </c>
      <c r="AR3531" s="5" t="str">
        <f t="shared" si="55"/>
        <v>Boys.S9.state-funded mainstream.Total.Other Christian faith</v>
      </c>
    </row>
    <row r="3532" spans="1:44" x14ac:dyDescent="0.25">
      <c r="A3532">
        <v>201819</v>
      </c>
      <c r="B3532" t="s">
        <v>19</v>
      </c>
      <c r="C3532" t="s">
        <v>110</v>
      </c>
      <c r="D3532" t="s">
        <v>20</v>
      </c>
      <c r="E3532" t="s">
        <v>21</v>
      </c>
      <c r="F3532" t="s">
        <v>22</v>
      </c>
      <c r="G3532" t="s">
        <v>113</v>
      </c>
      <c r="H3532" t="s">
        <v>132</v>
      </c>
      <c r="I3532" t="s">
        <v>166</v>
      </c>
      <c r="J3532" t="s">
        <v>161</v>
      </c>
      <c r="K3532" t="s">
        <v>133</v>
      </c>
      <c r="L3532" t="s">
        <v>37</v>
      </c>
      <c r="M3532" t="s">
        <v>26</v>
      </c>
      <c r="N3532">
        <v>713</v>
      </c>
      <c r="O3532">
        <v>709</v>
      </c>
      <c r="P3532">
        <v>530</v>
      </c>
      <c r="Q3532">
        <v>443</v>
      </c>
      <c r="R3532">
        <v>0</v>
      </c>
      <c r="S3532">
        <v>0</v>
      </c>
      <c r="T3532">
        <v>0</v>
      </c>
      <c r="U3532">
        <v>0</v>
      </c>
      <c r="V3532">
        <v>99</v>
      </c>
      <c r="W3532">
        <v>74</v>
      </c>
      <c r="X3532">
        <v>62</v>
      </c>
      <c r="Y3532" t="s">
        <v>173</v>
      </c>
      <c r="Z3532" t="s">
        <v>173</v>
      </c>
      <c r="AA3532" t="s">
        <v>173</v>
      </c>
      <c r="AB3532" t="s">
        <v>173</v>
      </c>
      <c r="AC3532" s="25">
        <v>15.599559955995598</v>
      </c>
      <c r="AD3532" s="25">
        <v>11.66116611661166</v>
      </c>
      <c r="AE3532" s="25">
        <v>9.7469746974697475</v>
      </c>
      <c r="AQ3532" s="5">
        <f>VLOOKUP(AR3532,'End KS4 denominations'!A:G,7,0)</f>
        <v>4545</v>
      </c>
      <c r="AR3532" s="5" t="str">
        <f t="shared" si="55"/>
        <v>Girls.S9.state-funded mainstream.Total.Other Christian faith</v>
      </c>
    </row>
    <row r="3533" spans="1:44" x14ac:dyDescent="0.25">
      <c r="A3533">
        <v>201819</v>
      </c>
      <c r="B3533" t="s">
        <v>19</v>
      </c>
      <c r="C3533" t="s">
        <v>110</v>
      </c>
      <c r="D3533" t="s">
        <v>20</v>
      </c>
      <c r="E3533" t="s">
        <v>21</v>
      </c>
      <c r="F3533" t="s">
        <v>22</v>
      </c>
      <c r="G3533" t="s">
        <v>161</v>
      </c>
      <c r="H3533" t="s">
        <v>132</v>
      </c>
      <c r="I3533" t="s">
        <v>166</v>
      </c>
      <c r="J3533" t="s">
        <v>161</v>
      </c>
      <c r="K3533" t="s">
        <v>133</v>
      </c>
      <c r="L3533" t="s">
        <v>37</v>
      </c>
      <c r="M3533" t="s">
        <v>26</v>
      </c>
      <c r="N3533">
        <v>1692</v>
      </c>
      <c r="O3533">
        <v>1670</v>
      </c>
      <c r="P3533">
        <v>1190</v>
      </c>
      <c r="Q3533">
        <v>960</v>
      </c>
      <c r="R3533">
        <v>0</v>
      </c>
      <c r="S3533">
        <v>0</v>
      </c>
      <c r="T3533">
        <v>0</v>
      </c>
      <c r="U3533">
        <v>0</v>
      </c>
      <c r="V3533">
        <v>98</v>
      </c>
      <c r="W3533">
        <v>70</v>
      </c>
      <c r="X3533">
        <v>56</v>
      </c>
      <c r="Y3533" t="s">
        <v>173</v>
      </c>
      <c r="Z3533" t="s">
        <v>173</v>
      </c>
      <c r="AA3533" t="s">
        <v>173</v>
      </c>
      <c r="AB3533" t="s">
        <v>173</v>
      </c>
      <c r="AC3533" s="25">
        <v>17.291364671774694</v>
      </c>
      <c r="AD3533" s="25">
        <v>12.321391592462207</v>
      </c>
      <c r="AE3533" s="25">
        <v>9.9399461586249735</v>
      </c>
      <c r="AQ3533" s="5">
        <f>VLOOKUP(AR3533,'End KS4 denominations'!A:G,7,0)</f>
        <v>9658</v>
      </c>
      <c r="AR3533" s="5" t="str">
        <f t="shared" si="55"/>
        <v>Total.S9.state-funded mainstream.Total.Other Christian faith</v>
      </c>
    </row>
    <row r="3534" spans="1:44" x14ac:dyDescent="0.25">
      <c r="A3534">
        <v>201819</v>
      </c>
      <c r="B3534" t="s">
        <v>19</v>
      </c>
      <c r="C3534" t="s">
        <v>110</v>
      </c>
      <c r="D3534" t="s">
        <v>20</v>
      </c>
      <c r="E3534" t="s">
        <v>21</v>
      </c>
      <c r="F3534" t="s">
        <v>22</v>
      </c>
      <c r="G3534" t="s">
        <v>111</v>
      </c>
      <c r="H3534" t="s">
        <v>132</v>
      </c>
      <c r="I3534" t="s">
        <v>166</v>
      </c>
      <c r="J3534" t="s">
        <v>161</v>
      </c>
      <c r="K3534" t="s">
        <v>134</v>
      </c>
      <c r="L3534" t="s">
        <v>37</v>
      </c>
      <c r="M3534" t="s">
        <v>26</v>
      </c>
      <c r="N3534">
        <v>4519</v>
      </c>
      <c r="O3534">
        <v>4451</v>
      </c>
      <c r="P3534">
        <v>2876</v>
      </c>
      <c r="Q3534">
        <v>2168</v>
      </c>
      <c r="R3534">
        <v>0</v>
      </c>
      <c r="S3534">
        <v>0</v>
      </c>
      <c r="T3534">
        <v>0</v>
      </c>
      <c r="U3534">
        <v>0</v>
      </c>
      <c r="V3534">
        <v>98</v>
      </c>
      <c r="W3534">
        <v>63</v>
      </c>
      <c r="X3534">
        <v>47</v>
      </c>
      <c r="Y3534" t="s">
        <v>173</v>
      </c>
      <c r="Z3534" t="s">
        <v>173</v>
      </c>
      <c r="AA3534" t="s">
        <v>173</v>
      </c>
      <c r="AB3534" t="s">
        <v>173</v>
      </c>
      <c r="AC3534" s="25">
        <v>17.917958214242582</v>
      </c>
      <c r="AD3534" s="25">
        <v>11.577633750654162</v>
      </c>
      <c r="AE3534" s="25">
        <v>8.7275069441648885</v>
      </c>
      <c r="AQ3534" s="5">
        <f>VLOOKUP(AR3534,'End KS4 denominations'!A:G,7,0)</f>
        <v>24841</v>
      </c>
      <c r="AR3534" s="5" t="str">
        <f t="shared" si="55"/>
        <v>Boys.S9.state-funded mainstream.Total.Roman catholic</v>
      </c>
    </row>
    <row r="3535" spans="1:44" x14ac:dyDescent="0.25">
      <c r="A3535">
        <v>201819</v>
      </c>
      <c r="B3535" t="s">
        <v>19</v>
      </c>
      <c r="C3535" t="s">
        <v>110</v>
      </c>
      <c r="D3535" t="s">
        <v>20</v>
      </c>
      <c r="E3535" t="s">
        <v>21</v>
      </c>
      <c r="F3535" t="s">
        <v>22</v>
      </c>
      <c r="G3535" t="s">
        <v>113</v>
      </c>
      <c r="H3535" t="s">
        <v>132</v>
      </c>
      <c r="I3535" t="s">
        <v>166</v>
      </c>
      <c r="J3535" t="s">
        <v>161</v>
      </c>
      <c r="K3535" t="s">
        <v>134</v>
      </c>
      <c r="L3535" t="s">
        <v>37</v>
      </c>
      <c r="M3535" t="s">
        <v>26</v>
      </c>
      <c r="N3535">
        <v>3586</v>
      </c>
      <c r="O3535">
        <v>3554</v>
      </c>
      <c r="P3535">
        <v>2445</v>
      </c>
      <c r="Q3535">
        <v>1956</v>
      </c>
      <c r="R3535">
        <v>0</v>
      </c>
      <c r="S3535">
        <v>0</v>
      </c>
      <c r="T3535">
        <v>0</v>
      </c>
      <c r="U3535">
        <v>0</v>
      </c>
      <c r="V3535">
        <v>99</v>
      </c>
      <c r="W3535">
        <v>68</v>
      </c>
      <c r="X3535">
        <v>54</v>
      </c>
      <c r="Y3535" t="s">
        <v>173</v>
      </c>
      <c r="Z3535" t="s">
        <v>173</v>
      </c>
      <c r="AA3535" t="s">
        <v>173</v>
      </c>
      <c r="AB3535" t="s">
        <v>173</v>
      </c>
      <c r="AC3535" s="25">
        <v>13.635666052793125</v>
      </c>
      <c r="AD3535" s="25">
        <v>9.3807550644567215</v>
      </c>
      <c r="AE3535" s="25">
        <v>7.5046040515653782</v>
      </c>
      <c r="AQ3535" s="5">
        <f>VLOOKUP(AR3535,'End KS4 denominations'!A:G,7,0)</f>
        <v>26064</v>
      </c>
      <c r="AR3535" s="5" t="str">
        <f t="shared" si="55"/>
        <v>Girls.S9.state-funded mainstream.Total.Roman catholic</v>
      </c>
    </row>
    <row r="3536" spans="1:44" x14ac:dyDescent="0.25">
      <c r="A3536">
        <v>201819</v>
      </c>
      <c r="B3536" t="s">
        <v>19</v>
      </c>
      <c r="C3536" t="s">
        <v>110</v>
      </c>
      <c r="D3536" t="s">
        <v>20</v>
      </c>
      <c r="E3536" t="s">
        <v>21</v>
      </c>
      <c r="F3536" t="s">
        <v>22</v>
      </c>
      <c r="G3536" t="s">
        <v>161</v>
      </c>
      <c r="H3536" t="s">
        <v>132</v>
      </c>
      <c r="I3536" t="s">
        <v>166</v>
      </c>
      <c r="J3536" t="s">
        <v>161</v>
      </c>
      <c r="K3536" t="s">
        <v>134</v>
      </c>
      <c r="L3536" t="s">
        <v>37</v>
      </c>
      <c r="M3536" t="s">
        <v>26</v>
      </c>
      <c r="N3536">
        <v>8105</v>
      </c>
      <c r="O3536">
        <v>8005</v>
      </c>
      <c r="P3536">
        <v>5321</v>
      </c>
      <c r="Q3536">
        <v>4124</v>
      </c>
      <c r="R3536">
        <v>0</v>
      </c>
      <c r="S3536">
        <v>0</v>
      </c>
      <c r="T3536">
        <v>0</v>
      </c>
      <c r="U3536">
        <v>0</v>
      </c>
      <c r="V3536">
        <v>98</v>
      </c>
      <c r="W3536">
        <v>65</v>
      </c>
      <c r="X3536">
        <v>50</v>
      </c>
      <c r="Y3536" t="s">
        <v>173</v>
      </c>
      <c r="Z3536" t="s">
        <v>173</v>
      </c>
      <c r="AA3536" t="s">
        <v>173</v>
      </c>
      <c r="AB3536" t="s">
        <v>173</v>
      </c>
      <c r="AC3536" s="25">
        <v>15.725370788724094</v>
      </c>
      <c r="AD3536" s="25">
        <v>10.452804243198115</v>
      </c>
      <c r="AE3536" s="25">
        <v>8.1013652882820946</v>
      </c>
      <c r="AQ3536" s="5">
        <f>VLOOKUP(AR3536,'End KS4 denominations'!A:G,7,0)</f>
        <v>50905</v>
      </c>
      <c r="AR3536" s="5" t="str">
        <f t="shared" si="55"/>
        <v>Total.S9.state-funded mainstream.Total.Roman catholic</v>
      </c>
    </row>
    <row r="3537" spans="1:44" x14ac:dyDescent="0.25">
      <c r="A3537">
        <v>201819</v>
      </c>
      <c r="B3537" t="s">
        <v>19</v>
      </c>
      <c r="C3537" t="s">
        <v>110</v>
      </c>
      <c r="D3537" t="s">
        <v>20</v>
      </c>
      <c r="E3537" t="s">
        <v>21</v>
      </c>
      <c r="F3537" t="s">
        <v>22</v>
      </c>
      <c r="G3537" t="s">
        <v>111</v>
      </c>
      <c r="H3537" t="s">
        <v>132</v>
      </c>
      <c r="I3537" t="s">
        <v>166</v>
      </c>
      <c r="J3537" t="s">
        <v>161</v>
      </c>
      <c r="K3537" t="s">
        <v>138</v>
      </c>
      <c r="L3537" t="s">
        <v>37</v>
      </c>
      <c r="M3537" t="s">
        <v>26</v>
      </c>
      <c r="N3537">
        <v>125</v>
      </c>
      <c r="O3537">
        <v>124</v>
      </c>
      <c r="P3537">
        <v>79</v>
      </c>
      <c r="Q3537">
        <v>60</v>
      </c>
      <c r="R3537">
        <v>0</v>
      </c>
      <c r="S3537">
        <v>0</v>
      </c>
      <c r="T3537">
        <v>0</v>
      </c>
      <c r="U3537">
        <v>0</v>
      </c>
      <c r="V3537">
        <v>99</v>
      </c>
      <c r="W3537">
        <v>63</v>
      </c>
      <c r="X3537">
        <v>48</v>
      </c>
      <c r="Y3537" t="s">
        <v>173</v>
      </c>
      <c r="Z3537" t="s">
        <v>173</v>
      </c>
      <c r="AA3537" t="s">
        <v>173</v>
      </c>
      <c r="AB3537" t="s">
        <v>173</v>
      </c>
      <c r="AC3537" s="25">
        <v>64.921465968586389</v>
      </c>
      <c r="AD3537" s="25">
        <v>41.361256544502616</v>
      </c>
      <c r="AE3537" s="25">
        <v>31.413612565445025</v>
      </c>
      <c r="AQ3537" s="5">
        <f>VLOOKUP(AR3537,'End KS4 denominations'!A:G,7,0)</f>
        <v>191</v>
      </c>
      <c r="AR3537" s="5" t="str">
        <f t="shared" si="55"/>
        <v>Boys.S9.state-funded mainstream.Total.Sikh</v>
      </c>
    </row>
    <row r="3538" spans="1:44" x14ac:dyDescent="0.25">
      <c r="A3538">
        <v>201819</v>
      </c>
      <c r="B3538" t="s">
        <v>19</v>
      </c>
      <c r="C3538" t="s">
        <v>110</v>
      </c>
      <c r="D3538" t="s">
        <v>20</v>
      </c>
      <c r="E3538" t="s">
        <v>21</v>
      </c>
      <c r="F3538" t="s">
        <v>22</v>
      </c>
      <c r="G3538" t="s">
        <v>113</v>
      </c>
      <c r="H3538" t="s">
        <v>132</v>
      </c>
      <c r="I3538" t="s">
        <v>166</v>
      </c>
      <c r="J3538" t="s">
        <v>161</v>
      </c>
      <c r="K3538" t="s">
        <v>138</v>
      </c>
      <c r="L3538" t="s">
        <v>37</v>
      </c>
      <c r="M3538" t="s">
        <v>26</v>
      </c>
      <c r="N3538">
        <v>93</v>
      </c>
      <c r="O3538">
        <v>93</v>
      </c>
      <c r="P3538">
        <v>64</v>
      </c>
      <c r="Q3538">
        <v>53</v>
      </c>
      <c r="R3538">
        <v>0</v>
      </c>
      <c r="S3538">
        <v>0</v>
      </c>
      <c r="T3538">
        <v>0</v>
      </c>
      <c r="U3538">
        <v>0</v>
      </c>
      <c r="V3538">
        <v>100</v>
      </c>
      <c r="W3538">
        <v>68</v>
      </c>
      <c r="X3538">
        <v>56</v>
      </c>
      <c r="Y3538" t="s">
        <v>173</v>
      </c>
      <c r="Z3538" t="s">
        <v>173</v>
      </c>
      <c r="AA3538" t="s">
        <v>173</v>
      </c>
      <c r="AB3538" t="s">
        <v>173</v>
      </c>
      <c r="AC3538" s="25">
        <v>58.860759493670891</v>
      </c>
      <c r="AD3538" s="25">
        <v>40.506329113924053</v>
      </c>
      <c r="AE3538" s="25">
        <v>33.544303797468359</v>
      </c>
      <c r="AQ3538" s="5">
        <f>VLOOKUP(AR3538,'End KS4 denominations'!A:G,7,0)</f>
        <v>158</v>
      </c>
      <c r="AR3538" s="5" t="str">
        <f t="shared" si="55"/>
        <v>Girls.S9.state-funded mainstream.Total.Sikh</v>
      </c>
    </row>
    <row r="3539" spans="1:44" x14ac:dyDescent="0.25">
      <c r="A3539">
        <v>201819</v>
      </c>
      <c r="B3539" t="s">
        <v>19</v>
      </c>
      <c r="C3539" t="s">
        <v>110</v>
      </c>
      <c r="D3539" t="s">
        <v>20</v>
      </c>
      <c r="E3539" t="s">
        <v>21</v>
      </c>
      <c r="F3539" t="s">
        <v>22</v>
      </c>
      <c r="G3539" t="s">
        <v>161</v>
      </c>
      <c r="H3539" t="s">
        <v>132</v>
      </c>
      <c r="I3539" t="s">
        <v>166</v>
      </c>
      <c r="J3539" t="s">
        <v>161</v>
      </c>
      <c r="K3539" t="s">
        <v>138</v>
      </c>
      <c r="L3539" t="s">
        <v>37</v>
      </c>
      <c r="M3539" t="s">
        <v>26</v>
      </c>
      <c r="N3539">
        <v>218</v>
      </c>
      <c r="O3539">
        <v>217</v>
      </c>
      <c r="P3539">
        <v>143</v>
      </c>
      <c r="Q3539">
        <v>113</v>
      </c>
      <c r="R3539">
        <v>0</v>
      </c>
      <c r="S3539">
        <v>0</v>
      </c>
      <c r="T3539">
        <v>0</v>
      </c>
      <c r="U3539">
        <v>0</v>
      </c>
      <c r="V3539">
        <v>99</v>
      </c>
      <c r="W3539">
        <v>65</v>
      </c>
      <c r="X3539">
        <v>51</v>
      </c>
      <c r="Y3539" t="s">
        <v>173</v>
      </c>
      <c r="Z3539" t="s">
        <v>173</v>
      </c>
      <c r="AA3539" t="s">
        <v>173</v>
      </c>
      <c r="AB3539" t="s">
        <v>173</v>
      </c>
      <c r="AC3539" s="25">
        <v>62.177650429799428</v>
      </c>
      <c r="AD3539" s="25">
        <v>40.974212034383953</v>
      </c>
      <c r="AE3539" s="25">
        <v>32.378223495702009</v>
      </c>
      <c r="AQ3539" s="5">
        <f>VLOOKUP(AR3539,'End KS4 denominations'!A:G,7,0)</f>
        <v>349</v>
      </c>
      <c r="AR3539" s="5" t="str">
        <f t="shared" si="55"/>
        <v>Total.S9.state-funded mainstream.Total.Sikh</v>
      </c>
    </row>
    <row r="3540" spans="1:44" x14ac:dyDescent="0.25">
      <c r="A3540">
        <v>201819</v>
      </c>
      <c r="B3540" t="s">
        <v>19</v>
      </c>
      <c r="C3540" t="s">
        <v>110</v>
      </c>
      <c r="D3540" t="s">
        <v>20</v>
      </c>
      <c r="E3540" t="s">
        <v>21</v>
      </c>
      <c r="F3540" t="s">
        <v>22</v>
      </c>
      <c r="G3540" t="s">
        <v>111</v>
      </c>
      <c r="H3540" t="s">
        <v>132</v>
      </c>
      <c r="I3540" t="s">
        <v>166</v>
      </c>
      <c r="J3540" t="s">
        <v>161</v>
      </c>
      <c r="K3540" t="s">
        <v>90</v>
      </c>
      <c r="L3540" t="s">
        <v>38</v>
      </c>
      <c r="M3540" t="s">
        <v>26</v>
      </c>
      <c r="N3540">
        <v>4797</v>
      </c>
      <c r="O3540">
        <v>4763</v>
      </c>
      <c r="P3540">
        <v>4230</v>
      </c>
      <c r="Q3540">
        <v>3649</v>
      </c>
      <c r="R3540">
        <v>0</v>
      </c>
      <c r="S3540">
        <v>0</v>
      </c>
      <c r="T3540">
        <v>0</v>
      </c>
      <c r="U3540">
        <v>0</v>
      </c>
      <c r="V3540">
        <v>99</v>
      </c>
      <c r="W3540">
        <v>88</v>
      </c>
      <c r="X3540">
        <v>76</v>
      </c>
      <c r="Y3540" t="s">
        <v>173</v>
      </c>
      <c r="Z3540" t="s">
        <v>173</v>
      </c>
      <c r="AA3540" t="s">
        <v>173</v>
      </c>
      <c r="AB3540" t="s">
        <v>173</v>
      </c>
      <c r="AC3540" s="25">
        <v>31.360284435080327</v>
      </c>
      <c r="AD3540" s="25">
        <v>27.850934948643669</v>
      </c>
      <c r="AE3540" s="25">
        <v>24.025546484066368</v>
      </c>
      <c r="AQ3540" s="5">
        <f>VLOOKUP(AR3540,'End KS4 denominations'!A:G,7,0)</f>
        <v>15188</v>
      </c>
      <c r="AR3540" s="5" t="str">
        <f t="shared" si="55"/>
        <v>Boys.S9.state-funded mainstream.Total.Church of England</v>
      </c>
    </row>
    <row r="3541" spans="1:44" x14ac:dyDescent="0.25">
      <c r="A3541">
        <v>201819</v>
      </c>
      <c r="B3541" t="s">
        <v>19</v>
      </c>
      <c r="C3541" t="s">
        <v>110</v>
      </c>
      <c r="D3541" t="s">
        <v>20</v>
      </c>
      <c r="E3541" t="s">
        <v>21</v>
      </c>
      <c r="F3541" t="s">
        <v>22</v>
      </c>
      <c r="G3541" t="s">
        <v>113</v>
      </c>
      <c r="H3541" t="s">
        <v>132</v>
      </c>
      <c r="I3541" t="s">
        <v>166</v>
      </c>
      <c r="J3541" t="s">
        <v>161</v>
      </c>
      <c r="K3541" t="s">
        <v>90</v>
      </c>
      <c r="L3541" t="s">
        <v>38</v>
      </c>
      <c r="M3541" t="s">
        <v>26</v>
      </c>
      <c r="N3541">
        <v>4096</v>
      </c>
      <c r="O3541">
        <v>4070</v>
      </c>
      <c r="P3541">
        <v>3599</v>
      </c>
      <c r="Q3541">
        <v>3104</v>
      </c>
      <c r="R3541">
        <v>0</v>
      </c>
      <c r="S3541">
        <v>0</v>
      </c>
      <c r="T3541">
        <v>0</v>
      </c>
      <c r="U3541">
        <v>0</v>
      </c>
      <c r="V3541">
        <v>99</v>
      </c>
      <c r="W3541">
        <v>87</v>
      </c>
      <c r="X3541">
        <v>75</v>
      </c>
      <c r="Y3541" t="s">
        <v>173</v>
      </c>
      <c r="Z3541" t="s">
        <v>173</v>
      </c>
      <c r="AA3541" t="s">
        <v>173</v>
      </c>
      <c r="AB3541" t="s">
        <v>173</v>
      </c>
      <c r="AC3541" s="25">
        <v>27.787260189799962</v>
      </c>
      <c r="AD3541" s="25">
        <v>24.57158462483785</v>
      </c>
      <c r="AE3541" s="25">
        <v>21.192052980132452</v>
      </c>
      <c r="AQ3541" s="5">
        <f>VLOOKUP(AR3541,'End KS4 denominations'!A:G,7,0)</f>
        <v>14647</v>
      </c>
      <c r="AR3541" s="5" t="str">
        <f t="shared" si="55"/>
        <v>Girls.S9.state-funded mainstream.Total.Church of England</v>
      </c>
    </row>
    <row r="3542" spans="1:44" x14ac:dyDescent="0.25">
      <c r="A3542">
        <v>201819</v>
      </c>
      <c r="B3542" t="s">
        <v>19</v>
      </c>
      <c r="C3542" t="s">
        <v>110</v>
      </c>
      <c r="D3542" t="s">
        <v>20</v>
      </c>
      <c r="E3542" t="s">
        <v>21</v>
      </c>
      <c r="F3542" t="s">
        <v>22</v>
      </c>
      <c r="G3542" t="s">
        <v>161</v>
      </c>
      <c r="H3542" t="s">
        <v>132</v>
      </c>
      <c r="I3542" t="s">
        <v>166</v>
      </c>
      <c r="J3542" t="s">
        <v>161</v>
      </c>
      <c r="K3542" t="s">
        <v>90</v>
      </c>
      <c r="L3542" t="s">
        <v>38</v>
      </c>
      <c r="M3542" t="s">
        <v>26</v>
      </c>
      <c r="N3542">
        <v>8893</v>
      </c>
      <c r="O3542">
        <v>8833</v>
      </c>
      <c r="P3542">
        <v>7829</v>
      </c>
      <c r="Q3542">
        <v>6753</v>
      </c>
      <c r="R3542">
        <v>0</v>
      </c>
      <c r="S3542">
        <v>0</v>
      </c>
      <c r="T3542">
        <v>0</v>
      </c>
      <c r="U3542">
        <v>0</v>
      </c>
      <c r="V3542">
        <v>99</v>
      </c>
      <c r="W3542">
        <v>88</v>
      </c>
      <c r="X3542">
        <v>75</v>
      </c>
      <c r="Y3542" t="s">
        <v>173</v>
      </c>
      <c r="Z3542" t="s">
        <v>173</v>
      </c>
      <c r="AA3542" t="s">
        <v>173</v>
      </c>
      <c r="AB3542" t="s">
        <v>173</v>
      </c>
      <c r="AC3542" s="25">
        <v>29.606167253226079</v>
      </c>
      <c r="AD3542" s="25">
        <v>26.240992123345062</v>
      </c>
      <c r="AE3542" s="25">
        <v>22.634489693313224</v>
      </c>
      <c r="AQ3542" s="5">
        <f>VLOOKUP(AR3542,'End KS4 denominations'!A:G,7,0)</f>
        <v>29835</v>
      </c>
      <c r="AR3542" s="5" t="str">
        <f t="shared" si="55"/>
        <v>Total.S9.state-funded mainstream.Total.Church of England</v>
      </c>
    </row>
    <row r="3543" spans="1:44" x14ac:dyDescent="0.25">
      <c r="A3543">
        <v>201819</v>
      </c>
      <c r="B3543" t="s">
        <v>19</v>
      </c>
      <c r="C3543" t="s">
        <v>110</v>
      </c>
      <c r="D3543" t="s">
        <v>20</v>
      </c>
      <c r="E3543" t="s">
        <v>21</v>
      </c>
      <c r="F3543" t="s">
        <v>22</v>
      </c>
      <c r="G3543" t="s">
        <v>111</v>
      </c>
      <c r="H3543" t="s">
        <v>132</v>
      </c>
      <c r="I3543" t="s">
        <v>166</v>
      </c>
      <c r="J3543" t="s">
        <v>161</v>
      </c>
      <c r="K3543" t="s">
        <v>135</v>
      </c>
      <c r="L3543" t="s">
        <v>38</v>
      </c>
      <c r="M3543" t="s">
        <v>26</v>
      </c>
      <c r="N3543">
        <v>29</v>
      </c>
      <c r="O3543">
        <v>29</v>
      </c>
      <c r="P3543">
        <v>29</v>
      </c>
      <c r="Q3543">
        <v>29</v>
      </c>
      <c r="R3543">
        <v>0</v>
      </c>
      <c r="S3543">
        <v>0</v>
      </c>
      <c r="T3543">
        <v>0</v>
      </c>
      <c r="U3543">
        <v>0</v>
      </c>
      <c r="V3543">
        <v>100</v>
      </c>
      <c r="W3543">
        <v>100</v>
      </c>
      <c r="X3543">
        <v>100</v>
      </c>
      <c r="Y3543" t="s">
        <v>173</v>
      </c>
      <c r="Z3543" t="s">
        <v>173</v>
      </c>
      <c r="AA3543" t="s">
        <v>173</v>
      </c>
      <c r="AB3543" t="s">
        <v>173</v>
      </c>
      <c r="AC3543" s="25">
        <v>37.662337662337663</v>
      </c>
      <c r="AD3543" s="25">
        <v>37.662337662337663</v>
      </c>
      <c r="AE3543" s="25">
        <v>37.662337662337663</v>
      </c>
      <c r="AQ3543" s="5">
        <f>VLOOKUP(AR3543,'End KS4 denominations'!A:G,7,0)</f>
        <v>77</v>
      </c>
      <c r="AR3543" s="5" t="str">
        <f t="shared" si="55"/>
        <v>Boys.S9.state-funded mainstream.Total.Hindu</v>
      </c>
    </row>
    <row r="3544" spans="1:44" x14ac:dyDescent="0.25">
      <c r="A3544">
        <v>201819</v>
      </c>
      <c r="B3544" t="s">
        <v>19</v>
      </c>
      <c r="C3544" t="s">
        <v>110</v>
      </c>
      <c r="D3544" t="s">
        <v>20</v>
      </c>
      <c r="E3544" t="s">
        <v>21</v>
      </c>
      <c r="F3544" t="s">
        <v>22</v>
      </c>
      <c r="G3544" t="s">
        <v>113</v>
      </c>
      <c r="H3544" t="s">
        <v>132</v>
      </c>
      <c r="I3544" t="s">
        <v>166</v>
      </c>
      <c r="J3544" t="s">
        <v>161</v>
      </c>
      <c r="K3544" t="s">
        <v>135</v>
      </c>
      <c r="L3544" t="s">
        <v>38</v>
      </c>
      <c r="M3544" t="s">
        <v>26</v>
      </c>
      <c r="N3544">
        <v>33</v>
      </c>
      <c r="O3544">
        <v>33</v>
      </c>
      <c r="P3544">
        <v>33</v>
      </c>
      <c r="Q3544">
        <v>33</v>
      </c>
      <c r="R3544">
        <v>0</v>
      </c>
      <c r="S3544">
        <v>0</v>
      </c>
      <c r="T3544">
        <v>0</v>
      </c>
      <c r="U3544">
        <v>0</v>
      </c>
      <c r="V3544">
        <v>100</v>
      </c>
      <c r="W3544">
        <v>100</v>
      </c>
      <c r="X3544">
        <v>100</v>
      </c>
      <c r="Y3544" t="s">
        <v>173</v>
      </c>
      <c r="Z3544" t="s">
        <v>173</v>
      </c>
      <c r="AA3544" t="s">
        <v>173</v>
      </c>
      <c r="AB3544" t="s">
        <v>173</v>
      </c>
      <c r="AC3544" s="25">
        <v>48.529411764705884</v>
      </c>
      <c r="AD3544" s="25">
        <v>48.529411764705884</v>
      </c>
      <c r="AE3544" s="25">
        <v>48.529411764705884</v>
      </c>
      <c r="AQ3544" s="5">
        <f>VLOOKUP(AR3544,'End KS4 denominations'!A:G,7,0)</f>
        <v>68</v>
      </c>
      <c r="AR3544" s="5" t="str">
        <f t="shared" si="55"/>
        <v>Girls.S9.state-funded mainstream.Total.Hindu</v>
      </c>
    </row>
    <row r="3545" spans="1:44" x14ac:dyDescent="0.25">
      <c r="A3545">
        <v>201819</v>
      </c>
      <c r="B3545" t="s">
        <v>19</v>
      </c>
      <c r="C3545" t="s">
        <v>110</v>
      </c>
      <c r="D3545" t="s">
        <v>20</v>
      </c>
      <c r="E3545" t="s">
        <v>21</v>
      </c>
      <c r="F3545" t="s">
        <v>22</v>
      </c>
      <c r="G3545" t="s">
        <v>161</v>
      </c>
      <c r="H3545" t="s">
        <v>132</v>
      </c>
      <c r="I3545" t="s">
        <v>166</v>
      </c>
      <c r="J3545" t="s">
        <v>161</v>
      </c>
      <c r="K3545" t="s">
        <v>135</v>
      </c>
      <c r="L3545" t="s">
        <v>38</v>
      </c>
      <c r="M3545" t="s">
        <v>26</v>
      </c>
      <c r="N3545">
        <v>62</v>
      </c>
      <c r="O3545">
        <v>62</v>
      </c>
      <c r="P3545">
        <v>62</v>
      </c>
      <c r="Q3545">
        <v>62</v>
      </c>
      <c r="R3545">
        <v>0</v>
      </c>
      <c r="S3545">
        <v>0</v>
      </c>
      <c r="T3545">
        <v>0</v>
      </c>
      <c r="U3545">
        <v>0</v>
      </c>
      <c r="V3545">
        <v>100</v>
      </c>
      <c r="W3545">
        <v>100</v>
      </c>
      <c r="X3545">
        <v>100</v>
      </c>
      <c r="Y3545" t="s">
        <v>173</v>
      </c>
      <c r="Z3545" t="s">
        <v>173</v>
      </c>
      <c r="AA3545" t="s">
        <v>173</v>
      </c>
      <c r="AB3545" t="s">
        <v>173</v>
      </c>
      <c r="AC3545" s="25">
        <v>42.758620689655174</v>
      </c>
      <c r="AD3545" s="25">
        <v>42.758620689655174</v>
      </c>
      <c r="AE3545" s="25">
        <v>42.758620689655174</v>
      </c>
      <c r="AQ3545" s="5">
        <f>VLOOKUP(AR3545,'End KS4 denominations'!A:G,7,0)</f>
        <v>145</v>
      </c>
      <c r="AR3545" s="5" t="str">
        <f t="shared" si="55"/>
        <v>Total.S9.state-funded mainstream.Total.Hindu</v>
      </c>
    </row>
    <row r="3546" spans="1:44" x14ac:dyDescent="0.25">
      <c r="A3546">
        <v>201819</v>
      </c>
      <c r="B3546" t="s">
        <v>19</v>
      </c>
      <c r="C3546" t="s">
        <v>110</v>
      </c>
      <c r="D3546" t="s">
        <v>20</v>
      </c>
      <c r="E3546" t="s">
        <v>21</v>
      </c>
      <c r="F3546" t="s">
        <v>22</v>
      </c>
      <c r="G3546" t="s">
        <v>111</v>
      </c>
      <c r="H3546" t="s">
        <v>132</v>
      </c>
      <c r="I3546" t="s">
        <v>166</v>
      </c>
      <c r="J3546" t="s">
        <v>161</v>
      </c>
      <c r="K3546" t="s">
        <v>136</v>
      </c>
      <c r="L3546" t="s">
        <v>38</v>
      </c>
      <c r="M3546" t="s">
        <v>26</v>
      </c>
      <c r="N3546">
        <v>218</v>
      </c>
      <c r="O3546">
        <v>218</v>
      </c>
      <c r="P3546">
        <v>215</v>
      </c>
      <c r="Q3546">
        <v>203</v>
      </c>
      <c r="R3546">
        <v>0</v>
      </c>
      <c r="S3546">
        <v>0</v>
      </c>
      <c r="T3546">
        <v>0</v>
      </c>
      <c r="U3546">
        <v>0</v>
      </c>
      <c r="V3546">
        <v>100</v>
      </c>
      <c r="W3546">
        <v>98</v>
      </c>
      <c r="X3546">
        <v>93</v>
      </c>
      <c r="Y3546" t="s">
        <v>173</v>
      </c>
      <c r="Z3546" t="s">
        <v>173</v>
      </c>
      <c r="AA3546" t="s">
        <v>173</v>
      </c>
      <c r="AB3546" t="s">
        <v>173</v>
      </c>
      <c r="AC3546" s="25">
        <v>34.935897435897431</v>
      </c>
      <c r="AD3546" s="25">
        <v>34.455128205128204</v>
      </c>
      <c r="AE3546" s="25">
        <v>32.532051282051285</v>
      </c>
      <c r="AQ3546" s="5">
        <f>VLOOKUP(AR3546,'End KS4 denominations'!A:G,7,0)</f>
        <v>624</v>
      </c>
      <c r="AR3546" s="5" t="str">
        <f t="shared" si="55"/>
        <v>Boys.S9.state-funded mainstream.Total.Jewish</v>
      </c>
    </row>
    <row r="3547" spans="1:44" x14ac:dyDescent="0.25">
      <c r="A3547">
        <v>201819</v>
      </c>
      <c r="B3547" t="s">
        <v>19</v>
      </c>
      <c r="C3547" t="s">
        <v>110</v>
      </c>
      <c r="D3547" t="s">
        <v>20</v>
      </c>
      <c r="E3547" t="s">
        <v>21</v>
      </c>
      <c r="F3547" t="s">
        <v>22</v>
      </c>
      <c r="G3547" t="s">
        <v>113</v>
      </c>
      <c r="H3547" t="s">
        <v>132</v>
      </c>
      <c r="I3547" t="s">
        <v>166</v>
      </c>
      <c r="J3547" t="s">
        <v>161</v>
      </c>
      <c r="K3547" t="s">
        <v>136</v>
      </c>
      <c r="L3547" t="s">
        <v>38</v>
      </c>
      <c r="M3547" t="s">
        <v>26</v>
      </c>
      <c r="N3547">
        <v>232</v>
      </c>
      <c r="O3547">
        <v>231</v>
      </c>
      <c r="P3547">
        <v>228</v>
      </c>
      <c r="Q3547">
        <v>219</v>
      </c>
      <c r="R3547">
        <v>0</v>
      </c>
      <c r="S3547">
        <v>0</v>
      </c>
      <c r="T3547">
        <v>0</v>
      </c>
      <c r="U3547">
        <v>0</v>
      </c>
      <c r="V3547">
        <v>99</v>
      </c>
      <c r="W3547">
        <v>98</v>
      </c>
      <c r="X3547">
        <v>94</v>
      </c>
      <c r="Y3547" t="s">
        <v>173</v>
      </c>
      <c r="Z3547" t="s">
        <v>173</v>
      </c>
      <c r="AA3547" t="s">
        <v>173</v>
      </c>
      <c r="AB3547" t="s">
        <v>173</v>
      </c>
      <c r="AC3547" s="25">
        <v>30.354796320630751</v>
      </c>
      <c r="AD3547" s="25">
        <v>29.960578186596582</v>
      </c>
      <c r="AE3547" s="25">
        <v>28.777923784494085</v>
      </c>
      <c r="AQ3547" s="5">
        <f>VLOOKUP(AR3547,'End KS4 denominations'!A:G,7,0)</f>
        <v>761</v>
      </c>
      <c r="AR3547" s="5" t="str">
        <f t="shared" si="55"/>
        <v>Girls.S9.state-funded mainstream.Total.Jewish</v>
      </c>
    </row>
    <row r="3548" spans="1:44" x14ac:dyDescent="0.25">
      <c r="A3548">
        <v>201819</v>
      </c>
      <c r="B3548" t="s">
        <v>19</v>
      </c>
      <c r="C3548" t="s">
        <v>110</v>
      </c>
      <c r="D3548" t="s">
        <v>20</v>
      </c>
      <c r="E3548" t="s">
        <v>21</v>
      </c>
      <c r="F3548" t="s">
        <v>22</v>
      </c>
      <c r="G3548" t="s">
        <v>161</v>
      </c>
      <c r="H3548" t="s">
        <v>132</v>
      </c>
      <c r="I3548" t="s">
        <v>166</v>
      </c>
      <c r="J3548" t="s">
        <v>161</v>
      </c>
      <c r="K3548" t="s">
        <v>136</v>
      </c>
      <c r="L3548" t="s">
        <v>38</v>
      </c>
      <c r="M3548" t="s">
        <v>26</v>
      </c>
      <c r="N3548">
        <v>450</v>
      </c>
      <c r="O3548">
        <v>449</v>
      </c>
      <c r="P3548">
        <v>443</v>
      </c>
      <c r="Q3548">
        <v>422</v>
      </c>
      <c r="R3548">
        <v>0</v>
      </c>
      <c r="S3548">
        <v>0</v>
      </c>
      <c r="T3548">
        <v>0</v>
      </c>
      <c r="U3548">
        <v>0</v>
      </c>
      <c r="V3548">
        <v>99</v>
      </c>
      <c r="W3548">
        <v>98</v>
      </c>
      <c r="X3548">
        <v>93</v>
      </c>
      <c r="Y3548" t="s">
        <v>173</v>
      </c>
      <c r="Z3548" t="s">
        <v>173</v>
      </c>
      <c r="AA3548" t="s">
        <v>173</v>
      </c>
      <c r="AB3548" t="s">
        <v>173</v>
      </c>
      <c r="AC3548" s="25">
        <v>32.418772563176894</v>
      </c>
      <c r="AD3548" s="25">
        <v>31.985559566787003</v>
      </c>
      <c r="AE3548" s="25">
        <v>30.469314079422382</v>
      </c>
      <c r="AQ3548" s="5">
        <f>VLOOKUP(AR3548,'End KS4 denominations'!A:G,7,0)</f>
        <v>1385</v>
      </c>
      <c r="AR3548" s="5" t="str">
        <f t="shared" si="55"/>
        <v>Total.S9.state-funded mainstream.Total.Jewish</v>
      </c>
    </row>
    <row r="3549" spans="1:44" x14ac:dyDescent="0.25">
      <c r="A3549">
        <v>201819</v>
      </c>
      <c r="B3549" t="s">
        <v>19</v>
      </c>
      <c r="C3549" t="s">
        <v>110</v>
      </c>
      <c r="D3549" t="s">
        <v>20</v>
      </c>
      <c r="E3549" t="s">
        <v>21</v>
      </c>
      <c r="F3549" t="s">
        <v>22</v>
      </c>
      <c r="G3549" t="s">
        <v>111</v>
      </c>
      <c r="H3549" t="s">
        <v>132</v>
      </c>
      <c r="I3549" t="s">
        <v>166</v>
      </c>
      <c r="J3549" t="s">
        <v>161</v>
      </c>
      <c r="K3549" t="s">
        <v>137</v>
      </c>
      <c r="L3549" t="s">
        <v>38</v>
      </c>
      <c r="M3549" t="s">
        <v>26</v>
      </c>
      <c r="N3549">
        <v>120</v>
      </c>
      <c r="O3549">
        <v>120</v>
      </c>
      <c r="P3549">
        <v>119</v>
      </c>
      <c r="Q3549">
        <v>117</v>
      </c>
      <c r="R3549">
        <v>0</v>
      </c>
      <c r="S3549">
        <v>0</v>
      </c>
      <c r="T3549">
        <v>0</v>
      </c>
      <c r="U3549">
        <v>0</v>
      </c>
      <c r="V3549">
        <v>100</v>
      </c>
      <c r="W3549">
        <v>99</v>
      </c>
      <c r="X3549">
        <v>97</v>
      </c>
      <c r="Y3549" t="s">
        <v>173</v>
      </c>
      <c r="Z3549" t="s">
        <v>173</v>
      </c>
      <c r="AA3549" t="s">
        <v>173</v>
      </c>
      <c r="AB3549" t="s">
        <v>173</v>
      </c>
      <c r="AC3549" s="25">
        <v>30.848329048843187</v>
      </c>
      <c r="AD3549" s="25">
        <v>30.59125964010283</v>
      </c>
      <c r="AE3549" s="25">
        <v>30.077120822622106</v>
      </c>
      <c r="AQ3549" s="5">
        <f>VLOOKUP(AR3549,'End KS4 denominations'!A:G,7,0)</f>
        <v>389</v>
      </c>
      <c r="AR3549" s="5" t="str">
        <f t="shared" si="55"/>
        <v>Boys.S9.state-funded mainstream.Total.Muslim</v>
      </c>
    </row>
    <row r="3550" spans="1:44" x14ac:dyDescent="0.25">
      <c r="A3550">
        <v>201819</v>
      </c>
      <c r="B3550" t="s">
        <v>19</v>
      </c>
      <c r="C3550" t="s">
        <v>110</v>
      </c>
      <c r="D3550" t="s">
        <v>20</v>
      </c>
      <c r="E3550" t="s">
        <v>21</v>
      </c>
      <c r="F3550" t="s">
        <v>22</v>
      </c>
      <c r="G3550" t="s">
        <v>113</v>
      </c>
      <c r="H3550" t="s">
        <v>132</v>
      </c>
      <c r="I3550" t="s">
        <v>166</v>
      </c>
      <c r="J3550" t="s">
        <v>161</v>
      </c>
      <c r="K3550" t="s">
        <v>137</v>
      </c>
      <c r="L3550" t="s">
        <v>38</v>
      </c>
      <c r="M3550" t="s">
        <v>26</v>
      </c>
      <c r="N3550">
        <v>238</v>
      </c>
      <c r="O3550">
        <v>238</v>
      </c>
      <c r="P3550">
        <v>236</v>
      </c>
      <c r="Q3550">
        <v>230</v>
      </c>
      <c r="R3550">
        <v>0</v>
      </c>
      <c r="S3550">
        <v>0</v>
      </c>
      <c r="T3550">
        <v>0</v>
      </c>
      <c r="U3550">
        <v>0</v>
      </c>
      <c r="V3550">
        <v>100</v>
      </c>
      <c r="W3550">
        <v>99</v>
      </c>
      <c r="X3550">
        <v>96</v>
      </c>
      <c r="Y3550" t="s">
        <v>173</v>
      </c>
      <c r="Z3550" t="s">
        <v>173</v>
      </c>
      <c r="AA3550" t="s">
        <v>173</v>
      </c>
      <c r="AB3550" t="s">
        <v>173</v>
      </c>
      <c r="AC3550" s="25">
        <v>30.395913154533844</v>
      </c>
      <c r="AD3550" s="25">
        <v>30.140485312899106</v>
      </c>
      <c r="AE3550" s="25">
        <v>29.374201787994892</v>
      </c>
      <c r="AQ3550" s="5">
        <f>VLOOKUP(AR3550,'End KS4 denominations'!A:G,7,0)</f>
        <v>783</v>
      </c>
      <c r="AR3550" s="5" t="str">
        <f t="shared" si="55"/>
        <v>Girls.S9.state-funded mainstream.Total.Muslim</v>
      </c>
    </row>
    <row r="3551" spans="1:44" x14ac:dyDescent="0.25">
      <c r="A3551">
        <v>201819</v>
      </c>
      <c r="B3551" t="s">
        <v>19</v>
      </c>
      <c r="C3551" t="s">
        <v>110</v>
      </c>
      <c r="D3551" t="s">
        <v>20</v>
      </c>
      <c r="E3551" t="s">
        <v>21</v>
      </c>
      <c r="F3551" t="s">
        <v>22</v>
      </c>
      <c r="G3551" t="s">
        <v>161</v>
      </c>
      <c r="H3551" t="s">
        <v>132</v>
      </c>
      <c r="I3551" t="s">
        <v>166</v>
      </c>
      <c r="J3551" t="s">
        <v>161</v>
      </c>
      <c r="K3551" t="s">
        <v>137</v>
      </c>
      <c r="L3551" t="s">
        <v>38</v>
      </c>
      <c r="M3551" t="s">
        <v>26</v>
      </c>
      <c r="N3551">
        <v>358</v>
      </c>
      <c r="O3551">
        <v>358</v>
      </c>
      <c r="P3551">
        <v>355</v>
      </c>
      <c r="Q3551">
        <v>347</v>
      </c>
      <c r="R3551">
        <v>0</v>
      </c>
      <c r="S3551">
        <v>0</v>
      </c>
      <c r="T3551">
        <v>0</v>
      </c>
      <c r="U3551">
        <v>0</v>
      </c>
      <c r="V3551">
        <v>100</v>
      </c>
      <c r="W3551">
        <v>99</v>
      </c>
      <c r="X3551">
        <v>96</v>
      </c>
      <c r="Y3551" t="s">
        <v>173</v>
      </c>
      <c r="Z3551" t="s">
        <v>173</v>
      </c>
      <c r="AA3551" t="s">
        <v>173</v>
      </c>
      <c r="AB3551" t="s">
        <v>173</v>
      </c>
      <c r="AC3551" s="25">
        <v>30.546075085324233</v>
      </c>
      <c r="AD3551" s="25">
        <v>30.290102389078498</v>
      </c>
      <c r="AE3551" s="25">
        <v>29.607508532423211</v>
      </c>
      <c r="AQ3551" s="5">
        <f>VLOOKUP(AR3551,'End KS4 denominations'!A:G,7,0)</f>
        <v>1172</v>
      </c>
      <c r="AR3551" s="5" t="str">
        <f t="shared" si="55"/>
        <v>Total.S9.state-funded mainstream.Total.Muslim</v>
      </c>
    </row>
    <row r="3552" spans="1:44" x14ac:dyDescent="0.25">
      <c r="A3552">
        <v>201819</v>
      </c>
      <c r="B3552" t="s">
        <v>19</v>
      </c>
      <c r="C3552" t="s">
        <v>110</v>
      </c>
      <c r="D3552" t="s">
        <v>20</v>
      </c>
      <c r="E3552" t="s">
        <v>21</v>
      </c>
      <c r="F3552" t="s">
        <v>22</v>
      </c>
      <c r="G3552" t="s">
        <v>111</v>
      </c>
      <c r="H3552" t="s">
        <v>132</v>
      </c>
      <c r="I3552" t="s">
        <v>166</v>
      </c>
      <c r="J3552" t="s">
        <v>161</v>
      </c>
      <c r="K3552" t="s">
        <v>91</v>
      </c>
      <c r="L3552" t="s">
        <v>38</v>
      </c>
      <c r="M3552" t="s">
        <v>26</v>
      </c>
      <c r="N3552">
        <v>61165</v>
      </c>
      <c r="O3552">
        <v>60719</v>
      </c>
      <c r="P3552">
        <v>54367</v>
      </c>
      <c r="Q3552">
        <v>46987</v>
      </c>
      <c r="R3552">
        <v>0</v>
      </c>
      <c r="S3552">
        <v>0</v>
      </c>
      <c r="T3552">
        <v>0</v>
      </c>
      <c r="U3552">
        <v>0</v>
      </c>
      <c r="V3552">
        <v>99</v>
      </c>
      <c r="W3552">
        <v>88</v>
      </c>
      <c r="X3552">
        <v>76</v>
      </c>
      <c r="Y3552" t="s">
        <v>173</v>
      </c>
      <c r="Z3552" t="s">
        <v>173</v>
      </c>
      <c r="AA3552" t="s">
        <v>173</v>
      </c>
      <c r="AB3552" t="s">
        <v>173</v>
      </c>
      <c r="AC3552" s="25">
        <v>27.361993601009416</v>
      </c>
      <c r="AD3552" s="25">
        <v>24.499571898517416</v>
      </c>
      <c r="AE3552" s="25">
        <v>21.173899328556622</v>
      </c>
      <c r="AQ3552" s="5">
        <f>VLOOKUP(AR3552,'End KS4 denominations'!A:G,7,0)</f>
        <v>221910</v>
      </c>
      <c r="AR3552" s="5" t="str">
        <f t="shared" si="55"/>
        <v>Boys.S9.state-funded mainstream.Total.No religious character</v>
      </c>
    </row>
    <row r="3553" spans="1:44" x14ac:dyDescent="0.25">
      <c r="A3553">
        <v>201819</v>
      </c>
      <c r="B3553" t="s">
        <v>19</v>
      </c>
      <c r="C3553" t="s">
        <v>110</v>
      </c>
      <c r="D3553" t="s">
        <v>20</v>
      </c>
      <c r="E3553" t="s">
        <v>21</v>
      </c>
      <c r="F3553" t="s">
        <v>22</v>
      </c>
      <c r="G3553" t="s">
        <v>113</v>
      </c>
      <c r="H3553" t="s">
        <v>132</v>
      </c>
      <c r="I3553" t="s">
        <v>166</v>
      </c>
      <c r="J3553" t="s">
        <v>161</v>
      </c>
      <c r="K3553" t="s">
        <v>91</v>
      </c>
      <c r="L3553" t="s">
        <v>38</v>
      </c>
      <c r="M3553" t="s">
        <v>26</v>
      </c>
      <c r="N3553">
        <v>59682</v>
      </c>
      <c r="O3553">
        <v>59298</v>
      </c>
      <c r="P3553">
        <v>53729</v>
      </c>
      <c r="Q3553">
        <v>46809</v>
      </c>
      <c r="R3553">
        <v>0</v>
      </c>
      <c r="S3553">
        <v>0</v>
      </c>
      <c r="T3553">
        <v>0</v>
      </c>
      <c r="U3553">
        <v>0</v>
      </c>
      <c r="V3553">
        <v>99</v>
      </c>
      <c r="W3553">
        <v>90</v>
      </c>
      <c r="X3553">
        <v>78</v>
      </c>
      <c r="Y3553" t="s">
        <v>173</v>
      </c>
      <c r="Z3553" t="s">
        <v>173</v>
      </c>
      <c r="AA3553" t="s">
        <v>173</v>
      </c>
      <c r="AB3553" t="s">
        <v>173</v>
      </c>
      <c r="AC3553" s="25">
        <v>27.522475899616154</v>
      </c>
      <c r="AD3553" s="25">
        <v>24.937689426464242</v>
      </c>
      <c r="AE3553" s="25">
        <v>21.725852041976673</v>
      </c>
      <c r="AQ3553" s="5">
        <f>VLOOKUP(AR3553,'End KS4 denominations'!A:G,7,0)</f>
        <v>215453</v>
      </c>
      <c r="AR3553" s="5" t="str">
        <f t="shared" si="55"/>
        <v>Girls.S9.state-funded mainstream.Total.No religious character</v>
      </c>
    </row>
    <row r="3554" spans="1:44" x14ac:dyDescent="0.25">
      <c r="A3554">
        <v>201819</v>
      </c>
      <c r="B3554" t="s">
        <v>19</v>
      </c>
      <c r="C3554" t="s">
        <v>110</v>
      </c>
      <c r="D3554" t="s">
        <v>20</v>
      </c>
      <c r="E3554" t="s">
        <v>21</v>
      </c>
      <c r="F3554" t="s">
        <v>22</v>
      </c>
      <c r="G3554" t="s">
        <v>161</v>
      </c>
      <c r="H3554" t="s">
        <v>132</v>
      </c>
      <c r="I3554" t="s">
        <v>166</v>
      </c>
      <c r="J3554" t="s">
        <v>161</v>
      </c>
      <c r="K3554" t="s">
        <v>91</v>
      </c>
      <c r="L3554" t="s">
        <v>38</v>
      </c>
      <c r="M3554" t="s">
        <v>26</v>
      </c>
      <c r="N3554">
        <v>120847</v>
      </c>
      <c r="O3554">
        <v>120017</v>
      </c>
      <c r="P3554">
        <v>108096</v>
      </c>
      <c r="Q3554">
        <v>93796</v>
      </c>
      <c r="R3554">
        <v>0</v>
      </c>
      <c r="S3554">
        <v>0</v>
      </c>
      <c r="T3554">
        <v>0</v>
      </c>
      <c r="U3554">
        <v>0</v>
      </c>
      <c r="V3554">
        <v>99</v>
      </c>
      <c r="W3554">
        <v>89</v>
      </c>
      <c r="X3554">
        <v>77</v>
      </c>
      <c r="Y3554" t="s">
        <v>173</v>
      </c>
      <c r="Z3554" t="s">
        <v>173</v>
      </c>
      <c r="AA3554" t="s">
        <v>173</v>
      </c>
      <c r="AB3554" t="s">
        <v>173</v>
      </c>
      <c r="AC3554" s="25">
        <v>27.441050111692117</v>
      </c>
      <c r="AD3554" s="25">
        <v>24.715396592761618</v>
      </c>
      <c r="AE3554" s="25">
        <v>21.44580131378283</v>
      </c>
      <c r="AQ3554" s="5">
        <f>VLOOKUP(AR3554,'End KS4 denominations'!A:G,7,0)</f>
        <v>437363</v>
      </c>
      <c r="AR3554" s="5" t="str">
        <f t="shared" si="55"/>
        <v>Total.S9.state-funded mainstream.Total.No religious character</v>
      </c>
    </row>
    <row r="3555" spans="1:44" x14ac:dyDescent="0.25">
      <c r="A3555">
        <v>201819</v>
      </c>
      <c r="B3555" t="s">
        <v>19</v>
      </c>
      <c r="C3555" t="s">
        <v>110</v>
      </c>
      <c r="D3555" t="s">
        <v>20</v>
      </c>
      <c r="E3555" t="s">
        <v>21</v>
      </c>
      <c r="F3555" t="s">
        <v>22</v>
      </c>
      <c r="G3555" t="s">
        <v>111</v>
      </c>
      <c r="H3555" t="s">
        <v>132</v>
      </c>
      <c r="I3555" t="s">
        <v>166</v>
      </c>
      <c r="J3555" t="s">
        <v>161</v>
      </c>
      <c r="K3555" t="s">
        <v>133</v>
      </c>
      <c r="L3555" t="s">
        <v>38</v>
      </c>
      <c r="M3555" t="s">
        <v>26</v>
      </c>
      <c r="N3555">
        <v>1557</v>
      </c>
      <c r="O3555">
        <v>1553</v>
      </c>
      <c r="P3555">
        <v>1512</v>
      </c>
      <c r="Q3555">
        <v>1432</v>
      </c>
      <c r="R3555">
        <v>0</v>
      </c>
      <c r="S3555">
        <v>0</v>
      </c>
      <c r="T3555">
        <v>0</v>
      </c>
      <c r="U3555">
        <v>0</v>
      </c>
      <c r="V3555">
        <v>99</v>
      </c>
      <c r="W3555">
        <v>97</v>
      </c>
      <c r="X3555">
        <v>91</v>
      </c>
      <c r="Y3555" t="s">
        <v>173</v>
      </c>
      <c r="Z3555" t="s">
        <v>173</v>
      </c>
      <c r="AA3555" t="s">
        <v>173</v>
      </c>
      <c r="AB3555" t="s">
        <v>173</v>
      </c>
      <c r="AC3555" s="25">
        <v>30.3735575982789</v>
      </c>
      <c r="AD3555" s="25">
        <v>29.571680031292786</v>
      </c>
      <c r="AE3555" s="25">
        <v>28.007040876197927</v>
      </c>
      <c r="AQ3555" s="5">
        <f>VLOOKUP(AR3555,'End KS4 denominations'!A:G,7,0)</f>
        <v>5113</v>
      </c>
      <c r="AR3555" s="5" t="str">
        <f t="shared" si="55"/>
        <v>Boys.S9.state-funded mainstream.Total.Other Christian faith</v>
      </c>
    </row>
    <row r="3556" spans="1:44" x14ac:dyDescent="0.25">
      <c r="A3556">
        <v>201819</v>
      </c>
      <c r="B3556" t="s">
        <v>19</v>
      </c>
      <c r="C3556" t="s">
        <v>110</v>
      </c>
      <c r="D3556" t="s">
        <v>20</v>
      </c>
      <c r="E3556" t="s">
        <v>21</v>
      </c>
      <c r="F3556" t="s">
        <v>22</v>
      </c>
      <c r="G3556" t="s">
        <v>113</v>
      </c>
      <c r="H3556" t="s">
        <v>132</v>
      </c>
      <c r="I3556" t="s">
        <v>166</v>
      </c>
      <c r="J3556" t="s">
        <v>161</v>
      </c>
      <c r="K3556" t="s">
        <v>133</v>
      </c>
      <c r="L3556" t="s">
        <v>38</v>
      </c>
      <c r="M3556" t="s">
        <v>26</v>
      </c>
      <c r="N3556">
        <v>1274</v>
      </c>
      <c r="O3556">
        <v>1270</v>
      </c>
      <c r="P3556">
        <v>1230</v>
      </c>
      <c r="Q3556">
        <v>1162</v>
      </c>
      <c r="R3556">
        <v>0</v>
      </c>
      <c r="S3556">
        <v>0</v>
      </c>
      <c r="T3556">
        <v>0</v>
      </c>
      <c r="U3556">
        <v>0</v>
      </c>
      <c r="V3556">
        <v>99</v>
      </c>
      <c r="W3556">
        <v>96</v>
      </c>
      <c r="X3556">
        <v>91</v>
      </c>
      <c r="Y3556" t="s">
        <v>173</v>
      </c>
      <c r="Z3556" t="s">
        <v>173</v>
      </c>
      <c r="AA3556" t="s">
        <v>173</v>
      </c>
      <c r="AB3556" t="s">
        <v>173</v>
      </c>
      <c r="AC3556" s="25">
        <v>27.94279427942794</v>
      </c>
      <c r="AD3556" s="25">
        <v>27.062706270627064</v>
      </c>
      <c r="AE3556" s="25">
        <v>25.566556655665568</v>
      </c>
      <c r="AQ3556" s="5">
        <f>VLOOKUP(AR3556,'End KS4 denominations'!A:G,7,0)</f>
        <v>4545</v>
      </c>
      <c r="AR3556" s="5" t="str">
        <f t="shared" si="55"/>
        <v>Girls.S9.state-funded mainstream.Total.Other Christian faith</v>
      </c>
    </row>
    <row r="3557" spans="1:44" x14ac:dyDescent="0.25">
      <c r="A3557">
        <v>201819</v>
      </c>
      <c r="B3557" t="s">
        <v>19</v>
      </c>
      <c r="C3557" t="s">
        <v>110</v>
      </c>
      <c r="D3557" t="s">
        <v>20</v>
      </c>
      <c r="E3557" t="s">
        <v>21</v>
      </c>
      <c r="F3557" t="s">
        <v>22</v>
      </c>
      <c r="G3557" t="s">
        <v>161</v>
      </c>
      <c r="H3557" t="s">
        <v>132</v>
      </c>
      <c r="I3557" t="s">
        <v>166</v>
      </c>
      <c r="J3557" t="s">
        <v>161</v>
      </c>
      <c r="K3557" t="s">
        <v>133</v>
      </c>
      <c r="L3557" t="s">
        <v>38</v>
      </c>
      <c r="M3557" t="s">
        <v>26</v>
      </c>
      <c r="N3557">
        <v>2831</v>
      </c>
      <c r="O3557">
        <v>2823</v>
      </c>
      <c r="P3557">
        <v>2742</v>
      </c>
      <c r="Q3557">
        <v>2594</v>
      </c>
      <c r="R3557">
        <v>0</v>
      </c>
      <c r="S3557">
        <v>0</v>
      </c>
      <c r="T3557">
        <v>0</v>
      </c>
      <c r="U3557">
        <v>0</v>
      </c>
      <c r="V3557">
        <v>99</v>
      </c>
      <c r="W3557">
        <v>96</v>
      </c>
      <c r="X3557">
        <v>91</v>
      </c>
      <c r="Y3557" t="s">
        <v>173</v>
      </c>
      <c r="Z3557" t="s">
        <v>173</v>
      </c>
      <c r="AA3557" t="s">
        <v>173</v>
      </c>
      <c r="AB3557" t="s">
        <v>173</v>
      </c>
      <c r="AC3557" s="25">
        <v>29.229654172706564</v>
      </c>
      <c r="AD3557" s="25">
        <v>28.390971215572581</v>
      </c>
      <c r="AE3557" s="25">
        <v>26.858562849451236</v>
      </c>
      <c r="AQ3557" s="5">
        <f>VLOOKUP(AR3557,'End KS4 denominations'!A:G,7,0)</f>
        <v>9658</v>
      </c>
      <c r="AR3557" s="5" t="str">
        <f t="shared" si="55"/>
        <v>Total.S9.state-funded mainstream.Total.Other Christian faith</v>
      </c>
    </row>
    <row r="3558" spans="1:44" x14ac:dyDescent="0.25">
      <c r="A3558">
        <v>201819</v>
      </c>
      <c r="B3558" t="s">
        <v>19</v>
      </c>
      <c r="C3558" t="s">
        <v>110</v>
      </c>
      <c r="D3558" t="s">
        <v>20</v>
      </c>
      <c r="E3558" t="s">
        <v>21</v>
      </c>
      <c r="F3558" t="s">
        <v>22</v>
      </c>
      <c r="G3558" t="s">
        <v>111</v>
      </c>
      <c r="H3558" t="s">
        <v>132</v>
      </c>
      <c r="I3558" t="s">
        <v>166</v>
      </c>
      <c r="J3558" t="s">
        <v>161</v>
      </c>
      <c r="K3558" t="s">
        <v>134</v>
      </c>
      <c r="L3558" t="s">
        <v>38</v>
      </c>
      <c r="M3558" t="s">
        <v>26</v>
      </c>
      <c r="N3558">
        <v>6292</v>
      </c>
      <c r="O3558">
        <v>6255</v>
      </c>
      <c r="P3558">
        <v>5805</v>
      </c>
      <c r="Q3558">
        <v>5130</v>
      </c>
      <c r="R3558">
        <v>0</v>
      </c>
      <c r="S3558">
        <v>0</v>
      </c>
      <c r="T3558">
        <v>0</v>
      </c>
      <c r="U3558">
        <v>0</v>
      </c>
      <c r="V3558">
        <v>99</v>
      </c>
      <c r="W3558">
        <v>92</v>
      </c>
      <c r="X3558">
        <v>81</v>
      </c>
      <c r="Y3558" t="s">
        <v>173</v>
      </c>
      <c r="Z3558" t="s">
        <v>173</v>
      </c>
      <c r="AA3558" t="s">
        <v>173</v>
      </c>
      <c r="AB3558" t="s">
        <v>173</v>
      </c>
      <c r="AC3558" s="25">
        <v>25.180145726822587</v>
      </c>
      <c r="AD3558" s="25">
        <v>23.368624451511614</v>
      </c>
      <c r="AE3558" s="25">
        <v>20.651342538545148</v>
      </c>
      <c r="AQ3558" s="5">
        <f>VLOOKUP(AR3558,'End KS4 denominations'!A:G,7,0)</f>
        <v>24841</v>
      </c>
      <c r="AR3558" s="5" t="str">
        <f t="shared" si="55"/>
        <v>Boys.S9.state-funded mainstream.Total.Roman catholic</v>
      </c>
    </row>
    <row r="3559" spans="1:44" x14ac:dyDescent="0.25">
      <c r="A3559">
        <v>201819</v>
      </c>
      <c r="B3559" t="s">
        <v>19</v>
      </c>
      <c r="C3559" t="s">
        <v>110</v>
      </c>
      <c r="D3559" t="s">
        <v>20</v>
      </c>
      <c r="E3559" t="s">
        <v>21</v>
      </c>
      <c r="F3559" t="s">
        <v>22</v>
      </c>
      <c r="G3559" t="s">
        <v>113</v>
      </c>
      <c r="H3559" t="s">
        <v>132</v>
      </c>
      <c r="I3559" t="s">
        <v>166</v>
      </c>
      <c r="J3559" t="s">
        <v>161</v>
      </c>
      <c r="K3559" t="s">
        <v>134</v>
      </c>
      <c r="L3559" t="s">
        <v>38</v>
      </c>
      <c r="M3559" t="s">
        <v>26</v>
      </c>
      <c r="N3559">
        <v>6342</v>
      </c>
      <c r="O3559">
        <v>6314</v>
      </c>
      <c r="P3559">
        <v>5947</v>
      </c>
      <c r="Q3559">
        <v>5253</v>
      </c>
      <c r="R3559">
        <v>0</v>
      </c>
      <c r="S3559">
        <v>0</v>
      </c>
      <c r="T3559">
        <v>0</v>
      </c>
      <c r="U3559">
        <v>0</v>
      </c>
      <c r="V3559">
        <v>99</v>
      </c>
      <c r="W3559">
        <v>93</v>
      </c>
      <c r="X3559">
        <v>82</v>
      </c>
      <c r="Y3559" t="s">
        <v>173</v>
      </c>
      <c r="Z3559" t="s">
        <v>173</v>
      </c>
      <c r="AA3559" t="s">
        <v>173</v>
      </c>
      <c r="AB3559" t="s">
        <v>173</v>
      </c>
      <c r="AC3559" s="25">
        <v>24.224984653161449</v>
      </c>
      <c r="AD3559" s="25">
        <v>22.816912216083487</v>
      </c>
      <c r="AE3559" s="25">
        <v>20.154235727440149</v>
      </c>
      <c r="AQ3559" s="5">
        <f>VLOOKUP(AR3559,'End KS4 denominations'!A:G,7,0)</f>
        <v>26064</v>
      </c>
      <c r="AR3559" s="5" t="str">
        <f t="shared" si="55"/>
        <v>Girls.S9.state-funded mainstream.Total.Roman catholic</v>
      </c>
    </row>
    <row r="3560" spans="1:44" x14ac:dyDescent="0.25">
      <c r="A3560">
        <v>201819</v>
      </c>
      <c r="B3560" t="s">
        <v>19</v>
      </c>
      <c r="C3560" t="s">
        <v>110</v>
      </c>
      <c r="D3560" t="s">
        <v>20</v>
      </c>
      <c r="E3560" t="s">
        <v>21</v>
      </c>
      <c r="F3560" t="s">
        <v>22</v>
      </c>
      <c r="G3560" t="s">
        <v>161</v>
      </c>
      <c r="H3560" t="s">
        <v>132</v>
      </c>
      <c r="I3560" t="s">
        <v>166</v>
      </c>
      <c r="J3560" t="s">
        <v>161</v>
      </c>
      <c r="K3560" t="s">
        <v>134</v>
      </c>
      <c r="L3560" t="s">
        <v>38</v>
      </c>
      <c r="M3560" t="s">
        <v>26</v>
      </c>
      <c r="N3560">
        <v>12634</v>
      </c>
      <c r="O3560">
        <v>12569</v>
      </c>
      <c r="P3560">
        <v>11752</v>
      </c>
      <c r="Q3560">
        <v>10383</v>
      </c>
      <c r="R3560">
        <v>0</v>
      </c>
      <c r="S3560">
        <v>0</v>
      </c>
      <c r="T3560">
        <v>0</v>
      </c>
      <c r="U3560">
        <v>0</v>
      </c>
      <c r="V3560">
        <v>99</v>
      </c>
      <c r="W3560">
        <v>93</v>
      </c>
      <c r="X3560">
        <v>82</v>
      </c>
      <c r="Y3560" t="s">
        <v>173</v>
      </c>
      <c r="Z3560" t="s">
        <v>173</v>
      </c>
      <c r="AA3560" t="s">
        <v>173</v>
      </c>
      <c r="AB3560" t="s">
        <v>173</v>
      </c>
      <c r="AC3560" s="25">
        <v>24.69109124840389</v>
      </c>
      <c r="AD3560" s="25">
        <v>23.086140850604068</v>
      </c>
      <c r="AE3560" s="25">
        <v>20.396817601414398</v>
      </c>
      <c r="AQ3560" s="5">
        <f>VLOOKUP(AR3560,'End KS4 denominations'!A:G,7,0)</f>
        <v>50905</v>
      </c>
      <c r="AR3560" s="5" t="str">
        <f t="shared" si="55"/>
        <v>Total.S9.state-funded mainstream.Total.Roman catholic</v>
      </c>
    </row>
    <row r="3561" spans="1:44" x14ac:dyDescent="0.25">
      <c r="A3561">
        <v>201819</v>
      </c>
      <c r="B3561" t="s">
        <v>19</v>
      </c>
      <c r="C3561" t="s">
        <v>110</v>
      </c>
      <c r="D3561" t="s">
        <v>20</v>
      </c>
      <c r="E3561" t="s">
        <v>21</v>
      </c>
      <c r="F3561" t="s">
        <v>22</v>
      </c>
      <c r="G3561" t="s">
        <v>111</v>
      </c>
      <c r="H3561" t="s">
        <v>132</v>
      </c>
      <c r="I3561" t="s">
        <v>166</v>
      </c>
      <c r="J3561" t="s">
        <v>161</v>
      </c>
      <c r="K3561" t="s">
        <v>138</v>
      </c>
      <c r="L3561" t="s">
        <v>38</v>
      </c>
      <c r="M3561" t="s">
        <v>26</v>
      </c>
      <c r="N3561">
        <v>55</v>
      </c>
      <c r="O3561">
        <v>55</v>
      </c>
      <c r="P3561">
        <v>46</v>
      </c>
      <c r="Q3561">
        <v>39</v>
      </c>
      <c r="R3561">
        <v>0</v>
      </c>
      <c r="S3561">
        <v>0</v>
      </c>
      <c r="T3561">
        <v>0</v>
      </c>
      <c r="U3561">
        <v>0</v>
      </c>
      <c r="V3561">
        <v>100</v>
      </c>
      <c r="W3561">
        <v>83</v>
      </c>
      <c r="X3561">
        <v>70</v>
      </c>
      <c r="Y3561" t="s">
        <v>173</v>
      </c>
      <c r="Z3561" t="s">
        <v>173</v>
      </c>
      <c r="AA3561" t="s">
        <v>173</v>
      </c>
      <c r="AB3561" t="s">
        <v>173</v>
      </c>
      <c r="AC3561" s="25">
        <v>28.795811518324609</v>
      </c>
      <c r="AD3561" s="25">
        <v>24.083769633507853</v>
      </c>
      <c r="AE3561" s="25">
        <v>20.418848167539267</v>
      </c>
      <c r="AQ3561" s="5">
        <f>VLOOKUP(AR3561,'End KS4 denominations'!A:G,7,0)</f>
        <v>191</v>
      </c>
      <c r="AR3561" s="5" t="str">
        <f t="shared" si="55"/>
        <v>Boys.S9.state-funded mainstream.Total.Sikh</v>
      </c>
    </row>
    <row r="3562" spans="1:44" x14ac:dyDescent="0.25">
      <c r="A3562">
        <v>201819</v>
      </c>
      <c r="B3562" t="s">
        <v>19</v>
      </c>
      <c r="C3562" t="s">
        <v>110</v>
      </c>
      <c r="D3562" t="s">
        <v>20</v>
      </c>
      <c r="E3562" t="s">
        <v>21</v>
      </c>
      <c r="F3562" t="s">
        <v>22</v>
      </c>
      <c r="G3562" t="s">
        <v>113</v>
      </c>
      <c r="H3562" t="s">
        <v>132</v>
      </c>
      <c r="I3562" t="s">
        <v>166</v>
      </c>
      <c r="J3562" t="s">
        <v>161</v>
      </c>
      <c r="K3562" t="s">
        <v>138</v>
      </c>
      <c r="L3562" t="s">
        <v>38</v>
      </c>
      <c r="M3562" t="s">
        <v>26</v>
      </c>
      <c r="N3562">
        <v>53</v>
      </c>
      <c r="O3562">
        <v>53</v>
      </c>
      <c r="P3562">
        <v>48</v>
      </c>
      <c r="Q3562">
        <v>38</v>
      </c>
      <c r="R3562">
        <v>0</v>
      </c>
      <c r="S3562">
        <v>0</v>
      </c>
      <c r="T3562">
        <v>0</v>
      </c>
      <c r="U3562">
        <v>0</v>
      </c>
      <c r="V3562">
        <v>100</v>
      </c>
      <c r="W3562">
        <v>90</v>
      </c>
      <c r="X3562">
        <v>71</v>
      </c>
      <c r="Y3562" t="s">
        <v>173</v>
      </c>
      <c r="Z3562" t="s">
        <v>173</v>
      </c>
      <c r="AA3562" t="s">
        <v>173</v>
      </c>
      <c r="AB3562" t="s">
        <v>173</v>
      </c>
      <c r="AC3562" s="25">
        <v>33.544303797468359</v>
      </c>
      <c r="AD3562" s="25">
        <v>30.37974683544304</v>
      </c>
      <c r="AE3562" s="25">
        <v>24.050632911392405</v>
      </c>
      <c r="AQ3562" s="5">
        <f>VLOOKUP(AR3562,'End KS4 denominations'!A:G,7,0)</f>
        <v>158</v>
      </c>
      <c r="AR3562" s="5" t="str">
        <f t="shared" si="55"/>
        <v>Girls.S9.state-funded mainstream.Total.Sikh</v>
      </c>
    </row>
    <row r="3563" spans="1:44" x14ac:dyDescent="0.25">
      <c r="A3563">
        <v>201819</v>
      </c>
      <c r="B3563" t="s">
        <v>19</v>
      </c>
      <c r="C3563" t="s">
        <v>110</v>
      </c>
      <c r="D3563" t="s">
        <v>20</v>
      </c>
      <c r="E3563" t="s">
        <v>21</v>
      </c>
      <c r="F3563" t="s">
        <v>22</v>
      </c>
      <c r="G3563" t="s">
        <v>161</v>
      </c>
      <c r="H3563" t="s">
        <v>132</v>
      </c>
      <c r="I3563" t="s">
        <v>166</v>
      </c>
      <c r="J3563" t="s">
        <v>161</v>
      </c>
      <c r="K3563" t="s">
        <v>138</v>
      </c>
      <c r="L3563" t="s">
        <v>38</v>
      </c>
      <c r="M3563" t="s">
        <v>26</v>
      </c>
      <c r="N3563">
        <v>108</v>
      </c>
      <c r="O3563">
        <v>108</v>
      </c>
      <c r="P3563">
        <v>94</v>
      </c>
      <c r="Q3563">
        <v>77</v>
      </c>
      <c r="R3563">
        <v>0</v>
      </c>
      <c r="S3563">
        <v>0</v>
      </c>
      <c r="T3563">
        <v>0</v>
      </c>
      <c r="U3563">
        <v>0</v>
      </c>
      <c r="V3563">
        <v>100</v>
      </c>
      <c r="W3563">
        <v>87</v>
      </c>
      <c r="X3563">
        <v>71</v>
      </c>
      <c r="Y3563" t="s">
        <v>173</v>
      </c>
      <c r="Z3563" t="s">
        <v>173</v>
      </c>
      <c r="AA3563" t="s">
        <v>173</v>
      </c>
      <c r="AB3563" t="s">
        <v>173</v>
      </c>
      <c r="AC3563" s="25">
        <v>30.945558739255013</v>
      </c>
      <c r="AD3563" s="25">
        <v>26.93409742120344</v>
      </c>
      <c r="AE3563" s="25">
        <v>22.063037249283667</v>
      </c>
      <c r="AQ3563" s="5">
        <f>VLOOKUP(AR3563,'End KS4 denominations'!A:G,7,0)</f>
        <v>349</v>
      </c>
      <c r="AR3563" s="5" t="str">
        <f t="shared" si="55"/>
        <v>Total.S9.state-funded mainstream.Total.Sikh</v>
      </c>
    </row>
    <row r="3564" spans="1:44" x14ac:dyDescent="0.25">
      <c r="A3564">
        <v>201819</v>
      </c>
      <c r="B3564" t="s">
        <v>19</v>
      </c>
      <c r="C3564" t="s">
        <v>110</v>
      </c>
      <c r="D3564" t="s">
        <v>20</v>
      </c>
      <c r="E3564" t="s">
        <v>21</v>
      </c>
      <c r="F3564" t="s">
        <v>22</v>
      </c>
      <c r="G3564" t="s">
        <v>111</v>
      </c>
      <c r="H3564" t="s">
        <v>132</v>
      </c>
      <c r="I3564" t="s">
        <v>166</v>
      </c>
      <c r="J3564" t="s">
        <v>161</v>
      </c>
      <c r="K3564" t="s">
        <v>90</v>
      </c>
      <c r="L3564" t="s">
        <v>39</v>
      </c>
      <c r="M3564" t="s">
        <v>26</v>
      </c>
      <c r="N3564">
        <v>65</v>
      </c>
      <c r="O3564">
        <v>64</v>
      </c>
      <c r="P3564">
        <v>43</v>
      </c>
      <c r="Q3564">
        <v>34</v>
      </c>
      <c r="R3564">
        <v>0</v>
      </c>
      <c r="S3564">
        <v>0</v>
      </c>
      <c r="T3564">
        <v>0</v>
      </c>
      <c r="U3564">
        <v>0</v>
      </c>
      <c r="V3564">
        <v>98</v>
      </c>
      <c r="W3564">
        <v>66</v>
      </c>
      <c r="X3564">
        <v>52</v>
      </c>
      <c r="Y3564" t="s">
        <v>173</v>
      </c>
      <c r="Z3564" t="s">
        <v>173</v>
      </c>
      <c r="AA3564" t="s">
        <v>173</v>
      </c>
      <c r="AB3564" t="s">
        <v>173</v>
      </c>
      <c r="AC3564" s="25">
        <v>0.42138530418751646</v>
      </c>
      <c r="AD3564" s="25">
        <v>0.28311825125098766</v>
      </c>
      <c r="AE3564" s="25">
        <v>0.22386094284961811</v>
      </c>
      <c r="AQ3564" s="5">
        <f>VLOOKUP(AR3564,'End KS4 denominations'!A:G,7,0)</f>
        <v>15188</v>
      </c>
      <c r="AR3564" s="5" t="str">
        <f t="shared" si="55"/>
        <v>Boys.S9.state-funded mainstream.Total.Church of England</v>
      </c>
    </row>
    <row r="3565" spans="1:44" x14ac:dyDescent="0.25">
      <c r="A3565">
        <v>201819</v>
      </c>
      <c r="B3565" t="s">
        <v>19</v>
      </c>
      <c r="C3565" t="s">
        <v>110</v>
      </c>
      <c r="D3565" t="s">
        <v>20</v>
      </c>
      <c r="E3565" t="s">
        <v>21</v>
      </c>
      <c r="F3565" t="s">
        <v>22</v>
      </c>
      <c r="G3565" t="s">
        <v>113</v>
      </c>
      <c r="H3565" t="s">
        <v>132</v>
      </c>
      <c r="I3565" t="s">
        <v>166</v>
      </c>
      <c r="J3565" t="s">
        <v>161</v>
      </c>
      <c r="K3565" t="s">
        <v>90</v>
      </c>
      <c r="L3565" t="s">
        <v>39</v>
      </c>
      <c r="M3565" t="s">
        <v>26</v>
      </c>
      <c r="N3565">
        <v>59</v>
      </c>
      <c r="O3565">
        <v>58</v>
      </c>
      <c r="P3565">
        <v>50</v>
      </c>
      <c r="Q3565">
        <v>42</v>
      </c>
      <c r="R3565">
        <v>0</v>
      </c>
      <c r="S3565">
        <v>0</v>
      </c>
      <c r="T3565">
        <v>0</v>
      </c>
      <c r="U3565">
        <v>0</v>
      </c>
      <c r="V3565">
        <v>98</v>
      </c>
      <c r="W3565">
        <v>84</v>
      </c>
      <c r="X3565">
        <v>71</v>
      </c>
      <c r="Y3565" t="s">
        <v>173</v>
      </c>
      <c r="Z3565" t="s">
        <v>173</v>
      </c>
      <c r="AA3565" t="s">
        <v>173</v>
      </c>
      <c r="AB3565" t="s">
        <v>173</v>
      </c>
      <c r="AC3565" s="25">
        <v>0.39598552604628934</v>
      </c>
      <c r="AD3565" s="25">
        <v>0.34136683279852531</v>
      </c>
      <c r="AE3565" s="25">
        <v>0.28674813955076128</v>
      </c>
      <c r="AQ3565" s="5">
        <f>VLOOKUP(AR3565,'End KS4 denominations'!A:G,7,0)</f>
        <v>14647</v>
      </c>
      <c r="AR3565" s="5" t="str">
        <f t="shared" si="55"/>
        <v>Girls.S9.state-funded mainstream.Total.Church of England</v>
      </c>
    </row>
    <row r="3566" spans="1:44" x14ac:dyDescent="0.25">
      <c r="A3566">
        <v>201819</v>
      </c>
      <c r="B3566" t="s">
        <v>19</v>
      </c>
      <c r="C3566" t="s">
        <v>110</v>
      </c>
      <c r="D3566" t="s">
        <v>20</v>
      </c>
      <c r="E3566" t="s">
        <v>21</v>
      </c>
      <c r="F3566" t="s">
        <v>22</v>
      </c>
      <c r="G3566" t="s">
        <v>161</v>
      </c>
      <c r="H3566" t="s">
        <v>132</v>
      </c>
      <c r="I3566" t="s">
        <v>166</v>
      </c>
      <c r="J3566" t="s">
        <v>161</v>
      </c>
      <c r="K3566" t="s">
        <v>90</v>
      </c>
      <c r="L3566" t="s">
        <v>39</v>
      </c>
      <c r="M3566" t="s">
        <v>26</v>
      </c>
      <c r="N3566">
        <v>124</v>
      </c>
      <c r="O3566">
        <v>122</v>
      </c>
      <c r="P3566">
        <v>93</v>
      </c>
      <c r="Q3566">
        <v>76</v>
      </c>
      <c r="R3566">
        <v>0</v>
      </c>
      <c r="S3566">
        <v>0</v>
      </c>
      <c r="T3566">
        <v>0</v>
      </c>
      <c r="U3566">
        <v>0</v>
      </c>
      <c r="V3566">
        <v>98</v>
      </c>
      <c r="W3566">
        <v>75</v>
      </c>
      <c r="X3566">
        <v>61</v>
      </c>
      <c r="Y3566" t="s">
        <v>173</v>
      </c>
      <c r="Z3566" t="s">
        <v>173</v>
      </c>
      <c r="AA3566" t="s">
        <v>173</v>
      </c>
      <c r="AB3566" t="s">
        <v>173</v>
      </c>
      <c r="AC3566" s="25">
        <v>0.40891570303335006</v>
      </c>
      <c r="AD3566" s="25">
        <v>0.31171442936148819</v>
      </c>
      <c r="AE3566" s="25">
        <v>0.25473437238143121</v>
      </c>
      <c r="AQ3566" s="5">
        <f>VLOOKUP(AR3566,'End KS4 denominations'!A:G,7,0)</f>
        <v>29835</v>
      </c>
      <c r="AR3566" s="5" t="str">
        <f t="shared" si="55"/>
        <v>Total.S9.state-funded mainstream.Total.Church of England</v>
      </c>
    </row>
    <row r="3567" spans="1:44" x14ac:dyDescent="0.25">
      <c r="A3567">
        <v>201819</v>
      </c>
      <c r="B3567" t="s">
        <v>19</v>
      </c>
      <c r="C3567" t="s">
        <v>110</v>
      </c>
      <c r="D3567" t="s">
        <v>20</v>
      </c>
      <c r="E3567" t="s">
        <v>21</v>
      </c>
      <c r="F3567" t="s">
        <v>22</v>
      </c>
      <c r="G3567" t="s">
        <v>111</v>
      </c>
      <c r="H3567" t="s">
        <v>132</v>
      </c>
      <c r="I3567" t="s">
        <v>166</v>
      </c>
      <c r="J3567" t="s">
        <v>161</v>
      </c>
      <c r="K3567" t="s">
        <v>135</v>
      </c>
      <c r="L3567" t="s">
        <v>39</v>
      </c>
      <c r="M3567" t="s">
        <v>26</v>
      </c>
      <c r="N3567">
        <v>4</v>
      </c>
      <c r="O3567">
        <v>3</v>
      </c>
      <c r="P3567">
        <v>0</v>
      </c>
      <c r="Q3567">
        <v>0</v>
      </c>
      <c r="R3567">
        <v>0</v>
      </c>
      <c r="S3567">
        <v>0</v>
      </c>
      <c r="T3567">
        <v>0</v>
      </c>
      <c r="U3567">
        <v>0</v>
      </c>
      <c r="V3567">
        <v>75</v>
      </c>
      <c r="W3567">
        <v>0</v>
      </c>
      <c r="X3567">
        <v>0</v>
      </c>
      <c r="Y3567" t="s">
        <v>173</v>
      </c>
      <c r="Z3567" t="s">
        <v>173</v>
      </c>
      <c r="AA3567" t="s">
        <v>173</v>
      </c>
      <c r="AB3567" t="s">
        <v>173</v>
      </c>
      <c r="AC3567" s="25">
        <v>3.8961038961038961</v>
      </c>
      <c r="AD3567" s="25">
        <v>0</v>
      </c>
      <c r="AE3567" s="25">
        <v>0</v>
      </c>
      <c r="AQ3567" s="5">
        <f>VLOOKUP(AR3567,'End KS4 denominations'!A:G,7,0)</f>
        <v>77</v>
      </c>
      <c r="AR3567" s="5" t="str">
        <f t="shared" si="55"/>
        <v>Boys.S9.state-funded mainstream.Total.Hindu</v>
      </c>
    </row>
    <row r="3568" spans="1:44" x14ac:dyDescent="0.25">
      <c r="A3568">
        <v>201819</v>
      </c>
      <c r="B3568" t="s">
        <v>19</v>
      </c>
      <c r="C3568" t="s">
        <v>110</v>
      </c>
      <c r="D3568" t="s">
        <v>20</v>
      </c>
      <c r="E3568" t="s">
        <v>21</v>
      </c>
      <c r="F3568" t="s">
        <v>22</v>
      </c>
      <c r="G3568" t="s">
        <v>113</v>
      </c>
      <c r="H3568" t="s">
        <v>132</v>
      </c>
      <c r="I3568" t="s">
        <v>166</v>
      </c>
      <c r="J3568" t="s">
        <v>161</v>
      </c>
      <c r="K3568" t="s">
        <v>135</v>
      </c>
      <c r="L3568" t="s">
        <v>39</v>
      </c>
      <c r="M3568" t="s">
        <v>26</v>
      </c>
      <c r="N3568">
        <v>4</v>
      </c>
      <c r="O3568">
        <v>3</v>
      </c>
      <c r="P3568">
        <v>1</v>
      </c>
      <c r="Q3568">
        <v>1</v>
      </c>
      <c r="R3568">
        <v>0</v>
      </c>
      <c r="S3568">
        <v>0</v>
      </c>
      <c r="T3568">
        <v>0</v>
      </c>
      <c r="U3568">
        <v>0</v>
      </c>
      <c r="V3568">
        <v>75</v>
      </c>
      <c r="W3568">
        <v>25</v>
      </c>
      <c r="X3568">
        <v>25</v>
      </c>
      <c r="Y3568" t="s">
        <v>173</v>
      </c>
      <c r="Z3568" t="s">
        <v>173</v>
      </c>
      <c r="AA3568" t="s">
        <v>173</v>
      </c>
      <c r="AB3568" t="s">
        <v>173</v>
      </c>
      <c r="AC3568" s="25">
        <v>4.4117647058823533</v>
      </c>
      <c r="AD3568" s="25">
        <v>1.4705882352941175</v>
      </c>
      <c r="AE3568" s="25">
        <v>1.4705882352941175</v>
      </c>
      <c r="AQ3568" s="5">
        <f>VLOOKUP(AR3568,'End KS4 denominations'!A:G,7,0)</f>
        <v>68</v>
      </c>
      <c r="AR3568" s="5" t="str">
        <f t="shared" si="55"/>
        <v>Girls.S9.state-funded mainstream.Total.Hindu</v>
      </c>
    </row>
    <row r="3569" spans="1:44" x14ac:dyDescent="0.25">
      <c r="A3569">
        <v>201819</v>
      </c>
      <c r="B3569" t="s">
        <v>19</v>
      </c>
      <c r="C3569" t="s">
        <v>110</v>
      </c>
      <c r="D3569" t="s">
        <v>20</v>
      </c>
      <c r="E3569" t="s">
        <v>21</v>
      </c>
      <c r="F3569" t="s">
        <v>22</v>
      </c>
      <c r="G3569" t="s">
        <v>161</v>
      </c>
      <c r="H3569" t="s">
        <v>132</v>
      </c>
      <c r="I3569" t="s">
        <v>166</v>
      </c>
      <c r="J3569" t="s">
        <v>161</v>
      </c>
      <c r="K3569" t="s">
        <v>135</v>
      </c>
      <c r="L3569" t="s">
        <v>39</v>
      </c>
      <c r="M3569" t="s">
        <v>26</v>
      </c>
      <c r="N3569">
        <v>8</v>
      </c>
      <c r="O3569">
        <v>6</v>
      </c>
      <c r="P3569">
        <v>1</v>
      </c>
      <c r="Q3569">
        <v>1</v>
      </c>
      <c r="R3569">
        <v>0</v>
      </c>
      <c r="S3569">
        <v>0</v>
      </c>
      <c r="T3569">
        <v>0</v>
      </c>
      <c r="U3569">
        <v>0</v>
      </c>
      <c r="V3569">
        <v>75</v>
      </c>
      <c r="W3569">
        <v>12</v>
      </c>
      <c r="X3569">
        <v>12</v>
      </c>
      <c r="Y3569" t="s">
        <v>173</v>
      </c>
      <c r="Z3569" t="s">
        <v>173</v>
      </c>
      <c r="AA3569" t="s">
        <v>173</v>
      </c>
      <c r="AB3569" t="s">
        <v>173</v>
      </c>
      <c r="AC3569" s="25">
        <v>4.1379310344827589</v>
      </c>
      <c r="AD3569" s="25">
        <v>0.68965517241379315</v>
      </c>
      <c r="AE3569" s="25">
        <v>0.68965517241379315</v>
      </c>
      <c r="AQ3569" s="5">
        <f>VLOOKUP(AR3569,'End KS4 denominations'!A:G,7,0)</f>
        <v>145</v>
      </c>
      <c r="AR3569" s="5" t="str">
        <f t="shared" si="55"/>
        <v>Total.S9.state-funded mainstream.Total.Hindu</v>
      </c>
    </row>
    <row r="3570" spans="1:44" x14ac:dyDescent="0.25">
      <c r="A3570">
        <v>201819</v>
      </c>
      <c r="B3570" t="s">
        <v>19</v>
      </c>
      <c r="C3570" t="s">
        <v>110</v>
      </c>
      <c r="D3570" t="s">
        <v>20</v>
      </c>
      <c r="E3570" t="s">
        <v>21</v>
      </c>
      <c r="F3570" t="s">
        <v>22</v>
      </c>
      <c r="G3570" t="s">
        <v>111</v>
      </c>
      <c r="H3570" t="s">
        <v>132</v>
      </c>
      <c r="I3570" t="s">
        <v>166</v>
      </c>
      <c r="J3570" t="s">
        <v>161</v>
      </c>
      <c r="K3570" t="s">
        <v>91</v>
      </c>
      <c r="L3570" t="s">
        <v>39</v>
      </c>
      <c r="M3570" t="s">
        <v>26</v>
      </c>
      <c r="N3570">
        <v>337</v>
      </c>
      <c r="O3570">
        <v>326</v>
      </c>
      <c r="P3570">
        <v>228</v>
      </c>
      <c r="Q3570">
        <v>183</v>
      </c>
      <c r="R3570">
        <v>0</v>
      </c>
      <c r="S3570">
        <v>0</v>
      </c>
      <c r="T3570">
        <v>0</v>
      </c>
      <c r="U3570">
        <v>0</v>
      </c>
      <c r="V3570">
        <v>96</v>
      </c>
      <c r="W3570">
        <v>67</v>
      </c>
      <c r="X3570">
        <v>54</v>
      </c>
      <c r="Y3570" t="s">
        <v>173</v>
      </c>
      <c r="Z3570" t="s">
        <v>173</v>
      </c>
      <c r="AA3570" t="s">
        <v>173</v>
      </c>
      <c r="AB3570" t="s">
        <v>173</v>
      </c>
      <c r="AC3570" s="25">
        <v>0.14690640349691317</v>
      </c>
      <c r="AD3570" s="25">
        <v>0.10274435581992701</v>
      </c>
      <c r="AE3570" s="25">
        <v>8.2465864539678246E-2</v>
      </c>
      <c r="AQ3570" s="5">
        <f>VLOOKUP(AR3570,'End KS4 denominations'!A:G,7,0)</f>
        <v>221910</v>
      </c>
      <c r="AR3570" s="5" t="str">
        <f t="shared" si="55"/>
        <v>Boys.S9.state-funded mainstream.Total.No religious character</v>
      </c>
    </row>
    <row r="3571" spans="1:44" x14ac:dyDescent="0.25">
      <c r="A3571">
        <v>201819</v>
      </c>
      <c r="B3571" t="s">
        <v>19</v>
      </c>
      <c r="C3571" t="s">
        <v>110</v>
      </c>
      <c r="D3571" t="s">
        <v>20</v>
      </c>
      <c r="E3571" t="s">
        <v>21</v>
      </c>
      <c r="F3571" t="s">
        <v>22</v>
      </c>
      <c r="G3571" t="s">
        <v>113</v>
      </c>
      <c r="H3571" t="s">
        <v>132</v>
      </c>
      <c r="I3571" t="s">
        <v>166</v>
      </c>
      <c r="J3571" t="s">
        <v>161</v>
      </c>
      <c r="K3571" t="s">
        <v>91</v>
      </c>
      <c r="L3571" t="s">
        <v>39</v>
      </c>
      <c r="M3571" t="s">
        <v>26</v>
      </c>
      <c r="N3571">
        <v>532</v>
      </c>
      <c r="O3571">
        <v>528</v>
      </c>
      <c r="P3571">
        <v>446</v>
      </c>
      <c r="Q3571">
        <v>392</v>
      </c>
      <c r="R3571">
        <v>0</v>
      </c>
      <c r="S3571">
        <v>0</v>
      </c>
      <c r="T3571">
        <v>0</v>
      </c>
      <c r="U3571">
        <v>0</v>
      </c>
      <c r="V3571">
        <v>99</v>
      </c>
      <c r="W3571">
        <v>83</v>
      </c>
      <c r="X3571">
        <v>73</v>
      </c>
      <c r="Y3571" t="s">
        <v>173</v>
      </c>
      <c r="Z3571" t="s">
        <v>173</v>
      </c>
      <c r="AA3571" t="s">
        <v>173</v>
      </c>
      <c r="AB3571" t="s">
        <v>173</v>
      </c>
      <c r="AC3571" s="25">
        <v>0.24506504898980289</v>
      </c>
      <c r="AD3571" s="25">
        <v>0.20700570426032591</v>
      </c>
      <c r="AE3571" s="25">
        <v>0.18194223334091425</v>
      </c>
      <c r="AQ3571" s="5">
        <f>VLOOKUP(AR3571,'End KS4 denominations'!A:G,7,0)</f>
        <v>215453</v>
      </c>
      <c r="AR3571" s="5" t="str">
        <f t="shared" si="55"/>
        <v>Girls.S9.state-funded mainstream.Total.No religious character</v>
      </c>
    </row>
    <row r="3572" spans="1:44" x14ac:dyDescent="0.25">
      <c r="A3572">
        <v>201819</v>
      </c>
      <c r="B3572" t="s">
        <v>19</v>
      </c>
      <c r="C3572" t="s">
        <v>110</v>
      </c>
      <c r="D3572" t="s">
        <v>20</v>
      </c>
      <c r="E3572" t="s">
        <v>21</v>
      </c>
      <c r="F3572" t="s">
        <v>22</v>
      </c>
      <c r="G3572" t="s">
        <v>161</v>
      </c>
      <c r="H3572" t="s">
        <v>132</v>
      </c>
      <c r="I3572" t="s">
        <v>166</v>
      </c>
      <c r="J3572" t="s">
        <v>161</v>
      </c>
      <c r="K3572" t="s">
        <v>91</v>
      </c>
      <c r="L3572" t="s">
        <v>39</v>
      </c>
      <c r="M3572" t="s">
        <v>26</v>
      </c>
      <c r="N3572">
        <v>869</v>
      </c>
      <c r="O3572">
        <v>854</v>
      </c>
      <c r="P3572">
        <v>674</v>
      </c>
      <c r="Q3572">
        <v>575</v>
      </c>
      <c r="R3572">
        <v>0</v>
      </c>
      <c r="S3572">
        <v>0</v>
      </c>
      <c r="T3572">
        <v>0</v>
      </c>
      <c r="U3572">
        <v>0</v>
      </c>
      <c r="V3572">
        <v>98</v>
      </c>
      <c r="W3572">
        <v>77</v>
      </c>
      <c r="X3572">
        <v>66</v>
      </c>
      <c r="Y3572" t="s">
        <v>173</v>
      </c>
      <c r="Z3572" t="s">
        <v>173</v>
      </c>
      <c r="AA3572" t="s">
        <v>173</v>
      </c>
      <c r="AB3572" t="s">
        <v>173</v>
      </c>
      <c r="AC3572" s="25">
        <v>0.19526114463271929</v>
      </c>
      <c r="AD3572" s="25">
        <v>0.15410539986235688</v>
      </c>
      <c r="AE3572" s="25">
        <v>0.1314697402386576</v>
      </c>
      <c r="AQ3572" s="5">
        <f>VLOOKUP(AR3572,'End KS4 denominations'!A:G,7,0)</f>
        <v>437363</v>
      </c>
      <c r="AR3572" s="5" t="str">
        <f t="shared" si="55"/>
        <v>Total.S9.state-funded mainstream.Total.No religious character</v>
      </c>
    </row>
    <row r="3573" spans="1:44" x14ac:dyDescent="0.25">
      <c r="A3573">
        <v>201819</v>
      </c>
      <c r="B3573" t="s">
        <v>19</v>
      </c>
      <c r="C3573" t="s">
        <v>110</v>
      </c>
      <c r="D3573" t="s">
        <v>20</v>
      </c>
      <c r="E3573" t="s">
        <v>21</v>
      </c>
      <c r="F3573" t="s">
        <v>22</v>
      </c>
      <c r="G3573" t="s">
        <v>111</v>
      </c>
      <c r="H3573" t="s">
        <v>132</v>
      </c>
      <c r="I3573" t="s">
        <v>166</v>
      </c>
      <c r="J3573" t="s">
        <v>161</v>
      </c>
      <c r="K3573" t="s">
        <v>133</v>
      </c>
      <c r="L3573" t="s">
        <v>39</v>
      </c>
      <c r="M3573" t="s">
        <v>26</v>
      </c>
      <c r="N3573">
        <v>17</v>
      </c>
      <c r="O3573">
        <v>15</v>
      </c>
      <c r="P3573">
        <v>5</v>
      </c>
      <c r="Q3573">
        <v>3</v>
      </c>
      <c r="R3573">
        <v>0</v>
      </c>
      <c r="S3573">
        <v>0</v>
      </c>
      <c r="T3573">
        <v>0</v>
      </c>
      <c r="U3573">
        <v>0</v>
      </c>
      <c r="V3573">
        <v>88</v>
      </c>
      <c r="W3573">
        <v>29</v>
      </c>
      <c r="X3573">
        <v>17</v>
      </c>
      <c r="Y3573" t="s">
        <v>173</v>
      </c>
      <c r="Z3573" t="s">
        <v>173</v>
      </c>
      <c r="AA3573" t="s">
        <v>173</v>
      </c>
      <c r="AB3573" t="s">
        <v>173</v>
      </c>
      <c r="AC3573" s="25">
        <v>0.29336984158028556</v>
      </c>
      <c r="AD3573" s="25">
        <v>9.7789947193428525E-2</v>
      </c>
      <c r="AE3573" s="25">
        <v>5.8673968316057104E-2</v>
      </c>
      <c r="AQ3573" s="5">
        <f>VLOOKUP(AR3573,'End KS4 denominations'!A:G,7,0)</f>
        <v>5113</v>
      </c>
      <c r="AR3573" s="5" t="str">
        <f t="shared" si="55"/>
        <v>Boys.S9.state-funded mainstream.Total.Other Christian faith</v>
      </c>
    </row>
    <row r="3574" spans="1:44" x14ac:dyDescent="0.25">
      <c r="A3574">
        <v>201819</v>
      </c>
      <c r="B3574" t="s">
        <v>19</v>
      </c>
      <c r="C3574" t="s">
        <v>110</v>
      </c>
      <c r="D3574" t="s">
        <v>20</v>
      </c>
      <c r="E3574" t="s">
        <v>21</v>
      </c>
      <c r="F3574" t="s">
        <v>22</v>
      </c>
      <c r="G3574" t="s">
        <v>113</v>
      </c>
      <c r="H3574" t="s">
        <v>132</v>
      </c>
      <c r="I3574" t="s">
        <v>166</v>
      </c>
      <c r="J3574" t="s">
        <v>161</v>
      </c>
      <c r="K3574" t="s">
        <v>133</v>
      </c>
      <c r="L3574" t="s">
        <v>39</v>
      </c>
      <c r="M3574" t="s">
        <v>26</v>
      </c>
      <c r="N3574">
        <v>15</v>
      </c>
      <c r="O3574">
        <v>13</v>
      </c>
      <c r="P3574">
        <v>8</v>
      </c>
      <c r="Q3574">
        <v>5</v>
      </c>
      <c r="R3574">
        <v>0</v>
      </c>
      <c r="S3574">
        <v>0</v>
      </c>
      <c r="T3574">
        <v>0</v>
      </c>
      <c r="U3574">
        <v>0</v>
      </c>
      <c r="V3574">
        <v>86</v>
      </c>
      <c r="W3574">
        <v>53</v>
      </c>
      <c r="X3574">
        <v>33</v>
      </c>
      <c r="Y3574" t="s">
        <v>173</v>
      </c>
      <c r="Z3574" t="s">
        <v>173</v>
      </c>
      <c r="AA3574" t="s">
        <v>173</v>
      </c>
      <c r="AB3574" t="s">
        <v>173</v>
      </c>
      <c r="AC3574" s="25">
        <v>0.28602860286028603</v>
      </c>
      <c r="AD3574" s="25">
        <v>0.176017601760176</v>
      </c>
      <c r="AE3574" s="25">
        <v>0.11001100110011</v>
      </c>
      <c r="AQ3574" s="5">
        <f>VLOOKUP(AR3574,'End KS4 denominations'!A:G,7,0)</f>
        <v>4545</v>
      </c>
      <c r="AR3574" s="5" t="str">
        <f t="shared" si="55"/>
        <v>Girls.S9.state-funded mainstream.Total.Other Christian faith</v>
      </c>
    </row>
    <row r="3575" spans="1:44" x14ac:dyDescent="0.25">
      <c r="A3575">
        <v>201819</v>
      </c>
      <c r="B3575" t="s">
        <v>19</v>
      </c>
      <c r="C3575" t="s">
        <v>110</v>
      </c>
      <c r="D3575" t="s">
        <v>20</v>
      </c>
      <c r="E3575" t="s">
        <v>21</v>
      </c>
      <c r="F3575" t="s">
        <v>22</v>
      </c>
      <c r="G3575" t="s">
        <v>161</v>
      </c>
      <c r="H3575" t="s">
        <v>132</v>
      </c>
      <c r="I3575" t="s">
        <v>166</v>
      </c>
      <c r="J3575" t="s">
        <v>161</v>
      </c>
      <c r="K3575" t="s">
        <v>133</v>
      </c>
      <c r="L3575" t="s">
        <v>39</v>
      </c>
      <c r="M3575" t="s">
        <v>26</v>
      </c>
      <c r="N3575">
        <v>32</v>
      </c>
      <c r="O3575">
        <v>28</v>
      </c>
      <c r="P3575">
        <v>13</v>
      </c>
      <c r="Q3575">
        <v>8</v>
      </c>
      <c r="R3575">
        <v>0</v>
      </c>
      <c r="S3575">
        <v>0</v>
      </c>
      <c r="T3575">
        <v>0</v>
      </c>
      <c r="U3575">
        <v>0</v>
      </c>
      <c r="V3575">
        <v>87</v>
      </c>
      <c r="W3575">
        <v>40</v>
      </c>
      <c r="X3575">
        <v>25</v>
      </c>
      <c r="Y3575" t="s">
        <v>173</v>
      </c>
      <c r="Z3575" t="s">
        <v>173</v>
      </c>
      <c r="AA3575" t="s">
        <v>173</v>
      </c>
      <c r="AB3575" t="s">
        <v>173</v>
      </c>
      <c r="AC3575" s="25">
        <v>0.28991509629322837</v>
      </c>
      <c r="AD3575" s="25">
        <v>0.13460343756471319</v>
      </c>
      <c r="AE3575" s="25">
        <v>8.2832884655208119E-2</v>
      </c>
      <c r="AQ3575" s="5">
        <f>VLOOKUP(AR3575,'End KS4 denominations'!A:G,7,0)</f>
        <v>9658</v>
      </c>
      <c r="AR3575" s="5" t="str">
        <f t="shared" si="55"/>
        <v>Total.S9.state-funded mainstream.Total.Other Christian faith</v>
      </c>
    </row>
    <row r="3576" spans="1:44" x14ac:dyDescent="0.25">
      <c r="A3576">
        <v>201819</v>
      </c>
      <c r="B3576" t="s">
        <v>19</v>
      </c>
      <c r="C3576" t="s">
        <v>110</v>
      </c>
      <c r="D3576" t="s">
        <v>20</v>
      </c>
      <c r="E3576" t="s">
        <v>21</v>
      </c>
      <c r="F3576" t="s">
        <v>22</v>
      </c>
      <c r="G3576" t="s">
        <v>111</v>
      </c>
      <c r="H3576" t="s">
        <v>132</v>
      </c>
      <c r="I3576" t="s">
        <v>166</v>
      </c>
      <c r="J3576" t="s">
        <v>161</v>
      </c>
      <c r="K3576" t="s">
        <v>134</v>
      </c>
      <c r="L3576" t="s">
        <v>39</v>
      </c>
      <c r="M3576" t="s">
        <v>26</v>
      </c>
      <c r="N3576">
        <v>70</v>
      </c>
      <c r="O3576">
        <v>68</v>
      </c>
      <c r="P3576">
        <v>39</v>
      </c>
      <c r="Q3576">
        <v>30</v>
      </c>
      <c r="R3576">
        <v>0</v>
      </c>
      <c r="S3576">
        <v>0</v>
      </c>
      <c r="T3576">
        <v>0</v>
      </c>
      <c r="U3576">
        <v>0</v>
      </c>
      <c r="V3576">
        <v>97</v>
      </c>
      <c r="W3576">
        <v>55</v>
      </c>
      <c r="X3576">
        <v>42</v>
      </c>
      <c r="Y3576" t="s">
        <v>173</v>
      </c>
      <c r="Z3576" t="s">
        <v>173</v>
      </c>
      <c r="AA3576" t="s">
        <v>173</v>
      </c>
      <c r="AB3576" t="s">
        <v>173</v>
      </c>
      <c r="AC3576" s="25">
        <v>0.27374099271365887</v>
      </c>
      <c r="AD3576" s="25">
        <v>0.15699851052695141</v>
      </c>
      <c r="AE3576" s="25">
        <v>0.12076808502073186</v>
      </c>
      <c r="AQ3576" s="5">
        <f>VLOOKUP(AR3576,'End KS4 denominations'!A:G,7,0)</f>
        <v>24841</v>
      </c>
      <c r="AR3576" s="5" t="str">
        <f t="shared" si="55"/>
        <v>Boys.S9.state-funded mainstream.Total.Roman catholic</v>
      </c>
    </row>
    <row r="3577" spans="1:44" x14ac:dyDescent="0.25">
      <c r="A3577">
        <v>201819</v>
      </c>
      <c r="B3577" t="s">
        <v>19</v>
      </c>
      <c r="C3577" t="s">
        <v>110</v>
      </c>
      <c r="D3577" t="s">
        <v>20</v>
      </c>
      <c r="E3577" t="s">
        <v>21</v>
      </c>
      <c r="F3577" t="s">
        <v>22</v>
      </c>
      <c r="G3577" t="s">
        <v>113</v>
      </c>
      <c r="H3577" t="s">
        <v>132</v>
      </c>
      <c r="I3577" t="s">
        <v>166</v>
      </c>
      <c r="J3577" t="s">
        <v>161</v>
      </c>
      <c r="K3577" t="s">
        <v>134</v>
      </c>
      <c r="L3577" t="s">
        <v>39</v>
      </c>
      <c r="M3577" t="s">
        <v>26</v>
      </c>
      <c r="N3577">
        <v>114</v>
      </c>
      <c r="O3577">
        <v>114</v>
      </c>
      <c r="P3577">
        <v>96</v>
      </c>
      <c r="Q3577">
        <v>77</v>
      </c>
      <c r="R3577">
        <v>0</v>
      </c>
      <c r="S3577">
        <v>0</v>
      </c>
      <c r="T3577">
        <v>0</v>
      </c>
      <c r="U3577">
        <v>0</v>
      </c>
      <c r="V3577">
        <v>100</v>
      </c>
      <c r="W3577">
        <v>84</v>
      </c>
      <c r="X3577">
        <v>67</v>
      </c>
      <c r="Y3577" t="s">
        <v>173</v>
      </c>
      <c r="Z3577" t="s">
        <v>173</v>
      </c>
      <c r="AA3577" t="s">
        <v>173</v>
      </c>
      <c r="AB3577" t="s">
        <v>173</v>
      </c>
      <c r="AC3577" s="25">
        <v>0.43738489871086556</v>
      </c>
      <c r="AD3577" s="25">
        <v>0.36832412523020258</v>
      </c>
      <c r="AE3577" s="25">
        <v>0.29542664211172498</v>
      </c>
      <c r="AQ3577" s="5">
        <f>VLOOKUP(AR3577,'End KS4 denominations'!A:G,7,0)</f>
        <v>26064</v>
      </c>
      <c r="AR3577" s="5" t="str">
        <f t="shared" si="55"/>
        <v>Girls.S9.state-funded mainstream.Total.Roman catholic</v>
      </c>
    </row>
    <row r="3578" spans="1:44" x14ac:dyDescent="0.25">
      <c r="A3578">
        <v>201819</v>
      </c>
      <c r="B3578" t="s">
        <v>19</v>
      </c>
      <c r="C3578" t="s">
        <v>110</v>
      </c>
      <c r="D3578" t="s">
        <v>20</v>
      </c>
      <c r="E3578" t="s">
        <v>21</v>
      </c>
      <c r="F3578" t="s">
        <v>22</v>
      </c>
      <c r="G3578" t="s">
        <v>161</v>
      </c>
      <c r="H3578" t="s">
        <v>132</v>
      </c>
      <c r="I3578" t="s">
        <v>166</v>
      </c>
      <c r="J3578" t="s">
        <v>161</v>
      </c>
      <c r="K3578" t="s">
        <v>134</v>
      </c>
      <c r="L3578" t="s">
        <v>39</v>
      </c>
      <c r="M3578" t="s">
        <v>26</v>
      </c>
      <c r="N3578">
        <v>184</v>
      </c>
      <c r="O3578">
        <v>182</v>
      </c>
      <c r="P3578">
        <v>135</v>
      </c>
      <c r="Q3578">
        <v>107</v>
      </c>
      <c r="R3578">
        <v>0</v>
      </c>
      <c r="S3578">
        <v>0</v>
      </c>
      <c r="T3578">
        <v>0</v>
      </c>
      <c r="U3578">
        <v>0</v>
      </c>
      <c r="V3578">
        <v>98</v>
      </c>
      <c r="W3578">
        <v>73</v>
      </c>
      <c r="X3578">
        <v>58</v>
      </c>
      <c r="Y3578" t="s">
        <v>173</v>
      </c>
      <c r="Z3578" t="s">
        <v>173</v>
      </c>
      <c r="AA3578" t="s">
        <v>173</v>
      </c>
      <c r="AB3578" t="s">
        <v>173</v>
      </c>
      <c r="AC3578" s="25">
        <v>0.35752872998723112</v>
      </c>
      <c r="AD3578" s="25">
        <v>0.26519988213338574</v>
      </c>
      <c r="AE3578" s="25">
        <v>0.21019546213535018</v>
      </c>
      <c r="AQ3578" s="5">
        <f>VLOOKUP(AR3578,'End KS4 denominations'!A:G,7,0)</f>
        <v>50905</v>
      </c>
      <c r="AR3578" s="5" t="str">
        <f t="shared" si="55"/>
        <v>Total.S9.state-funded mainstream.Total.Roman catholic</v>
      </c>
    </row>
    <row r="3579" spans="1:44" x14ac:dyDescent="0.25">
      <c r="A3579">
        <v>201819</v>
      </c>
      <c r="B3579" t="s">
        <v>19</v>
      </c>
      <c r="C3579" t="s">
        <v>110</v>
      </c>
      <c r="D3579" t="s">
        <v>20</v>
      </c>
      <c r="E3579" t="s">
        <v>21</v>
      </c>
      <c r="F3579" t="s">
        <v>22</v>
      </c>
      <c r="G3579" t="s">
        <v>113</v>
      </c>
      <c r="H3579" t="s">
        <v>132</v>
      </c>
      <c r="I3579" t="s">
        <v>166</v>
      </c>
      <c r="J3579" t="s">
        <v>161</v>
      </c>
      <c r="K3579" t="s">
        <v>90</v>
      </c>
      <c r="L3579" t="s">
        <v>40</v>
      </c>
      <c r="M3579" t="s">
        <v>26</v>
      </c>
      <c r="N3579">
        <v>1</v>
      </c>
      <c r="O3579">
        <v>1</v>
      </c>
      <c r="P3579">
        <v>1</v>
      </c>
      <c r="Q3579">
        <v>1</v>
      </c>
      <c r="R3579">
        <v>0</v>
      </c>
      <c r="S3579">
        <v>0</v>
      </c>
      <c r="T3579">
        <v>0</v>
      </c>
      <c r="U3579">
        <v>0</v>
      </c>
      <c r="V3579">
        <v>100</v>
      </c>
      <c r="W3579">
        <v>100</v>
      </c>
      <c r="X3579">
        <v>100</v>
      </c>
      <c r="Y3579" t="s">
        <v>173</v>
      </c>
      <c r="Z3579" t="s">
        <v>173</v>
      </c>
      <c r="AA3579" t="s">
        <v>173</v>
      </c>
      <c r="AB3579" t="s">
        <v>173</v>
      </c>
      <c r="AC3579" s="25">
        <v>6.827336655970506E-3</v>
      </c>
      <c r="AD3579" s="25">
        <v>6.827336655970506E-3</v>
      </c>
      <c r="AE3579" s="25">
        <v>6.827336655970506E-3</v>
      </c>
      <c r="AQ3579" s="5">
        <f>VLOOKUP(AR3579,'End KS4 denominations'!A:G,7,0)</f>
        <v>14647</v>
      </c>
      <c r="AR3579" s="5" t="str">
        <f t="shared" si="55"/>
        <v>Girls.S9.state-funded mainstream.Total.Church of England</v>
      </c>
    </row>
    <row r="3580" spans="1:44" x14ac:dyDescent="0.25">
      <c r="A3580">
        <v>201819</v>
      </c>
      <c r="B3580" t="s">
        <v>19</v>
      </c>
      <c r="C3580" t="s">
        <v>110</v>
      </c>
      <c r="D3580" t="s">
        <v>20</v>
      </c>
      <c r="E3580" t="s">
        <v>21</v>
      </c>
      <c r="F3580" t="s">
        <v>22</v>
      </c>
      <c r="G3580" t="s">
        <v>161</v>
      </c>
      <c r="H3580" t="s">
        <v>132</v>
      </c>
      <c r="I3580" t="s">
        <v>166</v>
      </c>
      <c r="J3580" t="s">
        <v>161</v>
      </c>
      <c r="K3580" t="s">
        <v>90</v>
      </c>
      <c r="L3580" t="s">
        <v>40</v>
      </c>
      <c r="M3580" t="s">
        <v>26</v>
      </c>
      <c r="N3580">
        <v>1</v>
      </c>
      <c r="O3580">
        <v>1</v>
      </c>
      <c r="P3580">
        <v>1</v>
      </c>
      <c r="Q3580">
        <v>1</v>
      </c>
      <c r="R3580">
        <v>0</v>
      </c>
      <c r="S3580">
        <v>0</v>
      </c>
      <c r="T3580">
        <v>0</v>
      </c>
      <c r="U3580">
        <v>0</v>
      </c>
      <c r="V3580">
        <v>100</v>
      </c>
      <c r="W3580">
        <v>100</v>
      </c>
      <c r="X3580">
        <v>100</v>
      </c>
      <c r="Y3580" t="s">
        <v>173</v>
      </c>
      <c r="Z3580" t="s">
        <v>173</v>
      </c>
      <c r="AA3580" t="s">
        <v>173</v>
      </c>
      <c r="AB3580" t="s">
        <v>173</v>
      </c>
      <c r="AC3580" s="25">
        <v>3.3517680576504107E-3</v>
      </c>
      <c r="AD3580" s="25">
        <v>3.3517680576504107E-3</v>
      </c>
      <c r="AE3580" s="25">
        <v>3.3517680576504107E-3</v>
      </c>
      <c r="AQ3580" s="5">
        <f>VLOOKUP(AR3580,'End KS4 denominations'!A:G,7,0)</f>
        <v>29835</v>
      </c>
      <c r="AR3580" s="5" t="str">
        <f t="shared" si="55"/>
        <v>Total.S9.state-funded mainstream.Total.Church of England</v>
      </c>
    </row>
    <row r="3581" spans="1:44" x14ac:dyDescent="0.25">
      <c r="A3581">
        <v>201819</v>
      </c>
      <c r="B3581" t="s">
        <v>19</v>
      </c>
      <c r="C3581" t="s">
        <v>110</v>
      </c>
      <c r="D3581" t="s">
        <v>20</v>
      </c>
      <c r="E3581" t="s">
        <v>21</v>
      </c>
      <c r="F3581" t="s">
        <v>22</v>
      </c>
      <c r="G3581" t="s">
        <v>111</v>
      </c>
      <c r="H3581" t="s">
        <v>132</v>
      </c>
      <c r="I3581" t="s">
        <v>166</v>
      </c>
      <c r="J3581" t="s">
        <v>161</v>
      </c>
      <c r="K3581" t="s">
        <v>91</v>
      </c>
      <c r="L3581" t="s">
        <v>40</v>
      </c>
      <c r="M3581" t="s">
        <v>26</v>
      </c>
      <c r="N3581">
        <v>30</v>
      </c>
      <c r="O3581">
        <v>30</v>
      </c>
      <c r="P3581">
        <v>29</v>
      </c>
      <c r="Q3581">
        <v>27</v>
      </c>
      <c r="R3581">
        <v>0</v>
      </c>
      <c r="S3581">
        <v>0</v>
      </c>
      <c r="T3581">
        <v>0</v>
      </c>
      <c r="U3581">
        <v>0</v>
      </c>
      <c r="V3581">
        <v>100</v>
      </c>
      <c r="W3581">
        <v>96</v>
      </c>
      <c r="X3581">
        <v>90</v>
      </c>
      <c r="Y3581" t="s">
        <v>173</v>
      </c>
      <c r="Z3581" t="s">
        <v>173</v>
      </c>
      <c r="AA3581" t="s">
        <v>173</v>
      </c>
      <c r="AB3581" t="s">
        <v>173</v>
      </c>
      <c r="AC3581" s="25">
        <v>1.35189941868325E-2</v>
      </c>
      <c r="AD3581" s="25">
        <v>1.3068361047271417E-2</v>
      </c>
      <c r="AE3581" s="25">
        <v>1.2167094768149251E-2</v>
      </c>
      <c r="AQ3581" s="5">
        <f>VLOOKUP(AR3581,'End KS4 denominations'!A:G,7,0)</f>
        <v>221910</v>
      </c>
      <c r="AR3581" s="5" t="str">
        <f t="shared" si="55"/>
        <v>Boys.S9.state-funded mainstream.Total.No religious character</v>
      </c>
    </row>
    <row r="3582" spans="1:44" x14ac:dyDescent="0.25">
      <c r="A3582">
        <v>201819</v>
      </c>
      <c r="B3582" t="s">
        <v>19</v>
      </c>
      <c r="C3582" t="s">
        <v>110</v>
      </c>
      <c r="D3582" t="s">
        <v>20</v>
      </c>
      <c r="E3582" t="s">
        <v>21</v>
      </c>
      <c r="F3582" t="s">
        <v>22</v>
      </c>
      <c r="G3582" t="s">
        <v>113</v>
      </c>
      <c r="H3582" t="s">
        <v>132</v>
      </c>
      <c r="I3582" t="s">
        <v>166</v>
      </c>
      <c r="J3582" t="s">
        <v>161</v>
      </c>
      <c r="K3582" t="s">
        <v>91</v>
      </c>
      <c r="L3582" t="s">
        <v>40</v>
      </c>
      <c r="M3582" t="s">
        <v>26</v>
      </c>
      <c r="N3582">
        <v>42</v>
      </c>
      <c r="O3582">
        <v>41</v>
      </c>
      <c r="P3582">
        <v>34</v>
      </c>
      <c r="Q3582">
        <v>34</v>
      </c>
      <c r="R3582">
        <v>0</v>
      </c>
      <c r="S3582">
        <v>0</v>
      </c>
      <c r="T3582">
        <v>0</v>
      </c>
      <c r="U3582">
        <v>0</v>
      </c>
      <c r="V3582">
        <v>97</v>
      </c>
      <c r="W3582">
        <v>80</v>
      </c>
      <c r="X3582">
        <v>80</v>
      </c>
      <c r="Y3582" t="s">
        <v>173</v>
      </c>
      <c r="Z3582" t="s">
        <v>173</v>
      </c>
      <c r="AA3582" t="s">
        <v>173</v>
      </c>
      <c r="AB3582" t="s">
        <v>173</v>
      </c>
      <c r="AC3582" s="25">
        <v>1.902967236473848E-2</v>
      </c>
      <c r="AD3582" s="25">
        <v>1.5780703912222156E-2</v>
      </c>
      <c r="AE3582" s="25">
        <v>1.5780703912222156E-2</v>
      </c>
      <c r="AQ3582" s="5">
        <f>VLOOKUP(AR3582,'End KS4 denominations'!A:G,7,0)</f>
        <v>215453</v>
      </c>
      <c r="AR3582" s="5" t="str">
        <f t="shared" si="55"/>
        <v>Girls.S9.state-funded mainstream.Total.No religious character</v>
      </c>
    </row>
    <row r="3583" spans="1:44" x14ac:dyDescent="0.25">
      <c r="A3583">
        <v>201819</v>
      </c>
      <c r="B3583" t="s">
        <v>19</v>
      </c>
      <c r="C3583" t="s">
        <v>110</v>
      </c>
      <c r="D3583" t="s">
        <v>20</v>
      </c>
      <c r="E3583" t="s">
        <v>21</v>
      </c>
      <c r="F3583" t="s">
        <v>22</v>
      </c>
      <c r="G3583" t="s">
        <v>161</v>
      </c>
      <c r="H3583" t="s">
        <v>132</v>
      </c>
      <c r="I3583" t="s">
        <v>166</v>
      </c>
      <c r="J3583" t="s">
        <v>161</v>
      </c>
      <c r="K3583" t="s">
        <v>91</v>
      </c>
      <c r="L3583" t="s">
        <v>40</v>
      </c>
      <c r="M3583" t="s">
        <v>26</v>
      </c>
      <c r="N3583">
        <v>72</v>
      </c>
      <c r="O3583">
        <v>71</v>
      </c>
      <c r="P3583">
        <v>63</v>
      </c>
      <c r="Q3583">
        <v>61</v>
      </c>
      <c r="R3583">
        <v>0</v>
      </c>
      <c r="S3583">
        <v>0</v>
      </c>
      <c r="T3583">
        <v>0</v>
      </c>
      <c r="U3583">
        <v>0</v>
      </c>
      <c r="V3583">
        <v>98</v>
      </c>
      <c r="W3583">
        <v>87</v>
      </c>
      <c r="X3583">
        <v>84</v>
      </c>
      <c r="Y3583" t="s">
        <v>173</v>
      </c>
      <c r="Z3583" t="s">
        <v>173</v>
      </c>
      <c r="AA3583" t="s">
        <v>173</v>
      </c>
      <c r="AB3583" t="s">
        <v>173</v>
      </c>
      <c r="AC3583" s="25">
        <v>1.6233654881642939E-2</v>
      </c>
      <c r="AD3583" s="25">
        <v>1.440451066962683E-2</v>
      </c>
      <c r="AE3583" s="25">
        <v>1.3947224616622804E-2</v>
      </c>
      <c r="AQ3583" s="5">
        <f>VLOOKUP(AR3583,'End KS4 denominations'!A:G,7,0)</f>
        <v>437363</v>
      </c>
      <c r="AR3583" s="5" t="str">
        <f t="shared" si="55"/>
        <v>Total.S9.state-funded mainstream.Total.No religious character</v>
      </c>
    </row>
    <row r="3584" spans="1:44" x14ac:dyDescent="0.25">
      <c r="A3584">
        <v>201819</v>
      </c>
      <c r="B3584" t="s">
        <v>19</v>
      </c>
      <c r="C3584" t="s">
        <v>110</v>
      </c>
      <c r="D3584" t="s">
        <v>20</v>
      </c>
      <c r="E3584" t="s">
        <v>21</v>
      </c>
      <c r="F3584" t="s">
        <v>22</v>
      </c>
      <c r="G3584" t="s">
        <v>111</v>
      </c>
      <c r="H3584" t="s">
        <v>132</v>
      </c>
      <c r="I3584" t="s">
        <v>166</v>
      </c>
      <c r="J3584" t="s">
        <v>161</v>
      </c>
      <c r="K3584" t="s">
        <v>133</v>
      </c>
      <c r="L3584" t="s">
        <v>40</v>
      </c>
      <c r="M3584" t="s">
        <v>26</v>
      </c>
      <c r="N3584">
        <v>18</v>
      </c>
      <c r="O3584">
        <v>18</v>
      </c>
      <c r="P3584">
        <v>16</v>
      </c>
      <c r="Q3584">
        <v>16</v>
      </c>
      <c r="R3584">
        <v>0</v>
      </c>
      <c r="S3584">
        <v>0</v>
      </c>
      <c r="T3584">
        <v>0</v>
      </c>
      <c r="U3584">
        <v>0</v>
      </c>
      <c r="V3584">
        <v>100</v>
      </c>
      <c r="W3584">
        <v>88</v>
      </c>
      <c r="X3584">
        <v>88</v>
      </c>
      <c r="Y3584" t="s">
        <v>173</v>
      </c>
      <c r="Z3584" t="s">
        <v>173</v>
      </c>
      <c r="AA3584" t="s">
        <v>173</v>
      </c>
      <c r="AB3584" t="s">
        <v>173</v>
      </c>
      <c r="AC3584" s="25">
        <v>0.35204380989634265</v>
      </c>
      <c r="AD3584" s="25">
        <v>0.31292783101897126</v>
      </c>
      <c r="AE3584" s="25">
        <v>0.31292783101897126</v>
      </c>
      <c r="AQ3584" s="5">
        <f>VLOOKUP(AR3584,'End KS4 denominations'!A:G,7,0)</f>
        <v>5113</v>
      </c>
      <c r="AR3584" s="5" t="str">
        <f t="shared" ref="AR3584:AR3647" si="56">CONCATENATE(G3584,".",H3584,".",I3584,".",J3584,".",K3584)</f>
        <v>Boys.S9.state-funded mainstream.Total.Other Christian faith</v>
      </c>
    </row>
    <row r="3585" spans="1:44" x14ac:dyDescent="0.25">
      <c r="A3585">
        <v>201819</v>
      </c>
      <c r="B3585" t="s">
        <v>19</v>
      </c>
      <c r="C3585" t="s">
        <v>110</v>
      </c>
      <c r="D3585" t="s">
        <v>20</v>
      </c>
      <c r="E3585" t="s">
        <v>21</v>
      </c>
      <c r="F3585" t="s">
        <v>22</v>
      </c>
      <c r="G3585" t="s">
        <v>113</v>
      </c>
      <c r="H3585" t="s">
        <v>132</v>
      </c>
      <c r="I3585" t="s">
        <v>166</v>
      </c>
      <c r="J3585" t="s">
        <v>161</v>
      </c>
      <c r="K3585" t="s">
        <v>133</v>
      </c>
      <c r="L3585" t="s">
        <v>40</v>
      </c>
      <c r="M3585" t="s">
        <v>26</v>
      </c>
      <c r="N3585">
        <v>4</v>
      </c>
      <c r="O3585">
        <v>4</v>
      </c>
      <c r="P3585">
        <v>4</v>
      </c>
      <c r="Q3585">
        <v>4</v>
      </c>
      <c r="R3585">
        <v>0</v>
      </c>
      <c r="S3585">
        <v>0</v>
      </c>
      <c r="T3585">
        <v>0</v>
      </c>
      <c r="U3585">
        <v>0</v>
      </c>
      <c r="V3585">
        <v>100</v>
      </c>
      <c r="W3585">
        <v>100</v>
      </c>
      <c r="X3585">
        <v>100</v>
      </c>
      <c r="Y3585" t="s">
        <v>173</v>
      </c>
      <c r="Z3585" t="s">
        <v>173</v>
      </c>
      <c r="AA3585" t="s">
        <v>173</v>
      </c>
      <c r="AB3585" t="s">
        <v>173</v>
      </c>
      <c r="AC3585" s="25">
        <v>8.8008800880088001E-2</v>
      </c>
      <c r="AD3585" s="25">
        <v>8.8008800880088001E-2</v>
      </c>
      <c r="AE3585" s="25">
        <v>8.8008800880088001E-2</v>
      </c>
      <c r="AQ3585" s="5">
        <f>VLOOKUP(AR3585,'End KS4 denominations'!A:G,7,0)</f>
        <v>4545</v>
      </c>
      <c r="AR3585" s="5" t="str">
        <f t="shared" si="56"/>
        <v>Girls.S9.state-funded mainstream.Total.Other Christian faith</v>
      </c>
    </row>
    <row r="3586" spans="1:44" x14ac:dyDescent="0.25">
      <c r="A3586">
        <v>201819</v>
      </c>
      <c r="B3586" t="s">
        <v>19</v>
      </c>
      <c r="C3586" t="s">
        <v>110</v>
      </c>
      <c r="D3586" t="s">
        <v>20</v>
      </c>
      <c r="E3586" t="s">
        <v>21</v>
      </c>
      <c r="F3586" t="s">
        <v>22</v>
      </c>
      <c r="G3586" t="s">
        <v>161</v>
      </c>
      <c r="H3586" t="s">
        <v>132</v>
      </c>
      <c r="I3586" t="s">
        <v>166</v>
      </c>
      <c r="J3586" t="s">
        <v>161</v>
      </c>
      <c r="K3586" t="s">
        <v>133</v>
      </c>
      <c r="L3586" t="s">
        <v>40</v>
      </c>
      <c r="M3586" t="s">
        <v>26</v>
      </c>
      <c r="N3586">
        <v>22</v>
      </c>
      <c r="O3586">
        <v>22</v>
      </c>
      <c r="P3586">
        <v>20</v>
      </c>
      <c r="Q3586">
        <v>20</v>
      </c>
      <c r="R3586">
        <v>0</v>
      </c>
      <c r="S3586">
        <v>0</v>
      </c>
      <c r="T3586">
        <v>0</v>
      </c>
      <c r="U3586">
        <v>0</v>
      </c>
      <c r="V3586">
        <v>100</v>
      </c>
      <c r="W3586">
        <v>90</v>
      </c>
      <c r="X3586">
        <v>90</v>
      </c>
      <c r="Y3586" t="s">
        <v>173</v>
      </c>
      <c r="Z3586" t="s">
        <v>173</v>
      </c>
      <c r="AA3586" t="s">
        <v>173</v>
      </c>
      <c r="AB3586" t="s">
        <v>173</v>
      </c>
      <c r="AC3586" s="25">
        <v>0.22779043280182232</v>
      </c>
      <c r="AD3586" s="25">
        <v>0.20708221163802026</v>
      </c>
      <c r="AE3586" s="25">
        <v>0.20708221163802026</v>
      </c>
      <c r="AQ3586" s="5">
        <f>VLOOKUP(AR3586,'End KS4 denominations'!A:G,7,0)</f>
        <v>9658</v>
      </c>
      <c r="AR3586" s="5" t="str">
        <f t="shared" si="56"/>
        <v>Total.S9.state-funded mainstream.Total.Other Christian faith</v>
      </c>
    </row>
    <row r="3587" spans="1:44" x14ac:dyDescent="0.25">
      <c r="A3587">
        <v>201819</v>
      </c>
      <c r="B3587" t="s">
        <v>19</v>
      </c>
      <c r="C3587" t="s">
        <v>110</v>
      </c>
      <c r="D3587" t="s">
        <v>20</v>
      </c>
      <c r="E3587" t="s">
        <v>21</v>
      </c>
      <c r="F3587" t="s">
        <v>22</v>
      </c>
      <c r="G3587" t="s">
        <v>111</v>
      </c>
      <c r="H3587" t="s">
        <v>132</v>
      </c>
      <c r="I3587" t="s">
        <v>166</v>
      </c>
      <c r="J3587" t="s">
        <v>161</v>
      </c>
      <c r="K3587" t="s">
        <v>134</v>
      </c>
      <c r="L3587" t="s">
        <v>40</v>
      </c>
      <c r="M3587" t="s">
        <v>26</v>
      </c>
      <c r="N3587">
        <v>20</v>
      </c>
      <c r="O3587">
        <v>20</v>
      </c>
      <c r="P3587">
        <v>14</v>
      </c>
      <c r="Q3587">
        <v>14</v>
      </c>
      <c r="R3587">
        <v>0</v>
      </c>
      <c r="S3587">
        <v>0</v>
      </c>
      <c r="T3587">
        <v>0</v>
      </c>
      <c r="U3587">
        <v>0</v>
      </c>
      <c r="V3587">
        <v>100</v>
      </c>
      <c r="W3587">
        <v>70</v>
      </c>
      <c r="X3587">
        <v>70</v>
      </c>
      <c r="Y3587" t="s">
        <v>173</v>
      </c>
      <c r="Z3587" t="s">
        <v>173</v>
      </c>
      <c r="AA3587" t="s">
        <v>173</v>
      </c>
      <c r="AB3587" t="s">
        <v>173</v>
      </c>
      <c r="AC3587" s="25">
        <v>8.0512056680487901E-2</v>
      </c>
      <c r="AD3587" s="25">
        <v>5.6358439676341535E-2</v>
      </c>
      <c r="AE3587" s="25">
        <v>5.6358439676341535E-2</v>
      </c>
      <c r="AQ3587" s="5">
        <f>VLOOKUP(AR3587,'End KS4 denominations'!A:G,7,0)</f>
        <v>24841</v>
      </c>
      <c r="AR3587" s="5" t="str">
        <f t="shared" si="56"/>
        <v>Boys.S9.state-funded mainstream.Total.Roman catholic</v>
      </c>
    </row>
    <row r="3588" spans="1:44" x14ac:dyDescent="0.25">
      <c r="A3588">
        <v>201819</v>
      </c>
      <c r="B3588" t="s">
        <v>19</v>
      </c>
      <c r="C3588" t="s">
        <v>110</v>
      </c>
      <c r="D3588" t="s">
        <v>20</v>
      </c>
      <c r="E3588" t="s">
        <v>21</v>
      </c>
      <c r="F3588" t="s">
        <v>22</v>
      </c>
      <c r="G3588" t="s">
        <v>161</v>
      </c>
      <c r="H3588" t="s">
        <v>132</v>
      </c>
      <c r="I3588" t="s">
        <v>166</v>
      </c>
      <c r="J3588" t="s">
        <v>161</v>
      </c>
      <c r="K3588" t="s">
        <v>134</v>
      </c>
      <c r="L3588" t="s">
        <v>40</v>
      </c>
      <c r="M3588" t="s">
        <v>26</v>
      </c>
      <c r="N3588">
        <v>20</v>
      </c>
      <c r="O3588">
        <v>20</v>
      </c>
      <c r="P3588">
        <v>14</v>
      </c>
      <c r="Q3588">
        <v>14</v>
      </c>
      <c r="R3588">
        <v>0</v>
      </c>
      <c r="S3588">
        <v>0</v>
      </c>
      <c r="T3588">
        <v>0</v>
      </c>
      <c r="U3588">
        <v>0</v>
      </c>
      <c r="V3588">
        <v>100</v>
      </c>
      <c r="W3588">
        <v>70</v>
      </c>
      <c r="X3588">
        <v>70</v>
      </c>
      <c r="Y3588" t="s">
        <v>173</v>
      </c>
      <c r="Z3588" t="s">
        <v>173</v>
      </c>
      <c r="AA3588" t="s">
        <v>173</v>
      </c>
      <c r="AB3588" t="s">
        <v>173</v>
      </c>
      <c r="AC3588" s="25">
        <v>3.9288871427168255E-2</v>
      </c>
      <c r="AD3588" s="25">
        <v>2.7502209999017778E-2</v>
      </c>
      <c r="AE3588" s="25">
        <v>2.7502209999017778E-2</v>
      </c>
      <c r="AQ3588" s="5">
        <f>VLOOKUP(AR3588,'End KS4 denominations'!A:G,7,0)</f>
        <v>50905</v>
      </c>
      <c r="AR3588" s="5" t="str">
        <f t="shared" si="56"/>
        <v>Total.S9.state-funded mainstream.Total.Roman catholic</v>
      </c>
    </row>
    <row r="3589" spans="1:44" x14ac:dyDescent="0.25">
      <c r="A3589">
        <v>201819</v>
      </c>
      <c r="B3589" t="s">
        <v>19</v>
      </c>
      <c r="C3589" t="s">
        <v>110</v>
      </c>
      <c r="D3589" t="s">
        <v>20</v>
      </c>
      <c r="E3589" t="s">
        <v>21</v>
      </c>
      <c r="F3589" t="s">
        <v>22</v>
      </c>
      <c r="G3589" t="s">
        <v>111</v>
      </c>
      <c r="H3589" t="s">
        <v>132</v>
      </c>
      <c r="I3589" t="s">
        <v>166</v>
      </c>
      <c r="J3589" t="s">
        <v>161</v>
      </c>
      <c r="K3589" t="s">
        <v>90</v>
      </c>
      <c r="L3589" t="s">
        <v>41</v>
      </c>
      <c r="M3589" t="s">
        <v>26</v>
      </c>
      <c r="N3589">
        <v>10044</v>
      </c>
      <c r="O3589">
        <v>9821</v>
      </c>
      <c r="P3589">
        <v>5481</v>
      </c>
      <c r="Q3589">
        <v>3267</v>
      </c>
      <c r="R3589">
        <v>0</v>
      </c>
      <c r="S3589">
        <v>0</v>
      </c>
      <c r="T3589">
        <v>0</v>
      </c>
      <c r="U3589">
        <v>0</v>
      </c>
      <c r="V3589">
        <v>97</v>
      </c>
      <c r="W3589">
        <v>54</v>
      </c>
      <c r="X3589">
        <v>32</v>
      </c>
      <c r="Y3589" t="s">
        <v>173</v>
      </c>
      <c r="Z3589" t="s">
        <v>173</v>
      </c>
      <c r="AA3589" t="s">
        <v>173</v>
      </c>
      <c r="AB3589" t="s">
        <v>173</v>
      </c>
      <c r="AC3589" s="25">
        <v>64.662891756649984</v>
      </c>
      <c r="AD3589" s="25">
        <v>36.08770081643403</v>
      </c>
      <c r="AE3589" s="25">
        <v>21.510402949697131</v>
      </c>
      <c r="AQ3589" s="5">
        <f>VLOOKUP(AR3589,'End KS4 denominations'!A:G,7,0)</f>
        <v>15188</v>
      </c>
      <c r="AR3589" s="5" t="str">
        <f t="shared" si="56"/>
        <v>Boys.S9.state-funded mainstream.Total.Church of England</v>
      </c>
    </row>
    <row r="3590" spans="1:44" x14ac:dyDescent="0.25">
      <c r="A3590">
        <v>201819</v>
      </c>
      <c r="B3590" t="s">
        <v>19</v>
      </c>
      <c r="C3590" t="s">
        <v>110</v>
      </c>
      <c r="D3590" t="s">
        <v>20</v>
      </c>
      <c r="E3590" t="s">
        <v>21</v>
      </c>
      <c r="F3590" t="s">
        <v>22</v>
      </c>
      <c r="G3590" t="s">
        <v>113</v>
      </c>
      <c r="H3590" t="s">
        <v>132</v>
      </c>
      <c r="I3590" t="s">
        <v>166</v>
      </c>
      <c r="J3590" t="s">
        <v>161</v>
      </c>
      <c r="K3590" t="s">
        <v>90</v>
      </c>
      <c r="L3590" t="s">
        <v>41</v>
      </c>
      <c r="M3590" t="s">
        <v>26</v>
      </c>
      <c r="N3590">
        <v>10291</v>
      </c>
      <c r="O3590">
        <v>10108</v>
      </c>
      <c r="P3590">
        <v>6121</v>
      </c>
      <c r="Q3590">
        <v>3925</v>
      </c>
      <c r="R3590">
        <v>0</v>
      </c>
      <c r="S3590">
        <v>0</v>
      </c>
      <c r="T3590">
        <v>0</v>
      </c>
      <c r="U3590">
        <v>0</v>
      </c>
      <c r="V3590">
        <v>98</v>
      </c>
      <c r="W3590">
        <v>59</v>
      </c>
      <c r="X3590">
        <v>38</v>
      </c>
      <c r="Y3590" t="s">
        <v>173</v>
      </c>
      <c r="Z3590" t="s">
        <v>173</v>
      </c>
      <c r="AA3590" t="s">
        <v>173</v>
      </c>
      <c r="AB3590" t="s">
        <v>173</v>
      </c>
      <c r="AC3590" s="25">
        <v>69.01071891854987</v>
      </c>
      <c r="AD3590" s="25">
        <v>41.790127671195464</v>
      </c>
      <c r="AE3590" s="25">
        <v>26.797296374684237</v>
      </c>
      <c r="AQ3590" s="5">
        <f>VLOOKUP(AR3590,'End KS4 denominations'!A:G,7,0)</f>
        <v>14647</v>
      </c>
      <c r="AR3590" s="5" t="str">
        <f t="shared" si="56"/>
        <v>Girls.S9.state-funded mainstream.Total.Church of England</v>
      </c>
    </row>
    <row r="3591" spans="1:44" x14ac:dyDescent="0.25">
      <c r="A3591">
        <v>201819</v>
      </c>
      <c r="B3591" t="s">
        <v>19</v>
      </c>
      <c r="C3591" t="s">
        <v>110</v>
      </c>
      <c r="D3591" t="s">
        <v>20</v>
      </c>
      <c r="E3591" t="s">
        <v>21</v>
      </c>
      <c r="F3591" t="s">
        <v>22</v>
      </c>
      <c r="G3591" t="s">
        <v>161</v>
      </c>
      <c r="H3591" t="s">
        <v>132</v>
      </c>
      <c r="I3591" t="s">
        <v>166</v>
      </c>
      <c r="J3591" t="s">
        <v>161</v>
      </c>
      <c r="K3591" t="s">
        <v>90</v>
      </c>
      <c r="L3591" t="s">
        <v>41</v>
      </c>
      <c r="M3591" t="s">
        <v>26</v>
      </c>
      <c r="N3591">
        <v>20335</v>
      </c>
      <c r="O3591">
        <v>19929</v>
      </c>
      <c r="P3591">
        <v>11602</v>
      </c>
      <c r="Q3591">
        <v>7192</v>
      </c>
      <c r="R3591">
        <v>0</v>
      </c>
      <c r="S3591">
        <v>0</v>
      </c>
      <c r="T3591">
        <v>0</v>
      </c>
      <c r="U3591">
        <v>0</v>
      </c>
      <c r="V3591">
        <v>98</v>
      </c>
      <c r="W3591">
        <v>57</v>
      </c>
      <c r="X3591">
        <v>35</v>
      </c>
      <c r="Y3591" t="s">
        <v>173</v>
      </c>
      <c r="Z3591" t="s">
        <v>173</v>
      </c>
      <c r="AA3591" t="s">
        <v>173</v>
      </c>
      <c r="AB3591" t="s">
        <v>173</v>
      </c>
      <c r="AC3591" s="25">
        <v>66.797385620915023</v>
      </c>
      <c r="AD3591" s="25">
        <v>38.887213004860065</v>
      </c>
      <c r="AE3591" s="25">
        <v>24.105915870621754</v>
      </c>
      <c r="AQ3591" s="5">
        <f>VLOOKUP(AR3591,'End KS4 denominations'!A:G,7,0)</f>
        <v>29835</v>
      </c>
      <c r="AR3591" s="5" t="str">
        <f t="shared" si="56"/>
        <v>Total.S9.state-funded mainstream.Total.Church of England</v>
      </c>
    </row>
    <row r="3592" spans="1:44" x14ac:dyDescent="0.25">
      <c r="A3592">
        <v>201819</v>
      </c>
      <c r="B3592" t="s">
        <v>19</v>
      </c>
      <c r="C3592" t="s">
        <v>110</v>
      </c>
      <c r="D3592" t="s">
        <v>20</v>
      </c>
      <c r="E3592" t="s">
        <v>21</v>
      </c>
      <c r="F3592" t="s">
        <v>22</v>
      </c>
      <c r="G3592" t="s">
        <v>111</v>
      </c>
      <c r="H3592" t="s">
        <v>132</v>
      </c>
      <c r="I3592" t="s">
        <v>166</v>
      </c>
      <c r="J3592" t="s">
        <v>161</v>
      </c>
      <c r="K3592" t="s">
        <v>135</v>
      </c>
      <c r="L3592" t="s">
        <v>41</v>
      </c>
      <c r="M3592" t="s">
        <v>26</v>
      </c>
      <c r="N3592">
        <v>48</v>
      </c>
      <c r="O3592">
        <v>48</v>
      </c>
      <c r="P3592">
        <v>38</v>
      </c>
      <c r="Q3592">
        <v>25</v>
      </c>
      <c r="R3592">
        <v>0</v>
      </c>
      <c r="S3592">
        <v>0</v>
      </c>
      <c r="T3592">
        <v>0</v>
      </c>
      <c r="U3592">
        <v>0</v>
      </c>
      <c r="V3592">
        <v>100</v>
      </c>
      <c r="W3592">
        <v>79</v>
      </c>
      <c r="X3592">
        <v>52</v>
      </c>
      <c r="Y3592" t="s">
        <v>173</v>
      </c>
      <c r="Z3592" t="s">
        <v>173</v>
      </c>
      <c r="AA3592" t="s">
        <v>173</v>
      </c>
      <c r="AB3592" t="s">
        <v>173</v>
      </c>
      <c r="AC3592" s="25">
        <v>62.337662337662337</v>
      </c>
      <c r="AD3592" s="25">
        <v>49.350649350649348</v>
      </c>
      <c r="AE3592" s="25">
        <v>32.467532467532465</v>
      </c>
      <c r="AQ3592" s="5">
        <f>VLOOKUP(AR3592,'End KS4 denominations'!A:G,7,0)</f>
        <v>77</v>
      </c>
      <c r="AR3592" s="5" t="str">
        <f t="shared" si="56"/>
        <v>Boys.S9.state-funded mainstream.Total.Hindu</v>
      </c>
    </row>
    <row r="3593" spans="1:44" x14ac:dyDescent="0.25">
      <c r="A3593">
        <v>201819</v>
      </c>
      <c r="B3593" t="s">
        <v>19</v>
      </c>
      <c r="C3593" t="s">
        <v>110</v>
      </c>
      <c r="D3593" t="s">
        <v>20</v>
      </c>
      <c r="E3593" t="s">
        <v>21</v>
      </c>
      <c r="F3593" t="s">
        <v>22</v>
      </c>
      <c r="G3593" t="s">
        <v>113</v>
      </c>
      <c r="H3593" t="s">
        <v>132</v>
      </c>
      <c r="I3593" t="s">
        <v>166</v>
      </c>
      <c r="J3593" t="s">
        <v>161</v>
      </c>
      <c r="K3593" t="s">
        <v>135</v>
      </c>
      <c r="L3593" t="s">
        <v>41</v>
      </c>
      <c r="M3593" t="s">
        <v>26</v>
      </c>
      <c r="N3593">
        <v>35</v>
      </c>
      <c r="O3593">
        <v>35</v>
      </c>
      <c r="P3593">
        <v>28</v>
      </c>
      <c r="Q3593">
        <v>23</v>
      </c>
      <c r="R3593">
        <v>0</v>
      </c>
      <c r="S3593">
        <v>0</v>
      </c>
      <c r="T3593">
        <v>0</v>
      </c>
      <c r="U3593">
        <v>0</v>
      </c>
      <c r="V3593">
        <v>100</v>
      </c>
      <c r="W3593">
        <v>80</v>
      </c>
      <c r="X3593">
        <v>65</v>
      </c>
      <c r="Y3593" t="s">
        <v>173</v>
      </c>
      <c r="Z3593" t="s">
        <v>173</v>
      </c>
      <c r="AA3593" t="s">
        <v>173</v>
      </c>
      <c r="AB3593" t="s">
        <v>173</v>
      </c>
      <c r="AC3593" s="25">
        <v>51.470588235294116</v>
      </c>
      <c r="AD3593" s="25">
        <v>41.17647058823529</v>
      </c>
      <c r="AE3593" s="25">
        <v>33.82352941176471</v>
      </c>
      <c r="AQ3593" s="5">
        <f>VLOOKUP(AR3593,'End KS4 denominations'!A:G,7,0)</f>
        <v>68</v>
      </c>
      <c r="AR3593" s="5" t="str">
        <f t="shared" si="56"/>
        <v>Girls.S9.state-funded mainstream.Total.Hindu</v>
      </c>
    </row>
    <row r="3594" spans="1:44" x14ac:dyDescent="0.25">
      <c r="A3594">
        <v>201819</v>
      </c>
      <c r="B3594" t="s">
        <v>19</v>
      </c>
      <c r="C3594" t="s">
        <v>110</v>
      </c>
      <c r="D3594" t="s">
        <v>20</v>
      </c>
      <c r="E3594" t="s">
        <v>21</v>
      </c>
      <c r="F3594" t="s">
        <v>22</v>
      </c>
      <c r="G3594" t="s">
        <v>161</v>
      </c>
      <c r="H3594" t="s">
        <v>132</v>
      </c>
      <c r="I3594" t="s">
        <v>166</v>
      </c>
      <c r="J3594" t="s">
        <v>161</v>
      </c>
      <c r="K3594" t="s">
        <v>135</v>
      </c>
      <c r="L3594" t="s">
        <v>41</v>
      </c>
      <c r="M3594" t="s">
        <v>26</v>
      </c>
      <c r="N3594">
        <v>83</v>
      </c>
      <c r="O3594">
        <v>83</v>
      </c>
      <c r="P3594">
        <v>66</v>
      </c>
      <c r="Q3594">
        <v>48</v>
      </c>
      <c r="R3594">
        <v>0</v>
      </c>
      <c r="S3594">
        <v>0</v>
      </c>
      <c r="T3594">
        <v>0</v>
      </c>
      <c r="U3594">
        <v>0</v>
      </c>
      <c r="V3594">
        <v>100</v>
      </c>
      <c r="W3594">
        <v>79</v>
      </c>
      <c r="X3594">
        <v>57</v>
      </c>
      <c r="Y3594" t="s">
        <v>173</v>
      </c>
      <c r="Z3594" t="s">
        <v>173</v>
      </c>
      <c r="AA3594" t="s">
        <v>173</v>
      </c>
      <c r="AB3594" t="s">
        <v>173</v>
      </c>
      <c r="AC3594" s="25">
        <v>57.241379310344833</v>
      </c>
      <c r="AD3594" s="25">
        <v>45.517241379310349</v>
      </c>
      <c r="AE3594" s="25">
        <v>33.103448275862071</v>
      </c>
      <c r="AQ3594" s="5">
        <f>VLOOKUP(AR3594,'End KS4 denominations'!A:G,7,0)</f>
        <v>145</v>
      </c>
      <c r="AR3594" s="5" t="str">
        <f t="shared" si="56"/>
        <v>Total.S9.state-funded mainstream.Total.Hindu</v>
      </c>
    </row>
    <row r="3595" spans="1:44" x14ac:dyDescent="0.25">
      <c r="A3595">
        <v>201819</v>
      </c>
      <c r="B3595" t="s">
        <v>19</v>
      </c>
      <c r="C3595" t="s">
        <v>110</v>
      </c>
      <c r="D3595" t="s">
        <v>20</v>
      </c>
      <c r="E3595" t="s">
        <v>21</v>
      </c>
      <c r="F3595" t="s">
        <v>22</v>
      </c>
      <c r="G3595" t="s">
        <v>111</v>
      </c>
      <c r="H3595" t="s">
        <v>132</v>
      </c>
      <c r="I3595" t="s">
        <v>166</v>
      </c>
      <c r="J3595" t="s">
        <v>161</v>
      </c>
      <c r="K3595" t="s">
        <v>136</v>
      </c>
      <c r="L3595" t="s">
        <v>41</v>
      </c>
      <c r="M3595" t="s">
        <v>26</v>
      </c>
      <c r="N3595">
        <v>388</v>
      </c>
      <c r="O3595">
        <v>378</v>
      </c>
      <c r="P3595">
        <v>293</v>
      </c>
      <c r="Q3595">
        <v>231</v>
      </c>
      <c r="R3595">
        <v>0</v>
      </c>
      <c r="S3595">
        <v>0</v>
      </c>
      <c r="T3595">
        <v>0</v>
      </c>
      <c r="U3595">
        <v>0</v>
      </c>
      <c r="V3595">
        <v>97</v>
      </c>
      <c r="W3595">
        <v>75</v>
      </c>
      <c r="X3595">
        <v>59</v>
      </c>
      <c r="Y3595" t="s">
        <v>173</v>
      </c>
      <c r="Z3595" t="s">
        <v>173</v>
      </c>
      <c r="AA3595" t="s">
        <v>173</v>
      </c>
      <c r="AB3595" t="s">
        <v>173</v>
      </c>
      <c r="AC3595" s="25">
        <v>60.576923076923073</v>
      </c>
      <c r="AD3595" s="25">
        <v>46.955128205128204</v>
      </c>
      <c r="AE3595" s="25">
        <v>37.019230769230774</v>
      </c>
      <c r="AQ3595" s="5">
        <f>VLOOKUP(AR3595,'End KS4 denominations'!A:G,7,0)</f>
        <v>624</v>
      </c>
      <c r="AR3595" s="5" t="str">
        <f t="shared" si="56"/>
        <v>Boys.S9.state-funded mainstream.Total.Jewish</v>
      </c>
    </row>
    <row r="3596" spans="1:44" x14ac:dyDescent="0.25">
      <c r="A3596">
        <v>201819</v>
      </c>
      <c r="B3596" t="s">
        <v>19</v>
      </c>
      <c r="C3596" t="s">
        <v>110</v>
      </c>
      <c r="D3596" t="s">
        <v>20</v>
      </c>
      <c r="E3596" t="s">
        <v>21</v>
      </c>
      <c r="F3596" t="s">
        <v>22</v>
      </c>
      <c r="G3596" t="s">
        <v>113</v>
      </c>
      <c r="H3596" t="s">
        <v>132</v>
      </c>
      <c r="I3596" t="s">
        <v>166</v>
      </c>
      <c r="J3596" t="s">
        <v>161</v>
      </c>
      <c r="K3596" t="s">
        <v>136</v>
      </c>
      <c r="L3596" t="s">
        <v>41</v>
      </c>
      <c r="M3596" t="s">
        <v>26</v>
      </c>
      <c r="N3596">
        <v>477</v>
      </c>
      <c r="O3596">
        <v>474</v>
      </c>
      <c r="P3596">
        <v>383</v>
      </c>
      <c r="Q3596">
        <v>295</v>
      </c>
      <c r="R3596">
        <v>0</v>
      </c>
      <c r="S3596">
        <v>0</v>
      </c>
      <c r="T3596">
        <v>0</v>
      </c>
      <c r="U3596">
        <v>0</v>
      </c>
      <c r="V3596">
        <v>99</v>
      </c>
      <c r="W3596">
        <v>80</v>
      </c>
      <c r="X3596">
        <v>61</v>
      </c>
      <c r="Y3596" t="s">
        <v>173</v>
      </c>
      <c r="Z3596" t="s">
        <v>173</v>
      </c>
      <c r="AA3596" t="s">
        <v>173</v>
      </c>
      <c r="AB3596" t="s">
        <v>173</v>
      </c>
      <c r="AC3596" s="25">
        <v>62.286465177398163</v>
      </c>
      <c r="AD3596" s="25">
        <v>50.32851511169514</v>
      </c>
      <c r="AE3596" s="25">
        <v>38.764783180026278</v>
      </c>
      <c r="AQ3596" s="5">
        <f>VLOOKUP(AR3596,'End KS4 denominations'!A:G,7,0)</f>
        <v>761</v>
      </c>
      <c r="AR3596" s="5" t="str">
        <f t="shared" si="56"/>
        <v>Girls.S9.state-funded mainstream.Total.Jewish</v>
      </c>
    </row>
    <row r="3597" spans="1:44" x14ac:dyDescent="0.25">
      <c r="A3597">
        <v>201819</v>
      </c>
      <c r="B3597" t="s">
        <v>19</v>
      </c>
      <c r="C3597" t="s">
        <v>110</v>
      </c>
      <c r="D3597" t="s">
        <v>20</v>
      </c>
      <c r="E3597" t="s">
        <v>21</v>
      </c>
      <c r="F3597" t="s">
        <v>22</v>
      </c>
      <c r="G3597" t="s">
        <v>161</v>
      </c>
      <c r="H3597" t="s">
        <v>132</v>
      </c>
      <c r="I3597" t="s">
        <v>166</v>
      </c>
      <c r="J3597" t="s">
        <v>161</v>
      </c>
      <c r="K3597" t="s">
        <v>136</v>
      </c>
      <c r="L3597" t="s">
        <v>41</v>
      </c>
      <c r="M3597" t="s">
        <v>26</v>
      </c>
      <c r="N3597">
        <v>865</v>
      </c>
      <c r="O3597">
        <v>852</v>
      </c>
      <c r="P3597">
        <v>676</v>
      </c>
      <c r="Q3597">
        <v>526</v>
      </c>
      <c r="R3597">
        <v>0</v>
      </c>
      <c r="S3597">
        <v>0</v>
      </c>
      <c r="T3597">
        <v>0</v>
      </c>
      <c r="U3597">
        <v>0</v>
      </c>
      <c r="V3597">
        <v>98</v>
      </c>
      <c r="W3597">
        <v>78</v>
      </c>
      <c r="X3597">
        <v>60</v>
      </c>
      <c r="Y3597" t="s">
        <v>173</v>
      </c>
      <c r="Z3597" t="s">
        <v>173</v>
      </c>
      <c r="AA3597" t="s">
        <v>173</v>
      </c>
      <c r="AB3597" t="s">
        <v>173</v>
      </c>
      <c r="AC3597" s="25">
        <v>61.516245487364621</v>
      </c>
      <c r="AD3597" s="25">
        <v>48.808664259927795</v>
      </c>
      <c r="AE3597" s="25">
        <v>37.978339350180505</v>
      </c>
      <c r="AQ3597" s="5">
        <f>VLOOKUP(AR3597,'End KS4 denominations'!A:G,7,0)</f>
        <v>1385</v>
      </c>
      <c r="AR3597" s="5" t="str">
        <f t="shared" si="56"/>
        <v>Total.S9.state-funded mainstream.Total.Jewish</v>
      </c>
    </row>
    <row r="3598" spans="1:44" x14ac:dyDescent="0.25">
      <c r="A3598">
        <v>201819</v>
      </c>
      <c r="B3598" t="s">
        <v>19</v>
      </c>
      <c r="C3598" t="s">
        <v>110</v>
      </c>
      <c r="D3598" t="s">
        <v>20</v>
      </c>
      <c r="E3598" t="s">
        <v>21</v>
      </c>
      <c r="F3598" t="s">
        <v>22</v>
      </c>
      <c r="G3598" t="s">
        <v>111</v>
      </c>
      <c r="H3598" t="s">
        <v>132</v>
      </c>
      <c r="I3598" t="s">
        <v>166</v>
      </c>
      <c r="J3598" t="s">
        <v>161</v>
      </c>
      <c r="K3598" t="s">
        <v>137</v>
      </c>
      <c r="L3598" t="s">
        <v>41</v>
      </c>
      <c r="M3598" t="s">
        <v>26</v>
      </c>
      <c r="N3598">
        <v>266</v>
      </c>
      <c r="O3598">
        <v>250</v>
      </c>
      <c r="P3598">
        <v>201</v>
      </c>
      <c r="Q3598">
        <v>134</v>
      </c>
      <c r="R3598">
        <v>0</v>
      </c>
      <c r="S3598">
        <v>0</v>
      </c>
      <c r="T3598">
        <v>0</v>
      </c>
      <c r="U3598">
        <v>0</v>
      </c>
      <c r="V3598">
        <v>93</v>
      </c>
      <c r="W3598">
        <v>75</v>
      </c>
      <c r="X3598">
        <v>50</v>
      </c>
      <c r="Y3598" t="s">
        <v>173</v>
      </c>
      <c r="Z3598" t="s">
        <v>173</v>
      </c>
      <c r="AA3598" t="s">
        <v>173</v>
      </c>
      <c r="AB3598" t="s">
        <v>173</v>
      </c>
      <c r="AC3598" s="25">
        <v>64.267352185089976</v>
      </c>
      <c r="AD3598" s="25">
        <v>51.670951156812336</v>
      </c>
      <c r="AE3598" s="25">
        <v>34.447300771208226</v>
      </c>
      <c r="AQ3598" s="5">
        <f>VLOOKUP(AR3598,'End KS4 denominations'!A:G,7,0)</f>
        <v>389</v>
      </c>
      <c r="AR3598" s="5" t="str">
        <f t="shared" si="56"/>
        <v>Boys.S9.state-funded mainstream.Total.Muslim</v>
      </c>
    </row>
    <row r="3599" spans="1:44" x14ac:dyDescent="0.25">
      <c r="A3599">
        <v>201819</v>
      </c>
      <c r="B3599" t="s">
        <v>19</v>
      </c>
      <c r="C3599" t="s">
        <v>110</v>
      </c>
      <c r="D3599" t="s">
        <v>20</v>
      </c>
      <c r="E3599" t="s">
        <v>21</v>
      </c>
      <c r="F3599" t="s">
        <v>22</v>
      </c>
      <c r="G3599" t="s">
        <v>113</v>
      </c>
      <c r="H3599" t="s">
        <v>132</v>
      </c>
      <c r="I3599" t="s">
        <v>166</v>
      </c>
      <c r="J3599" t="s">
        <v>161</v>
      </c>
      <c r="K3599" t="s">
        <v>137</v>
      </c>
      <c r="L3599" t="s">
        <v>41</v>
      </c>
      <c r="M3599" t="s">
        <v>26</v>
      </c>
      <c r="N3599">
        <v>535</v>
      </c>
      <c r="O3599">
        <v>528</v>
      </c>
      <c r="P3599">
        <v>439</v>
      </c>
      <c r="Q3599">
        <v>339</v>
      </c>
      <c r="R3599">
        <v>0</v>
      </c>
      <c r="S3599">
        <v>0</v>
      </c>
      <c r="T3599">
        <v>0</v>
      </c>
      <c r="U3599">
        <v>0</v>
      </c>
      <c r="V3599">
        <v>98</v>
      </c>
      <c r="W3599">
        <v>82</v>
      </c>
      <c r="X3599">
        <v>63</v>
      </c>
      <c r="Y3599" t="s">
        <v>173</v>
      </c>
      <c r="Z3599" t="s">
        <v>173</v>
      </c>
      <c r="AA3599" t="s">
        <v>173</v>
      </c>
      <c r="AB3599" t="s">
        <v>173</v>
      </c>
      <c r="AC3599" s="25">
        <v>67.432950191570882</v>
      </c>
      <c r="AD3599" s="25">
        <v>56.066411238825033</v>
      </c>
      <c r="AE3599" s="25">
        <v>43.29501915708812</v>
      </c>
      <c r="AQ3599" s="5">
        <f>VLOOKUP(AR3599,'End KS4 denominations'!A:G,7,0)</f>
        <v>783</v>
      </c>
      <c r="AR3599" s="5" t="str">
        <f t="shared" si="56"/>
        <v>Girls.S9.state-funded mainstream.Total.Muslim</v>
      </c>
    </row>
    <row r="3600" spans="1:44" x14ac:dyDescent="0.25">
      <c r="A3600">
        <v>201819</v>
      </c>
      <c r="B3600" t="s">
        <v>19</v>
      </c>
      <c r="C3600" t="s">
        <v>110</v>
      </c>
      <c r="D3600" t="s">
        <v>20</v>
      </c>
      <c r="E3600" t="s">
        <v>21</v>
      </c>
      <c r="F3600" t="s">
        <v>22</v>
      </c>
      <c r="G3600" t="s">
        <v>161</v>
      </c>
      <c r="H3600" t="s">
        <v>132</v>
      </c>
      <c r="I3600" t="s">
        <v>166</v>
      </c>
      <c r="J3600" t="s">
        <v>161</v>
      </c>
      <c r="K3600" t="s">
        <v>137</v>
      </c>
      <c r="L3600" t="s">
        <v>41</v>
      </c>
      <c r="M3600" t="s">
        <v>26</v>
      </c>
      <c r="N3600">
        <v>801</v>
      </c>
      <c r="O3600">
        <v>778</v>
      </c>
      <c r="P3600">
        <v>640</v>
      </c>
      <c r="Q3600">
        <v>473</v>
      </c>
      <c r="R3600">
        <v>0</v>
      </c>
      <c r="S3600">
        <v>0</v>
      </c>
      <c r="T3600">
        <v>0</v>
      </c>
      <c r="U3600">
        <v>0</v>
      </c>
      <c r="V3600">
        <v>97</v>
      </c>
      <c r="W3600">
        <v>79</v>
      </c>
      <c r="X3600">
        <v>59</v>
      </c>
      <c r="Y3600" t="s">
        <v>173</v>
      </c>
      <c r="Z3600" t="s">
        <v>173</v>
      </c>
      <c r="AA3600" t="s">
        <v>173</v>
      </c>
      <c r="AB3600" t="s">
        <v>173</v>
      </c>
      <c r="AC3600" s="25">
        <v>66.382252559726965</v>
      </c>
      <c r="AD3600" s="25">
        <v>54.607508532423211</v>
      </c>
      <c r="AE3600" s="25">
        <v>40.358361774744026</v>
      </c>
      <c r="AQ3600" s="5">
        <f>VLOOKUP(AR3600,'End KS4 denominations'!A:G,7,0)</f>
        <v>1172</v>
      </c>
      <c r="AR3600" s="5" t="str">
        <f t="shared" si="56"/>
        <v>Total.S9.state-funded mainstream.Total.Muslim</v>
      </c>
    </row>
    <row r="3601" spans="1:44" x14ac:dyDescent="0.25">
      <c r="A3601">
        <v>201819</v>
      </c>
      <c r="B3601" t="s">
        <v>19</v>
      </c>
      <c r="C3601" t="s">
        <v>110</v>
      </c>
      <c r="D3601" t="s">
        <v>20</v>
      </c>
      <c r="E3601" t="s">
        <v>21</v>
      </c>
      <c r="F3601" t="s">
        <v>22</v>
      </c>
      <c r="G3601" t="s">
        <v>111</v>
      </c>
      <c r="H3601" t="s">
        <v>132</v>
      </c>
      <c r="I3601" t="s">
        <v>166</v>
      </c>
      <c r="J3601" t="s">
        <v>161</v>
      </c>
      <c r="K3601" t="s">
        <v>91</v>
      </c>
      <c r="L3601" t="s">
        <v>41</v>
      </c>
      <c r="M3601" t="s">
        <v>26</v>
      </c>
      <c r="N3601">
        <v>155560</v>
      </c>
      <c r="O3601">
        <v>151256</v>
      </c>
      <c r="P3601">
        <v>79909</v>
      </c>
      <c r="Q3601">
        <v>46859</v>
      </c>
      <c r="R3601">
        <v>0</v>
      </c>
      <c r="S3601">
        <v>0</v>
      </c>
      <c r="T3601">
        <v>0</v>
      </c>
      <c r="U3601">
        <v>0</v>
      </c>
      <c r="V3601">
        <v>97</v>
      </c>
      <c r="W3601">
        <v>51</v>
      </c>
      <c r="X3601">
        <v>30</v>
      </c>
      <c r="Y3601" t="s">
        <v>173</v>
      </c>
      <c r="Z3601" t="s">
        <v>173</v>
      </c>
      <c r="AA3601" t="s">
        <v>173</v>
      </c>
      <c r="AB3601" t="s">
        <v>173</v>
      </c>
      <c r="AC3601" s="25">
        <v>68.160966157451213</v>
      </c>
      <c r="AD3601" s="25">
        <v>36.009643549186606</v>
      </c>
      <c r="AE3601" s="25">
        <v>21.116218286692803</v>
      </c>
      <c r="AQ3601" s="5">
        <f>VLOOKUP(AR3601,'End KS4 denominations'!A:G,7,0)</f>
        <v>221910</v>
      </c>
      <c r="AR3601" s="5" t="str">
        <f t="shared" si="56"/>
        <v>Boys.S9.state-funded mainstream.Total.No religious character</v>
      </c>
    </row>
    <row r="3602" spans="1:44" x14ac:dyDescent="0.25">
      <c r="A3602">
        <v>201819</v>
      </c>
      <c r="B3602" t="s">
        <v>19</v>
      </c>
      <c r="C3602" t="s">
        <v>110</v>
      </c>
      <c r="D3602" t="s">
        <v>20</v>
      </c>
      <c r="E3602" t="s">
        <v>21</v>
      </c>
      <c r="F3602" t="s">
        <v>22</v>
      </c>
      <c r="G3602" t="s">
        <v>113</v>
      </c>
      <c r="H3602" t="s">
        <v>132</v>
      </c>
      <c r="I3602" t="s">
        <v>166</v>
      </c>
      <c r="J3602" t="s">
        <v>161</v>
      </c>
      <c r="K3602" t="s">
        <v>91</v>
      </c>
      <c r="L3602" t="s">
        <v>41</v>
      </c>
      <c r="M3602" t="s">
        <v>26</v>
      </c>
      <c r="N3602">
        <v>151908</v>
      </c>
      <c r="O3602">
        <v>148767</v>
      </c>
      <c r="P3602">
        <v>85651</v>
      </c>
      <c r="Q3602">
        <v>53096</v>
      </c>
      <c r="R3602">
        <v>0</v>
      </c>
      <c r="S3602">
        <v>0</v>
      </c>
      <c r="T3602">
        <v>0</v>
      </c>
      <c r="U3602">
        <v>0</v>
      </c>
      <c r="V3602">
        <v>97</v>
      </c>
      <c r="W3602">
        <v>56</v>
      </c>
      <c r="X3602">
        <v>34</v>
      </c>
      <c r="Y3602" t="s">
        <v>173</v>
      </c>
      <c r="Z3602" t="s">
        <v>173</v>
      </c>
      <c r="AA3602" t="s">
        <v>173</v>
      </c>
      <c r="AB3602" t="s">
        <v>173</v>
      </c>
      <c r="AC3602" s="25">
        <v>69.048469967928042</v>
      </c>
      <c r="AD3602" s="25">
        <v>39.753913846639406</v>
      </c>
      <c r="AE3602" s="25">
        <v>24.643889850686694</v>
      </c>
      <c r="AQ3602" s="5">
        <f>VLOOKUP(AR3602,'End KS4 denominations'!A:G,7,0)</f>
        <v>215453</v>
      </c>
      <c r="AR3602" s="5" t="str">
        <f t="shared" si="56"/>
        <v>Girls.S9.state-funded mainstream.Total.No religious character</v>
      </c>
    </row>
    <row r="3603" spans="1:44" x14ac:dyDescent="0.25">
      <c r="A3603">
        <v>201819</v>
      </c>
      <c r="B3603" t="s">
        <v>19</v>
      </c>
      <c r="C3603" t="s">
        <v>110</v>
      </c>
      <c r="D3603" t="s">
        <v>20</v>
      </c>
      <c r="E3603" t="s">
        <v>21</v>
      </c>
      <c r="F3603" t="s">
        <v>22</v>
      </c>
      <c r="G3603" t="s">
        <v>161</v>
      </c>
      <c r="H3603" t="s">
        <v>132</v>
      </c>
      <c r="I3603" t="s">
        <v>166</v>
      </c>
      <c r="J3603" t="s">
        <v>161</v>
      </c>
      <c r="K3603" t="s">
        <v>91</v>
      </c>
      <c r="L3603" t="s">
        <v>41</v>
      </c>
      <c r="M3603" t="s">
        <v>26</v>
      </c>
      <c r="N3603">
        <v>307468</v>
      </c>
      <c r="O3603">
        <v>300023</v>
      </c>
      <c r="P3603">
        <v>165560</v>
      </c>
      <c r="Q3603">
        <v>99955</v>
      </c>
      <c r="R3603">
        <v>0</v>
      </c>
      <c r="S3603">
        <v>0</v>
      </c>
      <c r="T3603">
        <v>0</v>
      </c>
      <c r="U3603">
        <v>0</v>
      </c>
      <c r="V3603">
        <v>97</v>
      </c>
      <c r="W3603">
        <v>53</v>
      </c>
      <c r="X3603">
        <v>32</v>
      </c>
      <c r="Y3603" t="s">
        <v>173</v>
      </c>
      <c r="Z3603" t="s">
        <v>173</v>
      </c>
      <c r="AA3603" t="s">
        <v>173</v>
      </c>
      <c r="AB3603" t="s">
        <v>173</v>
      </c>
      <c r="AC3603" s="25">
        <v>68.5981667402135</v>
      </c>
      <c r="AD3603" s="25">
        <v>37.854139467673306</v>
      </c>
      <c r="AE3603" s="25">
        <v>22.85401371400873</v>
      </c>
      <c r="AQ3603" s="5">
        <f>VLOOKUP(AR3603,'End KS4 denominations'!A:G,7,0)</f>
        <v>437363</v>
      </c>
      <c r="AR3603" s="5" t="str">
        <f t="shared" si="56"/>
        <v>Total.S9.state-funded mainstream.Total.No religious character</v>
      </c>
    </row>
    <row r="3604" spans="1:44" x14ac:dyDescent="0.25">
      <c r="A3604">
        <v>201819</v>
      </c>
      <c r="B3604" t="s">
        <v>19</v>
      </c>
      <c r="C3604" t="s">
        <v>110</v>
      </c>
      <c r="D3604" t="s">
        <v>20</v>
      </c>
      <c r="E3604" t="s">
        <v>21</v>
      </c>
      <c r="F3604" t="s">
        <v>22</v>
      </c>
      <c r="G3604" t="s">
        <v>111</v>
      </c>
      <c r="H3604" t="s">
        <v>132</v>
      </c>
      <c r="I3604" t="s">
        <v>166</v>
      </c>
      <c r="J3604" t="s">
        <v>161</v>
      </c>
      <c r="K3604" t="s">
        <v>133</v>
      </c>
      <c r="L3604" t="s">
        <v>41</v>
      </c>
      <c r="M3604" t="s">
        <v>26</v>
      </c>
      <c r="N3604">
        <v>3455</v>
      </c>
      <c r="O3604">
        <v>3387</v>
      </c>
      <c r="P3604">
        <v>1979</v>
      </c>
      <c r="Q3604">
        <v>1298</v>
      </c>
      <c r="R3604">
        <v>0</v>
      </c>
      <c r="S3604">
        <v>0</v>
      </c>
      <c r="T3604">
        <v>0</v>
      </c>
      <c r="U3604">
        <v>0</v>
      </c>
      <c r="V3604">
        <v>98</v>
      </c>
      <c r="W3604">
        <v>57</v>
      </c>
      <c r="X3604">
        <v>37</v>
      </c>
      <c r="Y3604" t="s">
        <v>173</v>
      </c>
      <c r="Z3604" t="s">
        <v>173</v>
      </c>
      <c r="AA3604" t="s">
        <v>173</v>
      </c>
      <c r="AB3604" t="s">
        <v>173</v>
      </c>
      <c r="AC3604" s="25">
        <v>66.242910228828478</v>
      </c>
      <c r="AD3604" s="25">
        <v>38.705261099159003</v>
      </c>
      <c r="AE3604" s="25">
        <v>25.386270291414043</v>
      </c>
      <c r="AQ3604" s="5">
        <f>VLOOKUP(AR3604,'End KS4 denominations'!A:G,7,0)</f>
        <v>5113</v>
      </c>
      <c r="AR3604" s="5" t="str">
        <f t="shared" si="56"/>
        <v>Boys.S9.state-funded mainstream.Total.Other Christian faith</v>
      </c>
    </row>
    <row r="3605" spans="1:44" x14ac:dyDescent="0.25">
      <c r="A3605">
        <v>201819</v>
      </c>
      <c r="B3605" t="s">
        <v>19</v>
      </c>
      <c r="C3605" t="s">
        <v>110</v>
      </c>
      <c r="D3605" t="s">
        <v>20</v>
      </c>
      <c r="E3605" t="s">
        <v>21</v>
      </c>
      <c r="F3605" t="s">
        <v>22</v>
      </c>
      <c r="G3605" t="s">
        <v>113</v>
      </c>
      <c r="H3605" t="s">
        <v>132</v>
      </c>
      <c r="I3605" t="s">
        <v>166</v>
      </c>
      <c r="J3605" t="s">
        <v>161</v>
      </c>
      <c r="K3605" t="s">
        <v>133</v>
      </c>
      <c r="L3605" t="s">
        <v>41</v>
      </c>
      <c r="M3605" t="s">
        <v>26</v>
      </c>
      <c r="N3605">
        <v>3198</v>
      </c>
      <c r="O3605">
        <v>3140</v>
      </c>
      <c r="P3605">
        <v>1932</v>
      </c>
      <c r="Q3605">
        <v>1281</v>
      </c>
      <c r="R3605">
        <v>0</v>
      </c>
      <c r="S3605">
        <v>0</v>
      </c>
      <c r="T3605">
        <v>0</v>
      </c>
      <c r="U3605">
        <v>0</v>
      </c>
      <c r="V3605">
        <v>98</v>
      </c>
      <c r="W3605">
        <v>60</v>
      </c>
      <c r="X3605">
        <v>40</v>
      </c>
      <c r="Y3605" t="s">
        <v>173</v>
      </c>
      <c r="Z3605" t="s">
        <v>173</v>
      </c>
      <c r="AA3605" t="s">
        <v>173</v>
      </c>
      <c r="AB3605" t="s">
        <v>173</v>
      </c>
      <c r="AC3605" s="25">
        <v>69.08690869086908</v>
      </c>
      <c r="AD3605" s="25">
        <v>42.508250825082513</v>
      </c>
      <c r="AE3605" s="25">
        <v>28.184818481848183</v>
      </c>
      <c r="AQ3605" s="5">
        <f>VLOOKUP(AR3605,'End KS4 denominations'!A:G,7,0)</f>
        <v>4545</v>
      </c>
      <c r="AR3605" s="5" t="str">
        <f t="shared" si="56"/>
        <v>Girls.S9.state-funded mainstream.Total.Other Christian faith</v>
      </c>
    </row>
    <row r="3606" spans="1:44" x14ac:dyDescent="0.25">
      <c r="A3606">
        <v>201819</v>
      </c>
      <c r="B3606" t="s">
        <v>19</v>
      </c>
      <c r="C3606" t="s">
        <v>110</v>
      </c>
      <c r="D3606" t="s">
        <v>20</v>
      </c>
      <c r="E3606" t="s">
        <v>21</v>
      </c>
      <c r="F3606" t="s">
        <v>22</v>
      </c>
      <c r="G3606" t="s">
        <v>161</v>
      </c>
      <c r="H3606" t="s">
        <v>132</v>
      </c>
      <c r="I3606" t="s">
        <v>166</v>
      </c>
      <c r="J3606" t="s">
        <v>161</v>
      </c>
      <c r="K3606" t="s">
        <v>133</v>
      </c>
      <c r="L3606" t="s">
        <v>41</v>
      </c>
      <c r="M3606" t="s">
        <v>26</v>
      </c>
      <c r="N3606">
        <v>6653</v>
      </c>
      <c r="O3606">
        <v>6527</v>
      </c>
      <c r="P3606">
        <v>3911</v>
      </c>
      <c r="Q3606">
        <v>2579</v>
      </c>
      <c r="R3606">
        <v>0</v>
      </c>
      <c r="S3606">
        <v>0</v>
      </c>
      <c r="T3606">
        <v>0</v>
      </c>
      <c r="U3606">
        <v>0</v>
      </c>
      <c r="V3606">
        <v>98</v>
      </c>
      <c r="W3606">
        <v>58</v>
      </c>
      <c r="X3606">
        <v>38</v>
      </c>
      <c r="Y3606" t="s">
        <v>173</v>
      </c>
      <c r="Z3606" t="s">
        <v>173</v>
      </c>
      <c r="AA3606" t="s">
        <v>173</v>
      </c>
      <c r="AB3606" t="s">
        <v>173</v>
      </c>
      <c r="AC3606" s="25">
        <v>67.58127976806793</v>
      </c>
      <c r="AD3606" s="25">
        <v>40.494926485814872</v>
      </c>
      <c r="AE3606" s="25">
        <v>26.703251190722714</v>
      </c>
      <c r="AQ3606" s="5">
        <f>VLOOKUP(AR3606,'End KS4 denominations'!A:G,7,0)</f>
        <v>9658</v>
      </c>
      <c r="AR3606" s="5" t="str">
        <f t="shared" si="56"/>
        <v>Total.S9.state-funded mainstream.Total.Other Christian faith</v>
      </c>
    </row>
    <row r="3607" spans="1:44" x14ac:dyDescent="0.25">
      <c r="A3607">
        <v>201819</v>
      </c>
      <c r="B3607" t="s">
        <v>19</v>
      </c>
      <c r="C3607" t="s">
        <v>110</v>
      </c>
      <c r="D3607" t="s">
        <v>20</v>
      </c>
      <c r="E3607" t="s">
        <v>21</v>
      </c>
      <c r="F3607" t="s">
        <v>22</v>
      </c>
      <c r="G3607" t="s">
        <v>111</v>
      </c>
      <c r="H3607" t="s">
        <v>132</v>
      </c>
      <c r="I3607" t="s">
        <v>166</v>
      </c>
      <c r="J3607" t="s">
        <v>161</v>
      </c>
      <c r="K3607" t="s">
        <v>134</v>
      </c>
      <c r="L3607" t="s">
        <v>41</v>
      </c>
      <c r="M3607" t="s">
        <v>26</v>
      </c>
      <c r="N3607">
        <v>18082</v>
      </c>
      <c r="O3607">
        <v>17653</v>
      </c>
      <c r="P3607">
        <v>10321</v>
      </c>
      <c r="Q3607">
        <v>6362</v>
      </c>
      <c r="R3607">
        <v>0</v>
      </c>
      <c r="S3607">
        <v>0</v>
      </c>
      <c r="T3607">
        <v>0</v>
      </c>
      <c r="U3607">
        <v>0</v>
      </c>
      <c r="V3607">
        <v>97</v>
      </c>
      <c r="W3607">
        <v>57</v>
      </c>
      <c r="X3607">
        <v>35</v>
      </c>
      <c r="Y3607" t="s">
        <v>173</v>
      </c>
      <c r="Z3607" t="s">
        <v>173</v>
      </c>
      <c r="AA3607" t="s">
        <v>173</v>
      </c>
      <c r="AB3607" t="s">
        <v>173</v>
      </c>
      <c r="AC3607" s="25">
        <v>71.063966829032637</v>
      </c>
      <c r="AD3607" s="25">
        <v>41.548246849965778</v>
      </c>
      <c r="AE3607" s="25">
        <v>25.6108852300632</v>
      </c>
      <c r="AQ3607" s="5">
        <f>VLOOKUP(AR3607,'End KS4 denominations'!A:G,7,0)</f>
        <v>24841</v>
      </c>
      <c r="AR3607" s="5" t="str">
        <f t="shared" si="56"/>
        <v>Boys.S9.state-funded mainstream.Total.Roman catholic</v>
      </c>
    </row>
    <row r="3608" spans="1:44" x14ac:dyDescent="0.25">
      <c r="A3608">
        <v>201819</v>
      </c>
      <c r="B3608" t="s">
        <v>19</v>
      </c>
      <c r="C3608" t="s">
        <v>110</v>
      </c>
      <c r="D3608" t="s">
        <v>20</v>
      </c>
      <c r="E3608" t="s">
        <v>21</v>
      </c>
      <c r="F3608" t="s">
        <v>22</v>
      </c>
      <c r="G3608" t="s">
        <v>113</v>
      </c>
      <c r="H3608" t="s">
        <v>132</v>
      </c>
      <c r="I3608" t="s">
        <v>166</v>
      </c>
      <c r="J3608" t="s">
        <v>161</v>
      </c>
      <c r="K3608" t="s">
        <v>134</v>
      </c>
      <c r="L3608" t="s">
        <v>41</v>
      </c>
      <c r="M3608" t="s">
        <v>26</v>
      </c>
      <c r="N3608">
        <v>19316</v>
      </c>
      <c r="O3608">
        <v>18975</v>
      </c>
      <c r="P3608">
        <v>11740</v>
      </c>
      <c r="Q3608">
        <v>7461</v>
      </c>
      <c r="R3608">
        <v>0</v>
      </c>
      <c r="S3608">
        <v>0</v>
      </c>
      <c r="T3608">
        <v>0</v>
      </c>
      <c r="U3608">
        <v>0</v>
      </c>
      <c r="V3608">
        <v>98</v>
      </c>
      <c r="W3608">
        <v>60</v>
      </c>
      <c r="X3608">
        <v>38</v>
      </c>
      <c r="Y3608" t="s">
        <v>173</v>
      </c>
      <c r="Z3608" t="s">
        <v>173</v>
      </c>
      <c r="AA3608" t="s">
        <v>173</v>
      </c>
      <c r="AB3608" t="s">
        <v>173</v>
      </c>
      <c r="AC3608" s="25">
        <v>72.801565377532228</v>
      </c>
      <c r="AD3608" s="25">
        <v>45.042971147943526</v>
      </c>
      <c r="AE3608" s="25">
        <v>28.625690607734803</v>
      </c>
      <c r="AQ3608" s="5">
        <f>VLOOKUP(AR3608,'End KS4 denominations'!A:G,7,0)</f>
        <v>26064</v>
      </c>
      <c r="AR3608" s="5" t="str">
        <f t="shared" si="56"/>
        <v>Girls.S9.state-funded mainstream.Total.Roman catholic</v>
      </c>
    </row>
    <row r="3609" spans="1:44" x14ac:dyDescent="0.25">
      <c r="A3609">
        <v>201819</v>
      </c>
      <c r="B3609" t="s">
        <v>19</v>
      </c>
      <c r="C3609" t="s">
        <v>110</v>
      </c>
      <c r="D3609" t="s">
        <v>20</v>
      </c>
      <c r="E3609" t="s">
        <v>21</v>
      </c>
      <c r="F3609" t="s">
        <v>22</v>
      </c>
      <c r="G3609" t="s">
        <v>161</v>
      </c>
      <c r="H3609" t="s">
        <v>132</v>
      </c>
      <c r="I3609" t="s">
        <v>166</v>
      </c>
      <c r="J3609" t="s">
        <v>161</v>
      </c>
      <c r="K3609" t="s">
        <v>134</v>
      </c>
      <c r="L3609" t="s">
        <v>41</v>
      </c>
      <c r="M3609" t="s">
        <v>26</v>
      </c>
      <c r="N3609">
        <v>37398</v>
      </c>
      <c r="O3609">
        <v>36628</v>
      </c>
      <c r="P3609">
        <v>22061</v>
      </c>
      <c r="Q3609">
        <v>13823</v>
      </c>
      <c r="R3609">
        <v>0</v>
      </c>
      <c r="S3609">
        <v>0</v>
      </c>
      <c r="T3609">
        <v>0</v>
      </c>
      <c r="U3609">
        <v>0</v>
      </c>
      <c r="V3609">
        <v>97</v>
      </c>
      <c r="W3609">
        <v>58</v>
      </c>
      <c r="X3609">
        <v>36</v>
      </c>
      <c r="Y3609" t="s">
        <v>173</v>
      </c>
      <c r="Z3609" t="s">
        <v>173</v>
      </c>
      <c r="AA3609" t="s">
        <v>173</v>
      </c>
      <c r="AB3609" t="s">
        <v>173</v>
      </c>
      <c r="AC3609" s="25">
        <v>71.953639131715946</v>
      </c>
      <c r="AD3609" s="25">
        <v>43.337589627737941</v>
      </c>
      <c r="AE3609" s="25">
        <v>27.154503486887339</v>
      </c>
      <c r="AQ3609" s="5">
        <f>VLOOKUP(AR3609,'End KS4 denominations'!A:G,7,0)</f>
        <v>50905</v>
      </c>
      <c r="AR3609" s="5" t="str">
        <f t="shared" si="56"/>
        <v>Total.S9.state-funded mainstream.Total.Roman catholic</v>
      </c>
    </row>
    <row r="3610" spans="1:44" x14ac:dyDescent="0.25">
      <c r="A3610">
        <v>201819</v>
      </c>
      <c r="B3610" t="s">
        <v>19</v>
      </c>
      <c r="C3610" t="s">
        <v>110</v>
      </c>
      <c r="D3610" t="s">
        <v>20</v>
      </c>
      <c r="E3610" t="s">
        <v>21</v>
      </c>
      <c r="F3610" t="s">
        <v>22</v>
      </c>
      <c r="G3610" t="s">
        <v>111</v>
      </c>
      <c r="H3610" t="s">
        <v>132</v>
      </c>
      <c r="I3610" t="s">
        <v>166</v>
      </c>
      <c r="J3610" t="s">
        <v>161</v>
      </c>
      <c r="K3610" t="s">
        <v>138</v>
      </c>
      <c r="L3610" t="s">
        <v>41</v>
      </c>
      <c r="M3610" t="s">
        <v>26</v>
      </c>
      <c r="N3610">
        <v>136</v>
      </c>
      <c r="O3610">
        <v>136</v>
      </c>
      <c r="P3610">
        <v>91</v>
      </c>
      <c r="Q3610">
        <v>57</v>
      </c>
      <c r="R3610">
        <v>0</v>
      </c>
      <c r="S3610">
        <v>0</v>
      </c>
      <c r="T3610">
        <v>0</v>
      </c>
      <c r="U3610">
        <v>0</v>
      </c>
      <c r="V3610">
        <v>100</v>
      </c>
      <c r="W3610">
        <v>66</v>
      </c>
      <c r="X3610">
        <v>41</v>
      </c>
      <c r="Y3610" t="s">
        <v>173</v>
      </c>
      <c r="Z3610" t="s">
        <v>173</v>
      </c>
      <c r="AA3610" t="s">
        <v>173</v>
      </c>
      <c r="AB3610" t="s">
        <v>173</v>
      </c>
      <c r="AC3610" s="25">
        <v>71.204188481675388</v>
      </c>
      <c r="AD3610" s="25">
        <v>47.643979057591622</v>
      </c>
      <c r="AE3610" s="25">
        <v>29.842931937172771</v>
      </c>
      <c r="AQ3610" s="5">
        <f>VLOOKUP(AR3610,'End KS4 denominations'!A:G,7,0)</f>
        <v>191</v>
      </c>
      <c r="AR3610" s="5" t="str">
        <f t="shared" si="56"/>
        <v>Boys.S9.state-funded mainstream.Total.Sikh</v>
      </c>
    </row>
    <row r="3611" spans="1:44" x14ac:dyDescent="0.25">
      <c r="A3611">
        <v>201819</v>
      </c>
      <c r="B3611" t="s">
        <v>19</v>
      </c>
      <c r="C3611" t="s">
        <v>110</v>
      </c>
      <c r="D3611" t="s">
        <v>20</v>
      </c>
      <c r="E3611" t="s">
        <v>21</v>
      </c>
      <c r="F3611" t="s">
        <v>22</v>
      </c>
      <c r="G3611" t="s">
        <v>113</v>
      </c>
      <c r="H3611" t="s">
        <v>132</v>
      </c>
      <c r="I3611" t="s">
        <v>166</v>
      </c>
      <c r="J3611" t="s">
        <v>161</v>
      </c>
      <c r="K3611" t="s">
        <v>138</v>
      </c>
      <c r="L3611" t="s">
        <v>41</v>
      </c>
      <c r="M3611" t="s">
        <v>26</v>
      </c>
      <c r="N3611">
        <v>105</v>
      </c>
      <c r="O3611">
        <v>104</v>
      </c>
      <c r="P3611">
        <v>80</v>
      </c>
      <c r="Q3611">
        <v>47</v>
      </c>
      <c r="R3611">
        <v>0</v>
      </c>
      <c r="S3611">
        <v>0</v>
      </c>
      <c r="T3611">
        <v>0</v>
      </c>
      <c r="U3611">
        <v>0</v>
      </c>
      <c r="V3611">
        <v>99</v>
      </c>
      <c r="W3611">
        <v>76</v>
      </c>
      <c r="X3611">
        <v>44</v>
      </c>
      <c r="Y3611" t="s">
        <v>173</v>
      </c>
      <c r="Z3611" t="s">
        <v>173</v>
      </c>
      <c r="AA3611" t="s">
        <v>173</v>
      </c>
      <c r="AB3611" t="s">
        <v>173</v>
      </c>
      <c r="AC3611" s="25">
        <v>65.822784810126578</v>
      </c>
      <c r="AD3611" s="25">
        <v>50.632911392405063</v>
      </c>
      <c r="AE3611" s="25">
        <v>29.746835443037973</v>
      </c>
      <c r="AQ3611" s="5">
        <f>VLOOKUP(AR3611,'End KS4 denominations'!A:G,7,0)</f>
        <v>158</v>
      </c>
      <c r="AR3611" s="5" t="str">
        <f t="shared" si="56"/>
        <v>Girls.S9.state-funded mainstream.Total.Sikh</v>
      </c>
    </row>
    <row r="3612" spans="1:44" x14ac:dyDescent="0.25">
      <c r="A3612">
        <v>201819</v>
      </c>
      <c r="B3612" t="s">
        <v>19</v>
      </c>
      <c r="C3612" t="s">
        <v>110</v>
      </c>
      <c r="D3612" t="s">
        <v>20</v>
      </c>
      <c r="E3612" t="s">
        <v>21</v>
      </c>
      <c r="F3612" t="s">
        <v>22</v>
      </c>
      <c r="G3612" t="s">
        <v>161</v>
      </c>
      <c r="H3612" t="s">
        <v>132</v>
      </c>
      <c r="I3612" t="s">
        <v>166</v>
      </c>
      <c r="J3612" t="s">
        <v>161</v>
      </c>
      <c r="K3612" t="s">
        <v>138</v>
      </c>
      <c r="L3612" t="s">
        <v>41</v>
      </c>
      <c r="M3612" t="s">
        <v>26</v>
      </c>
      <c r="N3612">
        <v>241</v>
      </c>
      <c r="O3612">
        <v>240</v>
      </c>
      <c r="P3612">
        <v>171</v>
      </c>
      <c r="Q3612">
        <v>104</v>
      </c>
      <c r="R3612">
        <v>0</v>
      </c>
      <c r="S3612">
        <v>0</v>
      </c>
      <c r="T3612">
        <v>0</v>
      </c>
      <c r="U3612">
        <v>0</v>
      </c>
      <c r="V3612">
        <v>99</v>
      </c>
      <c r="W3612">
        <v>70</v>
      </c>
      <c r="X3612">
        <v>43</v>
      </c>
      <c r="Y3612" t="s">
        <v>173</v>
      </c>
      <c r="Z3612" t="s">
        <v>173</v>
      </c>
      <c r="AA3612" t="s">
        <v>173</v>
      </c>
      <c r="AB3612" t="s">
        <v>173</v>
      </c>
      <c r="AC3612" s="25">
        <v>68.767908309455578</v>
      </c>
      <c r="AD3612" s="25">
        <v>48.997134670487107</v>
      </c>
      <c r="AE3612" s="25">
        <v>29.799426934097422</v>
      </c>
      <c r="AQ3612" s="5">
        <f>VLOOKUP(AR3612,'End KS4 denominations'!A:G,7,0)</f>
        <v>349</v>
      </c>
      <c r="AR3612" s="5" t="str">
        <f t="shared" si="56"/>
        <v>Total.S9.state-funded mainstream.Total.Sikh</v>
      </c>
    </row>
    <row r="3613" spans="1:44" x14ac:dyDescent="0.25">
      <c r="A3613">
        <v>201819</v>
      </c>
      <c r="B3613" t="s">
        <v>19</v>
      </c>
      <c r="C3613" t="s">
        <v>110</v>
      </c>
      <c r="D3613" t="s">
        <v>20</v>
      </c>
      <c r="E3613" t="s">
        <v>21</v>
      </c>
      <c r="F3613" t="s">
        <v>22</v>
      </c>
      <c r="G3613" t="s">
        <v>111</v>
      </c>
      <c r="H3613" t="s">
        <v>132</v>
      </c>
      <c r="I3613" t="s">
        <v>166</v>
      </c>
      <c r="J3613" t="s">
        <v>161</v>
      </c>
      <c r="K3613" t="s">
        <v>90</v>
      </c>
      <c r="L3613" t="s">
        <v>42</v>
      </c>
      <c r="M3613" t="s">
        <v>26</v>
      </c>
      <c r="N3613">
        <v>119</v>
      </c>
      <c r="O3613">
        <v>119</v>
      </c>
      <c r="P3613">
        <v>65</v>
      </c>
      <c r="Q3613">
        <v>45</v>
      </c>
      <c r="R3613">
        <v>0</v>
      </c>
      <c r="S3613">
        <v>0</v>
      </c>
      <c r="T3613">
        <v>0</v>
      </c>
      <c r="U3613">
        <v>0</v>
      </c>
      <c r="V3613">
        <v>100</v>
      </c>
      <c r="W3613">
        <v>54</v>
      </c>
      <c r="X3613">
        <v>37</v>
      </c>
      <c r="Y3613" t="s">
        <v>173</v>
      </c>
      <c r="Z3613" t="s">
        <v>173</v>
      </c>
      <c r="AA3613" t="s">
        <v>173</v>
      </c>
      <c r="AB3613" t="s">
        <v>173</v>
      </c>
      <c r="AC3613" s="25">
        <v>0.78351329997366337</v>
      </c>
      <c r="AD3613" s="25">
        <v>0.42796944956544641</v>
      </c>
      <c r="AE3613" s="25">
        <v>0.29628654200684751</v>
      </c>
      <c r="AQ3613" s="5">
        <f>VLOOKUP(AR3613,'End KS4 denominations'!A:G,7,0)</f>
        <v>15188</v>
      </c>
      <c r="AR3613" s="5" t="str">
        <f t="shared" si="56"/>
        <v>Boys.S9.state-funded mainstream.Total.Church of England</v>
      </c>
    </row>
    <row r="3614" spans="1:44" x14ac:dyDescent="0.25">
      <c r="A3614">
        <v>201819</v>
      </c>
      <c r="B3614" t="s">
        <v>19</v>
      </c>
      <c r="C3614" t="s">
        <v>110</v>
      </c>
      <c r="D3614" t="s">
        <v>20</v>
      </c>
      <c r="E3614" t="s">
        <v>21</v>
      </c>
      <c r="F3614" t="s">
        <v>22</v>
      </c>
      <c r="G3614" t="s">
        <v>113</v>
      </c>
      <c r="H3614" t="s">
        <v>132</v>
      </c>
      <c r="I3614" t="s">
        <v>166</v>
      </c>
      <c r="J3614" t="s">
        <v>161</v>
      </c>
      <c r="K3614" t="s">
        <v>90</v>
      </c>
      <c r="L3614" t="s">
        <v>42</v>
      </c>
      <c r="M3614" t="s">
        <v>26</v>
      </c>
      <c r="N3614">
        <v>96</v>
      </c>
      <c r="O3614">
        <v>95</v>
      </c>
      <c r="P3614">
        <v>82</v>
      </c>
      <c r="Q3614">
        <v>69</v>
      </c>
      <c r="R3614">
        <v>0</v>
      </c>
      <c r="S3614">
        <v>0</v>
      </c>
      <c r="T3614">
        <v>0</v>
      </c>
      <c r="U3614">
        <v>0</v>
      </c>
      <c r="V3614">
        <v>98</v>
      </c>
      <c r="W3614">
        <v>85</v>
      </c>
      <c r="X3614">
        <v>71</v>
      </c>
      <c r="Y3614" t="s">
        <v>173</v>
      </c>
      <c r="Z3614" t="s">
        <v>173</v>
      </c>
      <c r="AA3614" t="s">
        <v>173</v>
      </c>
      <c r="AB3614" t="s">
        <v>173</v>
      </c>
      <c r="AC3614" s="25">
        <v>0.64859698231719809</v>
      </c>
      <c r="AD3614" s="25">
        <v>0.55984160578958153</v>
      </c>
      <c r="AE3614" s="25">
        <v>0.47108622926196486</v>
      </c>
      <c r="AQ3614" s="5">
        <f>VLOOKUP(AR3614,'End KS4 denominations'!A:G,7,0)</f>
        <v>14647</v>
      </c>
      <c r="AR3614" s="5" t="str">
        <f t="shared" si="56"/>
        <v>Girls.S9.state-funded mainstream.Total.Church of England</v>
      </c>
    </row>
    <row r="3615" spans="1:44" x14ac:dyDescent="0.25">
      <c r="A3615">
        <v>201819</v>
      </c>
      <c r="B3615" t="s">
        <v>19</v>
      </c>
      <c r="C3615" t="s">
        <v>110</v>
      </c>
      <c r="D3615" t="s">
        <v>20</v>
      </c>
      <c r="E3615" t="s">
        <v>21</v>
      </c>
      <c r="F3615" t="s">
        <v>22</v>
      </c>
      <c r="G3615" t="s">
        <v>161</v>
      </c>
      <c r="H3615" t="s">
        <v>132</v>
      </c>
      <c r="I3615" t="s">
        <v>166</v>
      </c>
      <c r="J3615" t="s">
        <v>161</v>
      </c>
      <c r="K3615" t="s">
        <v>90</v>
      </c>
      <c r="L3615" t="s">
        <v>42</v>
      </c>
      <c r="M3615" t="s">
        <v>26</v>
      </c>
      <c r="N3615">
        <v>215</v>
      </c>
      <c r="O3615">
        <v>214</v>
      </c>
      <c r="P3615">
        <v>147</v>
      </c>
      <c r="Q3615">
        <v>114</v>
      </c>
      <c r="R3615">
        <v>0</v>
      </c>
      <c r="S3615">
        <v>0</v>
      </c>
      <c r="T3615">
        <v>0</v>
      </c>
      <c r="U3615">
        <v>0</v>
      </c>
      <c r="V3615">
        <v>99</v>
      </c>
      <c r="W3615">
        <v>68</v>
      </c>
      <c r="X3615">
        <v>53</v>
      </c>
      <c r="Y3615" t="s">
        <v>173</v>
      </c>
      <c r="Z3615" t="s">
        <v>173</v>
      </c>
      <c r="AA3615" t="s">
        <v>173</v>
      </c>
      <c r="AB3615" t="s">
        <v>173</v>
      </c>
      <c r="AC3615" s="25">
        <v>0.71727836433718783</v>
      </c>
      <c r="AD3615" s="25">
        <v>0.49270990447461033</v>
      </c>
      <c r="AE3615" s="25">
        <v>0.38210155857214678</v>
      </c>
      <c r="AQ3615" s="5">
        <f>VLOOKUP(AR3615,'End KS4 denominations'!A:G,7,0)</f>
        <v>29835</v>
      </c>
      <c r="AR3615" s="5" t="str">
        <f t="shared" si="56"/>
        <v>Total.S9.state-funded mainstream.Total.Church of England</v>
      </c>
    </row>
    <row r="3616" spans="1:44" x14ac:dyDescent="0.25">
      <c r="A3616">
        <v>201819</v>
      </c>
      <c r="B3616" t="s">
        <v>19</v>
      </c>
      <c r="C3616" t="s">
        <v>110</v>
      </c>
      <c r="D3616" t="s">
        <v>20</v>
      </c>
      <c r="E3616" t="s">
        <v>21</v>
      </c>
      <c r="F3616" t="s">
        <v>22</v>
      </c>
      <c r="G3616" t="s">
        <v>111</v>
      </c>
      <c r="H3616" t="s">
        <v>132</v>
      </c>
      <c r="I3616" t="s">
        <v>166</v>
      </c>
      <c r="J3616" t="s">
        <v>161</v>
      </c>
      <c r="K3616" t="s">
        <v>91</v>
      </c>
      <c r="L3616" t="s">
        <v>42</v>
      </c>
      <c r="M3616" t="s">
        <v>26</v>
      </c>
      <c r="N3616">
        <v>2202</v>
      </c>
      <c r="O3616">
        <v>2119</v>
      </c>
      <c r="P3616">
        <v>1194</v>
      </c>
      <c r="Q3616">
        <v>846</v>
      </c>
      <c r="R3616">
        <v>0</v>
      </c>
      <c r="S3616">
        <v>0</v>
      </c>
      <c r="T3616">
        <v>0</v>
      </c>
      <c r="U3616">
        <v>0</v>
      </c>
      <c r="V3616">
        <v>96</v>
      </c>
      <c r="W3616">
        <v>54</v>
      </c>
      <c r="X3616">
        <v>38</v>
      </c>
      <c r="Y3616" t="s">
        <v>173</v>
      </c>
      <c r="Z3616" t="s">
        <v>173</v>
      </c>
      <c r="AA3616" t="s">
        <v>173</v>
      </c>
      <c r="AB3616" t="s">
        <v>173</v>
      </c>
      <c r="AC3616" s="25">
        <v>0.95489162272993555</v>
      </c>
      <c r="AD3616" s="25">
        <v>0.53805596863593352</v>
      </c>
      <c r="AE3616" s="25">
        <v>0.3812356360686765</v>
      </c>
      <c r="AQ3616" s="5">
        <f>VLOOKUP(AR3616,'End KS4 denominations'!A:G,7,0)</f>
        <v>221910</v>
      </c>
      <c r="AR3616" s="5" t="str">
        <f t="shared" si="56"/>
        <v>Boys.S9.state-funded mainstream.Total.No religious character</v>
      </c>
    </row>
    <row r="3617" spans="1:44" x14ac:dyDescent="0.25">
      <c r="A3617">
        <v>201819</v>
      </c>
      <c r="B3617" t="s">
        <v>19</v>
      </c>
      <c r="C3617" t="s">
        <v>110</v>
      </c>
      <c r="D3617" t="s">
        <v>20</v>
      </c>
      <c r="E3617" t="s">
        <v>21</v>
      </c>
      <c r="F3617" t="s">
        <v>22</v>
      </c>
      <c r="G3617" t="s">
        <v>113</v>
      </c>
      <c r="H3617" t="s">
        <v>132</v>
      </c>
      <c r="I3617" t="s">
        <v>166</v>
      </c>
      <c r="J3617" t="s">
        <v>161</v>
      </c>
      <c r="K3617" t="s">
        <v>91</v>
      </c>
      <c r="L3617" t="s">
        <v>42</v>
      </c>
      <c r="M3617" t="s">
        <v>26</v>
      </c>
      <c r="N3617">
        <v>1573</v>
      </c>
      <c r="O3617">
        <v>1547</v>
      </c>
      <c r="P3617">
        <v>1157</v>
      </c>
      <c r="Q3617">
        <v>954</v>
      </c>
      <c r="R3617">
        <v>0</v>
      </c>
      <c r="S3617">
        <v>0</v>
      </c>
      <c r="T3617">
        <v>0</v>
      </c>
      <c r="U3617">
        <v>0</v>
      </c>
      <c r="V3617">
        <v>98</v>
      </c>
      <c r="W3617">
        <v>73</v>
      </c>
      <c r="X3617">
        <v>60</v>
      </c>
      <c r="Y3617" t="s">
        <v>173</v>
      </c>
      <c r="Z3617" t="s">
        <v>173</v>
      </c>
      <c r="AA3617" t="s">
        <v>173</v>
      </c>
      <c r="AB3617" t="s">
        <v>173</v>
      </c>
      <c r="AC3617" s="25">
        <v>0.71802202800610804</v>
      </c>
      <c r="AD3617" s="25">
        <v>0.53700807136591278</v>
      </c>
      <c r="AE3617" s="25">
        <v>0.44278798624293925</v>
      </c>
      <c r="AQ3617" s="5">
        <f>VLOOKUP(AR3617,'End KS4 denominations'!A:G,7,0)</f>
        <v>215453</v>
      </c>
      <c r="AR3617" s="5" t="str">
        <f t="shared" si="56"/>
        <v>Girls.S9.state-funded mainstream.Total.No religious character</v>
      </c>
    </row>
    <row r="3618" spans="1:44" x14ac:dyDescent="0.25">
      <c r="A3618">
        <v>201819</v>
      </c>
      <c r="B3618" t="s">
        <v>19</v>
      </c>
      <c r="C3618" t="s">
        <v>110</v>
      </c>
      <c r="D3618" t="s">
        <v>20</v>
      </c>
      <c r="E3618" t="s">
        <v>21</v>
      </c>
      <c r="F3618" t="s">
        <v>22</v>
      </c>
      <c r="G3618" t="s">
        <v>161</v>
      </c>
      <c r="H3618" t="s">
        <v>132</v>
      </c>
      <c r="I3618" t="s">
        <v>166</v>
      </c>
      <c r="J3618" t="s">
        <v>161</v>
      </c>
      <c r="K3618" t="s">
        <v>91</v>
      </c>
      <c r="L3618" t="s">
        <v>42</v>
      </c>
      <c r="M3618" t="s">
        <v>26</v>
      </c>
      <c r="N3618">
        <v>3775</v>
      </c>
      <c r="O3618">
        <v>3666</v>
      </c>
      <c r="P3618">
        <v>2351</v>
      </c>
      <c r="Q3618">
        <v>1800</v>
      </c>
      <c r="R3618">
        <v>0</v>
      </c>
      <c r="S3618">
        <v>0</v>
      </c>
      <c r="T3618">
        <v>0</v>
      </c>
      <c r="U3618">
        <v>0</v>
      </c>
      <c r="V3618">
        <v>97</v>
      </c>
      <c r="W3618">
        <v>62</v>
      </c>
      <c r="X3618">
        <v>47</v>
      </c>
      <c r="Y3618" t="s">
        <v>173</v>
      </c>
      <c r="Z3618" t="s">
        <v>173</v>
      </c>
      <c r="AA3618" t="s">
        <v>173</v>
      </c>
      <c r="AB3618" t="s">
        <v>173</v>
      </c>
      <c r="AC3618" s="25">
        <v>0.8382053351563804</v>
      </c>
      <c r="AD3618" s="25">
        <v>0.53753975530623299</v>
      </c>
      <c r="AE3618" s="25">
        <v>0.41155744770362374</v>
      </c>
      <c r="AQ3618" s="5">
        <f>VLOOKUP(AR3618,'End KS4 denominations'!A:G,7,0)</f>
        <v>437363</v>
      </c>
      <c r="AR3618" s="5" t="str">
        <f t="shared" si="56"/>
        <v>Total.S9.state-funded mainstream.Total.No religious character</v>
      </c>
    </row>
    <row r="3619" spans="1:44" x14ac:dyDescent="0.25">
      <c r="A3619">
        <v>201819</v>
      </c>
      <c r="B3619" t="s">
        <v>19</v>
      </c>
      <c r="C3619" t="s">
        <v>110</v>
      </c>
      <c r="D3619" t="s">
        <v>20</v>
      </c>
      <c r="E3619" t="s">
        <v>21</v>
      </c>
      <c r="F3619" t="s">
        <v>22</v>
      </c>
      <c r="G3619" t="s">
        <v>111</v>
      </c>
      <c r="H3619" t="s">
        <v>132</v>
      </c>
      <c r="I3619" t="s">
        <v>166</v>
      </c>
      <c r="J3619" t="s">
        <v>161</v>
      </c>
      <c r="K3619" t="s">
        <v>133</v>
      </c>
      <c r="L3619" t="s">
        <v>42</v>
      </c>
      <c r="M3619" t="s">
        <v>26</v>
      </c>
      <c r="N3619">
        <v>27</v>
      </c>
      <c r="O3619">
        <v>26</v>
      </c>
      <c r="P3619">
        <v>13</v>
      </c>
      <c r="Q3619">
        <v>12</v>
      </c>
      <c r="R3619">
        <v>0</v>
      </c>
      <c r="S3619">
        <v>0</v>
      </c>
      <c r="T3619">
        <v>0</v>
      </c>
      <c r="U3619">
        <v>0</v>
      </c>
      <c r="V3619">
        <v>96</v>
      </c>
      <c r="W3619">
        <v>48</v>
      </c>
      <c r="X3619">
        <v>44</v>
      </c>
      <c r="Y3619" t="s">
        <v>173</v>
      </c>
      <c r="Z3619" t="s">
        <v>173</v>
      </c>
      <c r="AA3619" t="s">
        <v>173</v>
      </c>
      <c r="AB3619" t="s">
        <v>173</v>
      </c>
      <c r="AC3619" s="25">
        <v>0.50850772540582823</v>
      </c>
      <c r="AD3619" s="25">
        <v>0.25425386270291411</v>
      </c>
      <c r="AE3619" s="25">
        <v>0.23469587326422842</v>
      </c>
      <c r="AQ3619" s="5">
        <f>VLOOKUP(AR3619,'End KS4 denominations'!A:G,7,0)</f>
        <v>5113</v>
      </c>
      <c r="AR3619" s="5" t="str">
        <f t="shared" si="56"/>
        <v>Boys.S9.state-funded mainstream.Total.Other Christian faith</v>
      </c>
    </row>
    <row r="3620" spans="1:44" x14ac:dyDescent="0.25">
      <c r="A3620">
        <v>201819</v>
      </c>
      <c r="B3620" t="s">
        <v>19</v>
      </c>
      <c r="C3620" t="s">
        <v>110</v>
      </c>
      <c r="D3620" t="s">
        <v>20</v>
      </c>
      <c r="E3620" t="s">
        <v>21</v>
      </c>
      <c r="F3620" t="s">
        <v>22</v>
      </c>
      <c r="G3620" t="s">
        <v>113</v>
      </c>
      <c r="H3620" t="s">
        <v>132</v>
      </c>
      <c r="I3620" t="s">
        <v>166</v>
      </c>
      <c r="J3620" t="s">
        <v>161</v>
      </c>
      <c r="K3620" t="s">
        <v>133</v>
      </c>
      <c r="L3620" t="s">
        <v>42</v>
      </c>
      <c r="M3620" t="s">
        <v>26</v>
      </c>
      <c r="N3620">
        <v>5</v>
      </c>
      <c r="O3620">
        <v>5</v>
      </c>
      <c r="P3620">
        <v>5</v>
      </c>
      <c r="Q3620">
        <v>5</v>
      </c>
      <c r="R3620">
        <v>0</v>
      </c>
      <c r="S3620">
        <v>0</v>
      </c>
      <c r="T3620">
        <v>0</v>
      </c>
      <c r="U3620">
        <v>0</v>
      </c>
      <c r="V3620">
        <v>100</v>
      </c>
      <c r="W3620">
        <v>100</v>
      </c>
      <c r="X3620">
        <v>100</v>
      </c>
      <c r="Y3620" t="s">
        <v>173</v>
      </c>
      <c r="Z3620" t="s">
        <v>173</v>
      </c>
      <c r="AA3620" t="s">
        <v>173</v>
      </c>
      <c r="AB3620" t="s">
        <v>173</v>
      </c>
      <c r="AC3620" s="25">
        <v>0.11001100110011</v>
      </c>
      <c r="AD3620" s="25">
        <v>0.11001100110011</v>
      </c>
      <c r="AE3620" s="25">
        <v>0.11001100110011</v>
      </c>
      <c r="AQ3620" s="5">
        <f>VLOOKUP(AR3620,'End KS4 denominations'!A:G,7,0)</f>
        <v>4545</v>
      </c>
      <c r="AR3620" s="5" t="str">
        <f t="shared" si="56"/>
        <v>Girls.S9.state-funded mainstream.Total.Other Christian faith</v>
      </c>
    </row>
    <row r="3621" spans="1:44" x14ac:dyDescent="0.25">
      <c r="A3621">
        <v>201819</v>
      </c>
      <c r="B3621" t="s">
        <v>19</v>
      </c>
      <c r="C3621" t="s">
        <v>110</v>
      </c>
      <c r="D3621" t="s">
        <v>20</v>
      </c>
      <c r="E3621" t="s">
        <v>21</v>
      </c>
      <c r="F3621" t="s">
        <v>22</v>
      </c>
      <c r="G3621" t="s">
        <v>161</v>
      </c>
      <c r="H3621" t="s">
        <v>132</v>
      </c>
      <c r="I3621" t="s">
        <v>166</v>
      </c>
      <c r="J3621" t="s">
        <v>161</v>
      </c>
      <c r="K3621" t="s">
        <v>133</v>
      </c>
      <c r="L3621" t="s">
        <v>42</v>
      </c>
      <c r="M3621" t="s">
        <v>26</v>
      </c>
      <c r="N3621">
        <v>32</v>
      </c>
      <c r="O3621">
        <v>31</v>
      </c>
      <c r="P3621">
        <v>18</v>
      </c>
      <c r="Q3621">
        <v>17</v>
      </c>
      <c r="R3621">
        <v>0</v>
      </c>
      <c r="S3621">
        <v>0</v>
      </c>
      <c r="T3621">
        <v>0</v>
      </c>
      <c r="U3621">
        <v>0</v>
      </c>
      <c r="V3621">
        <v>96</v>
      </c>
      <c r="W3621">
        <v>56</v>
      </c>
      <c r="X3621">
        <v>53</v>
      </c>
      <c r="Y3621" t="s">
        <v>173</v>
      </c>
      <c r="Z3621" t="s">
        <v>173</v>
      </c>
      <c r="AA3621" t="s">
        <v>173</v>
      </c>
      <c r="AB3621" t="s">
        <v>173</v>
      </c>
      <c r="AC3621" s="25">
        <v>0.32097742803893148</v>
      </c>
      <c r="AD3621" s="25">
        <v>0.18637399047421827</v>
      </c>
      <c r="AE3621" s="25">
        <v>0.17601987989231727</v>
      </c>
      <c r="AQ3621" s="5">
        <f>VLOOKUP(AR3621,'End KS4 denominations'!A:G,7,0)</f>
        <v>9658</v>
      </c>
      <c r="AR3621" s="5" t="str">
        <f t="shared" si="56"/>
        <v>Total.S9.state-funded mainstream.Total.Other Christian faith</v>
      </c>
    </row>
    <row r="3622" spans="1:44" x14ac:dyDescent="0.25">
      <c r="A3622">
        <v>201819</v>
      </c>
      <c r="B3622" t="s">
        <v>19</v>
      </c>
      <c r="C3622" t="s">
        <v>110</v>
      </c>
      <c r="D3622" t="s">
        <v>20</v>
      </c>
      <c r="E3622" t="s">
        <v>21</v>
      </c>
      <c r="F3622" t="s">
        <v>22</v>
      </c>
      <c r="G3622" t="s">
        <v>111</v>
      </c>
      <c r="H3622" t="s">
        <v>132</v>
      </c>
      <c r="I3622" t="s">
        <v>166</v>
      </c>
      <c r="J3622" t="s">
        <v>161</v>
      </c>
      <c r="K3622" t="s">
        <v>134</v>
      </c>
      <c r="L3622" t="s">
        <v>42</v>
      </c>
      <c r="M3622" t="s">
        <v>26</v>
      </c>
      <c r="N3622">
        <v>154</v>
      </c>
      <c r="O3622">
        <v>149</v>
      </c>
      <c r="P3622">
        <v>101</v>
      </c>
      <c r="Q3622">
        <v>79</v>
      </c>
      <c r="R3622">
        <v>0</v>
      </c>
      <c r="S3622">
        <v>0</v>
      </c>
      <c r="T3622">
        <v>0</v>
      </c>
      <c r="U3622">
        <v>0</v>
      </c>
      <c r="V3622">
        <v>96</v>
      </c>
      <c r="W3622">
        <v>65</v>
      </c>
      <c r="X3622">
        <v>51</v>
      </c>
      <c r="Y3622" t="s">
        <v>173</v>
      </c>
      <c r="Z3622" t="s">
        <v>173</v>
      </c>
      <c r="AA3622" t="s">
        <v>173</v>
      </c>
      <c r="AB3622" t="s">
        <v>173</v>
      </c>
      <c r="AC3622" s="25">
        <v>0.59981482226963478</v>
      </c>
      <c r="AD3622" s="25">
        <v>0.40658588623646391</v>
      </c>
      <c r="AE3622" s="25">
        <v>0.31802262388792724</v>
      </c>
      <c r="AQ3622" s="5">
        <f>VLOOKUP(AR3622,'End KS4 denominations'!A:G,7,0)</f>
        <v>24841</v>
      </c>
      <c r="AR3622" s="5" t="str">
        <f t="shared" si="56"/>
        <v>Boys.S9.state-funded mainstream.Total.Roman catholic</v>
      </c>
    </row>
    <row r="3623" spans="1:44" x14ac:dyDescent="0.25">
      <c r="A3623">
        <v>201819</v>
      </c>
      <c r="B3623" t="s">
        <v>19</v>
      </c>
      <c r="C3623" t="s">
        <v>110</v>
      </c>
      <c r="D3623" t="s">
        <v>20</v>
      </c>
      <c r="E3623" t="s">
        <v>21</v>
      </c>
      <c r="F3623" t="s">
        <v>22</v>
      </c>
      <c r="G3623" t="s">
        <v>113</v>
      </c>
      <c r="H3623" t="s">
        <v>132</v>
      </c>
      <c r="I3623" t="s">
        <v>166</v>
      </c>
      <c r="J3623" t="s">
        <v>161</v>
      </c>
      <c r="K3623" t="s">
        <v>134</v>
      </c>
      <c r="L3623" t="s">
        <v>42</v>
      </c>
      <c r="M3623" t="s">
        <v>26</v>
      </c>
      <c r="N3623">
        <v>114</v>
      </c>
      <c r="O3623">
        <v>110</v>
      </c>
      <c r="P3623">
        <v>76</v>
      </c>
      <c r="Q3623">
        <v>65</v>
      </c>
      <c r="R3623">
        <v>0</v>
      </c>
      <c r="S3623">
        <v>0</v>
      </c>
      <c r="T3623">
        <v>0</v>
      </c>
      <c r="U3623">
        <v>0</v>
      </c>
      <c r="V3623">
        <v>96</v>
      </c>
      <c r="W3623">
        <v>66</v>
      </c>
      <c r="X3623">
        <v>57</v>
      </c>
      <c r="Y3623" t="s">
        <v>173</v>
      </c>
      <c r="Z3623" t="s">
        <v>173</v>
      </c>
      <c r="AA3623" t="s">
        <v>173</v>
      </c>
      <c r="AB3623" t="s">
        <v>173</v>
      </c>
      <c r="AC3623" s="25">
        <v>0.4220380601596071</v>
      </c>
      <c r="AD3623" s="25">
        <v>0.29158993247391035</v>
      </c>
      <c r="AE3623" s="25">
        <v>0.24938612645794966</v>
      </c>
      <c r="AQ3623" s="5">
        <f>VLOOKUP(AR3623,'End KS4 denominations'!A:G,7,0)</f>
        <v>26064</v>
      </c>
      <c r="AR3623" s="5" t="str">
        <f t="shared" si="56"/>
        <v>Girls.S9.state-funded mainstream.Total.Roman catholic</v>
      </c>
    </row>
    <row r="3624" spans="1:44" x14ac:dyDescent="0.25">
      <c r="A3624">
        <v>201819</v>
      </c>
      <c r="B3624" t="s">
        <v>19</v>
      </c>
      <c r="C3624" t="s">
        <v>110</v>
      </c>
      <c r="D3624" t="s">
        <v>20</v>
      </c>
      <c r="E3624" t="s">
        <v>21</v>
      </c>
      <c r="F3624" t="s">
        <v>22</v>
      </c>
      <c r="G3624" t="s">
        <v>161</v>
      </c>
      <c r="H3624" t="s">
        <v>132</v>
      </c>
      <c r="I3624" t="s">
        <v>166</v>
      </c>
      <c r="J3624" t="s">
        <v>161</v>
      </c>
      <c r="K3624" t="s">
        <v>134</v>
      </c>
      <c r="L3624" t="s">
        <v>42</v>
      </c>
      <c r="M3624" t="s">
        <v>26</v>
      </c>
      <c r="N3624">
        <v>268</v>
      </c>
      <c r="O3624">
        <v>259</v>
      </c>
      <c r="P3624">
        <v>177</v>
      </c>
      <c r="Q3624">
        <v>144</v>
      </c>
      <c r="R3624">
        <v>0</v>
      </c>
      <c r="S3624">
        <v>0</v>
      </c>
      <c r="T3624">
        <v>0</v>
      </c>
      <c r="U3624">
        <v>0</v>
      </c>
      <c r="V3624">
        <v>96</v>
      </c>
      <c r="W3624">
        <v>66</v>
      </c>
      <c r="X3624">
        <v>53</v>
      </c>
      <c r="Y3624" t="s">
        <v>173</v>
      </c>
      <c r="Z3624" t="s">
        <v>173</v>
      </c>
      <c r="AA3624" t="s">
        <v>173</v>
      </c>
      <c r="AB3624" t="s">
        <v>173</v>
      </c>
      <c r="AC3624" s="25">
        <v>0.50879088498182889</v>
      </c>
      <c r="AD3624" s="25">
        <v>0.34770651213043907</v>
      </c>
      <c r="AE3624" s="25">
        <v>0.28287987427561145</v>
      </c>
      <c r="AQ3624" s="5">
        <f>VLOOKUP(AR3624,'End KS4 denominations'!A:G,7,0)</f>
        <v>50905</v>
      </c>
      <c r="AR3624" s="5" t="str">
        <f t="shared" si="56"/>
        <v>Total.S9.state-funded mainstream.Total.Roman catholic</v>
      </c>
    </row>
    <row r="3625" spans="1:44" x14ac:dyDescent="0.25">
      <c r="A3625">
        <v>201819</v>
      </c>
      <c r="B3625" t="s">
        <v>19</v>
      </c>
      <c r="C3625" t="s">
        <v>110</v>
      </c>
      <c r="D3625" t="s">
        <v>20</v>
      </c>
      <c r="E3625" t="s">
        <v>21</v>
      </c>
      <c r="F3625" t="s">
        <v>22</v>
      </c>
      <c r="G3625" t="s">
        <v>111</v>
      </c>
      <c r="H3625" t="s">
        <v>132</v>
      </c>
      <c r="I3625" t="s">
        <v>166</v>
      </c>
      <c r="J3625" t="s">
        <v>161</v>
      </c>
      <c r="K3625" t="s">
        <v>90</v>
      </c>
      <c r="L3625" t="s">
        <v>43</v>
      </c>
      <c r="M3625" t="s">
        <v>26</v>
      </c>
      <c r="N3625">
        <v>3248</v>
      </c>
      <c r="O3625">
        <v>3130</v>
      </c>
      <c r="P3625">
        <v>2014</v>
      </c>
      <c r="Q3625">
        <v>1544</v>
      </c>
      <c r="R3625">
        <v>0</v>
      </c>
      <c r="S3625">
        <v>0</v>
      </c>
      <c r="T3625">
        <v>0</v>
      </c>
      <c r="U3625">
        <v>0</v>
      </c>
      <c r="V3625">
        <v>96</v>
      </c>
      <c r="W3625">
        <v>62</v>
      </c>
      <c r="X3625">
        <v>47</v>
      </c>
      <c r="Y3625" t="s">
        <v>173</v>
      </c>
      <c r="Z3625" t="s">
        <v>173</v>
      </c>
      <c r="AA3625" t="s">
        <v>173</v>
      </c>
      <c r="AB3625" t="s">
        <v>173</v>
      </c>
      <c r="AC3625" s="25">
        <v>20.60837503292073</v>
      </c>
      <c r="AD3625" s="25">
        <v>13.26046879115091</v>
      </c>
      <c r="AE3625" s="25">
        <v>10.165920463523834</v>
      </c>
      <c r="AQ3625" s="5">
        <f>VLOOKUP(AR3625,'End KS4 denominations'!A:G,7,0)</f>
        <v>15188</v>
      </c>
      <c r="AR3625" s="5" t="str">
        <f t="shared" si="56"/>
        <v>Boys.S9.state-funded mainstream.Total.Church of England</v>
      </c>
    </row>
    <row r="3626" spans="1:44" x14ac:dyDescent="0.25">
      <c r="A3626">
        <v>201819</v>
      </c>
      <c r="B3626" t="s">
        <v>19</v>
      </c>
      <c r="C3626" t="s">
        <v>110</v>
      </c>
      <c r="D3626" t="s">
        <v>20</v>
      </c>
      <c r="E3626" t="s">
        <v>21</v>
      </c>
      <c r="F3626" t="s">
        <v>22</v>
      </c>
      <c r="G3626" t="s">
        <v>113</v>
      </c>
      <c r="H3626" t="s">
        <v>132</v>
      </c>
      <c r="I3626" t="s">
        <v>166</v>
      </c>
      <c r="J3626" t="s">
        <v>161</v>
      </c>
      <c r="K3626" t="s">
        <v>90</v>
      </c>
      <c r="L3626" t="s">
        <v>43</v>
      </c>
      <c r="M3626" t="s">
        <v>26</v>
      </c>
      <c r="N3626">
        <v>636</v>
      </c>
      <c r="O3626">
        <v>617</v>
      </c>
      <c r="P3626">
        <v>408</v>
      </c>
      <c r="Q3626">
        <v>309</v>
      </c>
      <c r="R3626">
        <v>0</v>
      </c>
      <c r="S3626">
        <v>0</v>
      </c>
      <c r="T3626">
        <v>0</v>
      </c>
      <c r="U3626">
        <v>0</v>
      </c>
      <c r="V3626">
        <v>97</v>
      </c>
      <c r="W3626">
        <v>64</v>
      </c>
      <c r="X3626">
        <v>48</v>
      </c>
      <c r="Y3626" t="s">
        <v>173</v>
      </c>
      <c r="Z3626" t="s">
        <v>173</v>
      </c>
      <c r="AA3626" t="s">
        <v>173</v>
      </c>
      <c r="AB3626" t="s">
        <v>173</v>
      </c>
      <c r="AC3626" s="25">
        <v>4.2124667167338021</v>
      </c>
      <c r="AD3626" s="25">
        <v>2.7855533556359666</v>
      </c>
      <c r="AE3626" s="25">
        <v>2.1096470266948866</v>
      </c>
      <c r="AQ3626" s="5">
        <f>VLOOKUP(AR3626,'End KS4 denominations'!A:G,7,0)</f>
        <v>14647</v>
      </c>
      <c r="AR3626" s="5" t="str">
        <f t="shared" si="56"/>
        <v>Girls.S9.state-funded mainstream.Total.Church of England</v>
      </c>
    </row>
    <row r="3627" spans="1:44" x14ac:dyDescent="0.25">
      <c r="A3627">
        <v>201819</v>
      </c>
      <c r="B3627" t="s">
        <v>19</v>
      </c>
      <c r="C3627" t="s">
        <v>110</v>
      </c>
      <c r="D3627" t="s">
        <v>20</v>
      </c>
      <c r="E3627" t="s">
        <v>21</v>
      </c>
      <c r="F3627" t="s">
        <v>22</v>
      </c>
      <c r="G3627" t="s">
        <v>161</v>
      </c>
      <c r="H3627" t="s">
        <v>132</v>
      </c>
      <c r="I3627" t="s">
        <v>166</v>
      </c>
      <c r="J3627" t="s">
        <v>161</v>
      </c>
      <c r="K3627" t="s">
        <v>90</v>
      </c>
      <c r="L3627" t="s">
        <v>43</v>
      </c>
      <c r="M3627" t="s">
        <v>26</v>
      </c>
      <c r="N3627">
        <v>3884</v>
      </c>
      <c r="O3627">
        <v>3747</v>
      </c>
      <c r="P3627">
        <v>2422</v>
      </c>
      <c r="Q3627">
        <v>1853</v>
      </c>
      <c r="R3627">
        <v>0</v>
      </c>
      <c r="S3627">
        <v>0</v>
      </c>
      <c r="T3627">
        <v>0</v>
      </c>
      <c r="U3627">
        <v>0</v>
      </c>
      <c r="V3627">
        <v>96</v>
      </c>
      <c r="W3627">
        <v>62</v>
      </c>
      <c r="X3627">
        <v>47</v>
      </c>
      <c r="Y3627" t="s">
        <v>173</v>
      </c>
      <c r="Z3627" t="s">
        <v>173</v>
      </c>
      <c r="AA3627" t="s">
        <v>173</v>
      </c>
      <c r="AB3627" t="s">
        <v>173</v>
      </c>
      <c r="AC3627" s="25">
        <v>12.559074912016088</v>
      </c>
      <c r="AD3627" s="25">
        <v>8.1179822356292934</v>
      </c>
      <c r="AE3627" s="25">
        <v>6.2108262108262107</v>
      </c>
      <c r="AQ3627" s="5">
        <f>VLOOKUP(AR3627,'End KS4 denominations'!A:G,7,0)</f>
        <v>29835</v>
      </c>
      <c r="AR3627" s="5" t="str">
        <f t="shared" si="56"/>
        <v>Total.S9.state-funded mainstream.Total.Church of England</v>
      </c>
    </row>
    <row r="3628" spans="1:44" x14ac:dyDescent="0.25">
      <c r="A3628">
        <v>201819</v>
      </c>
      <c r="B3628" t="s">
        <v>19</v>
      </c>
      <c r="C3628" t="s">
        <v>110</v>
      </c>
      <c r="D3628" t="s">
        <v>20</v>
      </c>
      <c r="E3628" t="s">
        <v>21</v>
      </c>
      <c r="F3628" t="s">
        <v>22</v>
      </c>
      <c r="G3628" t="s">
        <v>111</v>
      </c>
      <c r="H3628" t="s">
        <v>132</v>
      </c>
      <c r="I3628" t="s">
        <v>166</v>
      </c>
      <c r="J3628" t="s">
        <v>161</v>
      </c>
      <c r="K3628" t="s">
        <v>135</v>
      </c>
      <c r="L3628" t="s">
        <v>43</v>
      </c>
      <c r="M3628" t="s">
        <v>26</v>
      </c>
      <c r="N3628">
        <v>29</v>
      </c>
      <c r="O3628">
        <v>29</v>
      </c>
      <c r="P3628">
        <v>21</v>
      </c>
      <c r="Q3628">
        <v>17</v>
      </c>
      <c r="R3628">
        <v>0</v>
      </c>
      <c r="S3628">
        <v>0</v>
      </c>
      <c r="T3628">
        <v>0</v>
      </c>
      <c r="U3628">
        <v>0</v>
      </c>
      <c r="V3628">
        <v>100</v>
      </c>
      <c r="W3628">
        <v>72</v>
      </c>
      <c r="X3628">
        <v>58</v>
      </c>
      <c r="Y3628" t="s">
        <v>173</v>
      </c>
      <c r="Z3628" t="s">
        <v>173</v>
      </c>
      <c r="AA3628" t="s">
        <v>173</v>
      </c>
      <c r="AB3628" t="s">
        <v>173</v>
      </c>
      <c r="AC3628" s="25">
        <v>37.662337662337663</v>
      </c>
      <c r="AD3628" s="25">
        <v>27.27272727272727</v>
      </c>
      <c r="AE3628" s="25">
        <v>22.077922077922079</v>
      </c>
      <c r="AQ3628" s="5">
        <f>VLOOKUP(AR3628,'End KS4 denominations'!A:G,7,0)</f>
        <v>77</v>
      </c>
      <c r="AR3628" s="5" t="str">
        <f t="shared" si="56"/>
        <v>Boys.S9.state-funded mainstream.Total.Hindu</v>
      </c>
    </row>
    <row r="3629" spans="1:44" x14ac:dyDescent="0.25">
      <c r="A3629">
        <v>201819</v>
      </c>
      <c r="B3629" t="s">
        <v>19</v>
      </c>
      <c r="C3629" t="s">
        <v>110</v>
      </c>
      <c r="D3629" t="s">
        <v>20</v>
      </c>
      <c r="E3629" t="s">
        <v>21</v>
      </c>
      <c r="F3629" t="s">
        <v>22</v>
      </c>
      <c r="G3629" t="s">
        <v>113</v>
      </c>
      <c r="H3629" t="s">
        <v>132</v>
      </c>
      <c r="I3629" t="s">
        <v>166</v>
      </c>
      <c r="J3629" t="s">
        <v>161</v>
      </c>
      <c r="K3629" t="s">
        <v>135</v>
      </c>
      <c r="L3629" t="s">
        <v>43</v>
      </c>
      <c r="M3629" t="s">
        <v>26</v>
      </c>
      <c r="N3629">
        <v>8</v>
      </c>
      <c r="O3629">
        <v>8</v>
      </c>
      <c r="P3629">
        <v>7</v>
      </c>
      <c r="Q3629">
        <v>6</v>
      </c>
      <c r="R3629">
        <v>0</v>
      </c>
      <c r="S3629">
        <v>0</v>
      </c>
      <c r="T3629">
        <v>0</v>
      </c>
      <c r="U3629">
        <v>0</v>
      </c>
      <c r="V3629">
        <v>100</v>
      </c>
      <c r="W3629">
        <v>87</v>
      </c>
      <c r="X3629">
        <v>75</v>
      </c>
      <c r="Y3629" t="s">
        <v>173</v>
      </c>
      <c r="Z3629" t="s">
        <v>173</v>
      </c>
      <c r="AA3629" t="s">
        <v>173</v>
      </c>
      <c r="AB3629" t="s">
        <v>173</v>
      </c>
      <c r="AC3629" s="25">
        <v>11.76470588235294</v>
      </c>
      <c r="AD3629" s="25">
        <v>10.294117647058822</v>
      </c>
      <c r="AE3629" s="25">
        <v>8.8235294117647065</v>
      </c>
      <c r="AQ3629" s="5">
        <f>VLOOKUP(AR3629,'End KS4 denominations'!A:G,7,0)</f>
        <v>68</v>
      </c>
      <c r="AR3629" s="5" t="str">
        <f t="shared" si="56"/>
        <v>Girls.S9.state-funded mainstream.Total.Hindu</v>
      </c>
    </row>
    <row r="3630" spans="1:44" x14ac:dyDescent="0.25">
      <c r="A3630">
        <v>201819</v>
      </c>
      <c r="B3630" t="s">
        <v>19</v>
      </c>
      <c r="C3630" t="s">
        <v>110</v>
      </c>
      <c r="D3630" t="s">
        <v>20</v>
      </c>
      <c r="E3630" t="s">
        <v>21</v>
      </c>
      <c r="F3630" t="s">
        <v>22</v>
      </c>
      <c r="G3630" t="s">
        <v>161</v>
      </c>
      <c r="H3630" t="s">
        <v>132</v>
      </c>
      <c r="I3630" t="s">
        <v>166</v>
      </c>
      <c r="J3630" t="s">
        <v>161</v>
      </c>
      <c r="K3630" t="s">
        <v>135</v>
      </c>
      <c r="L3630" t="s">
        <v>43</v>
      </c>
      <c r="M3630" t="s">
        <v>26</v>
      </c>
      <c r="N3630">
        <v>37</v>
      </c>
      <c r="O3630">
        <v>37</v>
      </c>
      <c r="P3630">
        <v>28</v>
      </c>
      <c r="Q3630">
        <v>23</v>
      </c>
      <c r="R3630">
        <v>0</v>
      </c>
      <c r="S3630">
        <v>0</v>
      </c>
      <c r="T3630">
        <v>0</v>
      </c>
      <c r="U3630">
        <v>0</v>
      </c>
      <c r="V3630">
        <v>100</v>
      </c>
      <c r="W3630">
        <v>75</v>
      </c>
      <c r="X3630">
        <v>62</v>
      </c>
      <c r="Y3630" t="s">
        <v>173</v>
      </c>
      <c r="Z3630" t="s">
        <v>173</v>
      </c>
      <c r="AA3630" t="s">
        <v>173</v>
      </c>
      <c r="AB3630" t="s">
        <v>173</v>
      </c>
      <c r="AC3630" s="25">
        <v>25.517241379310345</v>
      </c>
      <c r="AD3630" s="25">
        <v>19.310344827586206</v>
      </c>
      <c r="AE3630" s="25">
        <v>15.862068965517242</v>
      </c>
      <c r="AQ3630" s="5">
        <f>VLOOKUP(AR3630,'End KS4 denominations'!A:G,7,0)</f>
        <v>145</v>
      </c>
      <c r="AR3630" s="5" t="str">
        <f t="shared" si="56"/>
        <v>Total.S9.state-funded mainstream.Total.Hindu</v>
      </c>
    </row>
    <row r="3631" spans="1:44" x14ac:dyDescent="0.25">
      <c r="A3631">
        <v>201819</v>
      </c>
      <c r="B3631" t="s">
        <v>19</v>
      </c>
      <c r="C3631" t="s">
        <v>110</v>
      </c>
      <c r="D3631" t="s">
        <v>20</v>
      </c>
      <c r="E3631" t="s">
        <v>21</v>
      </c>
      <c r="F3631" t="s">
        <v>22</v>
      </c>
      <c r="G3631" t="s">
        <v>111</v>
      </c>
      <c r="H3631" t="s">
        <v>132</v>
      </c>
      <c r="I3631" t="s">
        <v>166</v>
      </c>
      <c r="J3631" t="s">
        <v>161</v>
      </c>
      <c r="K3631" t="s">
        <v>136</v>
      </c>
      <c r="L3631" t="s">
        <v>43</v>
      </c>
      <c r="M3631" t="s">
        <v>26</v>
      </c>
      <c r="N3631">
        <v>121</v>
      </c>
      <c r="O3631">
        <v>119</v>
      </c>
      <c r="P3631">
        <v>96</v>
      </c>
      <c r="Q3631">
        <v>86</v>
      </c>
      <c r="R3631">
        <v>0</v>
      </c>
      <c r="S3631">
        <v>0</v>
      </c>
      <c r="T3631">
        <v>0</v>
      </c>
      <c r="U3631">
        <v>0</v>
      </c>
      <c r="V3631">
        <v>98</v>
      </c>
      <c r="W3631">
        <v>79</v>
      </c>
      <c r="X3631">
        <v>71</v>
      </c>
      <c r="Y3631" t="s">
        <v>173</v>
      </c>
      <c r="Z3631" t="s">
        <v>173</v>
      </c>
      <c r="AA3631" t="s">
        <v>173</v>
      </c>
      <c r="AB3631" t="s">
        <v>173</v>
      </c>
      <c r="AC3631" s="25">
        <v>19.070512820512818</v>
      </c>
      <c r="AD3631" s="25">
        <v>15.384615384615385</v>
      </c>
      <c r="AE3631" s="25">
        <v>13.782051282051283</v>
      </c>
      <c r="AQ3631" s="5">
        <f>VLOOKUP(AR3631,'End KS4 denominations'!A:G,7,0)</f>
        <v>624</v>
      </c>
      <c r="AR3631" s="5" t="str">
        <f t="shared" si="56"/>
        <v>Boys.S9.state-funded mainstream.Total.Jewish</v>
      </c>
    </row>
    <row r="3632" spans="1:44" x14ac:dyDescent="0.25">
      <c r="A3632">
        <v>201819</v>
      </c>
      <c r="B3632" t="s">
        <v>19</v>
      </c>
      <c r="C3632" t="s">
        <v>110</v>
      </c>
      <c r="D3632" t="s">
        <v>20</v>
      </c>
      <c r="E3632" t="s">
        <v>21</v>
      </c>
      <c r="F3632" t="s">
        <v>22</v>
      </c>
      <c r="G3632" t="s">
        <v>113</v>
      </c>
      <c r="H3632" t="s">
        <v>132</v>
      </c>
      <c r="I3632" t="s">
        <v>166</v>
      </c>
      <c r="J3632" t="s">
        <v>161</v>
      </c>
      <c r="K3632" t="s">
        <v>136</v>
      </c>
      <c r="L3632" t="s">
        <v>43</v>
      </c>
      <c r="M3632" t="s">
        <v>26</v>
      </c>
      <c r="N3632">
        <v>48</v>
      </c>
      <c r="O3632">
        <v>48</v>
      </c>
      <c r="P3632">
        <v>44</v>
      </c>
      <c r="Q3632">
        <v>38</v>
      </c>
      <c r="R3632">
        <v>0</v>
      </c>
      <c r="S3632">
        <v>0</v>
      </c>
      <c r="T3632">
        <v>0</v>
      </c>
      <c r="U3632">
        <v>0</v>
      </c>
      <c r="V3632">
        <v>100</v>
      </c>
      <c r="W3632">
        <v>91</v>
      </c>
      <c r="X3632">
        <v>79</v>
      </c>
      <c r="Y3632" t="s">
        <v>173</v>
      </c>
      <c r="Z3632" t="s">
        <v>173</v>
      </c>
      <c r="AA3632" t="s">
        <v>173</v>
      </c>
      <c r="AB3632" t="s">
        <v>173</v>
      </c>
      <c r="AC3632" s="25">
        <v>6.3074901445466489</v>
      </c>
      <c r="AD3632" s="25">
        <v>5.7818659658344282</v>
      </c>
      <c r="AE3632" s="25">
        <v>4.9934296977660972</v>
      </c>
      <c r="AQ3632" s="5">
        <f>VLOOKUP(AR3632,'End KS4 denominations'!A:G,7,0)</f>
        <v>761</v>
      </c>
      <c r="AR3632" s="5" t="str">
        <f t="shared" si="56"/>
        <v>Girls.S9.state-funded mainstream.Total.Jewish</v>
      </c>
    </row>
    <row r="3633" spans="1:44" x14ac:dyDescent="0.25">
      <c r="A3633">
        <v>201819</v>
      </c>
      <c r="B3633" t="s">
        <v>19</v>
      </c>
      <c r="C3633" t="s">
        <v>110</v>
      </c>
      <c r="D3633" t="s">
        <v>20</v>
      </c>
      <c r="E3633" t="s">
        <v>21</v>
      </c>
      <c r="F3633" t="s">
        <v>22</v>
      </c>
      <c r="G3633" t="s">
        <v>161</v>
      </c>
      <c r="H3633" t="s">
        <v>132</v>
      </c>
      <c r="I3633" t="s">
        <v>166</v>
      </c>
      <c r="J3633" t="s">
        <v>161</v>
      </c>
      <c r="K3633" t="s">
        <v>136</v>
      </c>
      <c r="L3633" t="s">
        <v>43</v>
      </c>
      <c r="M3633" t="s">
        <v>26</v>
      </c>
      <c r="N3633">
        <v>169</v>
      </c>
      <c r="O3633">
        <v>167</v>
      </c>
      <c r="P3633">
        <v>140</v>
      </c>
      <c r="Q3633">
        <v>124</v>
      </c>
      <c r="R3633">
        <v>0</v>
      </c>
      <c r="S3633">
        <v>0</v>
      </c>
      <c r="T3633">
        <v>0</v>
      </c>
      <c r="U3633">
        <v>0</v>
      </c>
      <c r="V3633">
        <v>98</v>
      </c>
      <c r="W3633">
        <v>82</v>
      </c>
      <c r="X3633">
        <v>73</v>
      </c>
      <c r="Y3633" t="s">
        <v>173</v>
      </c>
      <c r="Z3633" t="s">
        <v>173</v>
      </c>
      <c r="AA3633" t="s">
        <v>173</v>
      </c>
      <c r="AB3633" t="s">
        <v>173</v>
      </c>
      <c r="AC3633" s="25">
        <v>12.057761732851986</v>
      </c>
      <c r="AD3633" s="25">
        <v>10.108303249097473</v>
      </c>
      <c r="AE3633" s="25">
        <v>8.9530685920577611</v>
      </c>
      <c r="AQ3633" s="5">
        <f>VLOOKUP(AR3633,'End KS4 denominations'!A:G,7,0)</f>
        <v>1385</v>
      </c>
      <c r="AR3633" s="5" t="str">
        <f t="shared" si="56"/>
        <v>Total.S9.state-funded mainstream.Total.Jewish</v>
      </c>
    </row>
    <row r="3634" spans="1:44" x14ac:dyDescent="0.25">
      <c r="A3634">
        <v>201819</v>
      </c>
      <c r="B3634" t="s">
        <v>19</v>
      </c>
      <c r="C3634" t="s">
        <v>110</v>
      </c>
      <c r="D3634" t="s">
        <v>20</v>
      </c>
      <c r="E3634" t="s">
        <v>21</v>
      </c>
      <c r="F3634" t="s">
        <v>22</v>
      </c>
      <c r="G3634" t="s">
        <v>111</v>
      </c>
      <c r="H3634" t="s">
        <v>132</v>
      </c>
      <c r="I3634" t="s">
        <v>166</v>
      </c>
      <c r="J3634" t="s">
        <v>161</v>
      </c>
      <c r="K3634" t="s">
        <v>137</v>
      </c>
      <c r="L3634" t="s">
        <v>43</v>
      </c>
      <c r="M3634" t="s">
        <v>26</v>
      </c>
      <c r="N3634">
        <v>196</v>
      </c>
      <c r="O3634">
        <v>196</v>
      </c>
      <c r="P3634">
        <v>163</v>
      </c>
      <c r="Q3634">
        <v>137</v>
      </c>
      <c r="R3634">
        <v>0</v>
      </c>
      <c r="S3634">
        <v>0</v>
      </c>
      <c r="T3634">
        <v>0</v>
      </c>
      <c r="U3634">
        <v>0</v>
      </c>
      <c r="V3634">
        <v>100</v>
      </c>
      <c r="W3634">
        <v>83</v>
      </c>
      <c r="X3634">
        <v>69</v>
      </c>
      <c r="Y3634" t="s">
        <v>173</v>
      </c>
      <c r="Z3634" t="s">
        <v>173</v>
      </c>
      <c r="AA3634" t="s">
        <v>173</v>
      </c>
      <c r="AB3634" t="s">
        <v>173</v>
      </c>
      <c r="AC3634" s="25">
        <v>50.385604113110539</v>
      </c>
      <c r="AD3634" s="25">
        <v>41.902313624678662</v>
      </c>
      <c r="AE3634" s="25">
        <v>35.218508997429304</v>
      </c>
      <c r="AQ3634" s="5">
        <f>VLOOKUP(AR3634,'End KS4 denominations'!A:G,7,0)</f>
        <v>389</v>
      </c>
      <c r="AR3634" s="5" t="str">
        <f t="shared" si="56"/>
        <v>Boys.S9.state-funded mainstream.Total.Muslim</v>
      </c>
    </row>
    <row r="3635" spans="1:44" x14ac:dyDescent="0.25">
      <c r="A3635">
        <v>201819</v>
      </c>
      <c r="B3635" t="s">
        <v>19</v>
      </c>
      <c r="C3635" t="s">
        <v>110</v>
      </c>
      <c r="D3635" t="s">
        <v>20</v>
      </c>
      <c r="E3635" t="s">
        <v>21</v>
      </c>
      <c r="F3635" t="s">
        <v>22</v>
      </c>
      <c r="G3635" t="s">
        <v>113</v>
      </c>
      <c r="H3635" t="s">
        <v>132</v>
      </c>
      <c r="I3635" t="s">
        <v>166</v>
      </c>
      <c r="J3635" t="s">
        <v>161</v>
      </c>
      <c r="K3635" t="s">
        <v>137</v>
      </c>
      <c r="L3635" t="s">
        <v>43</v>
      </c>
      <c r="M3635" t="s">
        <v>26</v>
      </c>
      <c r="N3635">
        <v>235</v>
      </c>
      <c r="O3635">
        <v>235</v>
      </c>
      <c r="P3635">
        <v>180</v>
      </c>
      <c r="Q3635">
        <v>144</v>
      </c>
      <c r="R3635">
        <v>0</v>
      </c>
      <c r="S3635">
        <v>0</v>
      </c>
      <c r="T3635">
        <v>0</v>
      </c>
      <c r="U3635">
        <v>0</v>
      </c>
      <c r="V3635">
        <v>100</v>
      </c>
      <c r="W3635">
        <v>76</v>
      </c>
      <c r="X3635">
        <v>61</v>
      </c>
      <c r="Y3635" t="s">
        <v>173</v>
      </c>
      <c r="Z3635" t="s">
        <v>173</v>
      </c>
      <c r="AA3635" t="s">
        <v>173</v>
      </c>
      <c r="AB3635" t="s">
        <v>173</v>
      </c>
      <c r="AC3635" s="25">
        <v>30.012771392081738</v>
      </c>
      <c r="AD3635" s="25">
        <v>22.988505747126435</v>
      </c>
      <c r="AE3635" s="25">
        <v>18.390804597701148</v>
      </c>
      <c r="AQ3635" s="5">
        <f>VLOOKUP(AR3635,'End KS4 denominations'!A:G,7,0)</f>
        <v>783</v>
      </c>
      <c r="AR3635" s="5" t="str">
        <f t="shared" si="56"/>
        <v>Girls.S9.state-funded mainstream.Total.Muslim</v>
      </c>
    </row>
    <row r="3636" spans="1:44" x14ac:dyDescent="0.25">
      <c r="A3636">
        <v>201819</v>
      </c>
      <c r="B3636" t="s">
        <v>19</v>
      </c>
      <c r="C3636" t="s">
        <v>110</v>
      </c>
      <c r="D3636" t="s">
        <v>20</v>
      </c>
      <c r="E3636" t="s">
        <v>21</v>
      </c>
      <c r="F3636" t="s">
        <v>22</v>
      </c>
      <c r="G3636" t="s">
        <v>161</v>
      </c>
      <c r="H3636" t="s">
        <v>132</v>
      </c>
      <c r="I3636" t="s">
        <v>166</v>
      </c>
      <c r="J3636" t="s">
        <v>161</v>
      </c>
      <c r="K3636" t="s">
        <v>137</v>
      </c>
      <c r="L3636" t="s">
        <v>43</v>
      </c>
      <c r="M3636" t="s">
        <v>26</v>
      </c>
      <c r="N3636">
        <v>431</v>
      </c>
      <c r="O3636">
        <v>431</v>
      </c>
      <c r="P3636">
        <v>343</v>
      </c>
      <c r="Q3636">
        <v>281</v>
      </c>
      <c r="R3636">
        <v>0</v>
      </c>
      <c r="S3636">
        <v>0</v>
      </c>
      <c r="T3636">
        <v>0</v>
      </c>
      <c r="U3636">
        <v>0</v>
      </c>
      <c r="V3636">
        <v>100</v>
      </c>
      <c r="W3636">
        <v>79</v>
      </c>
      <c r="X3636">
        <v>65</v>
      </c>
      <c r="Y3636" t="s">
        <v>173</v>
      </c>
      <c r="Z3636" t="s">
        <v>173</v>
      </c>
      <c r="AA3636" t="s">
        <v>173</v>
      </c>
      <c r="AB3636" t="s">
        <v>173</v>
      </c>
      <c r="AC3636" s="25">
        <v>36.774744027303754</v>
      </c>
      <c r="AD3636" s="25">
        <v>29.266211604095567</v>
      </c>
      <c r="AE3636" s="25">
        <v>23.976109215017065</v>
      </c>
      <c r="AQ3636" s="5">
        <f>VLOOKUP(AR3636,'End KS4 denominations'!A:G,7,0)</f>
        <v>1172</v>
      </c>
      <c r="AR3636" s="5" t="str">
        <f t="shared" si="56"/>
        <v>Total.S9.state-funded mainstream.Total.Muslim</v>
      </c>
    </row>
    <row r="3637" spans="1:44" x14ac:dyDescent="0.25">
      <c r="A3637">
        <v>201819</v>
      </c>
      <c r="B3637" t="s">
        <v>19</v>
      </c>
      <c r="C3637" t="s">
        <v>110</v>
      </c>
      <c r="D3637" t="s">
        <v>20</v>
      </c>
      <c r="E3637" t="s">
        <v>21</v>
      </c>
      <c r="F3637" t="s">
        <v>22</v>
      </c>
      <c r="G3637" t="s">
        <v>111</v>
      </c>
      <c r="H3637" t="s">
        <v>132</v>
      </c>
      <c r="I3637" t="s">
        <v>166</v>
      </c>
      <c r="J3637" t="s">
        <v>161</v>
      </c>
      <c r="K3637" t="s">
        <v>91</v>
      </c>
      <c r="L3637" t="s">
        <v>43</v>
      </c>
      <c r="M3637" t="s">
        <v>26</v>
      </c>
      <c r="N3637">
        <v>48123</v>
      </c>
      <c r="O3637">
        <v>46286</v>
      </c>
      <c r="P3637">
        <v>28846</v>
      </c>
      <c r="Q3637">
        <v>22200</v>
      </c>
      <c r="R3637">
        <v>0</v>
      </c>
      <c r="S3637">
        <v>0</v>
      </c>
      <c r="T3637">
        <v>0</v>
      </c>
      <c r="U3637">
        <v>0</v>
      </c>
      <c r="V3637">
        <v>96</v>
      </c>
      <c r="W3637">
        <v>59</v>
      </c>
      <c r="X3637">
        <v>46</v>
      </c>
      <c r="Y3637" t="s">
        <v>173</v>
      </c>
      <c r="Z3637" t="s">
        <v>173</v>
      </c>
      <c r="AA3637" t="s">
        <v>173</v>
      </c>
      <c r="AB3637" t="s">
        <v>173</v>
      </c>
      <c r="AC3637" s="25">
        <v>20.858005497724303</v>
      </c>
      <c r="AD3637" s="25">
        <v>12.998963543779011</v>
      </c>
      <c r="AE3637" s="25">
        <v>10.00405569825605</v>
      </c>
      <c r="AQ3637" s="5">
        <f>VLOOKUP(AR3637,'End KS4 denominations'!A:G,7,0)</f>
        <v>221910</v>
      </c>
      <c r="AR3637" s="5" t="str">
        <f t="shared" si="56"/>
        <v>Boys.S9.state-funded mainstream.Total.No religious character</v>
      </c>
    </row>
    <row r="3638" spans="1:44" x14ac:dyDescent="0.25">
      <c r="A3638">
        <v>201819</v>
      </c>
      <c r="B3638" t="s">
        <v>19</v>
      </c>
      <c r="C3638" t="s">
        <v>110</v>
      </c>
      <c r="D3638" t="s">
        <v>20</v>
      </c>
      <c r="E3638" t="s">
        <v>21</v>
      </c>
      <c r="F3638" t="s">
        <v>22</v>
      </c>
      <c r="G3638" t="s">
        <v>113</v>
      </c>
      <c r="H3638" t="s">
        <v>132</v>
      </c>
      <c r="I3638" t="s">
        <v>166</v>
      </c>
      <c r="J3638" t="s">
        <v>161</v>
      </c>
      <c r="K3638" t="s">
        <v>91</v>
      </c>
      <c r="L3638" t="s">
        <v>43</v>
      </c>
      <c r="M3638" t="s">
        <v>26</v>
      </c>
      <c r="N3638">
        <v>12695</v>
      </c>
      <c r="O3638">
        <v>12229</v>
      </c>
      <c r="P3638">
        <v>8137</v>
      </c>
      <c r="Q3638">
        <v>6433</v>
      </c>
      <c r="R3638">
        <v>0</v>
      </c>
      <c r="S3638">
        <v>0</v>
      </c>
      <c r="T3638">
        <v>0</v>
      </c>
      <c r="U3638">
        <v>0</v>
      </c>
      <c r="V3638">
        <v>96</v>
      </c>
      <c r="W3638">
        <v>64</v>
      </c>
      <c r="X3638">
        <v>50</v>
      </c>
      <c r="Y3638" t="s">
        <v>173</v>
      </c>
      <c r="Z3638" t="s">
        <v>173</v>
      </c>
      <c r="AA3638" t="s">
        <v>173</v>
      </c>
      <c r="AB3638" t="s">
        <v>173</v>
      </c>
      <c r="AC3638" s="25">
        <v>5.6759478865460222</v>
      </c>
      <c r="AD3638" s="25">
        <v>3.7766937568750492</v>
      </c>
      <c r="AE3638" s="25">
        <v>2.9858020078625036</v>
      </c>
      <c r="AQ3638" s="5">
        <f>VLOOKUP(AR3638,'End KS4 denominations'!A:G,7,0)</f>
        <v>215453</v>
      </c>
      <c r="AR3638" s="5" t="str">
        <f t="shared" si="56"/>
        <v>Girls.S9.state-funded mainstream.Total.No religious character</v>
      </c>
    </row>
    <row r="3639" spans="1:44" x14ac:dyDescent="0.25">
      <c r="A3639">
        <v>201819</v>
      </c>
      <c r="B3639" t="s">
        <v>19</v>
      </c>
      <c r="C3639" t="s">
        <v>110</v>
      </c>
      <c r="D3639" t="s">
        <v>20</v>
      </c>
      <c r="E3639" t="s">
        <v>21</v>
      </c>
      <c r="F3639" t="s">
        <v>22</v>
      </c>
      <c r="G3639" t="s">
        <v>161</v>
      </c>
      <c r="H3639" t="s">
        <v>132</v>
      </c>
      <c r="I3639" t="s">
        <v>166</v>
      </c>
      <c r="J3639" t="s">
        <v>161</v>
      </c>
      <c r="K3639" t="s">
        <v>91</v>
      </c>
      <c r="L3639" t="s">
        <v>43</v>
      </c>
      <c r="M3639" t="s">
        <v>26</v>
      </c>
      <c r="N3639">
        <v>60818</v>
      </c>
      <c r="O3639">
        <v>58515</v>
      </c>
      <c r="P3639">
        <v>36983</v>
      </c>
      <c r="Q3639">
        <v>28633</v>
      </c>
      <c r="R3639">
        <v>0</v>
      </c>
      <c r="S3639">
        <v>0</v>
      </c>
      <c r="T3639">
        <v>0</v>
      </c>
      <c r="U3639">
        <v>0</v>
      </c>
      <c r="V3639">
        <v>96</v>
      </c>
      <c r="W3639">
        <v>60</v>
      </c>
      <c r="X3639">
        <v>47</v>
      </c>
      <c r="Y3639" t="s">
        <v>173</v>
      </c>
      <c r="Z3639" t="s">
        <v>173</v>
      </c>
      <c r="AA3639" t="s">
        <v>173</v>
      </c>
      <c r="AB3639" t="s">
        <v>173</v>
      </c>
      <c r="AC3639" s="25">
        <v>13.379046695765304</v>
      </c>
      <c r="AD3639" s="25">
        <v>8.4559050491239542</v>
      </c>
      <c r="AE3639" s="25">
        <v>6.5467357778321436</v>
      </c>
      <c r="AQ3639" s="5">
        <f>VLOOKUP(AR3639,'End KS4 denominations'!A:G,7,0)</f>
        <v>437363</v>
      </c>
      <c r="AR3639" s="5" t="str">
        <f t="shared" si="56"/>
        <v>Total.S9.state-funded mainstream.Total.No religious character</v>
      </c>
    </row>
    <row r="3640" spans="1:44" x14ac:dyDescent="0.25">
      <c r="A3640">
        <v>201819</v>
      </c>
      <c r="B3640" t="s">
        <v>19</v>
      </c>
      <c r="C3640" t="s">
        <v>110</v>
      </c>
      <c r="D3640" t="s">
        <v>20</v>
      </c>
      <c r="E3640" t="s">
        <v>21</v>
      </c>
      <c r="F3640" t="s">
        <v>22</v>
      </c>
      <c r="G3640" t="s">
        <v>111</v>
      </c>
      <c r="H3640" t="s">
        <v>132</v>
      </c>
      <c r="I3640" t="s">
        <v>166</v>
      </c>
      <c r="J3640" t="s">
        <v>161</v>
      </c>
      <c r="K3640" t="s">
        <v>133</v>
      </c>
      <c r="L3640" t="s">
        <v>43</v>
      </c>
      <c r="M3640" t="s">
        <v>26</v>
      </c>
      <c r="N3640">
        <v>1121</v>
      </c>
      <c r="O3640">
        <v>1090</v>
      </c>
      <c r="P3640">
        <v>772</v>
      </c>
      <c r="Q3640">
        <v>621</v>
      </c>
      <c r="R3640">
        <v>0</v>
      </c>
      <c r="S3640">
        <v>0</v>
      </c>
      <c r="T3640">
        <v>0</v>
      </c>
      <c r="U3640">
        <v>0</v>
      </c>
      <c r="V3640">
        <v>97</v>
      </c>
      <c r="W3640">
        <v>68</v>
      </c>
      <c r="X3640">
        <v>55</v>
      </c>
      <c r="Y3640" t="s">
        <v>173</v>
      </c>
      <c r="Z3640" t="s">
        <v>173</v>
      </c>
      <c r="AA3640" t="s">
        <v>173</v>
      </c>
      <c r="AB3640" t="s">
        <v>173</v>
      </c>
      <c r="AC3640" s="25">
        <v>21.318208488167418</v>
      </c>
      <c r="AD3640" s="25">
        <v>15.098767846665362</v>
      </c>
      <c r="AE3640" s="25">
        <v>12.145511441423821</v>
      </c>
      <c r="AQ3640" s="5">
        <f>VLOOKUP(AR3640,'End KS4 denominations'!A:G,7,0)</f>
        <v>5113</v>
      </c>
      <c r="AR3640" s="5" t="str">
        <f t="shared" si="56"/>
        <v>Boys.S9.state-funded mainstream.Total.Other Christian faith</v>
      </c>
    </row>
    <row r="3641" spans="1:44" x14ac:dyDescent="0.25">
      <c r="A3641">
        <v>201819</v>
      </c>
      <c r="B3641" t="s">
        <v>19</v>
      </c>
      <c r="C3641" t="s">
        <v>110</v>
      </c>
      <c r="D3641" t="s">
        <v>20</v>
      </c>
      <c r="E3641" t="s">
        <v>21</v>
      </c>
      <c r="F3641" t="s">
        <v>22</v>
      </c>
      <c r="G3641" t="s">
        <v>113</v>
      </c>
      <c r="H3641" t="s">
        <v>132</v>
      </c>
      <c r="I3641" t="s">
        <v>166</v>
      </c>
      <c r="J3641" t="s">
        <v>161</v>
      </c>
      <c r="K3641" t="s">
        <v>133</v>
      </c>
      <c r="L3641" t="s">
        <v>43</v>
      </c>
      <c r="M3641" t="s">
        <v>26</v>
      </c>
      <c r="N3641">
        <v>343</v>
      </c>
      <c r="O3641">
        <v>338</v>
      </c>
      <c r="P3641">
        <v>268</v>
      </c>
      <c r="Q3641">
        <v>230</v>
      </c>
      <c r="R3641">
        <v>0</v>
      </c>
      <c r="S3641">
        <v>0</v>
      </c>
      <c r="T3641">
        <v>0</v>
      </c>
      <c r="U3641">
        <v>0</v>
      </c>
      <c r="V3641">
        <v>98</v>
      </c>
      <c r="W3641">
        <v>78</v>
      </c>
      <c r="X3641">
        <v>67</v>
      </c>
      <c r="Y3641" t="s">
        <v>173</v>
      </c>
      <c r="Z3641" t="s">
        <v>173</v>
      </c>
      <c r="AA3641" t="s">
        <v>173</v>
      </c>
      <c r="AB3641" t="s">
        <v>173</v>
      </c>
      <c r="AC3641" s="25">
        <v>7.4367436743674364</v>
      </c>
      <c r="AD3641" s="25">
        <v>5.8965896589658966</v>
      </c>
      <c r="AE3641" s="25">
        <v>5.0605060506050608</v>
      </c>
      <c r="AQ3641" s="5">
        <f>VLOOKUP(AR3641,'End KS4 denominations'!A:G,7,0)</f>
        <v>4545</v>
      </c>
      <c r="AR3641" s="5" t="str">
        <f t="shared" si="56"/>
        <v>Girls.S9.state-funded mainstream.Total.Other Christian faith</v>
      </c>
    </row>
    <row r="3642" spans="1:44" x14ac:dyDescent="0.25">
      <c r="A3642">
        <v>201819</v>
      </c>
      <c r="B3642" t="s">
        <v>19</v>
      </c>
      <c r="C3642" t="s">
        <v>110</v>
      </c>
      <c r="D3642" t="s">
        <v>20</v>
      </c>
      <c r="E3642" t="s">
        <v>21</v>
      </c>
      <c r="F3642" t="s">
        <v>22</v>
      </c>
      <c r="G3642" t="s">
        <v>161</v>
      </c>
      <c r="H3642" t="s">
        <v>132</v>
      </c>
      <c r="I3642" t="s">
        <v>166</v>
      </c>
      <c r="J3642" t="s">
        <v>161</v>
      </c>
      <c r="K3642" t="s">
        <v>133</v>
      </c>
      <c r="L3642" t="s">
        <v>43</v>
      </c>
      <c r="M3642" t="s">
        <v>26</v>
      </c>
      <c r="N3642">
        <v>1464</v>
      </c>
      <c r="O3642">
        <v>1428</v>
      </c>
      <c r="P3642">
        <v>1040</v>
      </c>
      <c r="Q3642">
        <v>851</v>
      </c>
      <c r="R3642">
        <v>0</v>
      </c>
      <c r="S3642">
        <v>0</v>
      </c>
      <c r="T3642">
        <v>0</v>
      </c>
      <c r="U3642">
        <v>0</v>
      </c>
      <c r="V3642">
        <v>97</v>
      </c>
      <c r="W3642">
        <v>71</v>
      </c>
      <c r="X3642">
        <v>58</v>
      </c>
      <c r="Y3642" t="s">
        <v>173</v>
      </c>
      <c r="Z3642" t="s">
        <v>173</v>
      </c>
      <c r="AA3642" t="s">
        <v>173</v>
      </c>
      <c r="AB3642" t="s">
        <v>173</v>
      </c>
      <c r="AC3642" s="25">
        <v>14.785669910954649</v>
      </c>
      <c r="AD3642" s="25">
        <v>10.768275005177056</v>
      </c>
      <c r="AE3642" s="25">
        <v>8.811348105197764</v>
      </c>
      <c r="AQ3642" s="5">
        <f>VLOOKUP(AR3642,'End KS4 denominations'!A:G,7,0)</f>
        <v>9658</v>
      </c>
      <c r="AR3642" s="5" t="str">
        <f t="shared" si="56"/>
        <v>Total.S9.state-funded mainstream.Total.Other Christian faith</v>
      </c>
    </row>
    <row r="3643" spans="1:44" x14ac:dyDescent="0.25">
      <c r="A3643">
        <v>201819</v>
      </c>
      <c r="B3643" t="s">
        <v>19</v>
      </c>
      <c r="C3643" t="s">
        <v>110</v>
      </c>
      <c r="D3643" t="s">
        <v>20</v>
      </c>
      <c r="E3643" t="s">
        <v>21</v>
      </c>
      <c r="F3643" t="s">
        <v>22</v>
      </c>
      <c r="G3643" t="s">
        <v>111</v>
      </c>
      <c r="H3643" t="s">
        <v>132</v>
      </c>
      <c r="I3643" t="s">
        <v>166</v>
      </c>
      <c r="J3643" t="s">
        <v>161</v>
      </c>
      <c r="K3643" t="s">
        <v>134</v>
      </c>
      <c r="L3643" t="s">
        <v>43</v>
      </c>
      <c r="M3643" t="s">
        <v>26</v>
      </c>
      <c r="N3643">
        <v>5190</v>
      </c>
      <c r="O3643">
        <v>5080</v>
      </c>
      <c r="P3643">
        <v>3263</v>
      </c>
      <c r="Q3643">
        <v>2500</v>
      </c>
      <c r="R3643">
        <v>0</v>
      </c>
      <c r="S3643">
        <v>0</v>
      </c>
      <c r="T3643">
        <v>0</v>
      </c>
      <c r="U3643">
        <v>0</v>
      </c>
      <c r="V3643">
        <v>97</v>
      </c>
      <c r="W3643">
        <v>62</v>
      </c>
      <c r="X3643">
        <v>48</v>
      </c>
      <c r="Y3643" t="s">
        <v>173</v>
      </c>
      <c r="Z3643" t="s">
        <v>173</v>
      </c>
      <c r="AA3643" t="s">
        <v>173</v>
      </c>
      <c r="AB3643" t="s">
        <v>173</v>
      </c>
      <c r="AC3643" s="25">
        <v>20.450062396843926</v>
      </c>
      <c r="AD3643" s="25">
        <v>13.1355420474216</v>
      </c>
      <c r="AE3643" s="25">
        <v>10.064007085060988</v>
      </c>
      <c r="AQ3643" s="5">
        <f>VLOOKUP(AR3643,'End KS4 denominations'!A:G,7,0)</f>
        <v>24841</v>
      </c>
      <c r="AR3643" s="5" t="str">
        <f t="shared" si="56"/>
        <v>Boys.S9.state-funded mainstream.Total.Roman catholic</v>
      </c>
    </row>
    <row r="3644" spans="1:44" x14ac:dyDescent="0.25">
      <c r="A3644">
        <v>201819</v>
      </c>
      <c r="B3644" t="s">
        <v>19</v>
      </c>
      <c r="C3644" t="s">
        <v>110</v>
      </c>
      <c r="D3644" t="s">
        <v>20</v>
      </c>
      <c r="E3644" t="s">
        <v>21</v>
      </c>
      <c r="F3644" t="s">
        <v>22</v>
      </c>
      <c r="G3644" t="s">
        <v>113</v>
      </c>
      <c r="H3644" t="s">
        <v>132</v>
      </c>
      <c r="I3644" t="s">
        <v>166</v>
      </c>
      <c r="J3644" t="s">
        <v>161</v>
      </c>
      <c r="K3644" t="s">
        <v>134</v>
      </c>
      <c r="L3644" t="s">
        <v>43</v>
      </c>
      <c r="M3644" t="s">
        <v>26</v>
      </c>
      <c r="N3644">
        <v>1479</v>
      </c>
      <c r="O3644">
        <v>1458</v>
      </c>
      <c r="P3644">
        <v>913</v>
      </c>
      <c r="Q3644">
        <v>680</v>
      </c>
      <c r="R3644">
        <v>0</v>
      </c>
      <c r="S3644">
        <v>0</v>
      </c>
      <c r="T3644">
        <v>0</v>
      </c>
      <c r="U3644">
        <v>0</v>
      </c>
      <c r="V3644">
        <v>98</v>
      </c>
      <c r="W3644">
        <v>61</v>
      </c>
      <c r="X3644">
        <v>45</v>
      </c>
      <c r="Y3644" t="s">
        <v>173</v>
      </c>
      <c r="Z3644" t="s">
        <v>173</v>
      </c>
      <c r="AA3644" t="s">
        <v>173</v>
      </c>
      <c r="AB3644" t="s">
        <v>173</v>
      </c>
      <c r="AC3644" s="25">
        <v>5.5939226519337018</v>
      </c>
      <c r="AD3644" s="25">
        <v>3.5029158993247393</v>
      </c>
      <c r="AE3644" s="25">
        <v>2.6089625537139347</v>
      </c>
      <c r="AQ3644" s="5">
        <f>VLOOKUP(AR3644,'End KS4 denominations'!A:G,7,0)</f>
        <v>26064</v>
      </c>
      <c r="AR3644" s="5" t="str">
        <f t="shared" si="56"/>
        <v>Girls.S9.state-funded mainstream.Total.Roman catholic</v>
      </c>
    </row>
    <row r="3645" spans="1:44" x14ac:dyDescent="0.25">
      <c r="A3645">
        <v>201819</v>
      </c>
      <c r="B3645" t="s">
        <v>19</v>
      </c>
      <c r="C3645" t="s">
        <v>110</v>
      </c>
      <c r="D3645" t="s">
        <v>20</v>
      </c>
      <c r="E3645" t="s">
        <v>21</v>
      </c>
      <c r="F3645" t="s">
        <v>22</v>
      </c>
      <c r="G3645" t="s">
        <v>161</v>
      </c>
      <c r="H3645" t="s">
        <v>132</v>
      </c>
      <c r="I3645" t="s">
        <v>166</v>
      </c>
      <c r="J3645" t="s">
        <v>161</v>
      </c>
      <c r="K3645" t="s">
        <v>134</v>
      </c>
      <c r="L3645" t="s">
        <v>43</v>
      </c>
      <c r="M3645" t="s">
        <v>26</v>
      </c>
      <c r="N3645">
        <v>6669</v>
      </c>
      <c r="O3645">
        <v>6538</v>
      </c>
      <c r="P3645">
        <v>4176</v>
      </c>
      <c r="Q3645">
        <v>3180</v>
      </c>
      <c r="R3645">
        <v>0</v>
      </c>
      <c r="S3645">
        <v>0</v>
      </c>
      <c r="T3645">
        <v>0</v>
      </c>
      <c r="U3645">
        <v>0</v>
      </c>
      <c r="V3645">
        <v>98</v>
      </c>
      <c r="W3645">
        <v>62</v>
      </c>
      <c r="X3645">
        <v>47</v>
      </c>
      <c r="Y3645" t="s">
        <v>173</v>
      </c>
      <c r="Z3645" t="s">
        <v>173</v>
      </c>
      <c r="AA3645" t="s">
        <v>173</v>
      </c>
      <c r="AB3645" t="s">
        <v>173</v>
      </c>
      <c r="AC3645" s="25">
        <v>12.843532069541302</v>
      </c>
      <c r="AD3645" s="25">
        <v>8.2035163539927325</v>
      </c>
      <c r="AE3645" s="25">
        <v>6.2469305569197529</v>
      </c>
      <c r="AQ3645" s="5">
        <f>VLOOKUP(AR3645,'End KS4 denominations'!A:G,7,0)</f>
        <v>50905</v>
      </c>
      <c r="AR3645" s="5" t="str">
        <f t="shared" si="56"/>
        <v>Total.S9.state-funded mainstream.Total.Roman catholic</v>
      </c>
    </row>
    <row r="3646" spans="1:44" x14ac:dyDescent="0.25">
      <c r="A3646">
        <v>201819</v>
      </c>
      <c r="B3646" t="s">
        <v>19</v>
      </c>
      <c r="C3646" t="s">
        <v>110</v>
      </c>
      <c r="D3646" t="s">
        <v>20</v>
      </c>
      <c r="E3646" t="s">
        <v>21</v>
      </c>
      <c r="F3646" t="s">
        <v>22</v>
      </c>
      <c r="G3646" t="s">
        <v>111</v>
      </c>
      <c r="H3646" t="s">
        <v>132</v>
      </c>
      <c r="I3646" t="s">
        <v>166</v>
      </c>
      <c r="J3646" t="s">
        <v>161</v>
      </c>
      <c r="K3646" t="s">
        <v>138</v>
      </c>
      <c r="L3646" t="s">
        <v>43</v>
      </c>
      <c r="M3646" t="s">
        <v>26</v>
      </c>
      <c r="N3646">
        <v>60</v>
      </c>
      <c r="O3646">
        <v>59</v>
      </c>
      <c r="P3646">
        <v>45</v>
      </c>
      <c r="Q3646">
        <v>31</v>
      </c>
      <c r="R3646">
        <v>0</v>
      </c>
      <c r="S3646">
        <v>0</v>
      </c>
      <c r="T3646">
        <v>0</v>
      </c>
      <c r="U3646">
        <v>0</v>
      </c>
      <c r="V3646">
        <v>98</v>
      </c>
      <c r="W3646">
        <v>75</v>
      </c>
      <c r="X3646">
        <v>51</v>
      </c>
      <c r="Y3646" t="s">
        <v>173</v>
      </c>
      <c r="Z3646" t="s">
        <v>173</v>
      </c>
      <c r="AA3646" t="s">
        <v>173</v>
      </c>
      <c r="AB3646" t="s">
        <v>173</v>
      </c>
      <c r="AC3646" s="25">
        <v>30.890052356020941</v>
      </c>
      <c r="AD3646" s="25">
        <v>23.560209424083769</v>
      </c>
      <c r="AE3646" s="25">
        <v>16.230366492146597</v>
      </c>
      <c r="AQ3646" s="5">
        <f>VLOOKUP(AR3646,'End KS4 denominations'!A:G,7,0)</f>
        <v>191</v>
      </c>
      <c r="AR3646" s="5" t="str">
        <f t="shared" si="56"/>
        <v>Boys.S9.state-funded mainstream.Total.Sikh</v>
      </c>
    </row>
    <row r="3647" spans="1:44" x14ac:dyDescent="0.25">
      <c r="A3647">
        <v>201819</v>
      </c>
      <c r="B3647" t="s">
        <v>19</v>
      </c>
      <c r="C3647" t="s">
        <v>110</v>
      </c>
      <c r="D3647" t="s">
        <v>20</v>
      </c>
      <c r="E3647" t="s">
        <v>21</v>
      </c>
      <c r="F3647" t="s">
        <v>22</v>
      </c>
      <c r="G3647" t="s">
        <v>113</v>
      </c>
      <c r="H3647" t="s">
        <v>132</v>
      </c>
      <c r="I3647" t="s">
        <v>166</v>
      </c>
      <c r="J3647" t="s">
        <v>161</v>
      </c>
      <c r="K3647" t="s">
        <v>138</v>
      </c>
      <c r="L3647" t="s">
        <v>43</v>
      </c>
      <c r="M3647" t="s">
        <v>26</v>
      </c>
      <c r="N3647">
        <v>9</v>
      </c>
      <c r="O3647">
        <v>9</v>
      </c>
      <c r="P3647">
        <v>5</v>
      </c>
      <c r="Q3647">
        <v>5</v>
      </c>
      <c r="R3647">
        <v>0</v>
      </c>
      <c r="S3647">
        <v>0</v>
      </c>
      <c r="T3647">
        <v>0</v>
      </c>
      <c r="U3647">
        <v>0</v>
      </c>
      <c r="V3647">
        <v>100</v>
      </c>
      <c r="W3647">
        <v>55</v>
      </c>
      <c r="X3647">
        <v>55</v>
      </c>
      <c r="Y3647" t="s">
        <v>173</v>
      </c>
      <c r="Z3647" t="s">
        <v>173</v>
      </c>
      <c r="AA3647" t="s">
        <v>173</v>
      </c>
      <c r="AB3647" t="s">
        <v>173</v>
      </c>
      <c r="AC3647" s="25">
        <v>5.6962025316455698</v>
      </c>
      <c r="AD3647" s="25">
        <v>3.1645569620253164</v>
      </c>
      <c r="AE3647" s="25">
        <v>3.1645569620253164</v>
      </c>
      <c r="AQ3647" s="5">
        <f>VLOOKUP(AR3647,'End KS4 denominations'!A:G,7,0)</f>
        <v>158</v>
      </c>
      <c r="AR3647" s="5" t="str">
        <f t="shared" si="56"/>
        <v>Girls.S9.state-funded mainstream.Total.Sikh</v>
      </c>
    </row>
    <row r="3648" spans="1:44" x14ac:dyDescent="0.25">
      <c r="A3648">
        <v>201819</v>
      </c>
      <c r="B3648" t="s">
        <v>19</v>
      </c>
      <c r="C3648" t="s">
        <v>110</v>
      </c>
      <c r="D3648" t="s">
        <v>20</v>
      </c>
      <c r="E3648" t="s">
        <v>21</v>
      </c>
      <c r="F3648" t="s">
        <v>22</v>
      </c>
      <c r="G3648" t="s">
        <v>161</v>
      </c>
      <c r="H3648" t="s">
        <v>132</v>
      </c>
      <c r="I3648" t="s">
        <v>166</v>
      </c>
      <c r="J3648" t="s">
        <v>161</v>
      </c>
      <c r="K3648" t="s">
        <v>138</v>
      </c>
      <c r="L3648" t="s">
        <v>43</v>
      </c>
      <c r="M3648" t="s">
        <v>26</v>
      </c>
      <c r="N3648">
        <v>69</v>
      </c>
      <c r="O3648">
        <v>68</v>
      </c>
      <c r="P3648">
        <v>50</v>
      </c>
      <c r="Q3648">
        <v>36</v>
      </c>
      <c r="R3648">
        <v>0</v>
      </c>
      <c r="S3648">
        <v>0</v>
      </c>
      <c r="T3648">
        <v>0</v>
      </c>
      <c r="U3648">
        <v>0</v>
      </c>
      <c r="V3648">
        <v>98</v>
      </c>
      <c r="W3648">
        <v>72</v>
      </c>
      <c r="X3648">
        <v>52</v>
      </c>
      <c r="Y3648" t="s">
        <v>173</v>
      </c>
      <c r="Z3648" t="s">
        <v>173</v>
      </c>
      <c r="AA3648" t="s">
        <v>173</v>
      </c>
      <c r="AB3648" t="s">
        <v>173</v>
      </c>
      <c r="AC3648" s="25">
        <v>19.484240687679083</v>
      </c>
      <c r="AD3648" s="25">
        <v>14.326647564469914</v>
      </c>
      <c r="AE3648" s="25">
        <v>10.315186246418339</v>
      </c>
      <c r="AQ3648" s="5">
        <f>VLOOKUP(AR3648,'End KS4 denominations'!A:G,7,0)</f>
        <v>349</v>
      </c>
      <c r="AR3648" s="5" t="str">
        <f t="shared" ref="AR3648:AR3711" si="57">CONCATENATE(G3648,".",H3648,".",I3648,".",J3648,".",K3648)</f>
        <v>Total.S9.state-funded mainstream.Total.Sikh</v>
      </c>
    </row>
    <row r="3649" spans="1:44" x14ac:dyDescent="0.25">
      <c r="A3649">
        <v>201819</v>
      </c>
      <c r="B3649" t="s">
        <v>19</v>
      </c>
      <c r="C3649" t="s">
        <v>110</v>
      </c>
      <c r="D3649" t="s">
        <v>20</v>
      </c>
      <c r="E3649" t="s">
        <v>21</v>
      </c>
      <c r="F3649" t="s">
        <v>22</v>
      </c>
      <c r="G3649" t="s">
        <v>111</v>
      </c>
      <c r="H3649" t="s">
        <v>132</v>
      </c>
      <c r="I3649" t="s">
        <v>166</v>
      </c>
      <c r="J3649" t="s">
        <v>161</v>
      </c>
      <c r="K3649" t="s">
        <v>90</v>
      </c>
      <c r="L3649" t="s">
        <v>44</v>
      </c>
      <c r="M3649" t="s">
        <v>26</v>
      </c>
      <c r="N3649">
        <v>32</v>
      </c>
      <c r="O3649">
        <v>32</v>
      </c>
      <c r="P3649">
        <v>23</v>
      </c>
      <c r="Q3649">
        <v>16</v>
      </c>
      <c r="R3649">
        <v>0</v>
      </c>
      <c r="S3649">
        <v>0</v>
      </c>
      <c r="T3649">
        <v>0</v>
      </c>
      <c r="U3649">
        <v>0</v>
      </c>
      <c r="V3649">
        <v>100</v>
      </c>
      <c r="W3649">
        <v>71</v>
      </c>
      <c r="X3649">
        <v>50</v>
      </c>
      <c r="Y3649" t="s">
        <v>173</v>
      </c>
      <c r="Z3649" t="s">
        <v>173</v>
      </c>
      <c r="AA3649" t="s">
        <v>173</v>
      </c>
      <c r="AB3649" t="s">
        <v>173</v>
      </c>
      <c r="AC3649" s="25">
        <v>0.21069265209375823</v>
      </c>
      <c r="AD3649" s="25">
        <v>0.15143534369238873</v>
      </c>
      <c r="AE3649" s="25">
        <v>0.10534632604687912</v>
      </c>
      <c r="AQ3649" s="5">
        <f>VLOOKUP(AR3649,'End KS4 denominations'!A:G,7,0)</f>
        <v>15188</v>
      </c>
      <c r="AR3649" s="5" t="str">
        <f t="shared" si="57"/>
        <v>Boys.S9.state-funded mainstream.Total.Church of England</v>
      </c>
    </row>
    <row r="3650" spans="1:44" x14ac:dyDescent="0.25">
      <c r="A3650">
        <v>201819</v>
      </c>
      <c r="B3650" t="s">
        <v>19</v>
      </c>
      <c r="C3650" t="s">
        <v>110</v>
      </c>
      <c r="D3650" t="s">
        <v>20</v>
      </c>
      <c r="E3650" t="s">
        <v>21</v>
      </c>
      <c r="F3650" t="s">
        <v>22</v>
      </c>
      <c r="G3650" t="s">
        <v>113</v>
      </c>
      <c r="H3650" t="s">
        <v>132</v>
      </c>
      <c r="I3650" t="s">
        <v>166</v>
      </c>
      <c r="J3650" t="s">
        <v>161</v>
      </c>
      <c r="K3650" t="s">
        <v>90</v>
      </c>
      <c r="L3650" t="s">
        <v>44</v>
      </c>
      <c r="M3650" t="s">
        <v>26</v>
      </c>
      <c r="N3650">
        <v>521</v>
      </c>
      <c r="O3650">
        <v>514</v>
      </c>
      <c r="P3650">
        <v>373</v>
      </c>
      <c r="Q3650">
        <v>307</v>
      </c>
      <c r="R3650">
        <v>0</v>
      </c>
      <c r="S3650">
        <v>0</v>
      </c>
      <c r="T3650">
        <v>0</v>
      </c>
      <c r="U3650">
        <v>0</v>
      </c>
      <c r="V3650">
        <v>98</v>
      </c>
      <c r="W3650">
        <v>71</v>
      </c>
      <c r="X3650">
        <v>58</v>
      </c>
      <c r="Y3650" t="s">
        <v>173</v>
      </c>
      <c r="Z3650" t="s">
        <v>173</v>
      </c>
      <c r="AA3650" t="s">
        <v>173</v>
      </c>
      <c r="AB3650" t="s">
        <v>173</v>
      </c>
      <c r="AC3650" s="25">
        <v>3.5092510411688398</v>
      </c>
      <c r="AD3650" s="25">
        <v>2.5465965726769988</v>
      </c>
      <c r="AE3650" s="25">
        <v>2.0959923533829454</v>
      </c>
      <c r="AQ3650" s="5">
        <f>VLOOKUP(AR3650,'End KS4 denominations'!A:G,7,0)</f>
        <v>14647</v>
      </c>
      <c r="AR3650" s="5" t="str">
        <f t="shared" si="57"/>
        <v>Girls.S9.state-funded mainstream.Total.Church of England</v>
      </c>
    </row>
    <row r="3651" spans="1:44" x14ac:dyDescent="0.25">
      <c r="A3651">
        <v>201819</v>
      </c>
      <c r="B3651" t="s">
        <v>19</v>
      </c>
      <c r="C3651" t="s">
        <v>110</v>
      </c>
      <c r="D3651" t="s">
        <v>20</v>
      </c>
      <c r="E3651" t="s">
        <v>21</v>
      </c>
      <c r="F3651" t="s">
        <v>22</v>
      </c>
      <c r="G3651" t="s">
        <v>161</v>
      </c>
      <c r="H3651" t="s">
        <v>132</v>
      </c>
      <c r="I3651" t="s">
        <v>166</v>
      </c>
      <c r="J3651" t="s">
        <v>161</v>
      </c>
      <c r="K3651" t="s">
        <v>90</v>
      </c>
      <c r="L3651" t="s">
        <v>44</v>
      </c>
      <c r="M3651" t="s">
        <v>26</v>
      </c>
      <c r="N3651">
        <v>553</v>
      </c>
      <c r="O3651">
        <v>546</v>
      </c>
      <c r="P3651">
        <v>396</v>
      </c>
      <c r="Q3651">
        <v>323</v>
      </c>
      <c r="R3651">
        <v>0</v>
      </c>
      <c r="S3651">
        <v>0</v>
      </c>
      <c r="T3651">
        <v>0</v>
      </c>
      <c r="U3651">
        <v>0</v>
      </c>
      <c r="V3651">
        <v>98</v>
      </c>
      <c r="W3651">
        <v>71</v>
      </c>
      <c r="X3651">
        <v>58</v>
      </c>
      <c r="Y3651" t="s">
        <v>173</v>
      </c>
      <c r="Z3651" t="s">
        <v>173</v>
      </c>
      <c r="AA3651" t="s">
        <v>173</v>
      </c>
      <c r="AB3651" t="s">
        <v>173</v>
      </c>
      <c r="AC3651" s="25">
        <v>1.8300653594771243</v>
      </c>
      <c r="AD3651" s="25">
        <v>1.3273001508295625</v>
      </c>
      <c r="AE3651" s="25">
        <v>1.0826210826210827</v>
      </c>
      <c r="AQ3651" s="5">
        <f>VLOOKUP(AR3651,'End KS4 denominations'!A:G,7,0)</f>
        <v>29835</v>
      </c>
      <c r="AR3651" s="5" t="str">
        <f t="shared" si="57"/>
        <v>Total.S9.state-funded mainstream.Total.Church of England</v>
      </c>
    </row>
    <row r="3652" spans="1:44" x14ac:dyDescent="0.25">
      <c r="A3652">
        <v>201819</v>
      </c>
      <c r="B3652" t="s">
        <v>19</v>
      </c>
      <c r="C3652" t="s">
        <v>110</v>
      </c>
      <c r="D3652" t="s">
        <v>20</v>
      </c>
      <c r="E3652" t="s">
        <v>21</v>
      </c>
      <c r="F3652" t="s">
        <v>22</v>
      </c>
      <c r="G3652" t="s">
        <v>111</v>
      </c>
      <c r="H3652" t="s">
        <v>132</v>
      </c>
      <c r="I3652" t="s">
        <v>166</v>
      </c>
      <c r="J3652" t="s">
        <v>161</v>
      </c>
      <c r="K3652" t="s">
        <v>135</v>
      </c>
      <c r="L3652" t="s">
        <v>44</v>
      </c>
      <c r="M3652" t="s">
        <v>26</v>
      </c>
      <c r="N3652">
        <v>3</v>
      </c>
      <c r="O3652">
        <v>3</v>
      </c>
      <c r="P3652">
        <v>2</v>
      </c>
      <c r="Q3652">
        <v>0</v>
      </c>
      <c r="R3652">
        <v>0</v>
      </c>
      <c r="S3652">
        <v>0</v>
      </c>
      <c r="T3652">
        <v>0</v>
      </c>
      <c r="U3652">
        <v>0</v>
      </c>
      <c r="V3652">
        <v>100</v>
      </c>
      <c r="W3652">
        <v>66</v>
      </c>
      <c r="X3652">
        <v>0</v>
      </c>
      <c r="Y3652" t="s">
        <v>173</v>
      </c>
      <c r="Z3652" t="s">
        <v>173</v>
      </c>
      <c r="AA3652" t="s">
        <v>173</v>
      </c>
      <c r="AB3652" t="s">
        <v>173</v>
      </c>
      <c r="AC3652" s="25">
        <v>3.8961038961038961</v>
      </c>
      <c r="AD3652" s="25">
        <v>2.5974025974025974</v>
      </c>
      <c r="AE3652" s="25">
        <v>0</v>
      </c>
      <c r="AQ3652" s="5">
        <f>VLOOKUP(AR3652,'End KS4 denominations'!A:G,7,0)</f>
        <v>77</v>
      </c>
      <c r="AR3652" s="5" t="str">
        <f t="shared" si="57"/>
        <v>Boys.S9.state-funded mainstream.Total.Hindu</v>
      </c>
    </row>
    <row r="3653" spans="1:44" x14ac:dyDescent="0.25">
      <c r="A3653">
        <v>201819</v>
      </c>
      <c r="B3653" t="s">
        <v>19</v>
      </c>
      <c r="C3653" t="s">
        <v>110</v>
      </c>
      <c r="D3653" t="s">
        <v>20</v>
      </c>
      <c r="E3653" t="s">
        <v>21</v>
      </c>
      <c r="F3653" t="s">
        <v>22</v>
      </c>
      <c r="G3653" t="s">
        <v>113</v>
      </c>
      <c r="H3653" t="s">
        <v>132</v>
      </c>
      <c r="I3653" t="s">
        <v>166</v>
      </c>
      <c r="J3653" t="s">
        <v>161</v>
      </c>
      <c r="K3653" t="s">
        <v>135</v>
      </c>
      <c r="L3653" t="s">
        <v>44</v>
      </c>
      <c r="M3653" t="s">
        <v>26</v>
      </c>
      <c r="N3653">
        <v>9</v>
      </c>
      <c r="O3653">
        <v>9</v>
      </c>
      <c r="P3653">
        <v>9</v>
      </c>
      <c r="Q3653">
        <v>5</v>
      </c>
      <c r="R3653">
        <v>0</v>
      </c>
      <c r="S3653">
        <v>0</v>
      </c>
      <c r="T3653">
        <v>0</v>
      </c>
      <c r="U3653">
        <v>0</v>
      </c>
      <c r="V3653">
        <v>100</v>
      </c>
      <c r="W3653">
        <v>100</v>
      </c>
      <c r="X3653">
        <v>55</v>
      </c>
      <c r="Y3653" t="s">
        <v>173</v>
      </c>
      <c r="Z3653" t="s">
        <v>173</v>
      </c>
      <c r="AA3653" t="s">
        <v>173</v>
      </c>
      <c r="AB3653" t="s">
        <v>173</v>
      </c>
      <c r="AC3653" s="25">
        <v>13.23529411764706</v>
      </c>
      <c r="AD3653" s="25">
        <v>13.23529411764706</v>
      </c>
      <c r="AE3653" s="25">
        <v>7.3529411764705888</v>
      </c>
      <c r="AQ3653" s="5">
        <f>VLOOKUP(AR3653,'End KS4 denominations'!A:G,7,0)</f>
        <v>68</v>
      </c>
      <c r="AR3653" s="5" t="str">
        <f t="shared" si="57"/>
        <v>Girls.S9.state-funded mainstream.Total.Hindu</v>
      </c>
    </row>
    <row r="3654" spans="1:44" x14ac:dyDescent="0.25">
      <c r="A3654">
        <v>201819</v>
      </c>
      <c r="B3654" t="s">
        <v>19</v>
      </c>
      <c r="C3654" t="s">
        <v>110</v>
      </c>
      <c r="D3654" t="s">
        <v>20</v>
      </c>
      <c r="E3654" t="s">
        <v>21</v>
      </c>
      <c r="F3654" t="s">
        <v>22</v>
      </c>
      <c r="G3654" t="s">
        <v>161</v>
      </c>
      <c r="H3654" t="s">
        <v>132</v>
      </c>
      <c r="I3654" t="s">
        <v>166</v>
      </c>
      <c r="J3654" t="s">
        <v>161</v>
      </c>
      <c r="K3654" t="s">
        <v>135</v>
      </c>
      <c r="L3654" t="s">
        <v>44</v>
      </c>
      <c r="M3654" t="s">
        <v>26</v>
      </c>
      <c r="N3654">
        <v>12</v>
      </c>
      <c r="O3654">
        <v>12</v>
      </c>
      <c r="P3654">
        <v>11</v>
      </c>
      <c r="Q3654">
        <v>5</v>
      </c>
      <c r="R3654">
        <v>0</v>
      </c>
      <c r="S3654">
        <v>0</v>
      </c>
      <c r="T3654">
        <v>0</v>
      </c>
      <c r="U3654">
        <v>0</v>
      </c>
      <c r="V3654">
        <v>100</v>
      </c>
      <c r="W3654">
        <v>91</v>
      </c>
      <c r="X3654">
        <v>41</v>
      </c>
      <c r="Y3654" t="s">
        <v>173</v>
      </c>
      <c r="Z3654" t="s">
        <v>173</v>
      </c>
      <c r="AA3654" t="s">
        <v>173</v>
      </c>
      <c r="AB3654" t="s">
        <v>173</v>
      </c>
      <c r="AC3654" s="25">
        <v>8.2758620689655178</v>
      </c>
      <c r="AD3654" s="25">
        <v>7.5862068965517242</v>
      </c>
      <c r="AE3654" s="25">
        <v>3.4482758620689653</v>
      </c>
      <c r="AQ3654" s="5">
        <f>VLOOKUP(AR3654,'End KS4 denominations'!A:G,7,0)</f>
        <v>145</v>
      </c>
      <c r="AR3654" s="5" t="str">
        <f t="shared" si="57"/>
        <v>Total.S9.state-funded mainstream.Total.Hindu</v>
      </c>
    </row>
    <row r="3655" spans="1:44" x14ac:dyDescent="0.25">
      <c r="A3655">
        <v>201819</v>
      </c>
      <c r="B3655" t="s">
        <v>19</v>
      </c>
      <c r="C3655" t="s">
        <v>110</v>
      </c>
      <c r="D3655" t="s">
        <v>20</v>
      </c>
      <c r="E3655" t="s">
        <v>21</v>
      </c>
      <c r="F3655" t="s">
        <v>22</v>
      </c>
      <c r="G3655" t="s">
        <v>113</v>
      </c>
      <c r="H3655" t="s">
        <v>132</v>
      </c>
      <c r="I3655" t="s">
        <v>166</v>
      </c>
      <c r="J3655" t="s">
        <v>161</v>
      </c>
      <c r="K3655" t="s">
        <v>136</v>
      </c>
      <c r="L3655" t="s">
        <v>44</v>
      </c>
      <c r="M3655" t="s">
        <v>26</v>
      </c>
      <c r="N3655">
        <v>27</v>
      </c>
      <c r="O3655">
        <v>27</v>
      </c>
      <c r="P3655">
        <v>26</v>
      </c>
      <c r="Q3655">
        <v>24</v>
      </c>
      <c r="R3655">
        <v>0</v>
      </c>
      <c r="S3655">
        <v>0</v>
      </c>
      <c r="T3655">
        <v>0</v>
      </c>
      <c r="U3655">
        <v>0</v>
      </c>
      <c r="V3655">
        <v>100</v>
      </c>
      <c r="W3655">
        <v>96</v>
      </c>
      <c r="X3655">
        <v>88</v>
      </c>
      <c r="Y3655" t="s">
        <v>173</v>
      </c>
      <c r="Z3655" t="s">
        <v>173</v>
      </c>
      <c r="AA3655" t="s">
        <v>173</v>
      </c>
      <c r="AB3655" t="s">
        <v>173</v>
      </c>
      <c r="AC3655" s="25">
        <v>3.5479632063074904</v>
      </c>
      <c r="AD3655" s="25">
        <v>3.4165571616294348</v>
      </c>
      <c r="AE3655" s="25">
        <v>3.1537450722733245</v>
      </c>
      <c r="AQ3655" s="5">
        <f>VLOOKUP(AR3655,'End KS4 denominations'!A:G,7,0)</f>
        <v>761</v>
      </c>
      <c r="AR3655" s="5" t="str">
        <f t="shared" si="57"/>
        <v>Girls.S9.state-funded mainstream.Total.Jewish</v>
      </c>
    </row>
    <row r="3656" spans="1:44" x14ac:dyDescent="0.25">
      <c r="A3656">
        <v>201819</v>
      </c>
      <c r="B3656" t="s">
        <v>19</v>
      </c>
      <c r="C3656" t="s">
        <v>110</v>
      </c>
      <c r="D3656" t="s">
        <v>20</v>
      </c>
      <c r="E3656" t="s">
        <v>21</v>
      </c>
      <c r="F3656" t="s">
        <v>22</v>
      </c>
      <c r="G3656" t="s">
        <v>161</v>
      </c>
      <c r="H3656" t="s">
        <v>132</v>
      </c>
      <c r="I3656" t="s">
        <v>166</v>
      </c>
      <c r="J3656" t="s">
        <v>161</v>
      </c>
      <c r="K3656" t="s">
        <v>136</v>
      </c>
      <c r="L3656" t="s">
        <v>44</v>
      </c>
      <c r="M3656" t="s">
        <v>26</v>
      </c>
      <c r="N3656">
        <v>27</v>
      </c>
      <c r="O3656">
        <v>27</v>
      </c>
      <c r="P3656">
        <v>26</v>
      </c>
      <c r="Q3656">
        <v>24</v>
      </c>
      <c r="R3656">
        <v>0</v>
      </c>
      <c r="S3656">
        <v>0</v>
      </c>
      <c r="T3656">
        <v>0</v>
      </c>
      <c r="U3656">
        <v>0</v>
      </c>
      <c r="V3656">
        <v>100</v>
      </c>
      <c r="W3656">
        <v>96</v>
      </c>
      <c r="X3656">
        <v>88</v>
      </c>
      <c r="Y3656" t="s">
        <v>173</v>
      </c>
      <c r="Z3656" t="s">
        <v>173</v>
      </c>
      <c r="AA3656" t="s">
        <v>173</v>
      </c>
      <c r="AB3656" t="s">
        <v>173</v>
      </c>
      <c r="AC3656" s="25">
        <v>1.9494584837545126</v>
      </c>
      <c r="AD3656" s="25">
        <v>1.8772563176895307</v>
      </c>
      <c r="AE3656" s="25">
        <v>1.7328519855595668</v>
      </c>
      <c r="AQ3656" s="5">
        <f>VLOOKUP(AR3656,'End KS4 denominations'!A:G,7,0)</f>
        <v>1385</v>
      </c>
      <c r="AR3656" s="5" t="str">
        <f t="shared" si="57"/>
        <v>Total.S9.state-funded mainstream.Total.Jewish</v>
      </c>
    </row>
    <row r="3657" spans="1:44" x14ac:dyDescent="0.25">
      <c r="A3657">
        <v>201819</v>
      </c>
      <c r="B3657" t="s">
        <v>19</v>
      </c>
      <c r="C3657" t="s">
        <v>110</v>
      </c>
      <c r="D3657" t="s">
        <v>20</v>
      </c>
      <c r="E3657" t="s">
        <v>21</v>
      </c>
      <c r="F3657" t="s">
        <v>22</v>
      </c>
      <c r="G3657" t="s">
        <v>111</v>
      </c>
      <c r="H3657" t="s">
        <v>132</v>
      </c>
      <c r="I3657" t="s">
        <v>166</v>
      </c>
      <c r="J3657" t="s">
        <v>161</v>
      </c>
      <c r="K3657" t="s">
        <v>91</v>
      </c>
      <c r="L3657" t="s">
        <v>44</v>
      </c>
      <c r="M3657" t="s">
        <v>26</v>
      </c>
      <c r="N3657">
        <v>474</v>
      </c>
      <c r="O3657">
        <v>470</v>
      </c>
      <c r="P3657">
        <v>291</v>
      </c>
      <c r="Q3657">
        <v>225</v>
      </c>
      <c r="R3657">
        <v>0</v>
      </c>
      <c r="S3657">
        <v>0</v>
      </c>
      <c r="T3657">
        <v>0</v>
      </c>
      <c r="U3657">
        <v>0</v>
      </c>
      <c r="V3657">
        <v>99</v>
      </c>
      <c r="W3657">
        <v>61</v>
      </c>
      <c r="X3657">
        <v>47</v>
      </c>
      <c r="Y3657" t="s">
        <v>173</v>
      </c>
      <c r="Z3657" t="s">
        <v>173</v>
      </c>
      <c r="AA3657" t="s">
        <v>173</v>
      </c>
      <c r="AB3657" t="s">
        <v>173</v>
      </c>
      <c r="AC3657" s="25">
        <v>0.21179757559370918</v>
      </c>
      <c r="AD3657" s="25">
        <v>0.13113424361227527</v>
      </c>
      <c r="AE3657" s="25">
        <v>0.10139245640124375</v>
      </c>
      <c r="AQ3657" s="5">
        <f>VLOOKUP(AR3657,'End KS4 denominations'!A:G,7,0)</f>
        <v>221910</v>
      </c>
      <c r="AR3657" s="5" t="str">
        <f t="shared" si="57"/>
        <v>Boys.S9.state-funded mainstream.Total.No religious character</v>
      </c>
    </row>
    <row r="3658" spans="1:44" x14ac:dyDescent="0.25">
      <c r="A3658">
        <v>201819</v>
      </c>
      <c r="B3658" t="s">
        <v>19</v>
      </c>
      <c r="C3658" t="s">
        <v>110</v>
      </c>
      <c r="D3658" t="s">
        <v>20</v>
      </c>
      <c r="E3658" t="s">
        <v>21</v>
      </c>
      <c r="F3658" t="s">
        <v>22</v>
      </c>
      <c r="G3658" t="s">
        <v>113</v>
      </c>
      <c r="H3658" t="s">
        <v>132</v>
      </c>
      <c r="I3658" t="s">
        <v>166</v>
      </c>
      <c r="J3658" t="s">
        <v>161</v>
      </c>
      <c r="K3658" t="s">
        <v>91</v>
      </c>
      <c r="L3658" t="s">
        <v>44</v>
      </c>
      <c r="M3658" t="s">
        <v>26</v>
      </c>
      <c r="N3658">
        <v>7089</v>
      </c>
      <c r="O3658">
        <v>7021</v>
      </c>
      <c r="P3658">
        <v>4995</v>
      </c>
      <c r="Q3658">
        <v>3879</v>
      </c>
      <c r="R3658">
        <v>0</v>
      </c>
      <c r="S3658">
        <v>0</v>
      </c>
      <c r="T3658">
        <v>0</v>
      </c>
      <c r="U3658">
        <v>0</v>
      </c>
      <c r="V3658">
        <v>99</v>
      </c>
      <c r="W3658">
        <v>70</v>
      </c>
      <c r="X3658">
        <v>54</v>
      </c>
      <c r="Y3658" t="s">
        <v>173</v>
      </c>
      <c r="Z3658" t="s">
        <v>173</v>
      </c>
      <c r="AA3658" t="s">
        <v>173</v>
      </c>
      <c r="AB3658" t="s">
        <v>173</v>
      </c>
      <c r="AC3658" s="25">
        <v>3.258715357873875</v>
      </c>
      <c r="AD3658" s="25">
        <v>2.3183710600455787</v>
      </c>
      <c r="AE3658" s="25">
        <v>1.8003926610444043</v>
      </c>
      <c r="AQ3658" s="5">
        <f>VLOOKUP(AR3658,'End KS4 denominations'!A:G,7,0)</f>
        <v>215453</v>
      </c>
      <c r="AR3658" s="5" t="str">
        <f t="shared" si="57"/>
        <v>Girls.S9.state-funded mainstream.Total.No religious character</v>
      </c>
    </row>
    <row r="3659" spans="1:44" x14ac:dyDescent="0.25">
      <c r="A3659">
        <v>201819</v>
      </c>
      <c r="B3659" t="s">
        <v>19</v>
      </c>
      <c r="C3659" t="s">
        <v>110</v>
      </c>
      <c r="D3659" t="s">
        <v>20</v>
      </c>
      <c r="E3659" t="s">
        <v>21</v>
      </c>
      <c r="F3659" t="s">
        <v>22</v>
      </c>
      <c r="G3659" t="s">
        <v>161</v>
      </c>
      <c r="H3659" t="s">
        <v>132</v>
      </c>
      <c r="I3659" t="s">
        <v>166</v>
      </c>
      <c r="J3659" t="s">
        <v>161</v>
      </c>
      <c r="K3659" t="s">
        <v>91</v>
      </c>
      <c r="L3659" t="s">
        <v>44</v>
      </c>
      <c r="M3659" t="s">
        <v>26</v>
      </c>
      <c r="N3659">
        <v>7563</v>
      </c>
      <c r="O3659">
        <v>7491</v>
      </c>
      <c r="P3659">
        <v>5286</v>
      </c>
      <c r="Q3659">
        <v>4104</v>
      </c>
      <c r="R3659">
        <v>0</v>
      </c>
      <c r="S3659">
        <v>0</v>
      </c>
      <c r="T3659">
        <v>0</v>
      </c>
      <c r="U3659">
        <v>0</v>
      </c>
      <c r="V3659">
        <v>99</v>
      </c>
      <c r="W3659">
        <v>69</v>
      </c>
      <c r="X3659">
        <v>54</v>
      </c>
      <c r="Y3659" t="s">
        <v>173</v>
      </c>
      <c r="Z3659" t="s">
        <v>173</v>
      </c>
      <c r="AA3659" t="s">
        <v>173</v>
      </c>
      <c r="AB3659" t="s">
        <v>173</v>
      </c>
      <c r="AC3659" s="25">
        <v>1.7127649115265808</v>
      </c>
      <c r="AD3659" s="25">
        <v>1.2086070380896419</v>
      </c>
      <c r="AE3659" s="25">
        <v>0.93835098076426215</v>
      </c>
      <c r="AQ3659" s="5">
        <f>VLOOKUP(AR3659,'End KS4 denominations'!A:G,7,0)</f>
        <v>437363</v>
      </c>
      <c r="AR3659" s="5" t="str">
        <f t="shared" si="57"/>
        <v>Total.S9.state-funded mainstream.Total.No religious character</v>
      </c>
    </row>
    <row r="3660" spans="1:44" x14ac:dyDescent="0.25">
      <c r="A3660">
        <v>201819</v>
      </c>
      <c r="B3660" t="s">
        <v>19</v>
      </c>
      <c r="C3660" t="s">
        <v>110</v>
      </c>
      <c r="D3660" t="s">
        <v>20</v>
      </c>
      <c r="E3660" t="s">
        <v>21</v>
      </c>
      <c r="F3660" t="s">
        <v>22</v>
      </c>
      <c r="G3660" t="s">
        <v>111</v>
      </c>
      <c r="H3660" t="s">
        <v>132</v>
      </c>
      <c r="I3660" t="s">
        <v>166</v>
      </c>
      <c r="J3660" t="s">
        <v>161</v>
      </c>
      <c r="K3660" t="s">
        <v>133</v>
      </c>
      <c r="L3660" t="s">
        <v>44</v>
      </c>
      <c r="M3660" t="s">
        <v>26</v>
      </c>
      <c r="N3660">
        <v>4</v>
      </c>
      <c r="O3660">
        <v>4</v>
      </c>
      <c r="P3660">
        <v>2</v>
      </c>
      <c r="Q3660">
        <v>1</v>
      </c>
      <c r="R3660">
        <v>0</v>
      </c>
      <c r="S3660">
        <v>0</v>
      </c>
      <c r="T3660">
        <v>0</v>
      </c>
      <c r="U3660">
        <v>0</v>
      </c>
      <c r="V3660">
        <v>100</v>
      </c>
      <c r="W3660">
        <v>50</v>
      </c>
      <c r="X3660">
        <v>25</v>
      </c>
      <c r="Y3660" t="s">
        <v>173</v>
      </c>
      <c r="Z3660" t="s">
        <v>173</v>
      </c>
      <c r="AA3660" t="s">
        <v>173</v>
      </c>
      <c r="AB3660" t="s">
        <v>173</v>
      </c>
      <c r="AC3660" s="25">
        <v>7.8231957754742815E-2</v>
      </c>
      <c r="AD3660" s="25">
        <v>3.9115978877371407E-2</v>
      </c>
      <c r="AE3660" s="25">
        <v>1.9557989438685704E-2</v>
      </c>
      <c r="AQ3660" s="5">
        <f>VLOOKUP(AR3660,'End KS4 denominations'!A:G,7,0)</f>
        <v>5113</v>
      </c>
      <c r="AR3660" s="5" t="str">
        <f t="shared" si="57"/>
        <v>Boys.S9.state-funded mainstream.Total.Other Christian faith</v>
      </c>
    </row>
    <row r="3661" spans="1:44" x14ac:dyDescent="0.25">
      <c r="A3661">
        <v>201819</v>
      </c>
      <c r="B3661" t="s">
        <v>19</v>
      </c>
      <c r="C3661" t="s">
        <v>110</v>
      </c>
      <c r="D3661" t="s">
        <v>20</v>
      </c>
      <c r="E3661" t="s">
        <v>21</v>
      </c>
      <c r="F3661" t="s">
        <v>22</v>
      </c>
      <c r="G3661" t="s">
        <v>113</v>
      </c>
      <c r="H3661" t="s">
        <v>132</v>
      </c>
      <c r="I3661" t="s">
        <v>166</v>
      </c>
      <c r="J3661" t="s">
        <v>161</v>
      </c>
      <c r="K3661" t="s">
        <v>133</v>
      </c>
      <c r="L3661" t="s">
        <v>44</v>
      </c>
      <c r="M3661" t="s">
        <v>26</v>
      </c>
      <c r="N3661">
        <v>81</v>
      </c>
      <c r="O3661">
        <v>81</v>
      </c>
      <c r="P3661">
        <v>58</v>
      </c>
      <c r="Q3661">
        <v>47</v>
      </c>
      <c r="R3661">
        <v>0</v>
      </c>
      <c r="S3661">
        <v>0</v>
      </c>
      <c r="T3661">
        <v>0</v>
      </c>
      <c r="U3661">
        <v>0</v>
      </c>
      <c r="V3661">
        <v>100</v>
      </c>
      <c r="W3661">
        <v>71</v>
      </c>
      <c r="X3661">
        <v>58</v>
      </c>
      <c r="Y3661" t="s">
        <v>173</v>
      </c>
      <c r="Z3661" t="s">
        <v>173</v>
      </c>
      <c r="AA3661" t="s">
        <v>173</v>
      </c>
      <c r="AB3661" t="s">
        <v>173</v>
      </c>
      <c r="AC3661" s="25">
        <v>1.782178217821782</v>
      </c>
      <c r="AD3661" s="25">
        <v>1.2761276127612762</v>
      </c>
      <c r="AE3661" s="25">
        <v>1.0341034103410343</v>
      </c>
      <c r="AQ3661" s="5">
        <f>VLOOKUP(AR3661,'End KS4 denominations'!A:G,7,0)</f>
        <v>4545</v>
      </c>
      <c r="AR3661" s="5" t="str">
        <f t="shared" si="57"/>
        <v>Girls.S9.state-funded mainstream.Total.Other Christian faith</v>
      </c>
    </row>
    <row r="3662" spans="1:44" x14ac:dyDescent="0.25">
      <c r="A3662">
        <v>201819</v>
      </c>
      <c r="B3662" t="s">
        <v>19</v>
      </c>
      <c r="C3662" t="s">
        <v>110</v>
      </c>
      <c r="D3662" t="s">
        <v>20</v>
      </c>
      <c r="E3662" t="s">
        <v>21</v>
      </c>
      <c r="F3662" t="s">
        <v>22</v>
      </c>
      <c r="G3662" t="s">
        <v>161</v>
      </c>
      <c r="H3662" t="s">
        <v>132</v>
      </c>
      <c r="I3662" t="s">
        <v>166</v>
      </c>
      <c r="J3662" t="s">
        <v>161</v>
      </c>
      <c r="K3662" t="s">
        <v>133</v>
      </c>
      <c r="L3662" t="s">
        <v>44</v>
      </c>
      <c r="M3662" t="s">
        <v>26</v>
      </c>
      <c r="N3662">
        <v>85</v>
      </c>
      <c r="O3662">
        <v>85</v>
      </c>
      <c r="P3662">
        <v>60</v>
      </c>
      <c r="Q3662">
        <v>48</v>
      </c>
      <c r="R3662">
        <v>0</v>
      </c>
      <c r="S3662">
        <v>0</v>
      </c>
      <c r="T3662">
        <v>0</v>
      </c>
      <c r="U3662">
        <v>0</v>
      </c>
      <c r="V3662">
        <v>100</v>
      </c>
      <c r="W3662">
        <v>70</v>
      </c>
      <c r="X3662">
        <v>56</v>
      </c>
      <c r="Y3662" t="s">
        <v>173</v>
      </c>
      <c r="Z3662" t="s">
        <v>173</v>
      </c>
      <c r="AA3662" t="s">
        <v>173</v>
      </c>
      <c r="AB3662" t="s">
        <v>173</v>
      </c>
      <c r="AC3662" s="25">
        <v>0.88009939946158622</v>
      </c>
      <c r="AD3662" s="25">
        <v>0.62124663491406085</v>
      </c>
      <c r="AE3662" s="25">
        <v>0.49699730793124869</v>
      </c>
      <c r="AQ3662" s="5">
        <f>VLOOKUP(AR3662,'End KS4 denominations'!A:G,7,0)</f>
        <v>9658</v>
      </c>
      <c r="AR3662" s="5" t="str">
        <f t="shared" si="57"/>
        <v>Total.S9.state-funded mainstream.Total.Other Christian faith</v>
      </c>
    </row>
    <row r="3663" spans="1:44" x14ac:dyDescent="0.25">
      <c r="A3663">
        <v>201819</v>
      </c>
      <c r="B3663" t="s">
        <v>19</v>
      </c>
      <c r="C3663" t="s">
        <v>110</v>
      </c>
      <c r="D3663" t="s">
        <v>20</v>
      </c>
      <c r="E3663" t="s">
        <v>21</v>
      </c>
      <c r="F3663" t="s">
        <v>22</v>
      </c>
      <c r="G3663" t="s">
        <v>111</v>
      </c>
      <c r="H3663" t="s">
        <v>132</v>
      </c>
      <c r="I3663" t="s">
        <v>166</v>
      </c>
      <c r="J3663" t="s">
        <v>161</v>
      </c>
      <c r="K3663" t="s">
        <v>134</v>
      </c>
      <c r="L3663" t="s">
        <v>44</v>
      </c>
      <c r="M3663" t="s">
        <v>26</v>
      </c>
      <c r="N3663">
        <v>15</v>
      </c>
      <c r="O3663">
        <v>14</v>
      </c>
      <c r="P3663">
        <v>8</v>
      </c>
      <c r="Q3663">
        <v>4</v>
      </c>
      <c r="R3663">
        <v>0</v>
      </c>
      <c r="S3663">
        <v>0</v>
      </c>
      <c r="T3663">
        <v>0</v>
      </c>
      <c r="U3663">
        <v>0</v>
      </c>
      <c r="V3663">
        <v>93</v>
      </c>
      <c r="W3663">
        <v>53</v>
      </c>
      <c r="X3663">
        <v>26</v>
      </c>
      <c r="Y3663" t="s">
        <v>173</v>
      </c>
      <c r="Z3663" t="s">
        <v>173</v>
      </c>
      <c r="AA3663" t="s">
        <v>173</v>
      </c>
      <c r="AB3663" t="s">
        <v>173</v>
      </c>
      <c r="AC3663" s="25">
        <v>5.6358439676341535E-2</v>
      </c>
      <c r="AD3663" s="25">
        <v>3.2204822672195162E-2</v>
      </c>
      <c r="AE3663" s="25">
        <v>1.6102411336097581E-2</v>
      </c>
      <c r="AQ3663" s="5">
        <f>VLOOKUP(AR3663,'End KS4 denominations'!A:G,7,0)</f>
        <v>24841</v>
      </c>
      <c r="AR3663" s="5" t="str">
        <f t="shared" si="57"/>
        <v>Boys.S9.state-funded mainstream.Total.Roman catholic</v>
      </c>
    </row>
    <row r="3664" spans="1:44" x14ac:dyDescent="0.25">
      <c r="A3664">
        <v>201819</v>
      </c>
      <c r="B3664" t="s">
        <v>19</v>
      </c>
      <c r="C3664" t="s">
        <v>110</v>
      </c>
      <c r="D3664" t="s">
        <v>20</v>
      </c>
      <c r="E3664" t="s">
        <v>21</v>
      </c>
      <c r="F3664" t="s">
        <v>22</v>
      </c>
      <c r="G3664" t="s">
        <v>113</v>
      </c>
      <c r="H3664" t="s">
        <v>132</v>
      </c>
      <c r="I3664" t="s">
        <v>166</v>
      </c>
      <c r="J3664" t="s">
        <v>161</v>
      </c>
      <c r="K3664" t="s">
        <v>134</v>
      </c>
      <c r="L3664" t="s">
        <v>44</v>
      </c>
      <c r="M3664" t="s">
        <v>26</v>
      </c>
      <c r="N3664">
        <v>507</v>
      </c>
      <c r="O3664">
        <v>506</v>
      </c>
      <c r="P3664">
        <v>398</v>
      </c>
      <c r="Q3664">
        <v>297</v>
      </c>
      <c r="R3664">
        <v>0</v>
      </c>
      <c r="S3664">
        <v>0</v>
      </c>
      <c r="T3664">
        <v>0</v>
      </c>
      <c r="U3664">
        <v>0</v>
      </c>
      <c r="V3664">
        <v>99</v>
      </c>
      <c r="W3664">
        <v>78</v>
      </c>
      <c r="X3664">
        <v>58</v>
      </c>
      <c r="Y3664" t="s">
        <v>173</v>
      </c>
      <c r="Z3664" t="s">
        <v>173</v>
      </c>
      <c r="AA3664" t="s">
        <v>173</v>
      </c>
      <c r="AB3664" t="s">
        <v>173</v>
      </c>
      <c r="AC3664" s="25">
        <v>1.9413750767341926</v>
      </c>
      <c r="AD3664" s="25">
        <v>1.5270104358502148</v>
      </c>
      <c r="AE3664" s="25">
        <v>1.1395027624309393</v>
      </c>
      <c r="AQ3664" s="5">
        <f>VLOOKUP(AR3664,'End KS4 denominations'!A:G,7,0)</f>
        <v>26064</v>
      </c>
      <c r="AR3664" s="5" t="str">
        <f t="shared" si="57"/>
        <v>Girls.S9.state-funded mainstream.Total.Roman catholic</v>
      </c>
    </row>
    <row r="3665" spans="1:44" x14ac:dyDescent="0.25">
      <c r="A3665">
        <v>201819</v>
      </c>
      <c r="B3665" t="s">
        <v>19</v>
      </c>
      <c r="C3665" t="s">
        <v>110</v>
      </c>
      <c r="D3665" t="s">
        <v>20</v>
      </c>
      <c r="E3665" t="s">
        <v>21</v>
      </c>
      <c r="F3665" t="s">
        <v>22</v>
      </c>
      <c r="G3665" t="s">
        <v>161</v>
      </c>
      <c r="H3665" t="s">
        <v>132</v>
      </c>
      <c r="I3665" t="s">
        <v>166</v>
      </c>
      <c r="J3665" t="s">
        <v>161</v>
      </c>
      <c r="K3665" t="s">
        <v>134</v>
      </c>
      <c r="L3665" t="s">
        <v>44</v>
      </c>
      <c r="M3665" t="s">
        <v>26</v>
      </c>
      <c r="N3665">
        <v>522</v>
      </c>
      <c r="O3665">
        <v>520</v>
      </c>
      <c r="P3665">
        <v>406</v>
      </c>
      <c r="Q3665">
        <v>301</v>
      </c>
      <c r="R3665">
        <v>0</v>
      </c>
      <c r="S3665">
        <v>0</v>
      </c>
      <c r="T3665">
        <v>0</v>
      </c>
      <c r="U3665">
        <v>0</v>
      </c>
      <c r="V3665">
        <v>99</v>
      </c>
      <c r="W3665">
        <v>77</v>
      </c>
      <c r="X3665">
        <v>57</v>
      </c>
      <c r="Y3665" t="s">
        <v>173</v>
      </c>
      <c r="Z3665" t="s">
        <v>173</v>
      </c>
      <c r="AA3665" t="s">
        <v>173</v>
      </c>
      <c r="AB3665" t="s">
        <v>173</v>
      </c>
      <c r="AC3665" s="25">
        <v>1.0215106571063746</v>
      </c>
      <c r="AD3665" s="25">
        <v>0.79756408997151551</v>
      </c>
      <c r="AE3665" s="25">
        <v>0.59129751497888217</v>
      </c>
      <c r="AQ3665" s="5">
        <f>VLOOKUP(AR3665,'End KS4 denominations'!A:G,7,0)</f>
        <v>50905</v>
      </c>
      <c r="AR3665" s="5" t="str">
        <f t="shared" si="57"/>
        <v>Total.S9.state-funded mainstream.Total.Roman catholic</v>
      </c>
    </row>
    <row r="3666" spans="1:44" x14ac:dyDescent="0.25">
      <c r="A3666">
        <v>201819</v>
      </c>
      <c r="B3666" t="s">
        <v>19</v>
      </c>
      <c r="C3666" t="s">
        <v>110</v>
      </c>
      <c r="D3666" t="s">
        <v>20</v>
      </c>
      <c r="E3666" t="s">
        <v>21</v>
      </c>
      <c r="F3666" t="s">
        <v>22</v>
      </c>
      <c r="G3666" t="s">
        <v>111</v>
      </c>
      <c r="H3666" t="s">
        <v>132</v>
      </c>
      <c r="I3666" t="s">
        <v>166</v>
      </c>
      <c r="J3666" t="s">
        <v>161</v>
      </c>
      <c r="K3666" t="s">
        <v>90</v>
      </c>
      <c r="L3666" t="s">
        <v>165</v>
      </c>
      <c r="M3666" t="s">
        <v>26</v>
      </c>
      <c r="N3666">
        <v>3124</v>
      </c>
      <c r="O3666">
        <v>3064</v>
      </c>
      <c r="P3666">
        <v>1890</v>
      </c>
      <c r="Q3666">
        <v>1394</v>
      </c>
      <c r="R3666">
        <v>0</v>
      </c>
      <c r="S3666">
        <v>0</v>
      </c>
      <c r="T3666">
        <v>0</v>
      </c>
      <c r="U3666">
        <v>0</v>
      </c>
      <c r="V3666">
        <v>98</v>
      </c>
      <c r="W3666">
        <v>60</v>
      </c>
      <c r="X3666">
        <v>44</v>
      </c>
      <c r="Y3666" t="s">
        <v>173</v>
      </c>
      <c r="Z3666" t="s">
        <v>173</v>
      </c>
      <c r="AA3666" t="s">
        <v>173</v>
      </c>
      <c r="AB3666" t="s">
        <v>173</v>
      </c>
      <c r="AC3666" s="25">
        <v>20.173821437977352</v>
      </c>
      <c r="AD3666" s="25">
        <v>12.444034764287595</v>
      </c>
      <c r="AE3666" s="25">
        <v>9.1782986568343432</v>
      </c>
      <c r="AQ3666" s="5">
        <f>VLOOKUP(AR3666,'End KS4 denominations'!A:G,7,0)</f>
        <v>15188</v>
      </c>
      <c r="AR3666" s="5" t="str">
        <f t="shared" si="57"/>
        <v>Boys.S9.state-funded mainstream.Total.Church of England</v>
      </c>
    </row>
    <row r="3667" spans="1:44" x14ac:dyDescent="0.25">
      <c r="A3667">
        <v>201819</v>
      </c>
      <c r="B3667" t="s">
        <v>19</v>
      </c>
      <c r="C3667" t="s">
        <v>110</v>
      </c>
      <c r="D3667" t="s">
        <v>20</v>
      </c>
      <c r="E3667" t="s">
        <v>21</v>
      </c>
      <c r="F3667" t="s">
        <v>22</v>
      </c>
      <c r="G3667" t="s">
        <v>113</v>
      </c>
      <c r="H3667" t="s">
        <v>132</v>
      </c>
      <c r="I3667" t="s">
        <v>166</v>
      </c>
      <c r="J3667" t="s">
        <v>161</v>
      </c>
      <c r="K3667" t="s">
        <v>90</v>
      </c>
      <c r="L3667" t="s">
        <v>165</v>
      </c>
      <c r="M3667" t="s">
        <v>26</v>
      </c>
      <c r="N3667">
        <v>1314</v>
      </c>
      <c r="O3667">
        <v>1305</v>
      </c>
      <c r="P3667">
        <v>1018</v>
      </c>
      <c r="Q3667">
        <v>837</v>
      </c>
      <c r="R3667">
        <v>0</v>
      </c>
      <c r="S3667">
        <v>0</v>
      </c>
      <c r="T3667">
        <v>0</v>
      </c>
      <c r="U3667">
        <v>0</v>
      </c>
      <c r="V3667">
        <v>99</v>
      </c>
      <c r="W3667">
        <v>77</v>
      </c>
      <c r="X3667">
        <v>63</v>
      </c>
      <c r="Y3667" t="s">
        <v>173</v>
      </c>
      <c r="Z3667" t="s">
        <v>173</v>
      </c>
      <c r="AA3667" t="s">
        <v>173</v>
      </c>
      <c r="AB3667" t="s">
        <v>173</v>
      </c>
      <c r="AC3667" s="25">
        <v>8.90967433604151</v>
      </c>
      <c r="AD3667" s="25">
        <v>6.9502287157779747</v>
      </c>
      <c r="AE3667" s="25">
        <v>5.7144807810473131</v>
      </c>
      <c r="AQ3667" s="5">
        <f>VLOOKUP(AR3667,'End KS4 denominations'!A:G,7,0)</f>
        <v>14647</v>
      </c>
      <c r="AR3667" s="5" t="str">
        <f t="shared" si="57"/>
        <v>Girls.S9.state-funded mainstream.Total.Church of England</v>
      </c>
    </row>
    <row r="3668" spans="1:44" x14ac:dyDescent="0.25">
      <c r="A3668">
        <v>201819</v>
      </c>
      <c r="B3668" t="s">
        <v>19</v>
      </c>
      <c r="C3668" t="s">
        <v>110</v>
      </c>
      <c r="D3668" t="s">
        <v>20</v>
      </c>
      <c r="E3668" t="s">
        <v>21</v>
      </c>
      <c r="F3668" t="s">
        <v>22</v>
      </c>
      <c r="G3668" t="s">
        <v>161</v>
      </c>
      <c r="H3668" t="s">
        <v>132</v>
      </c>
      <c r="I3668" t="s">
        <v>166</v>
      </c>
      <c r="J3668" t="s">
        <v>161</v>
      </c>
      <c r="K3668" t="s">
        <v>90</v>
      </c>
      <c r="L3668" t="s">
        <v>165</v>
      </c>
      <c r="M3668" t="s">
        <v>26</v>
      </c>
      <c r="N3668">
        <v>4438</v>
      </c>
      <c r="O3668">
        <v>4369</v>
      </c>
      <c r="P3668">
        <v>2908</v>
      </c>
      <c r="Q3668">
        <v>2231</v>
      </c>
      <c r="R3668">
        <v>0</v>
      </c>
      <c r="S3668">
        <v>0</v>
      </c>
      <c r="T3668">
        <v>0</v>
      </c>
      <c r="U3668">
        <v>0</v>
      </c>
      <c r="V3668">
        <v>98</v>
      </c>
      <c r="W3668">
        <v>65</v>
      </c>
      <c r="X3668">
        <v>50</v>
      </c>
      <c r="Y3668" t="s">
        <v>173</v>
      </c>
      <c r="Z3668" t="s">
        <v>173</v>
      </c>
      <c r="AA3668" t="s">
        <v>173</v>
      </c>
      <c r="AB3668" t="s">
        <v>173</v>
      </c>
      <c r="AC3668" s="25">
        <v>14.643874643874643</v>
      </c>
      <c r="AD3668" s="25">
        <v>9.7469415116473943</v>
      </c>
      <c r="AE3668" s="25">
        <v>7.4777945366180649</v>
      </c>
      <c r="AQ3668" s="5">
        <f>VLOOKUP(AR3668,'End KS4 denominations'!A:G,7,0)</f>
        <v>29835</v>
      </c>
      <c r="AR3668" s="5" t="str">
        <f t="shared" si="57"/>
        <v>Total.S9.state-funded mainstream.Total.Church of England</v>
      </c>
    </row>
    <row r="3669" spans="1:44" x14ac:dyDescent="0.25">
      <c r="A3669">
        <v>201819</v>
      </c>
      <c r="B3669" t="s">
        <v>19</v>
      </c>
      <c r="C3669" t="s">
        <v>110</v>
      </c>
      <c r="D3669" t="s">
        <v>20</v>
      </c>
      <c r="E3669" t="s">
        <v>21</v>
      </c>
      <c r="F3669" t="s">
        <v>22</v>
      </c>
      <c r="G3669" t="s">
        <v>111</v>
      </c>
      <c r="H3669" t="s">
        <v>132</v>
      </c>
      <c r="I3669" t="s">
        <v>166</v>
      </c>
      <c r="J3669" t="s">
        <v>161</v>
      </c>
      <c r="K3669" t="s">
        <v>135</v>
      </c>
      <c r="L3669" t="s">
        <v>165</v>
      </c>
      <c r="M3669" t="s">
        <v>26</v>
      </c>
      <c r="N3669">
        <v>10</v>
      </c>
      <c r="O3669">
        <v>10</v>
      </c>
      <c r="P3669">
        <v>4</v>
      </c>
      <c r="Q3669">
        <v>4</v>
      </c>
      <c r="R3669">
        <v>0</v>
      </c>
      <c r="S3669">
        <v>0</v>
      </c>
      <c r="T3669">
        <v>0</v>
      </c>
      <c r="U3669">
        <v>0</v>
      </c>
      <c r="V3669">
        <v>100</v>
      </c>
      <c r="W3669">
        <v>40</v>
      </c>
      <c r="X3669">
        <v>40</v>
      </c>
      <c r="Y3669" t="s">
        <v>173</v>
      </c>
      <c r="Z3669" t="s">
        <v>173</v>
      </c>
      <c r="AA3669" t="s">
        <v>173</v>
      </c>
      <c r="AB3669" t="s">
        <v>173</v>
      </c>
      <c r="AC3669" s="25">
        <v>12.987012987012985</v>
      </c>
      <c r="AD3669" s="25">
        <v>5.1948051948051948</v>
      </c>
      <c r="AE3669" s="25">
        <v>5.1948051948051948</v>
      </c>
      <c r="AQ3669" s="5">
        <f>VLOOKUP(AR3669,'End KS4 denominations'!A:G,7,0)</f>
        <v>77</v>
      </c>
      <c r="AR3669" s="5" t="str">
        <f t="shared" si="57"/>
        <v>Boys.S9.state-funded mainstream.Total.Hindu</v>
      </c>
    </row>
    <row r="3670" spans="1:44" x14ac:dyDescent="0.25">
      <c r="A3670">
        <v>201819</v>
      </c>
      <c r="B3670" t="s">
        <v>19</v>
      </c>
      <c r="C3670" t="s">
        <v>110</v>
      </c>
      <c r="D3670" t="s">
        <v>20</v>
      </c>
      <c r="E3670" t="s">
        <v>21</v>
      </c>
      <c r="F3670" t="s">
        <v>22</v>
      </c>
      <c r="G3670" t="s">
        <v>113</v>
      </c>
      <c r="H3670" t="s">
        <v>132</v>
      </c>
      <c r="I3670" t="s">
        <v>166</v>
      </c>
      <c r="J3670" t="s">
        <v>161</v>
      </c>
      <c r="K3670" t="s">
        <v>135</v>
      </c>
      <c r="L3670" t="s">
        <v>165</v>
      </c>
      <c r="M3670" t="s">
        <v>26</v>
      </c>
      <c r="N3670">
        <v>5</v>
      </c>
      <c r="O3670">
        <v>5</v>
      </c>
      <c r="P3670">
        <v>4</v>
      </c>
      <c r="Q3670">
        <v>4</v>
      </c>
      <c r="R3670">
        <v>0</v>
      </c>
      <c r="S3670">
        <v>0</v>
      </c>
      <c r="T3670">
        <v>0</v>
      </c>
      <c r="U3670">
        <v>0</v>
      </c>
      <c r="V3670">
        <v>100</v>
      </c>
      <c r="W3670">
        <v>80</v>
      </c>
      <c r="X3670">
        <v>80</v>
      </c>
      <c r="Y3670" t="s">
        <v>173</v>
      </c>
      <c r="Z3670" t="s">
        <v>173</v>
      </c>
      <c r="AA3670" t="s">
        <v>173</v>
      </c>
      <c r="AB3670" t="s">
        <v>173</v>
      </c>
      <c r="AC3670" s="25">
        <v>7.3529411764705888</v>
      </c>
      <c r="AD3670" s="25">
        <v>5.8823529411764701</v>
      </c>
      <c r="AE3670" s="25">
        <v>5.8823529411764701</v>
      </c>
      <c r="AQ3670" s="5">
        <f>VLOOKUP(AR3670,'End KS4 denominations'!A:G,7,0)</f>
        <v>68</v>
      </c>
      <c r="AR3670" s="5" t="str">
        <f t="shared" si="57"/>
        <v>Girls.S9.state-funded mainstream.Total.Hindu</v>
      </c>
    </row>
    <row r="3671" spans="1:44" x14ac:dyDescent="0.25">
      <c r="A3671">
        <v>201819</v>
      </c>
      <c r="B3671" t="s">
        <v>19</v>
      </c>
      <c r="C3671" t="s">
        <v>110</v>
      </c>
      <c r="D3671" t="s">
        <v>20</v>
      </c>
      <c r="E3671" t="s">
        <v>21</v>
      </c>
      <c r="F3671" t="s">
        <v>22</v>
      </c>
      <c r="G3671" t="s">
        <v>161</v>
      </c>
      <c r="H3671" t="s">
        <v>132</v>
      </c>
      <c r="I3671" t="s">
        <v>166</v>
      </c>
      <c r="J3671" t="s">
        <v>161</v>
      </c>
      <c r="K3671" t="s">
        <v>135</v>
      </c>
      <c r="L3671" t="s">
        <v>165</v>
      </c>
      <c r="M3671" t="s">
        <v>26</v>
      </c>
      <c r="N3671">
        <v>15</v>
      </c>
      <c r="O3671">
        <v>15</v>
      </c>
      <c r="P3671">
        <v>8</v>
      </c>
      <c r="Q3671">
        <v>8</v>
      </c>
      <c r="R3671">
        <v>0</v>
      </c>
      <c r="S3671">
        <v>0</v>
      </c>
      <c r="T3671">
        <v>0</v>
      </c>
      <c r="U3671">
        <v>0</v>
      </c>
      <c r="V3671">
        <v>100</v>
      </c>
      <c r="W3671">
        <v>53</v>
      </c>
      <c r="X3671">
        <v>53</v>
      </c>
      <c r="Y3671" t="s">
        <v>173</v>
      </c>
      <c r="Z3671" t="s">
        <v>173</v>
      </c>
      <c r="AA3671" t="s">
        <v>173</v>
      </c>
      <c r="AB3671" t="s">
        <v>173</v>
      </c>
      <c r="AC3671" s="25">
        <v>10.344827586206897</v>
      </c>
      <c r="AD3671" s="25">
        <v>5.5172413793103452</v>
      </c>
      <c r="AE3671" s="25">
        <v>5.5172413793103452</v>
      </c>
      <c r="AQ3671" s="5">
        <f>VLOOKUP(AR3671,'End KS4 denominations'!A:G,7,0)</f>
        <v>145</v>
      </c>
      <c r="AR3671" s="5" t="str">
        <f t="shared" si="57"/>
        <v>Total.S9.state-funded mainstream.Total.Hindu</v>
      </c>
    </row>
    <row r="3672" spans="1:44" x14ac:dyDescent="0.25">
      <c r="A3672">
        <v>201819</v>
      </c>
      <c r="B3672" t="s">
        <v>19</v>
      </c>
      <c r="C3672" t="s">
        <v>110</v>
      </c>
      <c r="D3672" t="s">
        <v>20</v>
      </c>
      <c r="E3672" t="s">
        <v>21</v>
      </c>
      <c r="F3672" t="s">
        <v>22</v>
      </c>
      <c r="G3672" t="s">
        <v>111</v>
      </c>
      <c r="H3672" t="s">
        <v>132</v>
      </c>
      <c r="I3672" t="s">
        <v>166</v>
      </c>
      <c r="J3672" t="s">
        <v>161</v>
      </c>
      <c r="K3672" t="s">
        <v>136</v>
      </c>
      <c r="L3672" t="s">
        <v>165</v>
      </c>
      <c r="M3672" t="s">
        <v>26</v>
      </c>
      <c r="N3672">
        <v>88</v>
      </c>
      <c r="O3672">
        <v>88</v>
      </c>
      <c r="P3672">
        <v>53</v>
      </c>
      <c r="Q3672">
        <v>39</v>
      </c>
      <c r="R3672">
        <v>0</v>
      </c>
      <c r="S3672">
        <v>0</v>
      </c>
      <c r="T3672">
        <v>0</v>
      </c>
      <c r="U3672">
        <v>0</v>
      </c>
      <c r="V3672">
        <v>100</v>
      </c>
      <c r="W3672">
        <v>60</v>
      </c>
      <c r="X3672">
        <v>44</v>
      </c>
      <c r="Y3672" t="s">
        <v>173</v>
      </c>
      <c r="Z3672" t="s">
        <v>173</v>
      </c>
      <c r="AA3672" t="s">
        <v>173</v>
      </c>
      <c r="AB3672" t="s">
        <v>173</v>
      </c>
      <c r="AC3672" s="25">
        <v>14.102564102564102</v>
      </c>
      <c r="AD3672" s="25">
        <v>8.4935897435897445</v>
      </c>
      <c r="AE3672" s="25">
        <v>6.25</v>
      </c>
      <c r="AQ3672" s="5">
        <f>VLOOKUP(AR3672,'End KS4 denominations'!A:G,7,0)</f>
        <v>624</v>
      </c>
      <c r="AR3672" s="5" t="str">
        <f t="shared" si="57"/>
        <v>Boys.S9.state-funded mainstream.Total.Jewish</v>
      </c>
    </row>
    <row r="3673" spans="1:44" x14ac:dyDescent="0.25">
      <c r="A3673">
        <v>201819</v>
      </c>
      <c r="B3673" t="s">
        <v>19</v>
      </c>
      <c r="C3673" t="s">
        <v>110</v>
      </c>
      <c r="D3673" t="s">
        <v>20</v>
      </c>
      <c r="E3673" t="s">
        <v>21</v>
      </c>
      <c r="F3673" t="s">
        <v>22</v>
      </c>
      <c r="G3673" t="s">
        <v>113</v>
      </c>
      <c r="H3673" t="s">
        <v>132</v>
      </c>
      <c r="I3673" t="s">
        <v>166</v>
      </c>
      <c r="J3673" t="s">
        <v>161</v>
      </c>
      <c r="K3673" t="s">
        <v>136</v>
      </c>
      <c r="L3673" t="s">
        <v>165</v>
      </c>
      <c r="M3673" t="s">
        <v>26</v>
      </c>
      <c r="N3673">
        <v>24</v>
      </c>
      <c r="O3673">
        <v>24</v>
      </c>
      <c r="P3673">
        <v>20</v>
      </c>
      <c r="Q3673">
        <v>16</v>
      </c>
      <c r="R3673">
        <v>0</v>
      </c>
      <c r="S3673">
        <v>0</v>
      </c>
      <c r="T3673">
        <v>0</v>
      </c>
      <c r="U3673">
        <v>0</v>
      </c>
      <c r="V3673">
        <v>100</v>
      </c>
      <c r="W3673">
        <v>83</v>
      </c>
      <c r="X3673">
        <v>66</v>
      </c>
      <c r="Y3673" t="s">
        <v>173</v>
      </c>
      <c r="Z3673" t="s">
        <v>173</v>
      </c>
      <c r="AA3673" t="s">
        <v>173</v>
      </c>
      <c r="AB3673" t="s">
        <v>173</v>
      </c>
      <c r="AC3673" s="25">
        <v>3.1537450722733245</v>
      </c>
      <c r="AD3673" s="25">
        <v>2.6281208935611038</v>
      </c>
      <c r="AE3673" s="25">
        <v>2.1024967148488831</v>
      </c>
      <c r="AQ3673" s="5">
        <f>VLOOKUP(AR3673,'End KS4 denominations'!A:G,7,0)</f>
        <v>761</v>
      </c>
      <c r="AR3673" s="5" t="str">
        <f t="shared" si="57"/>
        <v>Girls.S9.state-funded mainstream.Total.Jewish</v>
      </c>
    </row>
    <row r="3674" spans="1:44" x14ac:dyDescent="0.25">
      <c r="A3674">
        <v>201819</v>
      </c>
      <c r="B3674" t="s">
        <v>19</v>
      </c>
      <c r="C3674" t="s">
        <v>110</v>
      </c>
      <c r="D3674" t="s">
        <v>20</v>
      </c>
      <c r="E3674" t="s">
        <v>21</v>
      </c>
      <c r="F3674" t="s">
        <v>22</v>
      </c>
      <c r="G3674" t="s">
        <v>161</v>
      </c>
      <c r="H3674" t="s">
        <v>132</v>
      </c>
      <c r="I3674" t="s">
        <v>166</v>
      </c>
      <c r="J3674" t="s">
        <v>161</v>
      </c>
      <c r="K3674" t="s">
        <v>136</v>
      </c>
      <c r="L3674" t="s">
        <v>165</v>
      </c>
      <c r="M3674" t="s">
        <v>26</v>
      </c>
      <c r="N3674">
        <v>112</v>
      </c>
      <c r="O3674">
        <v>112</v>
      </c>
      <c r="P3674">
        <v>73</v>
      </c>
      <c r="Q3674">
        <v>55</v>
      </c>
      <c r="R3674">
        <v>0</v>
      </c>
      <c r="S3674">
        <v>0</v>
      </c>
      <c r="T3674">
        <v>0</v>
      </c>
      <c r="U3674">
        <v>0</v>
      </c>
      <c r="V3674">
        <v>100</v>
      </c>
      <c r="W3674">
        <v>65</v>
      </c>
      <c r="X3674">
        <v>49</v>
      </c>
      <c r="Y3674" t="s">
        <v>173</v>
      </c>
      <c r="Z3674" t="s">
        <v>173</v>
      </c>
      <c r="AA3674" t="s">
        <v>173</v>
      </c>
      <c r="AB3674" t="s">
        <v>173</v>
      </c>
      <c r="AC3674" s="25">
        <v>8.0866425992779778</v>
      </c>
      <c r="AD3674" s="25">
        <v>5.2707581227436826</v>
      </c>
      <c r="AE3674" s="25">
        <v>3.9711191335740073</v>
      </c>
      <c r="AQ3674" s="5">
        <f>VLOOKUP(AR3674,'End KS4 denominations'!A:G,7,0)</f>
        <v>1385</v>
      </c>
      <c r="AR3674" s="5" t="str">
        <f t="shared" si="57"/>
        <v>Total.S9.state-funded mainstream.Total.Jewish</v>
      </c>
    </row>
    <row r="3675" spans="1:44" x14ac:dyDescent="0.25">
      <c r="A3675">
        <v>201819</v>
      </c>
      <c r="B3675" t="s">
        <v>19</v>
      </c>
      <c r="C3675" t="s">
        <v>110</v>
      </c>
      <c r="D3675" t="s">
        <v>20</v>
      </c>
      <c r="E3675" t="s">
        <v>21</v>
      </c>
      <c r="F3675" t="s">
        <v>22</v>
      </c>
      <c r="G3675" t="s">
        <v>111</v>
      </c>
      <c r="H3675" t="s">
        <v>132</v>
      </c>
      <c r="I3675" t="s">
        <v>166</v>
      </c>
      <c r="J3675" t="s">
        <v>161</v>
      </c>
      <c r="K3675" t="s">
        <v>137</v>
      </c>
      <c r="L3675" t="s">
        <v>165</v>
      </c>
      <c r="M3675" t="s">
        <v>26</v>
      </c>
      <c r="N3675">
        <v>17</v>
      </c>
      <c r="O3675">
        <v>17</v>
      </c>
      <c r="P3675">
        <v>14</v>
      </c>
      <c r="Q3675">
        <v>13</v>
      </c>
      <c r="R3675">
        <v>0</v>
      </c>
      <c r="S3675">
        <v>0</v>
      </c>
      <c r="T3675">
        <v>0</v>
      </c>
      <c r="U3675">
        <v>0</v>
      </c>
      <c r="V3675">
        <v>100</v>
      </c>
      <c r="W3675">
        <v>82</v>
      </c>
      <c r="X3675">
        <v>76</v>
      </c>
      <c r="Y3675" t="s">
        <v>173</v>
      </c>
      <c r="Z3675" t="s">
        <v>173</v>
      </c>
      <c r="AA3675" t="s">
        <v>173</v>
      </c>
      <c r="AB3675" t="s">
        <v>173</v>
      </c>
      <c r="AC3675" s="25">
        <v>4.3701799485861184</v>
      </c>
      <c r="AD3675" s="25">
        <v>3.5989717223650386</v>
      </c>
      <c r="AE3675" s="25">
        <v>3.3419023136246784</v>
      </c>
      <c r="AQ3675" s="5">
        <f>VLOOKUP(AR3675,'End KS4 denominations'!A:G,7,0)</f>
        <v>389</v>
      </c>
      <c r="AR3675" s="5" t="str">
        <f t="shared" si="57"/>
        <v>Boys.S9.state-funded mainstream.Total.Muslim</v>
      </c>
    </row>
    <row r="3676" spans="1:44" x14ac:dyDescent="0.25">
      <c r="A3676">
        <v>201819</v>
      </c>
      <c r="B3676" t="s">
        <v>19</v>
      </c>
      <c r="C3676" t="s">
        <v>110</v>
      </c>
      <c r="D3676" t="s">
        <v>20</v>
      </c>
      <c r="E3676" t="s">
        <v>21</v>
      </c>
      <c r="F3676" t="s">
        <v>22</v>
      </c>
      <c r="G3676" t="s">
        <v>161</v>
      </c>
      <c r="H3676" t="s">
        <v>132</v>
      </c>
      <c r="I3676" t="s">
        <v>166</v>
      </c>
      <c r="J3676" t="s">
        <v>161</v>
      </c>
      <c r="K3676" t="s">
        <v>137</v>
      </c>
      <c r="L3676" t="s">
        <v>165</v>
      </c>
      <c r="M3676" t="s">
        <v>26</v>
      </c>
      <c r="N3676">
        <v>17</v>
      </c>
      <c r="O3676">
        <v>17</v>
      </c>
      <c r="P3676">
        <v>14</v>
      </c>
      <c r="Q3676">
        <v>13</v>
      </c>
      <c r="R3676">
        <v>0</v>
      </c>
      <c r="S3676">
        <v>0</v>
      </c>
      <c r="T3676">
        <v>0</v>
      </c>
      <c r="U3676">
        <v>0</v>
      </c>
      <c r="V3676">
        <v>100</v>
      </c>
      <c r="W3676">
        <v>82</v>
      </c>
      <c r="X3676">
        <v>76</v>
      </c>
      <c r="Y3676" t="s">
        <v>173</v>
      </c>
      <c r="Z3676" t="s">
        <v>173</v>
      </c>
      <c r="AA3676" t="s">
        <v>173</v>
      </c>
      <c r="AB3676" t="s">
        <v>173</v>
      </c>
      <c r="AC3676" s="25">
        <v>1.4505119453924915</v>
      </c>
      <c r="AD3676" s="25">
        <v>1.1945392491467577</v>
      </c>
      <c r="AE3676" s="25">
        <v>1.1092150170648465</v>
      </c>
      <c r="AQ3676" s="5">
        <f>VLOOKUP(AR3676,'End KS4 denominations'!A:G,7,0)</f>
        <v>1172</v>
      </c>
      <c r="AR3676" s="5" t="str">
        <f t="shared" si="57"/>
        <v>Total.S9.state-funded mainstream.Total.Muslim</v>
      </c>
    </row>
    <row r="3677" spans="1:44" x14ac:dyDescent="0.25">
      <c r="A3677">
        <v>201819</v>
      </c>
      <c r="B3677" t="s">
        <v>19</v>
      </c>
      <c r="C3677" t="s">
        <v>110</v>
      </c>
      <c r="D3677" t="s">
        <v>20</v>
      </c>
      <c r="E3677" t="s">
        <v>21</v>
      </c>
      <c r="F3677" t="s">
        <v>22</v>
      </c>
      <c r="G3677" t="s">
        <v>111</v>
      </c>
      <c r="H3677" t="s">
        <v>132</v>
      </c>
      <c r="I3677" t="s">
        <v>166</v>
      </c>
      <c r="J3677" t="s">
        <v>161</v>
      </c>
      <c r="K3677" t="s">
        <v>91</v>
      </c>
      <c r="L3677" t="s">
        <v>165</v>
      </c>
      <c r="M3677" t="s">
        <v>26</v>
      </c>
      <c r="N3677">
        <v>47602</v>
      </c>
      <c r="O3677">
        <v>46545</v>
      </c>
      <c r="P3677">
        <v>26141</v>
      </c>
      <c r="Q3677">
        <v>18552</v>
      </c>
      <c r="R3677">
        <v>0</v>
      </c>
      <c r="S3677">
        <v>0</v>
      </c>
      <c r="T3677">
        <v>0</v>
      </c>
      <c r="U3677">
        <v>0</v>
      </c>
      <c r="V3677">
        <v>97</v>
      </c>
      <c r="W3677">
        <v>54</v>
      </c>
      <c r="X3677">
        <v>38</v>
      </c>
      <c r="Y3677" t="s">
        <v>173</v>
      </c>
      <c r="Z3677" t="s">
        <v>173</v>
      </c>
      <c r="AA3677" t="s">
        <v>173</v>
      </c>
      <c r="AB3677" t="s">
        <v>173</v>
      </c>
      <c r="AC3677" s="25">
        <v>20.974719480870625</v>
      </c>
      <c r="AD3677" s="25">
        <v>11.780000901266279</v>
      </c>
      <c r="AE3677" s="25">
        <v>8.3601460051372172</v>
      </c>
      <c r="AQ3677" s="5">
        <f>VLOOKUP(AR3677,'End KS4 denominations'!A:G,7,0)</f>
        <v>221910</v>
      </c>
      <c r="AR3677" s="5" t="str">
        <f t="shared" si="57"/>
        <v>Boys.S9.state-funded mainstream.Total.No religious character</v>
      </c>
    </row>
    <row r="3678" spans="1:44" x14ac:dyDescent="0.25">
      <c r="A3678">
        <v>201819</v>
      </c>
      <c r="B3678" t="s">
        <v>19</v>
      </c>
      <c r="C3678" t="s">
        <v>110</v>
      </c>
      <c r="D3678" t="s">
        <v>20</v>
      </c>
      <c r="E3678" t="s">
        <v>21</v>
      </c>
      <c r="F3678" t="s">
        <v>22</v>
      </c>
      <c r="G3678" t="s">
        <v>113</v>
      </c>
      <c r="H3678" t="s">
        <v>132</v>
      </c>
      <c r="I3678" t="s">
        <v>166</v>
      </c>
      <c r="J3678" t="s">
        <v>161</v>
      </c>
      <c r="K3678" t="s">
        <v>91</v>
      </c>
      <c r="L3678" t="s">
        <v>165</v>
      </c>
      <c r="M3678" t="s">
        <v>26</v>
      </c>
      <c r="N3678">
        <v>20307</v>
      </c>
      <c r="O3678">
        <v>20094</v>
      </c>
      <c r="P3678">
        <v>14622</v>
      </c>
      <c r="Q3678">
        <v>11922</v>
      </c>
      <c r="R3678">
        <v>0</v>
      </c>
      <c r="S3678">
        <v>0</v>
      </c>
      <c r="T3678">
        <v>0</v>
      </c>
      <c r="U3678">
        <v>0</v>
      </c>
      <c r="V3678">
        <v>98</v>
      </c>
      <c r="W3678">
        <v>72</v>
      </c>
      <c r="X3678">
        <v>58</v>
      </c>
      <c r="Y3678" t="s">
        <v>173</v>
      </c>
      <c r="Z3678" t="s">
        <v>173</v>
      </c>
      <c r="AA3678" t="s">
        <v>173</v>
      </c>
      <c r="AB3678" t="s">
        <v>173</v>
      </c>
      <c r="AC3678" s="25">
        <v>9.3263960121232934</v>
      </c>
      <c r="AD3678" s="25">
        <v>6.7866309589562457</v>
      </c>
      <c r="AE3678" s="25">
        <v>5.5334574129856628</v>
      </c>
      <c r="AQ3678" s="5">
        <f>VLOOKUP(AR3678,'End KS4 denominations'!A:G,7,0)</f>
        <v>215453</v>
      </c>
      <c r="AR3678" s="5" t="str">
        <f t="shared" si="57"/>
        <v>Girls.S9.state-funded mainstream.Total.No religious character</v>
      </c>
    </row>
    <row r="3679" spans="1:44" x14ac:dyDescent="0.25">
      <c r="A3679">
        <v>201819</v>
      </c>
      <c r="B3679" t="s">
        <v>19</v>
      </c>
      <c r="C3679" t="s">
        <v>110</v>
      </c>
      <c r="D3679" t="s">
        <v>20</v>
      </c>
      <c r="E3679" t="s">
        <v>21</v>
      </c>
      <c r="F3679" t="s">
        <v>22</v>
      </c>
      <c r="G3679" t="s">
        <v>161</v>
      </c>
      <c r="H3679" t="s">
        <v>132</v>
      </c>
      <c r="I3679" t="s">
        <v>166</v>
      </c>
      <c r="J3679" t="s">
        <v>161</v>
      </c>
      <c r="K3679" t="s">
        <v>91</v>
      </c>
      <c r="L3679" t="s">
        <v>165</v>
      </c>
      <c r="M3679" t="s">
        <v>26</v>
      </c>
      <c r="N3679">
        <v>67909</v>
      </c>
      <c r="O3679">
        <v>66639</v>
      </c>
      <c r="P3679">
        <v>40763</v>
      </c>
      <c r="Q3679">
        <v>30474</v>
      </c>
      <c r="R3679">
        <v>0</v>
      </c>
      <c r="S3679">
        <v>0</v>
      </c>
      <c r="T3679">
        <v>0</v>
      </c>
      <c r="U3679">
        <v>0</v>
      </c>
      <c r="V3679">
        <v>98</v>
      </c>
      <c r="W3679">
        <v>60</v>
      </c>
      <c r="X3679">
        <v>44</v>
      </c>
      <c r="Y3679" t="s">
        <v>173</v>
      </c>
      <c r="Z3679" t="s">
        <v>173</v>
      </c>
      <c r="AA3679" t="s">
        <v>173</v>
      </c>
      <c r="AB3679" t="s">
        <v>173</v>
      </c>
      <c r="AC3679" s="25">
        <v>15.236542643067658</v>
      </c>
      <c r="AD3679" s="25">
        <v>9.3201756893015641</v>
      </c>
      <c r="AE3679" s="25">
        <v>6.9676675896223506</v>
      </c>
      <c r="AQ3679" s="5">
        <f>VLOOKUP(AR3679,'End KS4 denominations'!A:G,7,0)</f>
        <v>437363</v>
      </c>
      <c r="AR3679" s="5" t="str">
        <f t="shared" si="57"/>
        <v>Total.S9.state-funded mainstream.Total.No religious character</v>
      </c>
    </row>
    <row r="3680" spans="1:44" x14ac:dyDescent="0.25">
      <c r="A3680">
        <v>201819</v>
      </c>
      <c r="B3680" t="s">
        <v>19</v>
      </c>
      <c r="C3680" t="s">
        <v>110</v>
      </c>
      <c r="D3680" t="s">
        <v>20</v>
      </c>
      <c r="E3680" t="s">
        <v>21</v>
      </c>
      <c r="F3680" t="s">
        <v>22</v>
      </c>
      <c r="G3680" t="s">
        <v>111</v>
      </c>
      <c r="H3680" t="s">
        <v>132</v>
      </c>
      <c r="I3680" t="s">
        <v>166</v>
      </c>
      <c r="J3680" t="s">
        <v>161</v>
      </c>
      <c r="K3680" t="s">
        <v>133</v>
      </c>
      <c r="L3680" t="s">
        <v>165</v>
      </c>
      <c r="M3680" t="s">
        <v>26</v>
      </c>
      <c r="N3680">
        <v>982</v>
      </c>
      <c r="O3680">
        <v>976</v>
      </c>
      <c r="P3680">
        <v>629</v>
      </c>
      <c r="Q3680">
        <v>483</v>
      </c>
      <c r="R3680">
        <v>0</v>
      </c>
      <c r="S3680">
        <v>0</v>
      </c>
      <c r="T3680">
        <v>0</v>
      </c>
      <c r="U3680">
        <v>0</v>
      </c>
      <c r="V3680">
        <v>99</v>
      </c>
      <c r="W3680">
        <v>64</v>
      </c>
      <c r="X3680">
        <v>49</v>
      </c>
      <c r="Y3680" t="s">
        <v>173</v>
      </c>
      <c r="Z3680" t="s">
        <v>173</v>
      </c>
      <c r="AA3680" t="s">
        <v>173</v>
      </c>
      <c r="AB3680" t="s">
        <v>173</v>
      </c>
      <c r="AC3680" s="25">
        <v>19.088597692157247</v>
      </c>
      <c r="AD3680" s="25">
        <v>12.301975356933308</v>
      </c>
      <c r="AE3680" s="25">
        <v>9.4465088988851953</v>
      </c>
      <c r="AQ3680" s="5">
        <f>VLOOKUP(AR3680,'End KS4 denominations'!A:G,7,0)</f>
        <v>5113</v>
      </c>
      <c r="AR3680" s="5" t="str">
        <f t="shared" si="57"/>
        <v>Boys.S9.state-funded mainstream.Total.Other Christian faith</v>
      </c>
    </row>
    <row r="3681" spans="1:44" x14ac:dyDescent="0.25">
      <c r="A3681">
        <v>201819</v>
      </c>
      <c r="B3681" t="s">
        <v>19</v>
      </c>
      <c r="C3681" t="s">
        <v>110</v>
      </c>
      <c r="D3681" t="s">
        <v>20</v>
      </c>
      <c r="E3681" t="s">
        <v>21</v>
      </c>
      <c r="F3681" t="s">
        <v>22</v>
      </c>
      <c r="G3681" t="s">
        <v>113</v>
      </c>
      <c r="H3681" t="s">
        <v>132</v>
      </c>
      <c r="I3681" t="s">
        <v>166</v>
      </c>
      <c r="J3681" t="s">
        <v>161</v>
      </c>
      <c r="K3681" t="s">
        <v>133</v>
      </c>
      <c r="L3681" t="s">
        <v>165</v>
      </c>
      <c r="M3681" t="s">
        <v>26</v>
      </c>
      <c r="N3681">
        <v>286</v>
      </c>
      <c r="O3681">
        <v>283</v>
      </c>
      <c r="P3681">
        <v>214</v>
      </c>
      <c r="Q3681">
        <v>173</v>
      </c>
      <c r="R3681">
        <v>0</v>
      </c>
      <c r="S3681">
        <v>0</v>
      </c>
      <c r="T3681">
        <v>0</v>
      </c>
      <c r="U3681">
        <v>0</v>
      </c>
      <c r="V3681">
        <v>98</v>
      </c>
      <c r="W3681">
        <v>74</v>
      </c>
      <c r="X3681">
        <v>60</v>
      </c>
      <c r="Y3681" t="s">
        <v>173</v>
      </c>
      <c r="Z3681" t="s">
        <v>173</v>
      </c>
      <c r="AA3681" t="s">
        <v>173</v>
      </c>
      <c r="AB3681" t="s">
        <v>173</v>
      </c>
      <c r="AC3681" s="25">
        <v>6.2266226622662266</v>
      </c>
      <c r="AD3681" s="25">
        <v>4.7084708470847083</v>
      </c>
      <c r="AE3681" s="25">
        <v>3.8063806380638061</v>
      </c>
      <c r="AQ3681" s="5">
        <f>VLOOKUP(AR3681,'End KS4 denominations'!A:G,7,0)</f>
        <v>4545</v>
      </c>
      <c r="AR3681" s="5" t="str">
        <f t="shared" si="57"/>
        <v>Girls.S9.state-funded mainstream.Total.Other Christian faith</v>
      </c>
    </row>
    <row r="3682" spans="1:44" x14ac:dyDescent="0.25">
      <c r="A3682">
        <v>201819</v>
      </c>
      <c r="B3682" t="s">
        <v>19</v>
      </c>
      <c r="C3682" t="s">
        <v>110</v>
      </c>
      <c r="D3682" t="s">
        <v>20</v>
      </c>
      <c r="E3682" t="s">
        <v>21</v>
      </c>
      <c r="F3682" t="s">
        <v>22</v>
      </c>
      <c r="G3682" t="s">
        <v>161</v>
      </c>
      <c r="H3682" t="s">
        <v>132</v>
      </c>
      <c r="I3682" t="s">
        <v>166</v>
      </c>
      <c r="J3682" t="s">
        <v>161</v>
      </c>
      <c r="K3682" t="s">
        <v>133</v>
      </c>
      <c r="L3682" t="s">
        <v>165</v>
      </c>
      <c r="M3682" t="s">
        <v>26</v>
      </c>
      <c r="N3682">
        <v>1268</v>
      </c>
      <c r="O3682">
        <v>1259</v>
      </c>
      <c r="P3682">
        <v>843</v>
      </c>
      <c r="Q3682">
        <v>656</v>
      </c>
      <c r="R3682">
        <v>0</v>
      </c>
      <c r="S3682">
        <v>0</v>
      </c>
      <c r="T3682">
        <v>0</v>
      </c>
      <c r="U3682">
        <v>0</v>
      </c>
      <c r="V3682">
        <v>99</v>
      </c>
      <c r="W3682">
        <v>66</v>
      </c>
      <c r="X3682">
        <v>51</v>
      </c>
      <c r="Y3682" t="s">
        <v>173</v>
      </c>
      <c r="Z3682" t="s">
        <v>173</v>
      </c>
      <c r="AA3682" t="s">
        <v>173</v>
      </c>
      <c r="AB3682" t="s">
        <v>173</v>
      </c>
      <c r="AC3682" s="25">
        <v>13.035825222613379</v>
      </c>
      <c r="AD3682" s="25">
        <v>8.7285152205425565</v>
      </c>
      <c r="AE3682" s="25">
        <v>6.7922965417270653</v>
      </c>
      <c r="AQ3682" s="5">
        <f>VLOOKUP(AR3682,'End KS4 denominations'!A:G,7,0)</f>
        <v>9658</v>
      </c>
      <c r="AR3682" s="5" t="str">
        <f t="shared" si="57"/>
        <v>Total.S9.state-funded mainstream.Total.Other Christian faith</v>
      </c>
    </row>
    <row r="3683" spans="1:44" x14ac:dyDescent="0.25">
      <c r="A3683">
        <v>201819</v>
      </c>
      <c r="B3683" t="s">
        <v>19</v>
      </c>
      <c r="C3683" t="s">
        <v>110</v>
      </c>
      <c r="D3683" t="s">
        <v>20</v>
      </c>
      <c r="E3683" t="s">
        <v>21</v>
      </c>
      <c r="F3683" t="s">
        <v>22</v>
      </c>
      <c r="G3683" t="s">
        <v>111</v>
      </c>
      <c r="H3683" t="s">
        <v>132</v>
      </c>
      <c r="I3683" t="s">
        <v>166</v>
      </c>
      <c r="J3683" t="s">
        <v>161</v>
      </c>
      <c r="K3683" t="s">
        <v>134</v>
      </c>
      <c r="L3683" t="s">
        <v>165</v>
      </c>
      <c r="M3683" t="s">
        <v>26</v>
      </c>
      <c r="N3683">
        <v>5064</v>
      </c>
      <c r="O3683">
        <v>4991</v>
      </c>
      <c r="P3683">
        <v>3039</v>
      </c>
      <c r="Q3683">
        <v>2141</v>
      </c>
      <c r="R3683">
        <v>0</v>
      </c>
      <c r="S3683">
        <v>0</v>
      </c>
      <c r="T3683">
        <v>0</v>
      </c>
      <c r="U3683">
        <v>0</v>
      </c>
      <c r="V3683">
        <v>98</v>
      </c>
      <c r="W3683">
        <v>60</v>
      </c>
      <c r="X3683">
        <v>42</v>
      </c>
      <c r="Y3683" t="s">
        <v>173</v>
      </c>
      <c r="Z3683" t="s">
        <v>173</v>
      </c>
      <c r="AA3683" t="s">
        <v>173</v>
      </c>
      <c r="AB3683" t="s">
        <v>173</v>
      </c>
      <c r="AC3683" s="25">
        <v>20.091783744615757</v>
      </c>
      <c r="AD3683" s="25">
        <v>12.233807012600137</v>
      </c>
      <c r="AE3683" s="25">
        <v>8.6188156676462313</v>
      </c>
      <c r="AQ3683" s="5">
        <f>VLOOKUP(AR3683,'End KS4 denominations'!A:G,7,0)</f>
        <v>24841</v>
      </c>
      <c r="AR3683" s="5" t="str">
        <f t="shared" si="57"/>
        <v>Boys.S9.state-funded mainstream.Total.Roman catholic</v>
      </c>
    </row>
    <row r="3684" spans="1:44" x14ac:dyDescent="0.25">
      <c r="A3684">
        <v>201819</v>
      </c>
      <c r="B3684" t="s">
        <v>19</v>
      </c>
      <c r="C3684" t="s">
        <v>110</v>
      </c>
      <c r="D3684" t="s">
        <v>20</v>
      </c>
      <c r="E3684" t="s">
        <v>21</v>
      </c>
      <c r="F3684" t="s">
        <v>22</v>
      </c>
      <c r="G3684" t="s">
        <v>113</v>
      </c>
      <c r="H3684" t="s">
        <v>132</v>
      </c>
      <c r="I3684" t="s">
        <v>166</v>
      </c>
      <c r="J3684" t="s">
        <v>161</v>
      </c>
      <c r="K3684" t="s">
        <v>134</v>
      </c>
      <c r="L3684" t="s">
        <v>165</v>
      </c>
      <c r="M3684" t="s">
        <v>26</v>
      </c>
      <c r="N3684">
        <v>2504</v>
      </c>
      <c r="O3684">
        <v>2495</v>
      </c>
      <c r="P3684">
        <v>1949</v>
      </c>
      <c r="Q3684">
        <v>1566</v>
      </c>
      <c r="R3684">
        <v>0</v>
      </c>
      <c r="S3684">
        <v>0</v>
      </c>
      <c r="T3684">
        <v>0</v>
      </c>
      <c r="U3684">
        <v>0</v>
      </c>
      <c r="V3684">
        <v>99</v>
      </c>
      <c r="W3684">
        <v>77</v>
      </c>
      <c r="X3684">
        <v>62</v>
      </c>
      <c r="Y3684" t="s">
        <v>173</v>
      </c>
      <c r="Z3684" t="s">
        <v>173</v>
      </c>
      <c r="AA3684" t="s">
        <v>173</v>
      </c>
      <c r="AB3684" t="s">
        <v>173</v>
      </c>
      <c r="AC3684" s="25">
        <v>9.5725905463474525</v>
      </c>
      <c r="AD3684" s="25">
        <v>7.4777470841006748</v>
      </c>
      <c r="AE3684" s="25">
        <v>6.0082872928176796</v>
      </c>
      <c r="AQ3684" s="5">
        <f>VLOOKUP(AR3684,'End KS4 denominations'!A:G,7,0)</f>
        <v>26064</v>
      </c>
      <c r="AR3684" s="5" t="str">
        <f t="shared" si="57"/>
        <v>Girls.S9.state-funded mainstream.Total.Roman catholic</v>
      </c>
    </row>
    <row r="3685" spans="1:44" x14ac:dyDescent="0.25">
      <c r="A3685">
        <v>201819</v>
      </c>
      <c r="B3685" t="s">
        <v>19</v>
      </c>
      <c r="C3685" t="s">
        <v>110</v>
      </c>
      <c r="D3685" t="s">
        <v>20</v>
      </c>
      <c r="E3685" t="s">
        <v>21</v>
      </c>
      <c r="F3685" t="s">
        <v>22</v>
      </c>
      <c r="G3685" t="s">
        <v>161</v>
      </c>
      <c r="H3685" t="s">
        <v>132</v>
      </c>
      <c r="I3685" t="s">
        <v>166</v>
      </c>
      <c r="J3685" t="s">
        <v>161</v>
      </c>
      <c r="K3685" t="s">
        <v>134</v>
      </c>
      <c r="L3685" t="s">
        <v>165</v>
      </c>
      <c r="M3685" t="s">
        <v>26</v>
      </c>
      <c r="N3685">
        <v>7568</v>
      </c>
      <c r="O3685">
        <v>7486</v>
      </c>
      <c r="P3685">
        <v>4988</v>
      </c>
      <c r="Q3685">
        <v>3707</v>
      </c>
      <c r="R3685">
        <v>0</v>
      </c>
      <c r="S3685">
        <v>0</v>
      </c>
      <c r="T3685">
        <v>0</v>
      </c>
      <c r="U3685">
        <v>0</v>
      </c>
      <c r="V3685">
        <v>98</v>
      </c>
      <c r="W3685">
        <v>65</v>
      </c>
      <c r="X3685">
        <v>48</v>
      </c>
      <c r="Y3685" t="s">
        <v>173</v>
      </c>
      <c r="Z3685" t="s">
        <v>173</v>
      </c>
      <c r="AA3685" t="s">
        <v>173</v>
      </c>
      <c r="AB3685" t="s">
        <v>173</v>
      </c>
      <c r="AC3685" s="25">
        <v>14.705824575189078</v>
      </c>
      <c r="AD3685" s="25">
        <v>9.7986445339357626</v>
      </c>
      <c r="AE3685" s="25">
        <v>7.2821923190256364</v>
      </c>
      <c r="AQ3685" s="5">
        <f>VLOOKUP(AR3685,'End KS4 denominations'!A:G,7,0)</f>
        <v>50905</v>
      </c>
      <c r="AR3685" s="5" t="str">
        <f t="shared" si="57"/>
        <v>Total.S9.state-funded mainstream.Total.Roman catholic</v>
      </c>
    </row>
    <row r="3686" spans="1:44" x14ac:dyDescent="0.25">
      <c r="A3686">
        <v>201819</v>
      </c>
      <c r="B3686" t="s">
        <v>19</v>
      </c>
      <c r="C3686" t="s">
        <v>110</v>
      </c>
      <c r="D3686" t="s">
        <v>20</v>
      </c>
      <c r="E3686" t="s">
        <v>21</v>
      </c>
      <c r="F3686" t="s">
        <v>22</v>
      </c>
      <c r="G3686" t="s">
        <v>111</v>
      </c>
      <c r="H3686" t="s">
        <v>132</v>
      </c>
      <c r="I3686" t="s">
        <v>166</v>
      </c>
      <c r="J3686" t="s">
        <v>161</v>
      </c>
      <c r="K3686" t="s">
        <v>138</v>
      </c>
      <c r="L3686" t="s">
        <v>165</v>
      </c>
      <c r="M3686" t="s">
        <v>26</v>
      </c>
      <c r="N3686">
        <v>70</v>
      </c>
      <c r="O3686">
        <v>70</v>
      </c>
      <c r="P3686">
        <v>40</v>
      </c>
      <c r="Q3686">
        <v>29</v>
      </c>
      <c r="R3686">
        <v>0</v>
      </c>
      <c r="S3686">
        <v>0</v>
      </c>
      <c r="T3686">
        <v>0</v>
      </c>
      <c r="U3686">
        <v>0</v>
      </c>
      <c r="V3686">
        <v>100</v>
      </c>
      <c r="W3686">
        <v>57</v>
      </c>
      <c r="X3686">
        <v>41</v>
      </c>
      <c r="Y3686" t="s">
        <v>173</v>
      </c>
      <c r="Z3686" t="s">
        <v>173</v>
      </c>
      <c r="AA3686" t="s">
        <v>173</v>
      </c>
      <c r="AB3686" t="s">
        <v>173</v>
      </c>
      <c r="AC3686" s="25">
        <v>36.64921465968586</v>
      </c>
      <c r="AD3686" s="25">
        <v>20.94240837696335</v>
      </c>
      <c r="AE3686" s="25">
        <v>15.183246073298429</v>
      </c>
      <c r="AQ3686" s="5">
        <f>VLOOKUP(AR3686,'End KS4 denominations'!A:G,7,0)</f>
        <v>191</v>
      </c>
      <c r="AR3686" s="5" t="str">
        <f t="shared" si="57"/>
        <v>Boys.S9.state-funded mainstream.Total.Sikh</v>
      </c>
    </row>
    <row r="3687" spans="1:44" x14ac:dyDescent="0.25">
      <c r="A3687">
        <v>201819</v>
      </c>
      <c r="B3687" t="s">
        <v>19</v>
      </c>
      <c r="C3687" t="s">
        <v>110</v>
      </c>
      <c r="D3687" t="s">
        <v>20</v>
      </c>
      <c r="E3687" t="s">
        <v>21</v>
      </c>
      <c r="F3687" t="s">
        <v>22</v>
      </c>
      <c r="G3687" t="s">
        <v>113</v>
      </c>
      <c r="H3687" t="s">
        <v>132</v>
      </c>
      <c r="I3687" t="s">
        <v>166</v>
      </c>
      <c r="J3687" t="s">
        <v>161</v>
      </c>
      <c r="K3687" t="s">
        <v>138</v>
      </c>
      <c r="L3687" t="s">
        <v>165</v>
      </c>
      <c r="M3687" t="s">
        <v>26</v>
      </c>
      <c r="N3687">
        <v>40</v>
      </c>
      <c r="O3687">
        <v>40</v>
      </c>
      <c r="P3687">
        <v>27</v>
      </c>
      <c r="Q3687">
        <v>20</v>
      </c>
      <c r="R3687">
        <v>0</v>
      </c>
      <c r="S3687">
        <v>0</v>
      </c>
      <c r="T3687">
        <v>0</v>
      </c>
      <c r="U3687">
        <v>0</v>
      </c>
      <c r="V3687">
        <v>100</v>
      </c>
      <c r="W3687">
        <v>67</v>
      </c>
      <c r="X3687">
        <v>50</v>
      </c>
      <c r="Y3687" t="s">
        <v>173</v>
      </c>
      <c r="Z3687" t="s">
        <v>173</v>
      </c>
      <c r="AA3687" t="s">
        <v>173</v>
      </c>
      <c r="AB3687" t="s">
        <v>173</v>
      </c>
      <c r="AC3687" s="25">
        <v>25.316455696202532</v>
      </c>
      <c r="AD3687" s="25">
        <v>17.088607594936708</v>
      </c>
      <c r="AE3687" s="25">
        <v>12.658227848101266</v>
      </c>
      <c r="AQ3687" s="5">
        <f>VLOOKUP(AR3687,'End KS4 denominations'!A:G,7,0)</f>
        <v>158</v>
      </c>
      <c r="AR3687" s="5" t="str">
        <f t="shared" si="57"/>
        <v>Girls.S9.state-funded mainstream.Total.Sikh</v>
      </c>
    </row>
    <row r="3688" spans="1:44" x14ac:dyDescent="0.25">
      <c r="A3688">
        <v>201819</v>
      </c>
      <c r="B3688" t="s">
        <v>19</v>
      </c>
      <c r="C3688" t="s">
        <v>110</v>
      </c>
      <c r="D3688" t="s">
        <v>20</v>
      </c>
      <c r="E3688" t="s">
        <v>21</v>
      </c>
      <c r="F3688" t="s">
        <v>22</v>
      </c>
      <c r="G3688" t="s">
        <v>161</v>
      </c>
      <c r="H3688" t="s">
        <v>132</v>
      </c>
      <c r="I3688" t="s">
        <v>166</v>
      </c>
      <c r="J3688" t="s">
        <v>161</v>
      </c>
      <c r="K3688" t="s">
        <v>138</v>
      </c>
      <c r="L3688" t="s">
        <v>165</v>
      </c>
      <c r="M3688" t="s">
        <v>26</v>
      </c>
      <c r="N3688">
        <v>110</v>
      </c>
      <c r="O3688">
        <v>110</v>
      </c>
      <c r="P3688">
        <v>67</v>
      </c>
      <c r="Q3688">
        <v>49</v>
      </c>
      <c r="R3688">
        <v>0</v>
      </c>
      <c r="S3688">
        <v>0</v>
      </c>
      <c r="T3688">
        <v>0</v>
      </c>
      <c r="U3688">
        <v>0</v>
      </c>
      <c r="V3688">
        <v>100</v>
      </c>
      <c r="W3688">
        <v>60</v>
      </c>
      <c r="X3688">
        <v>44</v>
      </c>
      <c r="Y3688" t="s">
        <v>173</v>
      </c>
      <c r="Z3688" t="s">
        <v>173</v>
      </c>
      <c r="AA3688" t="s">
        <v>173</v>
      </c>
      <c r="AB3688" t="s">
        <v>173</v>
      </c>
      <c r="AC3688" s="25">
        <v>31.51862464183381</v>
      </c>
      <c r="AD3688" s="25">
        <v>19.197707736389685</v>
      </c>
      <c r="AE3688" s="25">
        <v>14.040114613180515</v>
      </c>
      <c r="AQ3688" s="5">
        <f>VLOOKUP(AR3688,'End KS4 denominations'!A:G,7,0)</f>
        <v>349</v>
      </c>
      <c r="AR3688" s="5" t="str">
        <f t="shared" si="57"/>
        <v>Total.S9.state-funded mainstream.Total.Sikh</v>
      </c>
    </row>
    <row r="3689" spans="1:44" x14ac:dyDescent="0.25">
      <c r="A3689">
        <v>201819</v>
      </c>
      <c r="B3689" t="s">
        <v>19</v>
      </c>
      <c r="C3689" t="s">
        <v>110</v>
      </c>
      <c r="D3689" t="s">
        <v>20</v>
      </c>
      <c r="E3689" t="s">
        <v>21</v>
      </c>
      <c r="F3689" t="s">
        <v>22</v>
      </c>
      <c r="G3689" t="s">
        <v>111</v>
      </c>
      <c r="H3689" t="s">
        <v>132</v>
      </c>
      <c r="I3689" t="s">
        <v>166</v>
      </c>
      <c r="J3689" t="s">
        <v>161</v>
      </c>
      <c r="K3689" t="s">
        <v>90</v>
      </c>
      <c r="L3689" t="s">
        <v>45</v>
      </c>
      <c r="M3689" t="s">
        <v>26</v>
      </c>
      <c r="N3689">
        <v>961</v>
      </c>
      <c r="O3689">
        <v>953</v>
      </c>
      <c r="P3689">
        <v>567</v>
      </c>
      <c r="Q3689">
        <v>395</v>
      </c>
      <c r="R3689">
        <v>0</v>
      </c>
      <c r="S3689">
        <v>0</v>
      </c>
      <c r="T3689">
        <v>0</v>
      </c>
      <c r="U3689">
        <v>0</v>
      </c>
      <c r="V3689">
        <v>99</v>
      </c>
      <c r="W3689">
        <v>59</v>
      </c>
      <c r="X3689">
        <v>41</v>
      </c>
      <c r="Y3689" t="s">
        <v>173</v>
      </c>
      <c r="Z3689" t="s">
        <v>173</v>
      </c>
      <c r="AA3689" t="s">
        <v>173</v>
      </c>
      <c r="AB3689" t="s">
        <v>173</v>
      </c>
      <c r="AC3689" s="25">
        <v>6.2746905451672372</v>
      </c>
      <c r="AD3689" s="25">
        <v>3.7332104292862787</v>
      </c>
      <c r="AE3689" s="25">
        <v>2.600737424282328</v>
      </c>
      <c r="AQ3689" s="5">
        <f>VLOOKUP(AR3689,'End KS4 denominations'!A:G,7,0)</f>
        <v>15188</v>
      </c>
      <c r="AR3689" s="5" t="str">
        <f t="shared" si="57"/>
        <v>Boys.S9.state-funded mainstream.Total.Church of England</v>
      </c>
    </row>
    <row r="3690" spans="1:44" x14ac:dyDescent="0.25">
      <c r="A3690">
        <v>201819</v>
      </c>
      <c r="B3690" t="s">
        <v>19</v>
      </c>
      <c r="C3690" t="s">
        <v>110</v>
      </c>
      <c r="D3690" t="s">
        <v>20</v>
      </c>
      <c r="E3690" t="s">
        <v>21</v>
      </c>
      <c r="F3690" t="s">
        <v>22</v>
      </c>
      <c r="G3690" t="s">
        <v>113</v>
      </c>
      <c r="H3690" t="s">
        <v>132</v>
      </c>
      <c r="I3690" t="s">
        <v>166</v>
      </c>
      <c r="J3690" t="s">
        <v>161</v>
      </c>
      <c r="K3690" t="s">
        <v>90</v>
      </c>
      <c r="L3690" t="s">
        <v>45</v>
      </c>
      <c r="M3690" t="s">
        <v>26</v>
      </c>
      <c r="N3690">
        <v>1895</v>
      </c>
      <c r="O3690">
        <v>1887</v>
      </c>
      <c r="P3690">
        <v>1532</v>
      </c>
      <c r="Q3690">
        <v>1275</v>
      </c>
      <c r="R3690">
        <v>0</v>
      </c>
      <c r="S3690">
        <v>0</v>
      </c>
      <c r="T3690">
        <v>0</v>
      </c>
      <c r="U3690">
        <v>0</v>
      </c>
      <c r="V3690">
        <v>99</v>
      </c>
      <c r="W3690">
        <v>80</v>
      </c>
      <c r="X3690">
        <v>67</v>
      </c>
      <c r="Y3690" t="s">
        <v>173</v>
      </c>
      <c r="Z3690" t="s">
        <v>173</v>
      </c>
      <c r="AA3690" t="s">
        <v>173</v>
      </c>
      <c r="AB3690" t="s">
        <v>173</v>
      </c>
      <c r="AC3690" s="25">
        <v>12.883184269816345</v>
      </c>
      <c r="AD3690" s="25">
        <v>10.459479756946816</v>
      </c>
      <c r="AE3690" s="25">
        <v>8.7048542363623955</v>
      </c>
      <c r="AQ3690" s="5">
        <f>VLOOKUP(AR3690,'End KS4 denominations'!A:G,7,0)</f>
        <v>14647</v>
      </c>
      <c r="AR3690" s="5" t="str">
        <f t="shared" si="57"/>
        <v>Girls.S9.state-funded mainstream.Total.Church of England</v>
      </c>
    </row>
    <row r="3691" spans="1:44" x14ac:dyDescent="0.25">
      <c r="A3691">
        <v>201819</v>
      </c>
      <c r="B3691" t="s">
        <v>19</v>
      </c>
      <c r="C3691" t="s">
        <v>110</v>
      </c>
      <c r="D3691" t="s">
        <v>20</v>
      </c>
      <c r="E3691" t="s">
        <v>21</v>
      </c>
      <c r="F3691" t="s">
        <v>22</v>
      </c>
      <c r="G3691" t="s">
        <v>161</v>
      </c>
      <c r="H3691" t="s">
        <v>132</v>
      </c>
      <c r="I3691" t="s">
        <v>166</v>
      </c>
      <c r="J3691" t="s">
        <v>161</v>
      </c>
      <c r="K3691" t="s">
        <v>90</v>
      </c>
      <c r="L3691" t="s">
        <v>45</v>
      </c>
      <c r="M3691" t="s">
        <v>26</v>
      </c>
      <c r="N3691">
        <v>2856</v>
      </c>
      <c r="O3691">
        <v>2840</v>
      </c>
      <c r="P3691">
        <v>2099</v>
      </c>
      <c r="Q3691">
        <v>1670</v>
      </c>
      <c r="R3691">
        <v>0</v>
      </c>
      <c r="S3691">
        <v>0</v>
      </c>
      <c r="T3691">
        <v>0</v>
      </c>
      <c r="U3691">
        <v>0</v>
      </c>
      <c r="V3691">
        <v>99</v>
      </c>
      <c r="W3691">
        <v>73</v>
      </c>
      <c r="X3691">
        <v>58</v>
      </c>
      <c r="Y3691" t="s">
        <v>173</v>
      </c>
      <c r="Z3691" t="s">
        <v>173</v>
      </c>
      <c r="AA3691" t="s">
        <v>173</v>
      </c>
      <c r="AB3691" t="s">
        <v>173</v>
      </c>
      <c r="AC3691" s="25">
        <v>9.5190212837271666</v>
      </c>
      <c r="AD3691" s="25">
        <v>7.0353611530082114</v>
      </c>
      <c r="AE3691" s="25">
        <v>5.597452656276185</v>
      </c>
      <c r="AQ3691" s="5">
        <f>VLOOKUP(AR3691,'End KS4 denominations'!A:G,7,0)</f>
        <v>29835</v>
      </c>
      <c r="AR3691" s="5" t="str">
        <f t="shared" si="57"/>
        <v>Total.S9.state-funded mainstream.Total.Church of England</v>
      </c>
    </row>
    <row r="3692" spans="1:44" x14ac:dyDescent="0.25">
      <c r="A3692">
        <v>201819</v>
      </c>
      <c r="B3692" t="s">
        <v>19</v>
      </c>
      <c r="C3692" t="s">
        <v>110</v>
      </c>
      <c r="D3692" t="s">
        <v>20</v>
      </c>
      <c r="E3692" t="s">
        <v>21</v>
      </c>
      <c r="F3692" t="s">
        <v>22</v>
      </c>
      <c r="G3692" t="s">
        <v>113</v>
      </c>
      <c r="H3692" t="s">
        <v>132</v>
      </c>
      <c r="I3692" t="s">
        <v>166</v>
      </c>
      <c r="J3692" t="s">
        <v>161</v>
      </c>
      <c r="K3692" t="s">
        <v>135</v>
      </c>
      <c r="L3692" t="s">
        <v>45</v>
      </c>
      <c r="M3692" t="s">
        <v>26</v>
      </c>
      <c r="N3692">
        <v>4</v>
      </c>
      <c r="O3692">
        <v>4</v>
      </c>
      <c r="P3692">
        <v>4</v>
      </c>
      <c r="Q3692">
        <v>4</v>
      </c>
      <c r="R3692">
        <v>0</v>
      </c>
      <c r="S3692">
        <v>0</v>
      </c>
      <c r="T3692">
        <v>0</v>
      </c>
      <c r="U3692">
        <v>0</v>
      </c>
      <c r="V3692">
        <v>100</v>
      </c>
      <c r="W3692">
        <v>100</v>
      </c>
      <c r="X3692">
        <v>100</v>
      </c>
      <c r="Y3692" t="s">
        <v>173</v>
      </c>
      <c r="Z3692" t="s">
        <v>173</v>
      </c>
      <c r="AA3692" t="s">
        <v>173</v>
      </c>
      <c r="AB3692" t="s">
        <v>173</v>
      </c>
      <c r="AC3692" s="25">
        <v>5.8823529411764701</v>
      </c>
      <c r="AD3692" s="25">
        <v>5.8823529411764701</v>
      </c>
      <c r="AE3692" s="25">
        <v>5.8823529411764701</v>
      </c>
      <c r="AQ3692" s="5">
        <f>VLOOKUP(AR3692,'End KS4 denominations'!A:G,7,0)</f>
        <v>68</v>
      </c>
      <c r="AR3692" s="5" t="str">
        <f t="shared" si="57"/>
        <v>Girls.S9.state-funded mainstream.Total.Hindu</v>
      </c>
    </row>
    <row r="3693" spans="1:44" x14ac:dyDescent="0.25">
      <c r="A3693">
        <v>201819</v>
      </c>
      <c r="B3693" t="s">
        <v>19</v>
      </c>
      <c r="C3693" t="s">
        <v>110</v>
      </c>
      <c r="D3693" t="s">
        <v>20</v>
      </c>
      <c r="E3693" t="s">
        <v>21</v>
      </c>
      <c r="F3693" t="s">
        <v>22</v>
      </c>
      <c r="G3693" t="s">
        <v>161</v>
      </c>
      <c r="H3693" t="s">
        <v>132</v>
      </c>
      <c r="I3693" t="s">
        <v>166</v>
      </c>
      <c r="J3693" t="s">
        <v>161</v>
      </c>
      <c r="K3693" t="s">
        <v>135</v>
      </c>
      <c r="L3693" t="s">
        <v>45</v>
      </c>
      <c r="M3693" t="s">
        <v>26</v>
      </c>
      <c r="N3693">
        <v>4</v>
      </c>
      <c r="O3693">
        <v>4</v>
      </c>
      <c r="P3693">
        <v>4</v>
      </c>
      <c r="Q3693">
        <v>4</v>
      </c>
      <c r="R3693">
        <v>0</v>
      </c>
      <c r="S3693">
        <v>0</v>
      </c>
      <c r="T3693">
        <v>0</v>
      </c>
      <c r="U3693">
        <v>0</v>
      </c>
      <c r="V3693">
        <v>100</v>
      </c>
      <c r="W3693">
        <v>100</v>
      </c>
      <c r="X3693">
        <v>100</v>
      </c>
      <c r="Y3693" t="s">
        <v>173</v>
      </c>
      <c r="Z3693" t="s">
        <v>173</v>
      </c>
      <c r="AA3693" t="s">
        <v>173</v>
      </c>
      <c r="AB3693" t="s">
        <v>173</v>
      </c>
      <c r="AC3693" s="25">
        <v>2.7586206896551726</v>
      </c>
      <c r="AD3693" s="25">
        <v>2.7586206896551726</v>
      </c>
      <c r="AE3693" s="25">
        <v>2.7586206896551726</v>
      </c>
      <c r="AQ3693" s="5">
        <f>VLOOKUP(AR3693,'End KS4 denominations'!A:G,7,0)</f>
        <v>145</v>
      </c>
      <c r="AR3693" s="5" t="str">
        <f t="shared" si="57"/>
        <v>Total.S9.state-funded mainstream.Total.Hindu</v>
      </c>
    </row>
    <row r="3694" spans="1:44" x14ac:dyDescent="0.25">
      <c r="A3694">
        <v>201819</v>
      </c>
      <c r="B3694" t="s">
        <v>19</v>
      </c>
      <c r="C3694" t="s">
        <v>110</v>
      </c>
      <c r="D3694" t="s">
        <v>20</v>
      </c>
      <c r="E3694" t="s">
        <v>21</v>
      </c>
      <c r="F3694" t="s">
        <v>22</v>
      </c>
      <c r="G3694" t="s">
        <v>111</v>
      </c>
      <c r="H3694" t="s">
        <v>132</v>
      </c>
      <c r="I3694" t="s">
        <v>166</v>
      </c>
      <c r="J3694" t="s">
        <v>161</v>
      </c>
      <c r="K3694" t="s">
        <v>136</v>
      </c>
      <c r="L3694" t="s">
        <v>45</v>
      </c>
      <c r="M3694" t="s">
        <v>26</v>
      </c>
      <c r="N3694">
        <v>44</v>
      </c>
      <c r="O3694">
        <v>44</v>
      </c>
      <c r="P3694">
        <v>30</v>
      </c>
      <c r="Q3694">
        <v>20</v>
      </c>
      <c r="R3694">
        <v>0</v>
      </c>
      <c r="S3694">
        <v>0</v>
      </c>
      <c r="T3694">
        <v>0</v>
      </c>
      <c r="U3694">
        <v>0</v>
      </c>
      <c r="V3694">
        <v>100</v>
      </c>
      <c r="W3694">
        <v>68</v>
      </c>
      <c r="X3694">
        <v>45</v>
      </c>
      <c r="Y3694" t="s">
        <v>173</v>
      </c>
      <c r="Z3694" t="s">
        <v>173</v>
      </c>
      <c r="AA3694" t="s">
        <v>173</v>
      </c>
      <c r="AB3694" t="s">
        <v>173</v>
      </c>
      <c r="AC3694" s="25">
        <v>7.0512820512820511</v>
      </c>
      <c r="AD3694" s="25">
        <v>4.8076923076923084</v>
      </c>
      <c r="AE3694" s="25">
        <v>3.2051282051282048</v>
      </c>
      <c r="AQ3694" s="5">
        <f>VLOOKUP(AR3694,'End KS4 denominations'!A:G,7,0)</f>
        <v>624</v>
      </c>
      <c r="AR3694" s="5" t="str">
        <f t="shared" si="57"/>
        <v>Boys.S9.state-funded mainstream.Total.Jewish</v>
      </c>
    </row>
    <row r="3695" spans="1:44" x14ac:dyDescent="0.25">
      <c r="A3695">
        <v>201819</v>
      </c>
      <c r="B3695" t="s">
        <v>19</v>
      </c>
      <c r="C3695" t="s">
        <v>110</v>
      </c>
      <c r="D3695" t="s">
        <v>20</v>
      </c>
      <c r="E3695" t="s">
        <v>21</v>
      </c>
      <c r="F3695" t="s">
        <v>22</v>
      </c>
      <c r="G3695" t="s">
        <v>113</v>
      </c>
      <c r="H3695" t="s">
        <v>132</v>
      </c>
      <c r="I3695" t="s">
        <v>166</v>
      </c>
      <c r="J3695" t="s">
        <v>161</v>
      </c>
      <c r="K3695" t="s">
        <v>136</v>
      </c>
      <c r="L3695" t="s">
        <v>45</v>
      </c>
      <c r="M3695" t="s">
        <v>26</v>
      </c>
      <c r="N3695">
        <v>106</v>
      </c>
      <c r="O3695">
        <v>106</v>
      </c>
      <c r="P3695">
        <v>94</v>
      </c>
      <c r="Q3695">
        <v>78</v>
      </c>
      <c r="R3695">
        <v>0</v>
      </c>
      <c r="S3695">
        <v>0</v>
      </c>
      <c r="T3695">
        <v>0</v>
      </c>
      <c r="U3695">
        <v>0</v>
      </c>
      <c r="V3695">
        <v>100</v>
      </c>
      <c r="W3695">
        <v>88</v>
      </c>
      <c r="X3695">
        <v>73</v>
      </c>
      <c r="Y3695" t="s">
        <v>173</v>
      </c>
      <c r="Z3695" t="s">
        <v>173</v>
      </c>
      <c r="AA3695" t="s">
        <v>173</v>
      </c>
      <c r="AB3695" t="s">
        <v>173</v>
      </c>
      <c r="AC3695" s="25">
        <v>13.929040735873849</v>
      </c>
      <c r="AD3695" s="25">
        <v>12.352168199737187</v>
      </c>
      <c r="AE3695" s="25">
        <v>10.249671484888305</v>
      </c>
      <c r="AQ3695" s="5">
        <f>VLOOKUP(AR3695,'End KS4 denominations'!A:G,7,0)</f>
        <v>761</v>
      </c>
      <c r="AR3695" s="5" t="str">
        <f t="shared" si="57"/>
        <v>Girls.S9.state-funded mainstream.Total.Jewish</v>
      </c>
    </row>
    <row r="3696" spans="1:44" x14ac:dyDescent="0.25">
      <c r="A3696">
        <v>201819</v>
      </c>
      <c r="B3696" t="s">
        <v>19</v>
      </c>
      <c r="C3696" t="s">
        <v>110</v>
      </c>
      <c r="D3696" t="s">
        <v>20</v>
      </c>
      <c r="E3696" t="s">
        <v>21</v>
      </c>
      <c r="F3696" t="s">
        <v>22</v>
      </c>
      <c r="G3696" t="s">
        <v>161</v>
      </c>
      <c r="H3696" t="s">
        <v>132</v>
      </c>
      <c r="I3696" t="s">
        <v>166</v>
      </c>
      <c r="J3696" t="s">
        <v>161</v>
      </c>
      <c r="K3696" t="s">
        <v>136</v>
      </c>
      <c r="L3696" t="s">
        <v>45</v>
      </c>
      <c r="M3696" t="s">
        <v>26</v>
      </c>
      <c r="N3696">
        <v>150</v>
      </c>
      <c r="O3696">
        <v>150</v>
      </c>
      <c r="P3696">
        <v>124</v>
      </c>
      <c r="Q3696">
        <v>98</v>
      </c>
      <c r="R3696">
        <v>0</v>
      </c>
      <c r="S3696">
        <v>0</v>
      </c>
      <c r="T3696">
        <v>0</v>
      </c>
      <c r="U3696">
        <v>0</v>
      </c>
      <c r="V3696">
        <v>100</v>
      </c>
      <c r="W3696">
        <v>82</v>
      </c>
      <c r="X3696">
        <v>65</v>
      </c>
      <c r="Y3696" t="s">
        <v>173</v>
      </c>
      <c r="Z3696" t="s">
        <v>173</v>
      </c>
      <c r="AA3696" t="s">
        <v>173</v>
      </c>
      <c r="AB3696" t="s">
        <v>173</v>
      </c>
      <c r="AC3696" s="25">
        <v>10.830324909747292</v>
      </c>
      <c r="AD3696" s="25">
        <v>8.9530685920577611</v>
      </c>
      <c r="AE3696" s="25">
        <v>7.0758122743682321</v>
      </c>
      <c r="AQ3696" s="5">
        <f>VLOOKUP(AR3696,'End KS4 denominations'!A:G,7,0)</f>
        <v>1385</v>
      </c>
      <c r="AR3696" s="5" t="str">
        <f t="shared" si="57"/>
        <v>Total.S9.state-funded mainstream.Total.Jewish</v>
      </c>
    </row>
    <row r="3697" spans="1:44" x14ac:dyDescent="0.25">
      <c r="A3697">
        <v>201819</v>
      </c>
      <c r="B3697" t="s">
        <v>19</v>
      </c>
      <c r="C3697" t="s">
        <v>110</v>
      </c>
      <c r="D3697" t="s">
        <v>20</v>
      </c>
      <c r="E3697" t="s">
        <v>21</v>
      </c>
      <c r="F3697" t="s">
        <v>22</v>
      </c>
      <c r="G3697" t="s">
        <v>111</v>
      </c>
      <c r="H3697" t="s">
        <v>132</v>
      </c>
      <c r="I3697" t="s">
        <v>166</v>
      </c>
      <c r="J3697" t="s">
        <v>161</v>
      </c>
      <c r="K3697" t="s">
        <v>91</v>
      </c>
      <c r="L3697" t="s">
        <v>45</v>
      </c>
      <c r="M3697" t="s">
        <v>26</v>
      </c>
      <c r="N3697">
        <v>15352</v>
      </c>
      <c r="O3697">
        <v>15172</v>
      </c>
      <c r="P3697">
        <v>9112</v>
      </c>
      <c r="Q3697">
        <v>6440</v>
      </c>
      <c r="R3697">
        <v>0</v>
      </c>
      <c r="S3697">
        <v>0</v>
      </c>
      <c r="T3697">
        <v>0</v>
      </c>
      <c r="U3697">
        <v>0</v>
      </c>
      <c r="V3697">
        <v>98</v>
      </c>
      <c r="W3697">
        <v>59</v>
      </c>
      <c r="X3697">
        <v>41</v>
      </c>
      <c r="Y3697" t="s">
        <v>173</v>
      </c>
      <c r="Z3697" t="s">
        <v>173</v>
      </c>
      <c r="AA3697" t="s">
        <v>173</v>
      </c>
      <c r="AB3697" t="s">
        <v>173</v>
      </c>
      <c r="AC3697" s="25">
        <v>6.8370059934207559</v>
      </c>
      <c r="AD3697" s="25">
        <v>4.1061691676805916</v>
      </c>
      <c r="AE3697" s="25">
        <v>2.9020774187733767</v>
      </c>
      <c r="AQ3697" s="5">
        <f>VLOOKUP(AR3697,'End KS4 denominations'!A:G,7,0)</f>
        <v>221910</v>
      </c>
      <c r="AR3697" s="5" t="str">
        <f t="shared" si="57"/>
        <v>Boys.S9.state-funded mainstream.Total.No religious character</v>
      </c>
    </row>
    <row r="3698" spans="1:44" x14ac:dyDescent="0.25">
      <c r="A3698">
        <v>201819</v>
      </c>
      <c r="B3698" t="s">
        <v>19</v>
      </c>
      <c r="C3698" t="s">
        <v>110</v>
      </c>
      <c r="D3698" t="s">
        <v>20</v>
      </c>
      <c r="E3698" t="s">
        <v>21</v>
      </c>
      <c r="F3698" t="s">
        <v>22</v>
      </c>
      <c r="G3698" t="s">
        <v>113</v>
      </c>
      <c r="H3698" t="s">
        <v>132</v>
      </c>
      <c r="I3698" t="s">
        <v>166</v>
      </c>
      <c r="J3698" t="s">
        <v>161</v>
      </c>
      <c r="K3698" t="s">
        <v>91</v>
      </c>
      <c r="L3698" t="s">
        <v>45</v>
      </c>
      <c r="M3698" t="s">
        <v>26</v>
      </c>
      <c r="N3698">
        <v>27408</v>
      </c>
      <c r="O3698">
        <v>27301</v>
      </c>
      <c r="P3698">
        <v>21415</v>
      </c>
      <c r="Q3698">
        <v>17380</v>
      </c>
      <c r="R3698">
        <v>0</v>
      </c>
      <c r="S3698">
        <v>0</v>
      </c>
      <c r="T3698">
        <v>0</v>
      </c>
      <c r="U3698">
        <v>0</v>
      </c>
      <c r="V3698">
        <v>99</v>
      </c>
      <c r="W3698">
        <v>78</v>
      </c>
      <c r="X3698">
        <v>63</v>
      </c>
      <c r="Y3698" t="s">
        <v>173</v>
      </c>
      <c r="Z3698" t="s">
        <v>173</v>
      </c>
      <c r="AA3698" t="s">
        <v>173</v>
      </c>
      <c r="AB3698" t="s">
        <v>173</v>
      </c>
      <c r="AC3698" s="25">
        <v>12.67144110316403</v>
      </c>
      <c r="AD3698" s="25">
        <v>9.9395227729481608</v>
      </c>
      <c r="AE3698" s="25">
        <v>8.0667245292476775</v>
      </c>
      <c r="AQ3698" s="5">
        <f>VLOOKUP(AR3698,'End KS4 denominations'!A:G,7,0)</f>
        <v>215453</v>
      </c>
      <c r="AR3698" s="5" t="str">
        <f t="shared" si="57"/>
        <v>Girls.S9.state-funded mainstream.Total.No religious character</v>
      </c>
    </row>
    <row r="3699" spans="1:44" x14ac:dyDescent="0.25">
      <c r="A3699">
        <v>201819</v>
      </c>
      <c r="B3699" t="s">
        <v>19</v>
      </c>
      <c r="C3699" t="s">
        <v>110</v>
      </c>
      <c r="D3699" t="s">
        <v>20</v>
      </c>
      <c r="E3699" t="s">
        <v>21</v>
      </c>
      <c r="F3699" t="s">
        <v>22</v>
      </c>
      <c r="G3699" t="s">
        <v>161</v>
      </c>
      <c r="H3699" t="s">
        <v>132</v>
      </c>
      <c r="I3699" t="s">
        <v>166</v>
      </c>
      <c r="J3699" t="s">
        <v>161</v>
      </c>
      <c r="K3699" t="s">
        <v>91</v>
      </c>
      <c r="L3699" t="s">
        <v>45</v>
      </c>
      <c r="M3699" t="s">
        <v>26</v>
      </c>
      <c r="N3699">
        <v>42760</v>
      </c>
      <c r="O3699">
        <v>42473</v>
      </c>
      <c r="P3699">
        <v>30527</v>
      </c>
      <c r="Q3699">
        <v>23820</v>
      </c>
      <c r="R3699">
        <v>0</v>
      </c>
      <c r="S3699">
        <v>0</v>
      </c>
      <c r="T3699">
        <v>0</v>
      </c>
      <c r="U3699">
        <v>0</v>
      </c>
      <c r="V3699">
        <v>99</v>
      </c>
      <c r="W3699">
        <v>71</v>
      </c>
      <c r="X3699">
        <v>55</v>
      </c>
      <c r="Y3699" t="s">
        <v>173</v>
      </c>
      <c r="Z3699" t="s">
        <v>173</v>
      </c>
      <c r="AA3699" t="s">
        <v>173</v>
      </c>
      <c r="AB3699" t="s">
        <v>173</v>
      </c>
      <c r="AC3699" s="25">
        <v>9.7111552646200074</v>
      </c>
      <c r="AD3699" s="25">
        <v>6.9797856700269572</v>
      </c>
      <c r="AE3699" s="25">
        <v>5.4462768912779547</v>
      </c>
      <c r="AQ3699" s="5">
        <f>VLOOKUP(AR3699,'End KS4 denominations'!A:G,7,0)</f>
        <v>437363</v>
      </c>
      <c r="AR3699" s="5" t="str">
        <f t="shared" si="57"/>
        <v>Total.S9.state-funded mainstream.Total.No religious character</v>
      </c>
    </row>
    <row r="3700" spans="1:44" x14ac:dyDescent="0.25">
      <c r="A3700">
        <v>201819</v>
      </c>
      <c r="B3700" t="s">
        <v>19</v>
      </c>
      <c r="C3700" t="s">
        <v>110</v>
      </c>
      <c r="D3700" t="s">
        <v>20</v>
      </c>
      <c r="E3700" t="s">
        <v>21</v>
      </c>
      <c r="F3700" t="s">
        <v>22</v>
      </c>
      <c r="G3700" t="s">
        <v>111</v>
      </c>
      <c r="H3700" t="s">
        <v>132</v>
      </c>
      <c r="I3700" t="s">
        <v>166</v>
      </c>
      <c r="J3700" t="s">
        <v>161</v>
      </c>
      <c r="K3700" t="s">
        <v>133</v>
      </c>
      <c r="L3700" t="s">
        <v>45</v>
      </c>
      <c r="M3700" t="s">
        <v>26</v>
      </c>
      <c r="N3700">
        <v>411</v>
      </c>
      <c r="O3700">
        <v>405</v>
      </c>
      <c r="P3700">
        <v>290</v>
      </c>
      <c r="Q3700">
        <v>221</v>
      </c>
      <c r="R3700">
        <v>0</v>
      </c>
      <c r="S3700">
        <v>0</v>
      </c>
      <c r="T3700">
        <v>0</v>
      </c>
      <c r="U3700">
        <v>0</v>
      </c>
      <c r="V3700">
        <v>98</v>
      </c>
      <c r="W3700">
        <v>70</v>
      </c>
      <c r="X3700">
        <v>53</v>
      </c>
      <c r="Y3700" t="s">
        <v>173</v>
      </c>
      <c r="Z3700" t="s">
        <v>173</v>
      </c>
      <c r="AA3700" t="s">
        <v>173</v>
      </c>
      <c r="AB3700" t="s">
        <v>173</v>
      </c>
      <c r="AC3700" s="25">
        <v>7.9209857226677105</v>
      </c>
      <c r="AD3700" s="25">
        <v>5.6718169372188534</v>
      </c>
      <c r="AE3700" s="25">
        <v>4.3223156659495405</v>
      </c>
      <c r="AQ3700" s="5">
        <f>VLOOKUP(AR3700,'End KS4 denominations'!A:G,7,0)</f>
        <v>5113</v>
      </c>
      <c r="AR3700" s="5" t="str">
        <f t="shared" si="57"/>
        <v>Boys.S9.state-funded mainstream.Total.Other Christian faith</v>
      </c>
    </row>
    <row r="3701" spans="1:44" x14ac:dyDescent="0.25">
      <c r="A3701">
        <v>201819</v>
      </c>
      <c r="B3701" t="s">
        <v>19</v>
      </c>
      <c r="C3701" t="s">
        <v>110</v>
      </c>
      <c r="D3701" t="s">
        <v>20</v>
      </c>
      <c r="E3701" t="s">
        <v>21</v>
      </c>
      <c r="F3701" t="s">
        <v>22</v>
      </c>
      <c r="G3701" t="s">
        <v>113</v>
      </c>
      <c r="H3701" t="s">
        <v>132</v>
      </c>
      <c r="I3701" t="s">
        <v>166</v>
      </c>
      <c r="J3701" t="s">
        <v>161</v>
      </c>
      <c r="K3701" t="s">
        <v>133</v>
      </c>
      <c r="L3701" t="s">
        <v>45</v>
      </c>
      <c r="M3701" t="s">
        <v>26</v>
      </c>
      <c r="N3701">
        <v>695</v>
      </c>
      <c r="O3701">
        <v>694</v>
      </c>
      <c r="P3701">
        <v>577</v>
      </c>
      <c r="Q3701">
        <v>498</v>
      </c>
      <c r="R3701">
        <v>0</v>
      </c>
      <c r="S3701">
        <v>0</v>
      </c>
      <c r="T3701">
        <v>0</v>
      </c>
      <c r="U3701">
        <v>0</v>
      </c>
      <c r="V3701">
        <v>99</v>
      </c>
      <c r="W3701">
        <v>83</v>
      </c>
      <c r="X3701">
        <v>71</v>
      </c>
      <c r="Y3701" t="s">
        <v>173</v>
      </c>
      <c r="Z3701" t="s">
        <v>173</v>
      </c>
      <c r="AA3701" t="s">
        <v>173</v>
      </c>
      <c r="AB3701" t="s">
        <v>173</v>
      </c>
      <c r="AC3701" s="25">
        <v>15.269526952695269</v>
      </c>
      <c r="AD3701" s="25">
        <v>12.695269526952696</v>
      </c>
      <c r="AE3701" s="25">
        <v>10.957095709570957</v>
      </c>
      <c r="AQ3701" s="5">
        <f>VLOOKUP(AR3701,'End KS4 denominations'!A:G,7,0)</f>
        <v>4545</v>
      </c>
      <c r="AR3701" s="5" t="str">
        <f t="shared" si="57"/>
        <v>Girls.S9.state-funded mainstream.Total.Other Christian faith</v>
      </c>
    </row>
    <row r="3702" spans="1:44" x14ac:dyDescent="0.25">
      <c r="A3702">
        <v>201819</v>
      </c>
      <c r="B3702" t="s">
        <v>19</v>
      </c>
      <c r="C3702" t="s">
        <v>110</v>
      </c>
      <c r="D3702" t="s">
        <v>20</v>
      </c>
      <c r="E3702" t="s">
        <v>21</v>
      </c>
      <c r="F3702" t="s">
        <v>22</v>
      </c>
      <c r="G3702" t="s">
        <v>161</v>
      </c>
      <c r="H3702" t="s">
        <v>132</v>
      </c>
      <c r="I3702" t="s">
        <v>166</v>
      </c>
      <c r="J3702" t="s">
        <v>161</v>
      </c>
      <c r="K3702" t="s">
        <v>133</v>
      </c>
      <c r="L3702" t="s">
        <v>45</v>
      </c>
      <c r="M3702" t="s">
        <v>26</v>
      </c>
      <c r="N3702">
        <v>1106</v>
      </c>
      <c r="O3702">
        <v>1099</v>
      </c>
      <c r="P3702">
        <v>867</v>
      </c>
      <c r="Q3702">
        <v>719</v>
      </c>
      <c r="R3702">
        <v>0</v>
      </c>
      <c r="S3702">
        <v>0</v>
      </c>
      <c r="T3702">
        <v>0</v>
      </c>
      <c r="U3702">
        <v>0</v>
      </c>
      <c r="V3702">
        <v>99</v>
      </c>
      <c r="W3702">
        <v>78</v>
      </c>
      <c r="X3702">
        <v>65</v>
      </c>
      <c r="Y3702" t="s">
        <v>173</v>
      </c>
      <c r="Z3702" t="s">
        <v>173</v>
      </c>
      <c r="AA3702" t="s">
        <v>173</v>
      </c>
      <c r="AB3702" t="s">
        <v>173</v>
      </c>
      <c r="AC3702" s="25">
        <v>11.379167529509216</v>
      </c>
      <c r="AD3702" s="25">
        <v>8.9770138745081809</v>
      </c>
      <c r="AE3702" s="25">
        <v>7.4446055083868297</v>
      </c>
      <c r="AQ3702" s="5">
        <f>VLOOKUP(AR3702,'End KS4 denominations'!A:G,7,0)</f>
        <v>9658</v>
      </c>
      <c r="AR3702" s="5" t="str">
        <f t="shared" si="57"/>
        <v>Total.S9.state-funded mainstream.Total.Other Christian faith</v>
      </c>
    </row>
    <row r="3703" spans="1:44" x14ac:dyDescent="0.25">
      <c r="A3703">
        <v>201819</v>
      </c>
      <c r="B3703" t="s">
        <v>19</v>
      </c>
      <c r="C3703" t="s">
        <v>110</v>
      </c>
      <c r="D3703" t="s">
        <v>20</v>
      </c>
      <c r="E3703" t="s">
        <v>21</v>
      </c>
      <c r="F3703" t="s">
        <v>22</v>
      </c>
      <c r="G3703" t="s">
        <v>111</v>
      </c>
      <c r="H3703" t="s">
        <v>132</v>
      </c>
      <c r="I3703" t="s">
        <v>166</v>
      </c>
      <c r="J3703" t="s">
        <v>161</v>
      </c>
      <c r="K3703" t="s">
        <v>134</v>
      </c>
      <c r="L3703" t="s">
        <v>45</v>
      </c>
      <c r="M3703" t="s">
        <v>26</v>
      </c>
      <c r="N3703">
        <v>1390</v>
      </c>
      <c r="O3703">
        <v>1383</v>
      </c>
      <c r="P3703">
        <v>870</v>
      </c>
      <c r="Q3703">
        <v>636</v>
      </c>
      <c r="R3703">
        <v>0</v>
      </c>
      <c r="S3703">
        <v>0</v>
      </c>
      <c r="T3703">
        <v>0</v>
      </c>
      <c r="U3703">
        <v>0</v>
      </c>
      <c r="V3703">
        <v>99</v>
      </c>
      <c r="W3703">
        <v>62</v>
      </c>
      <c r="X3703">
        <v>45</v>
      </c>
      <c r="Y3703" t="s">
        <v>173</v>
      </c>
      <c r="Z3703" t="s">
        <v>173</v>
      </c>
      <c r="AA3703" t="s">
        <v>173</v>
      </c>
      <c r="AB3703" t="s">
        <v>173</v>
      </c>
      <c r="AC3703" s="25">
        <v>5.5674087194557389</v>
      </c>
      <c r="AD3703" s="25">
        <v>3.5022744656012241</v>
      </c>
      <c r="AE3703" s="25">
        <v>2.5602834024395156</v>
      </c>
      <c r="AQ3703" s="5">
        <f>VLOOKUP(AR3703,'End KS4 denominations'!A:G,7,0)</f>
        <v>24841</v>
      </c>
      <c r="AR3703" s="5" t="str">
        <f t="shared" si="57"/>
        <v>Boys.S9.state-funded mainstream.Total.Roman catholic</v>
      </c>
    </row>
    <row r="3704" spans="1:44" x14ac:dyDescent="0.25">
      <c r="A3704">
        <v>201819</v>
      </c>
      <c r="B3704" t="s">
        <v>19</v>
      </c>
      <c r="C3704" t="s">
        <v>110</v>
      </c>
      <c r="D3704" t="s">
        <v>20</v>
      </c>
      <c r="E3704" t="s">
        <v>21</v>
      </c>
      <c r="F3704" t="s">
        <v>22</v>
      </c>
      <c r="G3704" t="s">
        <v>113</v>
      </c>
      <c r="H3704" t="s">
        <v>132</v>
      </c>
      <c r="I3704" t="s">
        <v>166</v>
      </c>
      <c r="J3704" t="s">
        <v>161</v>
      </c>
      <c r="K3704" t="s">
        <v>134</v>
      </c>
      <c r="L3704" t="s">
        <v>45</v>
      </c>
      <c r="M3704" t="s">
        <v>26</v>
      </c>
      <c r="N3704">
        <v>3158</v>
      </c>
      <c r="O3704">
        <v>3153</v>
      </c>
      <c r="P3704">
        <v>2532</v>
      </c>
      <c r="Q3704">
        <v>2072</v>
      </c>
      <c r="R3704">
        <v>0</v>
      </c>
      <c r="S3704">
        <v>0</v>
      </c>
      <c r="T3704">
        <v>0</v>
      </c>
      <c r="U3704">
        <v>0</v>
      </c>
      <c r="V3704">
        <v>99</v>
      </c>
      <c r="W3704">
        <v>80</v>
      </c>
      <c r="X3704">
        <v>65</v>
      </c>
      <c r="Y3704" t="s">
        <v>173</v>
      </c>
      <c r="Z3704" t="s">
        <v>173</v>
      </c>
      <c r="AA3704" t="s">
        <v>173</v>
      </c>
      <c r="AB3704" t="s">
        <v>173</v>
      </c>
      <c r="AC3704" s="25">
        <v>12.097145488029467</v>
      </c>
      <c r="AD3704" s="25">
        <v>9.7145488029465934</v>
      </c>
      <c r="AE3704" s="25">
        <v>7.9496623695518727</v>
      </c>
      <c r="AQ3704" s="5">
        <f>VLOOKUP(AR3704,'End KS4 denominations'!A:G,7,0)</f>
        <v>26064</v>
      </c>
      <c r="AR3704" s="5" t="str">
        <f t="shared" si="57"/>
        <v>Girls.S9.state-funded mainstream.Total.Roman catholic</v>
      </c>
    </row>
    <row r="3705" spans="1:44" x14ac:dyDescent="0.25">
      <c r="A3705">
        <v>201819</v>
      </c>
      <c r="B3705" t="s">
        <v>19</v>
      </c>
      <c r="C3705" t="s">
        <v>110</v>
      </c>
      <c r="D3705" t="s">
        <v>20</v>
      </c>
      <c r="E3705" t="s">
        <v>21</v>
      </c>
      <c r="F3705" t="s">
        <v>22</v>
      </c>
      <c r="G3705" t="s">
        <v>161</v>
      </c>
      <c r="H3705" t="s">
        <v>132</v>
      </c>
      <c r="I3705" t="s">
        <v>166</v>
      </c>
      <c r="J3705" t="s">
        <v>161</v>
      </c>
      <c r="K3705" t="s">
        <v>134</v>
      </c>
      <c r="L3705" t="s">
        <v>45</v>
      </c>
      <c r="M3705" t="s">
        <v>26</v>
      </c>
      <c r="N3705">
        <v>4548</v>
      </c>
      <c r="O3705">
        <v>4536</v>
      </c>
      <c r="P3705">
        <v>3402</v>
      </c>
      <c r="Q3705">
        <v>2708</v>
      </c>
      <c r="R3705">
        <v>0</v>
      </c>
      <c r="S3705">
        <v>0</v>
      </c>
      <c r="T3705">
        <v>0</v>
      </c>
      <c r="U3705">
        <v>0</v>
      </c>
      <c r="V3705">
        <v>99</v>
      </c>
      <c r="W3705">
        <v>74</v>
      </c>
      <c r="X3705">
        <v>59</v>
      </c>
      <c r="Y3705" t="s">
        <v>173</v>
      </c>
      <c r="Z3705" t="s">
        <v>173</v>
      </c>
      <c r="AA3705" t="s">
        <v>173</v>
      </c>
      <c r="AB3705" t="s">
        <v>173</v>
      </c>
      <c r="AC3705" s="25">
        <v>8.9107160396817591</v>
      </c>
      <c r="AD3705" s="25">
        <v>6.6830370297613202</v>
      </c>
      <c r="AE3705" s="25">
        <v>5.3197131912385816</v>
      </c>
      <c r="AQ3705" s="5">
        <f>VLOOKUP(AR3705,'End KS4 denominations'!A:G,7,0)</f>
        <v>50905</v>
      </c>
      <c r="AR3705" s="5" t="str">
        <f t="shared" si="57"/>
        <v>Total.S9.state-funded mainstream.Total.Roman catholic</v>
      </c>
    </row>
    <row r="3706" spans="1:44" x14ac:dyDescent="0.25">
      <c r="A3706">
        <v>201819</v>
      </c>
      <c r="B3706" t="s">
        <v>19</v>
      </c>
      <c r="C3706" t="s">
        <v>110</v>
      </c>
      <c r="D3706" t="s">
        <v>20</v>
      </c>
      <c r="E3706" t="s">
        <v>21</v>
      </c>
      <c r="F3706" t="s">
        <v>22</v>
      </c>
      <c r="G3706" t="s">
        <v>111</v>
      </c>
      <c r="H3706" t="s">
        <v>132</v>
      </c>
      <c r="I3706" t="s">
        <v>166</v>
      </c>
      <c r="J3706" t="s">
        <v>161</v>
      </c>
      <c r="K3706" t="s">
        <v>138</v>
      </c>
      <c r="L3706" t="s">
        <v>45</v>
      </c>
      <c r="M3706" t="s">
        <v>26</v>
      </c>
      <c r="N3706">
        <v>3</v>
      </c>
      <c r="O3706">
        <v>3</v>
      </c>
      <c r="P3706">
        <v>2</v>
      </c>
      <c r="Q3706">
        <v>1</v>
      </c>
      <c r="R3706">
        <v>0</v>
      </c>
      <c r="S3706">
        <v>0</v>
      </c>
      <c r="T3706">
        <v>0</v>
      </c>
      <c r="U3706">
        <v>0</v>
      </c>
      <c r="V3706">
        <v>100</v>
      </c>
      <c r="W3706">
        <v>66</v>
      </c>
      <c r="X3706">
        <v>33</v>
      </c>
      <c r="Y3706" t="s">
        <v>173</v>
      </c>
      <c r="Z3706" t="s">
        <v>173</v>
      </c>
      <c r="AA3706" t="s">
        <v>173</v>
      </c>
      <c r="AB3706" t="s">
        <v>173</v>
      </c>
      <c r="AC3706" s="25">
        <v>1.5706806282722512</v>
      </c>
      <c r="AD3706" s="25">
        <v>1.0471204188481675</v>
      </c>
      <c r="AE3706" s="25">
        <v>0.52356020942408377</v>
      </c>
      <c r="AQ3706" s="5">
        <f>VLOOKUP(AR3706,'End KS4 denominations'!A:G,7,0)</f>
        <v>191</v>
      </c>
      <c r="AR3706" s="5" t="str">
        <f t="shared" si="57"/>
        <v>Boys.S9.state-funded mainstream.Total.Sikh</v>
      </c>
    </row>
    <row r="3707" spans="1:44" x14ac:dyDescent="0.25">
      <c r="A3707">
        <v>201819</v>
      </c>
      <c r="B3707" t="s">
        <v>19</v>
      </c>
      <c r="C3707" t="s">
        <v>110</v>
      </c>
      <c r="D3707" t="s">
        <v>20</v>
      </c>
      <c r="E3707" t="s">
        <v>21</v>
      </c>
      <c r="F3707" t="s">
        <v>22</v>
      </c>
      <c r="G3707" t="s">
        <v>113</v>
      </c>
      <c r="H3707" t="s">
        <v>132</v>
      </c>
      <c r="I3707" t="s">
        <v>166</v>
      </c>
      <c r="J3707" t="s">
        <v>161</v>
      </c>
      <c r="K3707" t="s">
        <v>138</v>
      </c>
      <c r="L3707" t="s">
        <v>45</v>
      </c>
      <c r="M3707" t="s">
        <v>26</v>
      </c>
      <c r="N3707">
        <v>7</v>
      </c>
      <c r="O3707">
        <v>7</v>
      </c>
      <c r="P3707">
        <v>7</v>
      </c>
      <c r="Q3707">
        <v>5</v>
      </c>
      <c r="R3707">
        <v>0</v>
      </c>
      <c r="S3707">
        <v>0</v>
      </c>
      <c r="T3707">
        <v>0</v>
      </c>
      <c r="U3707">
        <v>0</v>
      </c>
      <c r="V3707">
        <v>100</v>
      </c>
      <c r="W3707">
        <v>100</v>
      </c>
      <c r="X3707">
        <v>71</v>
      </c>
      <c r="Y3707" t="s">
        <v>173</v>
      </c>
      <c r="Z3707" t="s">
        <v>173</v>
      </c>
      <c r="AA3707" t="s">
        <v>173</v>
      </c>
      <c r="AB3707" t="s">
        <v>173</v>
      </c>
      <c r="AC3707" s="25">
        <v>4.4303797468354427</v>
      </c>
      <c r="AD3707" s="25">
        <v>4.4303797468354427</v>
      </c>
      <c r="AE3707" s="25">
        <v>3.1645569620253164</v>
      </c>
      <c r="AQ3707" s="5">
        <f>VLOOKUP(AR3707,'End KS4 denominations'!A:G,7,0)</f>
        <v>158</v>
      </c>
      <c r="AR3707" s="5" t="str">
        <f t="shared" si="57"/>
        <v>Girls.S9.state-funded mainstream.Total.Sikh</v>
      </c>
    </row>
    <row r="3708" spans="1:44" x14ac:dyDescent="0.25">
      <c r="A3708">
        <v>201819</v>
      </c>
      <c r="B3708" t="s">
        <v>19</v>
      </c>
      <c r="C3708" t="s">
        <v>110</v>
      </c>
      <c r="D3708" t="s">
        <v>20</v>
      </c>
      <c r="E3708" t="s">
        <v>21</v>
      </c>
      <c r="F3708" t="s">
        <v>22</v>
      </c>
      <c r="G3708" t="s">
        <v>161</v>
      </c>
      <c r="H3708" t="s">
        <v>132</v>
      </c>
      <c r="I3708" t="s">
        <v>166</v>
      </c>
      <c r="J3708" t="s">
        <v>161</v>
      </c>
      <c r="K3708" t="s">
        <v>138</v>
      </c>
      <c r="L3708" t="s">
        <v>45</v>
      </c>
      <c r="M3708" t="s">
        <v>26</v>
      </c>
      <c r="N3708">
        <v>10</v>
      </c>
      <c r="O3708">
        <v>10</v>
      </c>
      <c r="P3708">
        <v>9</v>
      </c>
      <c r="Q3708">
        <v>6</v>
      </c>
      <c r="R3708">
        <v>0</v>
      </c>
      <c r="S3708">
        <v>0</v>
      </c>
      <c r="T3708">
        <v>0</v>
      </c>
      <c r="U3708">
        <v>0</v>
      </c>
      <c r="V3708">
        <v>100</v>
      </c>
      <c r="W3708">
        <v>90</v>
      </c>
      <c r="X3708">
        <v>60</v>
      </c>
      <c r="Y3708" t="s">
        <v>173</v>
      </c>
      <c r="Z3708" t="s">
        <v>173</v>
      </c>
      <c r="AA3708" t="s">
        <v>173</v>
      </c>
      <c r="AB3708" t="s">
        <v>173</v>
      </c>
      <c r="AC3708" s="25">
        <v>2.8653295128939829</v>
      </c>
      <c r="AD3708" s="25">
        <v>2.5787965616045847</v>
      </c>
      <c r="AE3708" s="25">
        <v>1.7191977077363898</v>
      </c>
      <c r="AQ3708" s="5">
        <f>VLOOKUP(AR3708,'End KS4 denominations'!A:G,7,0)</f>
        <v>349</v>
      </c>
      <c r="AR3708" s="5" t="str">
        <f t="shared" si="57"/>
        <v>Total.S9.state-funded mainstream.Total.Sikh</v>
      </c>
    </row>
    <row r="3709" spans="1:44" x14ac:dyDescent="0.25">
      <c r="A3709">
        <v>201819</v>
      </c>
      <c r="B3709" t="s">
        <v>19</v>
      </c>
      <c r="C3709" t="s">
        <v>110</v>
      </c>
      <c r="D3709" t="s">
        <v>20</v>
      </c>
      <c r="E3709" t="s">
        <v>21</v>
      </c>
      <c r="F3709" t="s">
        <v>22</v>
      </c>
      <c r="G3709" t="s">
        <v>111</v>
      </c>
      <c r="H3709" t="s">
        <v>132</v>
      </c>
      <c r="I3709" t="s">
        <v>166</v>
      </c>
      <c r="J3709" t="s">
        <v>161</v>
      </c>
      <c r="K3709" t="s">
        <v>90</v>
      </c>
      <c r="L3709" t="s">
        <v>46</v>
      </c>
      <c r="M3709" t="s">
        <v>26</v>
      </c>
      <c r="N3709">
        <v>203</v>
      </c>
      <c r="O3709">
        <v>203</v>
      </c>
      <c r="P3709">
        <v>156</v>
      </c>
      <c r="Q3709">
        <v>128</v>
      </c>
      <c r="R3709">
        <v>0</v>
      </c>
      <c r="S3709">
        <v>0</v>
      </c>
      <c r="T3709">
        <v>0</v>
      </c>
      <c r="U3709">
        <v>0</v>
      </c>
      <c r="V3709">
        <v>100</v>
      </c>
      <c r="W3709">
        <v>76</v>
      </c>
      <c r="X3709">
        <v>63</v>
      </c>
      <c r="Y3709" t="s">
        <v>173</v>
      </c>
      <c r="Z3709" t="s">
        <v>173</v>
      </c>
      <c r="AA3709" t="s">
        <v>173</v>
      </c>
      <c r="AB3709" t="s">
        <v>173</v>
      </c>
      <c r="AC3709" s="25">
        <v>1.3365815117197788</v>
      </c>
      <c r="AD3709" s="25">
        <v>1.0271266789570714</v>
      </c>
      <c r="AE3709" s="25">
        <v>0.84277060837503293</v>
      </c>
      <c r="AQ3709" s="5">
        <f>VLOOKUP(AR3709,'End KS4 denominations'!A:G,7,0)</f>
        <v>15188</v>
      </c>
      <c r="AR3709" s="5" t="str">
        <f t="shared" si="57"/>
        <v>Boys.S9.state-funded mainstream.Total.Church of England</v>
      </c>
    </row>
    <row r="3710" spans="1:44" x14ac:dyDescent="0.25">
      <c r="A3710">
        <v>201819</v>
      </c>
      <c r="B3710" t="s">
        <v>19</v>
      </c>
      <c r="C3710" t="s">
        <v>110</v>
      </c>
      <c r="D3710" t="s">
        <v>20</v>
      </c>
      <c r="E3710" t="s">
        <v>21</v>
      </c>
      <c r="F3710" t="s">
        <v>22</v>
      </c>
      <c r="G3710" t="s">
        <v>113</v>
      </c>
      <c r="H3710" t="s">
        <v>132</v>
      </c>
      <c r="I3710" t="s">
        <v>166</v>
      </c>
      <c r="J3710" t="s">
        <v>161</v>
      </c>
      <c r="K3710" t="s">
        <v>90</v>
      </c>
      <c r="L3710" t="s">
        <v>46</v>
      </c>
      <c r="M3710" t="s">
        <v>26</v>
      </c>
      <c r="N3710">
        <v>89</v>
      </c>
      <c r="O3710">
        <v>89</v>
      </c>
      <c r="P3710">
        <v>69</v>
      </c>
      <c r="Q3710">
        <v>55</v>
      </c>
      <c r="R3710">
        <v>0</v>
      </c>
      <c r="S3710">
        <v>0</v>
      </c>
      <c r="T3710">
        <v>0</v>
      </c>
      <c r="U3710">
        <v>0</v>
      </c>
      <c r="V3710">
        <v>100</v>
      </c>
      <c r="W3710">
        <v>77</v>
      </c>
      <c r="X3710">
        <v>61</v>
      </c>
      <c r="Y3710" t="s">
        <v>173</v>
      </c>
      <c r="Z3710" t="s">
        <v>173</v>
      </c>
      <c r="AA3710" t="s">
        <v>173</v>
      </c>
      <c r="AB3710" t="s">
        <v>173</v>
      </c>
      <c r="AC3710" s="25">
        <v>0.60763296238137499</v>
      </c>
      <c r="AD3710" s="25">
        <v>0.47108622926196486</v>
      </c>
      <c r="AE3710" s="25">
        <v>0.37550351607837779</v>
      </c>
      <c r="AQ3710" s="5">
        <f>VLOOKUP(AR3710,'End KS4 denominations'!A:G,7,0)</f>
        <v>14647</v>
      </c>
      <c r="AR3710" s="5" t="str">
        <f t="shared" si="57"/>
        <v>Girls.S9.state-funded mainstream.Total.Church of England</v>
      </c>
    </row>
    <row r="3711" spans="1:44" x14ac:dyDescent="0.25">
      <c r="A3711">
        <v>201819</v>
      </c>
      <c r="B3711" t="s">
        <v>19</v>
      </c>
      <c r="C3711" t="s">
        <v>110</v>
      </c>
      <c r="D3711" t="s">
        <v>20</v>
      </c>
      <c r="E3711" t="s">
        <v>21</v>
      </c>
      <c r="F3711" t="s">
        <v>22</v>
      </c>
      <c r="G3711" t="s">
        <v>161</v>
      </c>
      <c r="H3711" t="s">
        <v>132</v>
      </c>
      <c r="I3711" t="s">
        <v>166</v>
      </c>
      <c r="J3711" t="s">
        <v>161</v>
      </c>
      <c r="K3711" t="s">
        <v>90</v>
      </c>
      <c r="L3711" t="s">
        <v>46</v>
      </c>
      <c r="M3711" t="s">
        <v>26</v>
      </c>
      <c r="N3711">
        <v>292</v>
      </c>
      <c r="O3711">
        <v>292</v>
      </c>
      <c r="P3711">
        <v>225</v>
      </c>
      <c r="Q3711">
        <v>183</v>
      </c>
      <c r="R3711">
        <v>0</v>
      </c>
      <c r="S3711">
        <v>0</v>
      </c>
      <c r="T3711">
        <v>0</v>
      </c>
      <c r="U3711">
        <v>0</v>
      </c>
      <c r="V3711">
        <v>100</v>
      </c>
      <c r="W3711">
        <v>77</v>
      </c>
      <c r="X3711">
        <v>62</v>
      </c>
      <c r="Y3711" t="s">
        <v>173</v>
      </c>
      <c r="Z3711" t="s">
        <v>173</v>
      </c>
      <c r="AA3711" t="s">
        <v>173</v>
      </c>
      <c r="AB3711" t="s">
        <v>173</v>
      </c>
      <c r="AC3711" s="25">
        <v>0.97871627283391982</v>
      </c>
      <c r="AD3711" s="25">
        <v>0.75414781297134237</v>
      </c>
      <c r="AE3711" s="25">
        <v>0.61337355455002518</v>
      </c>
      <c r="AQ3711" s="5">
        <f>VLOOKUP(AR3711,'End KS4 denominations'!A:G,7,0)</f>
        <v>29835</v>
      </c>
      <c r="AR3711" s="5" t="str">
        <f t="shared" si="57"/>
        <v>Total.S9.state-funded mainstream.Total.Church of England</v>
      </c>
    </row>
    <row r="3712" spans="1:44" x14ac:dyDescent="0.25">
      <c r="A3712">
        <v>201819</v>
      </c>
      <c r="B3712" t="s">
        <v>19</v>
      </c>
      <c r="C3712" t="s">
        <v>110</v>
      </c>
      <c r="D3712" t="s">
        <v>20</v>
      </c>
      <c r="E3712" t="s">
        <v>21</v>
      </c>
      <c r="F3712" t="s">
        <v>22</v>
      </c>
      <c r="G3712" t="s">
        <v>111</v>
      </c>
      <c r="H3712" t="s">
        <v>132</v>
      </c>
      <c r="I3712" t="s">
        <v>166</v>
      </c>
      <c r="J3712" t="s">
        <v>161</v>
      </c>
      <c r="K3712" t="s">
        <v>135</v>
      </c>
      <c r="L3712" t="s">
        <v>46</v>
      </c>
      <c r="M3712" t="s">
        <v>26</v>
      </c>
      <c r="N3712">
        <v>8</v>
      </c>
      <c r="O3712">
        <v>8</v>
      </c>
      <c r="P3712">
        <v>4</v>
      </c>
      <c r="Q3712">
        <v>3</v>
      </c>
      <c r="R3712">
        <v>0</v>
      </c>
      <c r="S3712">
        <v>0</v>
      </c>
      <c r="T3712">
        <v>0</v>
      </c>
      <c r="U3712">
        <v>0</v>
      </c>
      <c r="V3712">
        <v>100</v>
      </c>
      <c r="W3712">
        <v>50</v>
      </c>
      <c r="X3712">
        <v>37</v>
      </c>
      <c r="Y3712" t="s">
        <v>173</v>
      </c>
      <c r="Z3712" t="s">
        <v>173</v>
      </c>
      <c r="AA3712" t="s">
        <v>173</v>
      </c>
      <c r="AB3712" t="s">
        <v>173</v>
      </c>
      <c r="AC3712" s="25">
        <v>10.38961038961039</v>
      </c>
      <c r="AD3712" s="25">
        <v>5.1948051948051948</v>
      </c>
      <c r="AE3712" s="25">
        <v>3.8961038961038961</v>
      </c>
      <c r="AQ3712" s="5">
        <f>VLOOKUP(AR3712,'End KS4 denominations'!A:G,7,0)</f>
        <v>77</v>
      </c>
      <c r="AR3712" s="5" t="str">
        <f t="shared" ref="AR3712:AR3775" si="58">CONCATENATE(G3712,".",H3712,".",I3712,".",J3712,".",K3712)</f>
        <v>Boys.S9.state-funded mainstream.Total.Hindu</v>
      </c>
    </row>
    <row r="3713" spans="1:44" x14ac:dyDescent="0.25">
      <c r="A3713">
        <v>201819</v>
      </c>
      <c r="B3713" t="s">
        <v>19</v>
      </c>
      <c r="C3713" t="s">
        <v>110</v>
      </c>
      <c r="D3713" t="s">
        <v>20</v>
      </c>
      <c r="E3713" t="s">
        <v>21</v>
      </c>
      <c r="F3713" t="s">
        <v>22</v>
      </c>
      <c r="G3713" t="s">
        <v>113</v>
      </c>
      <c r="H3713" t="s">
        <v>132</v>
      </c>
      <c r="I3713" t="s">
        <v>166</v>
      </c>
      <c r="J3713" t="s">
        <v>161</v>
      </c>
      <c r="K3713" t="s">
        <v>135</v>
      </c>
      <c r="L3713" t="s">
        <v>46</v>
      </c>
      <c r="M3713" t="s">
        <v>26</v>
      </c>
      <c r="N3713">
        <v>12</v>
      </c>
      <c r="O3713">
        <v>12</v>
      </c>
      <c r="P3713">
        <v>9</v>
      </c>
      <c r="Q3713">
        <v>6</v>
      </c>
      <c r="R3713">
        <v>0</v>
      </c>
      <c r="S3713">
        <v>0</v>
      </c>
      <c r="T3713">
        <v>0</v>
      </c>
      <c r="U3713">
        <v>0</v>
      </c>
      <c r="V3713">
        <v>100</v>
      </c>
      <c r="W3713">
        <v>75</v>
      </c>
      <c r="X3713">
        <v>50</v>
      </c>
      <c r="Y3713" t="s">
        <v>173</v>
      </c>
      <c r="Z3713" t="s">
        <v>173</v>
      </c>
      <c r="AA3713" t="s">
        <v>173</v>
      </c>
      <c r="AB3713" t="s">
        <v>173</v>
      </c>
      <c r="AC3713" s="25">
        <v>17.647058823529413</v>
      </c>
      <c r="AD3713" s="25">
        <v>13.23529411764706</v>
      </c>
      <c r="AE3713" s="25">
        <v>8.8235294117647065</v>
      </c>
      <c r="AQ3713" s="5">
        <f>VLOOKUP(AR3713,'End KS4 denominations'!A:G,7,0)</f>
        <v>68</v>
      </c>
      <c r="AR3713" s="5" t="str">
        <f t="shared" si="58"/>
        <v>Girls.S9.state-funded mainstream.Total.Hindu</v>
      </c>
    </row>
    <row r="3714" spans="1:44" x14ac:dyDescent="0.25">
      <c r="A3714">
        <v>201819</v>
      </c>
      <c r="B3714" t="s">
        <v>19</v>
      </c>
      <c r="C3714" t="s">
        <v>110</v>
      </c>
      <c r="D3714" t="s">
        <v>20</v>
      </c>
      <c r="E3714" t="s">
        <v>21</v>
      </c>
      <c r="F3714" t="s">
        <v>22</v>
      </c>
      <c r="G3714" t="s">
        <v>161</v>
      </c>
      <c r="H3714" t="s">
        <v>132</v>
      </c>
      <c r="I3714" t="s">
        <v>166</v>
      </c>
      <c r="J3714" t="s">
        <v>161</v>
      </c>
      <c r="K3714" t="s">
        <v>135</v>
      </c>
      <c r="L3714" t="s">
        <v>46</v>
      </c>
      <c r="M3714" t="s">
        <v>26</v>
      </c>
      <c r="N3714">
        <v>20</v>
      </c>
      <c r="O3714">
        <v>20</v>
      </c>
      <c r="P3714">
        <v>13</v>
      </c>
      <c r="Q3714">
        <v>9</v>
      </c>
      <c r="R3714">
        <v>0</v>
      </c>
      <c r="S3714">
        <v>0</v>
      </c>
      <c r="T3714">
        <v>0</v>
      </c>
      <c r="U3714">
        <v>0</v>
      </c>
      <c r="V3714">
        <v>100</v>
      </c>
      <c r="W3714">
        <v>65</v>
      </c>
      <c r="X3714">
        <v>45</v>
      </c>
      <c r="Y3714" t="s">
        <v>173</v>
      </c>
      <c r="Z3714" t="s">
        <v>173</v>
      </c>
      <c r="AA3714" t="s">
        <v>173</v>
      </c>
      <c r="AB3714" t="s">
        <v>173</v>
      </c>
      <c r="AC3714" s="25">
        <v>13.793103448275861</v>
      </c>
      <c r="AD3714" s="25">
        <v>8.9655172413793096</v>
      </c>
      <c r="AE3714" s="25">
        <v>6.2068965517241379</v>
      </c>
      <c r="AQ3714" s="5">
        <f>VLOOKUP(AR3714,'End KS4 denominations'!A:G,7,0)</f>
        <v>145</v>
      </c>
      <c r="AR3714" s="5" t="str">
        <f t="shared" si="58"/>
        <v>Total.S9.state-funded mainstream.Total.Hindu</v>
      </c>
    </row>
    <row r="3715" spans="1:44" x14ac:dyDescent="0.25">
      <c r="A3715">
        <v>201819</v>
      </c>
      <c r="B3715" t="s">
        <v>19</v>
      </c>
      <c r="C3715" t="s">
        <v>110</v>
      </c>
      <c r="D3715" t="s">
        <v>20</v>
      </c>
      <c r="E3715" t="s">
        <v>21</v>
      </c>
      <c r="F3715" t="s">
        <v>22</v>
      </c>
      <c r="G3715" t="s">
        <v>111</v>
      </c>
      <c r="H3715" t="s">
        <v>132</v>
      </c>
      <c r="I3715" t="s">
        <v>166</v>
      </c>
      <c r="J3715" t="s">
        <v>161</v>
      </c>
      <c r="K3715" t="s">
        <v>91</v>
      </c>
      <c r="L3715" t="s">
        <v>46</v>
      </c>
      <c r="M3715" t="s">
        <v>26</v>
      </c>
      <c r="N3715">
        <v>3334</v>
      </c>
      <c r="O3715">
        <v>3301</v>
      </c>
      <c r="P3715">
        <v>2778</v>
      </c>
      <c r="Q3715">
        <v>2418</v>
      </c>
      <c r="R3715">
        <v>0</v>
      </c>
      <c r="S3715">
        <v>0</v>
      </c>
      <c r="T3715">
        <v>0</v>
      </c>
      <c r="U3715">
        <v>0</v>
      </c>
      <c r="V3715">
        <v>99</v>
      </c>
      <c r="W3715">
        <v>83</v>
      </c>
      <c r="X3715">
        <v>72</v>
      </c>
      <c r="Y3715" t="s">
        <v>173</v>
      </c>
      <c r="Z3715" t="s">
        <v>173</v>
      </c>
      <c r="AA3715" t="s">
        <v>173</v>
      </c>
      <c r="AB3715" t="s">
        <v>173</v>
      </c>
      <c r="AC3715" s="25">
        <v>1.487539993691136</v>
      </c>
      <c r="AD3715" s="25">
        <v>1.2518588617006894</v>
      </c>
      <c r="AE3715" s="25">
        <v>1.0896309314586996</v>
      </c>
      <c r="AQ3715" s="5">
        <f>VLOOKUP(AR3715,'End KS4 denominations'!A:G,7,0)</f>
        <v>221910</v>
      </c>
      <c r="AR3715" s="5" t="str">
        <f t="shared" si="58"/>
        <v>Boys.S9.state-funded mainstream.Total.No religious character</v>
      </c>
    </row>
    <row r="3716" spans="1:44" x14ac:dyDescent="0.25">
      <c r="A3716">
        <v>201819</v>
      </c>
      <c r="B3716" t="s">
        <v>19</v>
      </c>
      <c r="C3716" t="s">
        <v>110</v>
      </c>
      <c r="D3716" t="s">
        <v>20</v>
      </c>
      <c r="E3716" t="s">
        <v>21</v>
      </c>
      <c r="F3716" t="s">
        <v>22</v>
      </c>
      <c r="G3716" t="s">
        <v>113</v>
      </c>
      <c r="H3716" t="s">
        <v>132</v>
      </c>
      <c r="I3716" t="s">
        <v>166</v>
      </c>
      <c r="J3716" t="s">
        <v>161</v>
      </c>
      <c r="K3716" t="s">
        <v>91</v>
      </c>
      <c r="L3716" t="s">
        <v>46</v>
      </c>
      <c r="M3716" t="s">
        <v>26</v>
      </c>
      <c r="N3716">
        <v>1581</v>
      </c>
      <c r="O3716">
        <v>1571</v>
      </c>
      <c r="P3716">
        <v>1270</v>
      </c>
      <c r="Q3716">
        <v>1069</v>
      </c>
      <c r="R3716">
        <v>0</v>
      </c>
      <c r="S3716">
        <v>0</v>
      </c>
      <c r="T3716">
        <v>0</v>
      </c>
      <c r="U3716">
        <v>0</v>
      </c>
      <c r="V3716">
        <v>99</v>
      </c>
      <c r="W3716">
        <v>80</v>
      </c>
      <c r="X3716">
        <v>67</v>
      </c>
      <c r="Y3716" t="s">
        <v>173</v>
      </c>
      <c r="Z3716" t="s">
        <v>173</v>
      </c>
      <c r="AA3716" t="s">
        <v>173</v>
      </c>
      <c r="AB3716" t="s">
        <v>173</v>
      </c>
      <c r="AC3716" s="25">
        <v>0.72916134841473546</v>
      </c>
      <c r="AD3716" s="25">
        <v>0.58945570495653343</v>
      </c>
      <c r="AE3716" s="25">
        <v>0.49616389653427895</v>
      </c>
      <c r="AQ3716" s="5">
        <f>VLOOKUP(AR3716,'End KS4 denominations'!A:G,7,0)</f>
        <v>215453</v>
      </c>
      <c r="AR3716" s="5" t="str">
        <f t="shared" si="58"/>
        <v>Girls.S9.state-funded mainstream.Total.No religious character</v>
      </c>
    </row>
    <row r="3717" spans="1:44" x14ac:dyDescent="0.25">
      <c r="A3717">
        <v>201819</v>
      </c>
      <c r="B3717" t="s">
        <v>19</v>
      </c>
      <c r="C3717" t="s">
        <v>110</v>
      </c>
      <c r="D3717" t="s">
        <v>20</v>
      </c>
      <c r="E3717" t="s">
        <v>21</v>
      </c>
      <c r="F3717" t="s">
        <v>22</v>
      </c>
      <c r="G3717" t="s">
        <v>161</v>
      </c>
      <c r="H3717" t="s">
        <v>132</v>
      </c>
      <c r="I3717" t="s">
        <v>166</v>
      </c>
      <c r="J3717" t="s">
        <v>161</v>
      </c>
      <c r="K3717" t="s">
        <v>91</v>
      </c>
      <c r="L3717" t="s">
        <v>46</v>
      </c>
      <c r="M3717" t="s">
        <v>26</v>
      </c>
      <c r="N3717">
        <v>4915</v>
      </c>
      <c r="O3717">
        <v>4872</v>
      </c>
      <c r="P3717">
        <v>4048</v>
      </c>
      <c r="Q3717">
        <v>3487</v>
      </c>
      <c r="R3717">
        <v>0</v>
      </c>
      <c r="S3717">
        <v>0</v>
      </c>
      <c r="T3717">
        <v>0</v>
      </c>
      <c r="U3717">
        <v>0</v>
      </c>
      <c r="V3717">
        <v>99</v>
      </c>
      <c r="W3717">
        <v>82</v>
      </c>
      <c r="X3717">
        <v>70</v>
      </c>
      <c r="Y3717" t="s">
        <v>173</v>
      </c>
      <c r="Z3717" t="s">
        <v>173</v>
      </c>
      <c r="AA3717" t="s">
        <v>173</v>
      </c>
      <c r="AB3717" t="s">
        <v>173</v>
      </c>
      <c r="AC3717" s="25">
        <v>1.1139488251178082</v>
      </c>
      <c r="AD3717" s="25">
        <v>0.9255469712801494</v>
      </c>
      <c r="AE3717" s="25">
        <v>0.79727823341252013</v>
      </c>
      <c r="AQ3717" s="5">
        <f>VLOOKUP(AR3717,'End KS4 denominations'!A:G,7,0)</f>
        <v>437363</v>
      </c>
      <c r="AR3717" s="5" t="str">
        <f t="shared" si="58"/>
        <v>Total.S9.state-funded mainstream.Total.No religious character</v>
      </c>
    </row>
    <row r="3718" spans="1:44" x14ac:dyDescent="0.25">
      <c r="A3718">
        <v>201819</v>
      </c>
      <c r="B3718" t="s">
        <v>19</v>
      </c>
      <c r="C3718" t="s">
        <v>110</v>
      </c>
      <c r="D3718" t="s">
        <v>20</v>
      </c>
      <c r="E3718" t="s">
        <v>21</v>
      </c>
      <c r="F3718" t="s">
        <v>22</v>
      </c>
      <c r="G3718" t="s">
        <v>111</v>
      </c>
      <c r="H3718" t="s">
        <v>132</v>
      </c>
      <c r="I3718" t="s">
        <v>166</v>
      </c>
      <c r="J3718" t="s">
        <v>161</v>
      </c>
      <c r="K3718" t="s">
        <v>133</v>
      </c>
      <c r="L3718" t="s">
        <v>46</v>
      </c>
      <c r="M3718" t="s">
        <v>26</v>
      </c>
      <c r="N3718">
        <v>87</v>
      </c>
      <c r="O3718">
        <v>87</v>
      </c>
      <c r="P3718">
        <v>73</v>
      </c>
      <c r="Q3718">
        <v>63</v>
      </c>
      <c r="R3718">
        <v>0</v>
      </c>
      <c r="S3718">
        <v>0</v>
      </c>
      <c r="T3718">
        <v>0</v>
      </c>
      <c r="U3718">
        <v>0</v>
      </c>
      <c r="V3718">
        <v>100</v>
      </c>
      <c r="W3718">
        <v>83</v>
      </c>
      <c r="X3718">
        <v>72</v>
      </c>
      <c r="Y3718" t="s">
        <v>173</v>
      </c>
      <c r="Z3718" t="s">
        <v>173</v>
      </c>
      <c r="AA3718" t="s">
        <v>173</v>
      </c>
      <c r="AB3718" t="s">
        <v>173</v>
      </c>
      <c r="AC3718" s="25">
        <v>1.7015450811656563</v>
      </c>
      <c r="AD3718" s="25">
        <v>1.4277332290240563</v>
      </c>
      <c r="AE3718" s="25">
        <v>1.2321533346371993</v>
      </c>
      <c r="AQ3718" s="5">
        <f>VLOOKUP(AR3718,'End KS4 denominations'!A:G,7,0)</f>
        <v>5113</v>
      </c>
      <c r="AR3718" s="5" t="str">
        <f t="shared" si="58"/>
        <v>Boys.S9.state-funded mainstream.Total.Other Christian faith</v>
      </c>
    </row>
    <row r="3719" spans="1:44" x14ac:dyDescent="0.25">
      <c r="A3719">
        <v>201819</v>
      </c>
      <c r="B3719" t="s">
        <v>19</v>
      </c>
      <c r="C3719" t="s">
        <v>110</v>
      </c>
      <c r="D3719" t="s">
        <v>20</v>
      </c>
      <c r="E3719" t="s">
        <v>21</v>
      </c>
      <c r="F3719" t="s">
        <v>22</v>
      </c>
      <c r="G3719" t="s">
        <v>113</v>
      </c>
      <c r="H3719" t="s">
        <v>132</v>
      </c>
      <c r="I3719" t="s">
        <v>166</v>
      </c>
      <c r="J3719" t="s">
        <v>161</v>
      </c>
      <c r="K3719" t="s">
        <v>133</v>
      </c>
      <c r="L3719" t="s">
        <v>46</v>
      </c>
      <c r="M3719" t="s">
        <v>26</v>
      </c>
      <c r="N3719">
        <v>29</v>
      </c>
      <c r="O3719">
        <v>29</v>
      </c>
      <c r="P3719">
        <v>26</v>
      </c>
      <c r="Q3719">
        <v>22</v>
      </c>
      <c r="R3719">
        <v>0</v>
      </c>
      <c r="S3719">
        <v>0</v>
      </c>
      <c r="T3719">
        <v>0</v>
      </c>
      <c r="U3719">
        <v>0</v>
      </c>
      <c r="V3719">
        <v>100</v>
      </c>
      <c r="W3719">
        <v>89</v>
      </c>
      <c r="X3719">
        <v>75</v>
      </c>
      <c r="Y3719" t="s">
        <v>173</v>
      </c>
      <c r="Z3719" t="s">
        <v>173</v>
      </c>
      <c r="AA3719" t="s">
        <v>173</v>
      </c>
      <c r="AB3719" t="s">
        <v>173</v>
      </c>
      <c r="AC3719" s="25">
        <v>0.63806380638063809</v>
      </c>
      <c r="AD3719" s="25">
        <v>0.57205720572057206</v>
      </c>
      <c r="AE3719" s="25">
        <v>0.48404840484048406</v>
      </c>
      <c r="AQ3719" s="5">
        <f>VLOOKUP(AR3719,'End KS4 denominations'!A:G,7,0)</f>
        <v>4545</v>
      </c>
      <c r="AR3719" s="5" t="str">
        <f t="shared" si="58"/>
        <v>Girls.S9.state-funded mainstream.Total.Other Christian faith</v>
      </c>
    </row>
    <row r="3720" spans="1:44" x14ac:dyDescent="0.25">
      <c r="A3720">
        <v>201819</v>
      </c>
      <c r="B3720" t="s">
        <v>19</v>
      </c>
      <c r="C3720" t="s">
        <v>110</v>
      </c>
      <c r="D3720" t="s">
        <v>20</v>
      </c>
      <c r="E3720" t="s">
        <v>21</v>
      </c>
      <c r="F3720" t="s">
        <v>22</v>
      </c>
      <c r="G3720" t="s">
        <v>161</v>
      </c>
      <c r="H3720" t="s">
        <v>132</v>
      </c>
      <c r="I3720" t="s">
        <v>166</v>
      </c>
      <c r="J3720" t="s">
        <v>161</v>
      </c>
      <c r="K3720" t="s">
        <v>133</v>
      </c>
      <c r="L3720" t="s">
        <v>46</v>
      </c>
      <c r="M3720" t="s">
        <v>26</v>
      </c>
      <c r="N3720">
        <v>116</v>
      </c>
      <c r="O3720">
        <v>116</v>
      </c>
      <c r="P3720">
        <v>99</v>
      </c>
      <c r="Q3720">
        <v>85</v>
      </c>
      <c r="R3720">
        <v>0</v>
      </c>
      <c r="S3720">
        <v>0</v>
      </c>
      <c r="T3720">
        <v>0</v>
      </c>
      <c r="U3720">
        <v>0</v>
      </c>
      <c r="V3720">
        <v>100</v>
      </c>
      <c r="W3720">
        <v>85</v>
      </c>
      <c r="X3720">
        <v>73</v>
      </c>
      <c r="Y3720" t="s">
        <v>173</v>
      </c>
      <c r="Z3720" t="s">
        <v>173</v>
      </c>
      <c r="AA3720" t="s">
        <v>173</v>
      </c>
      <c r="AB3720" t="s">
        <v>173</v>
      </c>
      <c r="AC3720" s="25">
        <v>1.2010768275005177</v>
      </c>
      <c r="AD3720" s="25">
        <v>1.0250569476082005</v>
      </c>
      <c r="AE3720" s="25">
        <v>0.88009939946158622</v>
      </c>
      <c r="AQ3720" s="5">
        <f>VLOOKUP(AR3720,'End KS4 denominations'!A:G,7,0)</f>
        <v>9658</v>
      </c>
      <c r="AR3720" s="5" t="str">
        <f t="shared" si="58"/>
        <v>Total.S9.state-funded mainstream.Total.Other Christian faith</v>
      </c>
    </row>
    <row r="3721" spans="1:44" x14ac:dyDescent="0.25">
      <c r="A3721">
        <v>201819</v>
      </c>
      <c r="B3721" t="s">
        <v>19</v>
      </c>
      <c r="C3721" t="s">
        <v>110</v>
      </c>
      <c r="D3721" t="s">
        <v>20</v>
      </c>
      <c r="E3721" t="s">
        <v>21</v>
      </c>
      <c r="F3721" t="s">
        <v>22</v>
      </c>
      <c r="G3721" t="s">
        <v>111</v>
      </c>
      <c r="H3721" t="s">
        <v>132</v>
      </c>
      <c r="I3721" t="s">
        <v>166</v>
      </c>
      <c r="J3721" t="s">
        <v>161</v>
      </c>
      <c r="K3721" t="s">
        <v>134</v>
      </c>
      <c r="L3721" t="s">
        <v>46</v>
      </c>
      <c r="M3721" t="s">
        <v>26</v>
      </c>
      <c r="N3721">
        <v>154</v>
      </c>
      <c r="O3721">
        <v>153</v>
      </c>
      <c r="P3721">
        <v>113</v>
      </c>
      <c r="Q3721">
        <v>91</v>
      </c>
      <c r="R3721">
        <v>0</v>
      </c>
      <c r="S3721">
        <v>0</v>
      </c>
      <c r="T3721">
        <v>0</v>
      </c>
      <c r="U3721">
        <v>0</v>
      </c>
      <c r="V3721">
        <v>99</v>
      </c>
      <c r="W3721">
        <v>73</v>
      </c>
      <c r="X3721">
        <v>59</v>
      </c>
      <c r="Y3721" t="s">
        <v>173</v>
      </c>
      <c r="Z3721" t="s">
        <v>173</v>
      </c>
      <c r="AA3721" t="s">
        <v>173</v>
      </c>
      <c r="AB3721" t="s">
        <v>173</v>
      </c>
      <c r="AC3721" s="25">
        <v>0.61591723360573247</v>
      </c>
      <c r="AD3721" s="25">
        <v>0.45489312024475664</v>
      </c>
      <c r="AE3721" s="25">
        <v>0.36632985789621997</v>
      </c>
      <c r="AQ3721" s="5">
        <f>VLOOKUP(AR3721,'End KS4 denominations'!A:G,7,0)</f>
        <v>24841</v>
      </c>
      <c r="AR3721" s="5" t="str">
        <f t="shared" si="58"/>
        <v>Boys.S9.state-funded mainstream.Total.Roman catholic</v>
      </c>
    </row>
    <row r="3722" spans="1:44" x14ac:dyDescent="0.25">
      <c r="A3722">
        <v>201819</v>
      </c>
      <c r="B3722" t="s">
        <v>19</v>
      </c>
      <c r="C3722" t="s">
        <v>110</v>
      </c>
      <c r="D3722" t="s">
        <v>20</v>
      </c>
      <c r="E3722" t="s">
        <v>21</v>
      </c>
      <c r="F3722" t="s">
        <v>22</v>
      </c>
      <c r="G3722" t="s">
        <v>113</v>
      </c>
      <c r="H3722" t="s">
        <v>132</v>
      </c>
      <c r="I3722" t="s">
        <v>166</v>
      </c>
      <c r="J3722" t="s">
        <v>161</v>
      </c>
      <c r="K3722" t="s">
        <v>134</v>
      </c>
      <c r="L3722" t="s">
        <v>46</v>
      </c>
      <c r="M3722" t="s">
        <v>26</v>
      </c>
      <c r="N3722">
        <v>76</v>
      </c>
      <c r="O3722">
        <v>76</v>
      </c>
      <c r="P3722">
        <v>56</v>
      </c>
      <c r="Q3722">
        <v>45</v>
      </c>
      <c r="R3722">
        <v>0</v>
      </c>
      <c r="S3722">
        <v>0</v>
      </c>
      <c r="T3722">
        <v>0</v>
      </c>
      <c r="U3722">
        <v>0</v>
      </c>
      <c r="V3722">
        <v>100</v>
      </c>
      <c r="W3722">
        <v>73</v>
      </c>
      <c r="X3722">
        <v>59</v>
      </c>
      <c r="Y3722" t="s">
        <v>173</v>
      </c>
      <c r="Z3722" t="s">
        <v>173</v>
      </c>
      <c r="AA3722" t="s">
        <v>173</v>
      </c>
      <c r="AB3722" t="s">
        <v>173</v>
      </c>
      <c r="AC3722" s="25">
        <v>0.29158993247391035</v>
      </c>
      <c r="AD3722" s="25">
        <v>0.21485573971761818</v>
      </c>
      <c r="AE3722" s="25">
        <v>0.17265193370165746</v>
      </c>
      <c r="AQ3722" s="5">
        <f>VLOOKUP(AR3722,'End KS4 denominations'!A:G,7,0)</f>
        <v>26064</v>
      </c>
      <c r="AR3722" s="5" t="str">
        <f t="shared" si="58"/>
        <v>Girls.S9.state-funded mainstream.Total.Roman catholic</v>
      </c>
    </row>
    <row r="3723" spans="1:44" x14ac:dyDescent="0.25">
      <c r="A3723">
        <v>201819</v>
      </c>
      <c r="B3723" t="s">
        <v>19</v>
      </c>
      <c r="C3723" t="s">
        <v>110</v>
      </c>
      <c r="D3723" t="s">
        <v>20</v>
      </c>
      <c r="E3723" t="s">
        <v>21</v>
      </c>
      <c r="F3723" t="s">
        <v>22</v>
      </c>
      <c r="G3723" t="s">
        <v>161</v>
      </c>
      <c r="H3723" t="s">
        <v>132</v>
      </c>
      <c r="I3723" t="s">
        <v>166</v>
      </c>
      <c r="J3723" t="s">
        <v>161</v>
      </c>
      <c r="K3723" t="s">
        <v>134</v>
      </c>
      <c r="L3723" t="s">
        <v>46</v>
      </c>
      <c r="M3723" t="s">
        <v>26</v>
      </c>
      <c r="N3723">
        <v>230</v>
      </c>
      <c r="O3723">
        <v>229</v>
      </c>
      <c r="P3723">
        <v>169</v>
      </c>
      <c r="Q3723">
        <v>136</v>
      </c>
      <c r="R3723">
        <v>0</v>
      </c>
      <c r="S3723">
        <v>0</v>
      </c>
      <c r="T3723">
        <v>0</v>
      </c>
      <c r="U3723">
        <v>0</v>
      </c>
      <c r="V3723">
        <v>99</v>
      </c>
      <c r="W3723">
        <v>73</v>
      </c>
      <c r="X3723">
        <v>59</v>
      </c>
      <c r="Y3723" t="s">
        <v>173</v>
      </c>
      <c r="Z3723" t="s">
        <v>173</v>
      </c>
      <c r="AA3723" t="s">
        <v>173</v>
      </c>
      <c r="AB3723" t="s">
        <v>173</v>
      </c>
      <c r="AC3723" s="25">
        <v>0.44985757784107649</v>
      </c>
      <c r="AD3723" s="25">
        <v>0.33199096355957175</v>
      </c>
      <c r="AE3723" s="25">
        <v>0.26716432570474413</v>
      </c>
      <c r="AQ3723" s="5">
        <f>VLOOKUP(AR3723,'End KS4 denominations'!A:G,7,0)</f>
        <v>50905</v>
      </c>
      <c r="AR3723" s="5" t="str">
        <f t="shared" si="58"/>
        <v>Total.S9.state-funded mainstream.Total.Roman catholic</v>
      </c>
    </row>
    <row r="3724" spans="1:44" x14ac:dyDescent="0.25">
      <c r="A3724">
        <v>201819</v>
      </c>
      <c r="B3724" t="s">
        <v>19</v>
      </c>
      <c r="C3724" t="s">
        <v>110</v>
      </c>
      <c r="D3724" t="s">
        <v>20</v>
      </c>
      <c r="E3724" t="s">
        <v>21</v>
      </c>
      <c r="F3724" t="s">
        <v>22</v>
      </c>
      <c r="G3724" t="s">
        <v>111</v>
      </c>
      <c r="H3724" t="s">
        <v>132</v>
      </c>
      <c r="I3724" t="s">
        <v>166</v>
      </c>
      <c r="J3724" t="s">
        <v>161</v>
      </c>
      <c r="K3724" t="s">
        <v>90</v>
      </c>
      <c r="L3724" t="s">
        <v>47</v>
      </c>
      <c r="M3724" t="s">
        <v>26</v>
      </c>
      <c r="N3724">
        <v>124</v>
      </c>
      <c r="O3724">
        <v>122</v>
      </c>
      <c r="P3724">
        <v>67</v>
      </c>
      <c r="Q3724">
        <v>48</v>
      </c>
      <c r="R3724">
        <v>0</v>
      </c>
      <c r="S3724">
        <v>0</v>
      </c>
      <c r="T3724">
        <v>0</v>
      </c>
      <c r="U3724">
        <v>0</v>
      </c>
      <c r="V3724">
        <v>98</v>
      </c>
      <c r="W3724">
        <v>54</v>
      </c>
      <c r="X3724">
        <v>38</v>
      </c>
      <c r="Y3724" t="s">
        <v>173</v>
      </c>
      <c r="Z3724" t="s">
        <v>173</v>
      </c>
      <c r="AA3724" t="s">
        <v>173</v>
      </c>
      <c r="AB3724" t="s">
        <v>173</v>
      </c>
      <c r="AC3724" s="25">
        <v>0.80326573610745322</v>
      </c>
      <c r="AD3724" s="25">
        <v>0.44113774032130632</v>
      </c>
      <c r="AE3724" s="25">
        <v>0.31603897814063736</v>
      </c>
      <c r="AQ3724" s="5">
        <f>VLOOKUP(AR3724,'End KS4 denominations'!A:G,7,0)</f>
        <v>15188</v>
      </c>
      <c r="AR3724" s="5" t="str">
        <f t="shared" si="58"/>
        <v>Boys.S9.state-funded mainstream.Total.Church of England</v>
      </c>
    </row>
    <row r="3725" spans="1:44" x14ac:dyDescent="0.25">
      <c r="A3725">
        <v>201819</v>
      </c>
      <c r="B3725" t="s">
        <v>19</v>
      </c>
      <c r="C3725" t="s">
        <v>110</v>
      </c>
      <c r="D3725" t="s">
        <v>20</v>
      </c>
      <c r="E3725" t="s">
        <v>21</v>
      </c>
      <c r="F3725" t="s">
        <v>22</v>
      </c>
      <c r="G3725" t="s">
        <v>113</v>
      </c>
      <c r="H3725" t="s">
        <v>132</v>
      </c>
      <c r="I3725" t="s">
        <v>166</v>
      </c>
      <c r="J3725" t="s">
        <v>161</v>
      </c>
      <c r="K3725" t="s">
        <v>90</v>
      </c>
      <c r="L3725" t="s">
        <v>47</v>
      </c>
      <c r="M3725" t="s">
        <v>26</v>
      </c>
      <c r="N3725">
        <v>9</v>
      </c>
      <c r="O3725">
        <v>9</v>
      </c>
      <c r="P3725">
        <v>3</v>
      </c>
      <c r="Q3725">
        <v>3</v>
      </c>
      <c r="R3725">
        <v>0</v>
      </c>
      <c r="S3725">
        <v>0</v>
      </c>
      <c r="T3725">
        <v>0</v>
      </c>
      <c r="U3725">
        <v>0</v>
      </c>
      <c r="V3725">
        <v>100</v>
      </c>
      <c r="W3725">
        <v>33</v>
      </c>
      <c r="X3725">
        <v>33</v>
      </c>
      <c r="Y3725" t="s">
        <v>173</v>
      </c>
      <c r="Z3725" t="s">
        <v>173</v>
      </c>
      <c r="AA3725" t="s">
        <v>173</v>
      </c>
      <c r="AB3725" t="s">
        <v>173</v>
      </c>
      <c r="AC3725" s="25">
        <v>6.1446029903734552E-2</v>
      </c>
      <c r="AD3725" s="25">
        <v>2.0482009967911517E-2</v>
      </c>
      <c r="AE3725" s="25">
        <v>2.0482009967911517E-2</v>
      </c>
      <c r="AQ3725" s="5">
        <f>VLOOKUP(AR3725,'End KS4 denominations'!A:G,7,0)</f>
        <v>14647</v>
      </c>
      <c r="AR3725" s="5" t="str">
        <f t="shared" si="58"/>
        <v>Girls.S9.state-funded mainstream.Total.Church of England</v>
      </c>
    </row>
    <row r="3726" spans="1:44" x14ac:dyDescent="0.25">
      <c r="A3726">
        <v>201819</v>
      </c>
      <c r="B3726" t="s">
        <v>19</v>
      </c>
      <c r="C3726" t="s">
        <v>110</v>
      </c>
      <c r="D3726" t="s">
        <v>20</v>
      </c>
      <c r="E3726" t="s">
        <v>21</v>
      </c>
      <c r="F3726" t="s">
        <v>22</v>
      </c>
      <c r="G3726" t="s">
        <v>161</v>
      </c>
      <c r="H3726" t="s">
        <v>132</v>
      </c>
      <c r="I3726" t="s">
        <v>166</v>
      </c>
      <c r="J3726" t="s">
        <v>161</v>
      </c>
      <c r="K3726" t="s">
        <v>90</v>
      </c>
      <c r="L3726" t="s">
        <v>47</v>
      </c>
      <c r="M3726" t="s">
        <v>26</v>
      </c>
      <c r="N3726">
        <v>133</v>
      </c>
      <c r="O3726">
        <v>131</v>
      </c>
      <c r="P3726">
        <v>70</v>
      </c>
      <c r="Q3726">
        <v>51</v>
      </c>
      <c r="R3726">
        <v>0</v>
      </c>
      <c r="S3726">
        <v>0</v>
      </c>
      <c r="T3726">
        <v>0</v>
      </c>
      <c r="U3726">
        <v>0</v>
      </c>
      <c r="V3726">
        <v>98</v>
      </c>
      <c r="W3726">
        <v>52</v>
      </c>
      <c r="X3726">
        <v>38</v>
      </c>
      <c r="Y3726" t="s">
        <v>173</v>
      </c>
      <c r="Z3726" t="s">
        <v>173</v>
      </c>
      <c r="AA3726" t="s">
        <v>173</v>
      </c>
      <c r="AB3726" t="s">
        <v>173</v>
      </c>
      <c r="AC3726" s="25">
        <v>0.43908161555220376</v>
      </c>
      <c r="AD3726" s="25">
        <v>0.23462376403552876</v>
      </c>
      <c r="AE3726" s="25">
        <v>0.17094017094017094</v>
      </c>
      <c r="AQ3726" s="5">
        <f>VLOOKUP(AR3726,'End KS4 denominations'!A:G,7,0)</f>
        <v>29835</v>
      </c>
      <c r="AR3726" s="5" t="str">
        <f t="shared" si="58"/>
        <v>Total.S9.state-funded mainstream.Total.Church of England</v>
      </c>
    </row>
    <row r="3727" spans="1:44" x14ac:dyDescent="0.25">
      <c r="A3727">
        <v>201819</v>
      </c>
      <c r="B3727" t="s">
        <v>19</v>
      </c>
      <c r="C3727" t="s">
        <v>110</v>
      </c>
      <c r="D3727" t="s">
        <v>20</v>
      </c>
      <c r="E3727" t="s">
        <v>21</v>
      </c>
      <c r="F3727" t="s">
        <v>22</v>
      </c>
      <c r="G3727" t="s">
        <v>111</v>
      </c>
      <c r="H3727" t="s">
        <v>132</v>
      </c>
      <c r="I3727" t="s">
        <v>166</v>
      </c>
      <c r="J3727" t="s">
        <v>161</v>
      </c>
      <c r="K3727" t="s">
        <v>91</v>
      </c>
      <c r="L3727" t="s">
        <v>47</v>
      </c>
      <c r="M3727" t="s">
        <v>26</v>
      </c>
      <c r="N3727">
        <v>2268</v>
      </c>
      <c r="O3727">
        <v>2202</v>
      </c>
      <c r="P3727">
        <v>1069</v>
      </c>
      <c r="Q3727">
        <v>746</v>
      </c>
      <c r="R3727">
        <v>0</v>
      </c>
      <c r="S3727">
        <v>0</v>
      </c>
      <c r="T3727">
        <v>0</v>
      </c>
      <c r="U3727">
        <v>0</v>
      </c>
      <c r="V3727">
        <v>97</v>
      </c>
      <c r="W3727">
        <v>47</v>
      </c>
      <c r="X3727">
        <v>32</v>
      </c>
      <c r="Y3727" t="s">
        <v>173</v>
      </c>
      <c r="Z3727" t="s">
        <v>173</v>
      </c>
      <c r="AA3727" t="s">
        <v>173</v>
      </c>
      <c r="AB3727" t="s">
        <v>173</v>
      </c>
      <c r="AC3727" s="25">
        <v>0.99229417331350556</v>
      </c>
      <c r="AD3727" s="25">
        <v>0.4817268261907981</v>
      </c>
      <c r="AE3727" s="25">
        <v>0.33617232211256814</v>
      </c>
      <c r="AQ3727" s="5">
        <f>VLOOKUP(AR3727,'End KS4 denominations'!A:G,7,0)</f>
        <v>221910</v>
      </c>
      <c r="AR3727" s="5" t="str">
        <f t="shared" si="58"/>
        <v>Boys.S9.state-funded mainstream.Total.No religious character</v>
      </c>
    </row>
    <row r="3728" spans="1:44" x14ac:dyDescent="0.25">
      <c r="A3728">
        <v>201819</v>
      </c>
      <c r="B3728" t="s">
        <v>19</v>
      </c>
      <c r="C3728" t="s">
        <v>110</v>
      </c>
      <c r="D3728" t="s">
        <v>20</v>
      </c>
      <c r="E3728" t="s">
        <v>21</v>
      </c>
      <c r="F3728" t="s">
        <v>22</v>
      </c>
      <c r="G3728" t="s">
        <v>113</v>
      </c>
      <c r="H3728" t="s">
        <v>132</v>
      </c>
      <c r="I3728" t="s">
        <v>166</v>
      </c>
      <c r="J3728" t="s">
        <v>161</v>
      </c>
      <c r="K3728" t="s">
        <v>91</v>
      </c>
      <c r="L3728" t="s">
        <v>47</v>
      </c>
      <c r="M3728" t="s">
        <v>26</v>
      </c>
      <c r="N3728">
        <v>288</v>
      </c>
      <c r="O3728">
        <v>283</v>
      </c>
      <c r="P3728">
        <v>206</v>
      </c>
      <c r="Q3728">
        <v>177</v>
      </c>
      <c r="R3728">
        <v>0</v>
      </c>
      <c r="S3728">
        <v>0</v>
      </c>
      <c r="T3728">
        <v>0</v>
      </c>
      <c r="U3728">
        <v>0</v>
      </c>
      <c r="V3728">
        <v>98</v>
      </c>
      <c r="W3728">
        <v>71</v>
      </c>
      <c r="X3728">
        <v>61</v>
      </c>
      <c r="Y3728" t="s">
        <v>173</v>
      </c>
      <c r="Z3728" t="s">
        <v>173</v>
      </c>
      <c r="AA3728" t="s">
        <v>173</v>
      </c>
      <c r="AB3728" t="s">
        <v>173</v>
      </c>
      <c r="AC3728" s="25">
        <v>0.13135115315173146</v>
      </c>
      <c r="AD3728" s="25">
        <v>9.5612500174051887E-2</v>
      </c>
      <c r="AE3728" s="25">
        <v>8.2152488013627109E-2</v>
      </c>
      <c r="AQ3728" s="5">
        <f>VLOOKUP(AR3728,'End KS4 denominations'!A:G,7,0)</f>
        <v>215453</v>
      </c>
      <c r="AR3728" s="5" t="str">
        <f t="shared" si="58"/>
        <v>Girls.S9.state-funded mainstream.Total.No religious character</v>
      </c>
    </row>
    <row r="3729" spans="1:44" x14ac:dyDescent="0.25">
      <c r="A3729">
        <v>201819</v>
      </c>
      <c r="B3729" t="s">
        <v>19</v>
      </c>
      <c r="C3729" t="s">
        <v>110</v>
      </c>
      <c r="D3729" t="s">
        <v>20</v>
      </c>
      <c r="E3729" t="s">
        <v>21</v>
      </c>
      <c r="F3729" t="s">
        <v>22</v>
      </c>
      <c r="G3729" t="s">
        <v>161</v>
      </c>
      <c r="H3729" t="s">
        <v>132</v>
      </c>
      <c r="I3729" t="s">
        <v>166</v>
      </c>
      <c r="J3729" t="s">
        <v>161</v>
      </c>
      <c r="K3729" t="s">
        <v>91</v>
      </c>
      <c r="L3729" t="s">
        <v>47</v>
      </c>
      <c r="M3729" t="s">
        <v>26</v>
      </c>
      <c r="N3729">
        <v>2556</v>
      </c>
      <c r="O3729">
        <v>2485</v>
      </c>
      <c r="P3729">
        <v>1275</v>
      </c>
      <c r="Q3729">
        <v>923</v>
      </c>
      <c r="R3729">
        <v>0</v>
      </c>
      <c r="S3729">
        <v>0</v>
      </c>
      <c r="T3729">
        <v>0</v>
      </c>
      <c r="U3729">
        <v>0</v>
      </c>
      <c r="V3729">
        <v>97</v>
      </c>
      <c r="W3729">
        <v>49</v>
      </c>
      <c r="X3729">
        <v>36</v>
      </c>
      <c r="Y3729" t="s">
        <v>173</v>
      </c>
      <c r="Z3729" t="s">
        <v>173</v>
      </c>
      <c r="AA3729" t="s">
        <v>173</v>
      </c>
      <c r="AB3729" t="s">
        <v>173</v>
      </c>
      <c r="AC3729" s="25">
        <v>0.56817792085750285</v>
      </c>
      <c r="AD3729" s="25">
        <v>0.29151985879006681</v>
      </c>
      <c r="AE3729" s="25">
        <v>0.21103751346135818</v>
      </c>
      <c r="AQ3729" s="5">
        <f>VLOOKUP(AR3729,'End KS4 denominations'!A:G,7,0)</f>
        <v>437363</v>
      </c>
      <c r="AR3729" s="5" t="str">
        <f t="shared" si="58"/>
        <v>Total.S9.state-funded mainstream.Total.No religious character</v>
      </c>
    </row>
    <row r="3730" spans="1:44" x14ac:dyDescent="0.25">
      <c r="A3730">
        <v>201819</v>
      </c>
      <c r="B3730" t="s">
        <v>19</v>
      </c>
      <c r="C3730" t="s">
        <v>110</v>
      </c>
      <c r="D3730" t="s">
        <v>20</v>
      </c>
      <c r="E3730" t="s">
        <v>21</v>
      </c>
      <c r="F3730" t="s">
        <v>22</v>
      </c>
      <c r="G3730" t="s">
        <v>111</v>
      </c>
      <c r="H3730" t="s">
        <v>132</v>
      </c>
      <c r="I3730" t="s">
        <v>166</v>
      </c>
      <c r="J3730" t="s">
        <v>161</v>
      </c>
      <c r="K3730" t="s">
        <v>133</v>
      </c>
      <c r="L3730" t="s">
        <v>47</v>
      </c>
      <c r="M3730" t="s">
        <v>26</v>
      </c>
      <c r="N3730">
        <v>11</v>
      </c>
      <c r="O3730">
        <v>11</v>
      </c>
      <c r="P3730">
        <v>4</v>
      </c>
      <c r="Q3730">
        <v>3</v>
      </c>
      <c r="R3730">
        <v>0</v>
      </c>
      <c r="S3730">
        <v>0</v>
      </c>
      <c r="T3730">
        <v>0</v>
      </c>
      <c r="U3730">
        <v>0</v>
      </c>
      <c r="V3730">
        <v>100</v>
      </c>
      <c r="W3730">
        <v>36</v>
      </c>
      <c r="X3730">
        <v>27</v>
      </c>
      <c r="Y3730" t="s">
        <v>173</v>
      </c>
      <c r="Z3730" t="s">
        <v>173</v>
      </c>
      <c r="AA3730" t="s">
        <v>173</v>
      </c>
      <c r="AB3730" t="s">
        <v>173</v>
      </c>
      <c r="AC3730" s="25">
        <v>0.21513788382554275</v>
      </c>
      <c r="AD3730" s="25">
        <v>7.8231957754742815E-2</v>
      </c>
      <c r="AE3730" s="25">
        <v>5.8673968316057104E-2</v>
      </c>
      <c r="AQ3730" s="5">
        <f>VLOOKUP(AR3730,'End KS4 denominations'!A:G,7,0)</f>
        <v>5113</v>
      </c>
      <c r="AR3730" s="5" t="str">
        <f t="shared" si="58"/>
        <v>Boys.S9.state-funded mainstream.Total.Other Christian faith</v>
      </c>
    </row>
    <row r="3731" spans="1:44" x14ac:dyDescent="0.25">
      <c r="A3731">
        <v>201819</v>
      </c>
      <c r="B3731" t="s">
        <v>19</v>
      </c>
      <c r="C3731" t="s">
        <v>110</v>
      </c>
      <c r="D3731" t="s">
        <v>20</v>
      </c>
      <c r="E3731" t="s">
        <v>21</v>
      </c>
      <c r="F3731" t="s">
        <v>22</v>
      </c>
      <c r="G3731" t="s">
        <v>161</v>
      </c>
      <c r="H3731" t="s">
        <v>132</v>
      </c>
      <c r="I3731" t="s">
        <v>166</v>
      </c>
      <c r="J3731" t="s">
        <v>161</v>
      </c>
      <c r="K3731" t="s">
        <v>133</v>
      </c>
      <c r="L3731" t="s">
        <v>47</v>
      </c>
      <c r="M3731" t="s">
        <v>26</v>
      </c>
      <c r="N3731">
        <v>11</v>
      </c>
      <c r="O3731">
        <v>11</v>
      </c>
      <c r="P3731">
        <v>4</v>
      </c>
      <c r="Q3731">
        <v>3</v>
      </c>
      <c r="R3731">
        <v>0</v>
      </c>
      <c r="S3731">
        <v>0</v>
      </c>
      <c r="T3731">
        <v>0</v>
      </c>
      <c r="U3731">
        <v>0</v>
      </c>
      <c r="V3731">
        <v>100</v>
      </c>
      <c r="W3731">
        <v>36</v>
      </c>
      <c r="X3731">
        <v>27</v>
      </c>
      <c r="Y3731" t="s">
        <v>173</v>
      </c>
      <c r="Z3731" t="s">
        <v>173</v>
      </c>
      <c r="AA3731" t="s">
        <v>173</v>
      </c>
      <c r="AB3731" t="s">
        <v>173</v>
      </c>
      <c r="AC3731" s="25">
        <v>0.11389521640091116</v>
      </c>
      <c r="AD3731" s="25">
        <v>4.141644232760406E-2</v>
      </c>
      <c r="AE3731" s="25">
        <v>3.1062331745703043E-2</v>
      </c>
      <c r="AQ3731" s="5">
        <f>VLOOKUP(AR3731,'End KS4 denominations'!A:G,7,0)</f>
        <v>9658</v>
      </c>
      <c r="AR3731" s="5" t="str">
        <f t="shared" si="58"/>
        <v>Total.S9.state-funded mainstream.Total.Other Christian faith</v>
      </c>
    </row>
    <row r="3732" spans="1:44" x14ac:dyDescent="0.25">
      <c r="A3732">
        <v>201819</v>
      </c>
      <c r="B3732" t="s">
        <v>19</v>
      </c>
      <c r="C3732" t="s">
        <v>110</v>
      </c>
      <c r="D3732" t="s">
        <v>20</v>
      </c>
      <c r="E3732" t="s">
        <v>21</v>
      </c>
      <c r="F3732" t="s">
        <v>22</v>
      </c>
      <c r="G3732" t="s">
        <v>111</v>
      </c>
      <c r="H3732" t="s">
        <v>132</v>
      </c>
      <c r="I3732" t="s">
        <v>166</v>
      </c>
      <c r="J3732" t="s">
        <v>161</v>
      </c>
      <c r="K3732" t="s">
        <v>134</v>
      </c>
      <c r="L3732" t="s">
        <v>47</v>
      </c>
      <c r="M3732" t="s">
        <v>26</v>
      </c>
      <c r="N3732">
        <v>111</v>
      </c>
      <c r="O3732">
        <v>111</v>
      </c>
      <c r="P3732">
        <v>68</v>
      </c>
      <c r="Q3732">
        <v>49</v>
      </c>
      <c r="R3732">
        <v>0</v>
      </c>
      <c r="S3732">
        <v>0</v>
      </c>
      <c r="T3732">
        <v>0</v>
      </c>
      <c r="U3732">
        <v>0</v>
      </c>
      <c r="V3732">
        <v>100</v>
      </c>
      <c r="W3732">
        <v>61</v>
      </c>
      <c r="X3732">
        <v>44</v>
      </c>
      <c r="Y3732" t="s">
        <v>173</v>
      </c>
      <c r="Z3732" t="s">
        <v>173</v>
      </c>
      <c r="AA3732" t="s">
        <v>173</v>
      </c>
      <c r="AB3732" t="s">
        <v>173</v>
      </c>
      <c r="AC3732" s="25">
        <v>0.44684191457670785</v>
      </c>
      <c r="AD3732" s="25">
        <v>0.27374099271365887</v>
      </c>
      <c r="AE3732" s="25">
        <v>0.19725453886719535</v>
      </c>
      <c r="AQ3732" s="5">
        <f>VLOOKUP(AR3732,'End KS4 denominations'!A:G,7,0)</f>
        <v>24841</v>
      </c>
      <c r="AR3732" s="5" t="str">
        <f t="shared" si="58"/>
        <v>Boys.S9.state-funded mainstream.Total.Roman catholic</v>
      </c>
    </row>
    <row r="3733" spans="1:44" x14ac:dyDescent="0.25">
      <c r="A3733">
        <v>201819</v>
      </c>
      <c r="B3733" t="s">
        <v>19</v>
      </c>
      <c r="C3733" t="s">
        <v>110</v>
      </c>
      <c r="D3733" t="s">
        <v>20</v>
      </c>
      <c r="E3733" t="s">
        <v>21</v>
      </c>
      <c r="F3733" t="s">
        <v>22</v>
      </c>
      <c r="G3733" t="s">
        <v>113</v>
      </c>
      <c r="H3733" t="s">
        <v>132</v>
      </c>
      <c r="I3733" t="s">
        <v>166</v>
      </c>
      <c r="J3733" t="s">
        <v>161</v>
      </c>
      <c r="K3733" t="s">
        <v>134</v>
      </c>
      <c r="L3733" t="s">
        <v>47</v>
      </c>
      <c r="M3733" t="s">
        <v>26</v>
      </c>
      <c r="N3733">
        <v>5</v>
      </c>
      <c r="O3733">
        <v>5</v>
      </c>
      <c r="P3733">
        <v>4</v>
      </c>
      <c r="Q3733">
        <v>4</v>
      </c>
      <c r="R3733">
        <v>0</v>
      </c>
      <c r="S3733">
        <v>0</v>
      </c>
      <c r="T3733">
        <v>0</v>
      </c>
      <c r="U3733">
        <v>0</v>
      </c>
      <c r="V3733">
        <v>100</v>
      </c>
      <c r="W3733">
        <v>80</v>
      </c>
      <c r="X3733">
        <v>80</v>
      </c>
      <c r="Y3733" t="s">
        <v>173</v>
      </c>
      <c r="Z3733" t="s">
        <v>173</v>
      </c>
      <c r="AA3733" t="s">
        <v>173</v>
      </c>
      <c r="AB3733" t="s">
        <v>173</v>
      </c>
      <c r="AC3733" s="25">
        <v>1.9183548189073051E-2</v>
      </c>
      <c r="AD3733" s="25">
        <v>1.534683855125844E-2</v>
      </c>
      <c r="AE3733" s="25">
        <v>1.534683855125844E-2</v>
      </c>
      <c r="AQ3733" s="5">
        <f>VLOOKUP(AR3733,'End KS4 denominations'!A:G,7,0)</f>
        <v>26064</v>
      </c>
      <c r="AR3733" s="5" t="str">
        <f t="shared" si="58"/>
        <v>Girls.S9.state-funded mainstream.Total.Roman catholic</v>
      </c>
    </row>
    <row r="3734" spans="1:44" x14ac:dyDescent="0.25">
      <c r="A3734">
        <v>201819</v>
      </c>
      <c r="B3734" t="s">
        <v>19</v>
      </c>
      <c r="C3734" t="s">
        <v>110</v>
      </c>
      <c r="D3734" t="s">
        <v>20</v>
      </c>
      <c r="E3734" t="s">
        <v>21</v>
      </c>
      <c r="F3734" t="s">
        <v>22</v>
      </c>
      <c r="G3734" t="s">
        <v>161</v>
      </c>
      <c r="H3734" t="s">
        <v>132</v>
      </c>
      <c r="I3734" t="s">
        <v>166</v>
      </c>
      <c r="J3734" t="s">
        <v>161</v>
      </c>
      <c r="K3734" t="s">
        <v>134</v>
      </c>
      <c r="L3734" t="s">
        <v>47</v>
      </c>
      <c r="M3734" t="s">
        <v>26</v>
      </c>
      <c r="N3734">
        <v>116</v>
      </c>
      <c r="O3734">
        <v>116</v>
      </c>
      <c r="P3734">
        <v>72</v>
      </c>
      <c r="Q3734">
        <v>53</v>
      </c>
      <c r="R3734">
        <v>0</v>
      </c>
      <c r="S3734">
        <v>0</v>
      </c>
      <c r="T3734">
        <v>0</v>
      </c>
      <c r="U3734">
        <v>0</v>
      </c>
      <c r="V3734">
        <v>100</v>
      </c>
      <c r="W3734">
        <v>62</v>
      </c>
      <c r="X3734">
        <v>45</v>
      </c>
      <c r="Y3734" t="s">
        <v>173</v>
      </c>
      <c r="Z3734" t="s">
        <v>173</v>
      </c>
      <c r="AA3734" t="s">
        <v>173</v>
      </c>
      <c r="AB3734" t="s">
        <v>173</v>
      </c>
      <c r="AC3734" s="25">
        <v>0.22787545427757588</v>
      </c>
      <c r="AD3734" s="25">
        <v>0.14143993713780573</v>
      </c>
      <c r="AE3734" s="25">
        <v>0.10411550928199588</v>
      </c>
      <c r="AQ3734" s="5">
        <f>VLOOKUP(AR3734,'End KS4 denominations'!A:G,7,0)</f>
        <v>50905</v>
      </c>
      <c r="AR3734" s="5" t="str">
        <f t="shared" si="58"/>
        <v>Total.S9.state-funded mainstream.Total.Roman catholic</v>
      </c>
    </row>
    <row r="3735" spans="1:44" x14ac:dyDescent="0.25">
      <c r="A3735">
        <v>201819</v>
      </c>
      <c r="B3735" t="s">
        <v>19</v>
      </c>
      <c r="C3735" t="s">
        <v>110</v>
      </c>
      <c r="D3735" t="s">
        <v>20</v>
      </c>
      <c r="E3735" t="s">
        <v>21</v>
      </c>
      <c r="F3735" t="s">
        <v>22</v>
      </c>
      <c r="G3735" t="s">
        <v>111</v>
      </c>
      <c r="H3735" t="s">
        <v>132</v>
      </c>
      <c r="I3735" t="s">
        <v>166</v>
      </c>
      <c r="J3735" t="s">
        <v>161</v>
      </c>
      <c r="K3735" t="s">
        <v>90</v>
      </c>
      <c r="L3735" t="s">
        <v>48</v>
      </c>
      <c r="M3735" t="s">
        <v>26</v>
      </c>
      <c r="N3735">
        <v>15012</v>
      </c>
      <c r="O3735">
        <v>14667</v>
      </c>
      <c r="P3735">
        <v>9831</v>
      </c>
      <c r="Q3735">
        <v>6500</v>
      </c>
      <c r="R3735">
        <v>0</v>
      </c>
      <c r="S3735">
        <v>0</v>
      </c>
      <c r="T3735">
        <v>0</v>
      </c>
      <c r="U3735">
        <v>0</v>
      </c>
      <c r="V3735">
        <v>97</v>
      </c>
      <c r="W3735">
        <v>65</v>
      </c>
      <c r="X3735">
        <v>43</v>
      </c>
      <c r="Y3735" t="s">
        <v>173</v>
      </c>
      <c r="Z3735" t="s">
        <v>173</v>
      </c>
      <c r="AA3735" t="s">
        <v>173</v>
      </c>
      <c r="AB3735" t="s">
        <v>173</v>
      </c>
      <c r="AC3735" s="25">
        <v>96.569660258098494</v>
      </c>
      <c r="AD3735" s="25">
        <v>64.728733210429283</v>
      </c>
      <c r="AE3735" s="25">
        <v>42.796944956544642</v>
      </c>
      <c r="AQ3735" s="5">
        <f>VLOOKUP(AR3735,'End KS4 denominations'!A:G,7,0)</f>
        <v>15188</v>
      </c>
      <c r="AR3735" s="5" t="str">
        <f t="shared" si="58"/>
        <v>Boys.S9.state-funded mainstream.Total.Church of England</v>
      </c>
    </row>
    <row r="3736" spans="1:44" x14ac:dyDescent="0.25">
      <c r="A3736">
        <v>201819</v>
      </c>
      <c r="B3736" t="s">
        <v>19</v>
      </c>
      <c r="C3736" t="s">
        <v>110</v>
      </c>
      <c r="D3736" t="s">
        <v>20</v>
      </c>
      <c r="E3736" t="s">
        <v>21</v>
      </c>
      <c r="F3736" t="s">
        <v>22</v>
      </c>
      <c r="G3736" t="s">
        <v>113</v>
      </c>
      <c r="H3736" t="s">
        <v>132</v>
      </c>
      <c r="I3736" t="s">
        <v>166</v>
      </c>
      <c r="J3736" t="s">
        <v>161</v>
      </c>
      <c r="K3736" t="s">
        <v>90</v>
      </c>
      <c r="L3736" t="s">
        <v>48</v>
      </c>
      <c r="M3736" t="s">
        <v>26</v>
      </c>
      <c r="N3736">
        <v>14525</v>
      </c>
      <c r="O3736">
        <v>14246</v>
      </c>
      <c r="P3736">
        <v>10206</v>
      </c>
      <c r="Q3736">
        <v>6962</v>
      </c>
      <c r="R3736">
        <v>0</v>
      </c>
      <c r="S3736">
        <v>0</v>
      </c>
      <c r="T3736">
        <v>0</v>
      </c>
      <c r="U3736">
        <v>0</v>
      </c>
      <c r="V3736">
        <v>98</v>
      </c>
      <c r="W3736">
        <v>70</v>
      </c>
      <c r="X3736">
        <v>47</v>
      </c>
      <c r="Y3736" t="s">
        <v>173</v>
      </c>
      <c r="Z3736" t="s">
        <v>173</v>
      </c>
      <c r="AA3736" t="s">
        <v>173</v>
      </c>
      <c r="AB3736" t="s">
        <v>173</v>
      </c>
      <c r="AC3736" s="25">
        <v>97.262238000955819</v>
      </c>
      <c r="AD3736" s="25">
        <v>69.679797910834978</v>
      </c>
      <c r="AE3736" s="25">
        <v>47.531917798866665</v>
      </c>
      <c r="AQ3736" s="5">
        <f>VLOOKUP(AR3736,'End KS4 denominations'!A:G,7,0)</f>
        <v>14647</v>
      </c>
      <c r="AR3736" s="5" t="str">
        <f t="shared" si="58"/>
        <v>Girls.S9.state-funded mainstream.Total.Church of England</v>
      </c>
    </row>
    <row r="3737" spans="1:44" x14ac:dyDescent="0.25">
      <c r="A3737">
        <v>201819</v>
      </c>
      <c r="B3737" t="s">
        <v>19</v>
      </c>
      <c r="C3737" t="s">
        <v>110</v>
      </c>
      <c r="D3737" t="s">
        <v>20</v>
      </c>
      <c r="E3737" t="s">
        <v>21</v>
      </c>
      <c r="F3737" t="s">
        <v>22</v>
      </c>
      <c r="G3737" t="s">
        <v>161</v>
      </c>
      <c r="H3737" t="s">
        <v>132</v>
      </c>
      <c r="I3737" t="s">
        <v>166</v>
      </c>
      <c r="J3737" t="s">
        <v>161</v>
      </c>
      <c r="K3737" t="s">
        <v>90</v>
      </c>
      <c r="L3737" t="s">
        <v>48</v>
      </c>
      <c r="M3737" t="s">
        <v>26</v>
      </c>
      <c r="N3737">
        <v>29537</v>
      </c>
      <c r="O3737">
        <v>28913</v>
      </c>
      <c r="P3737">
        <v>20037</v>
      </c>
      <c r="Q3737">
        <v>13462</v>
      </c>
      <c r="R3737">
        <v>0</v>
      </c>
      <c r="S3737">
        <v>0</v>
      </c>
      <c r="T3737">
        <v>0</v>
      </c>
      <c r="U3737">
        <v>0</v>
      </c>
      <c r="V3737">
        <v>97</v>
      </c>
      <c r="W3737">
        <v>67</v>
      </c>
      <c r="X3737">
        <v>45</v>
      </c>
      <c r="Y3737" t="s">
        <v>173</v>
      </c>
      <c r="Z3737" t="s">
        <v>173</v>
      </c>
      <c r="AA3737" t="s">
        <v>173</v>
      </c>
      <c r="AB3737" t="s">
        <v>173</v>
      </c>
      <c r="AC3737" s="25">
        <v>96.909669850846328</v>
      </c>
      <c r="AD3737" s="25">
        <v>67.159376571141266</v>
      </c>
      <c r="AE3737" s="25">
        <v>45.121501592089828</v>
      </c>
      <c r="AQ3737" s="5">
        <f>VLOOKUP(AR3737,'End KS4 denominations'!A:G,7,0)</f>
        <v>29835</v>
      </c>
      <c r="AR3737" s="5" t="str">
        <f t="shared" si="58"/>
        <v>Total.S9.state-funded mainstream.Total.Church of England</v>
      </c>
    </row>
    <row r="3738" spans="1:44" x14ac:dyDescent="0.25">
      <c r="A3738">
        <v>201819</v>
      </c>
      <c r="B3738" t="s">
        <v>19</v>
      </c>
      <c r="C3738" t="s">
        <v>110</v>
      </c>
      <c r="D3738" t="s">
        <v>20</v>
      </c>
      <c r="E3738" t="s">
        <v>21</v>
      </c>
      <c r="F3738" t="s">
        <v>22</v>
      </c>
      <c r="G3738" t="s">
        <v>111</v>
      </c>
      <c r="H3738" t="s">
        <v>132</v>
      </c>
      <c r="I3738" t="s">
        <v>166</v>
      </c>
      <c r="J3738" t="s">
        <v>161</v>
      </c>
      <c r="K3738" t="s">
        <v>135</v>
      </c>
      <c r="L3738" t="s">
        <v>48</v>
      </c>
      <c r="M3738" t="s">
        <v>26</v>
      </c>
      <c r="N3738">
        <v>77</v>
      </c>
      <c r="O3738">
        <v>76</v>
      </c>
      <c r="P3738">
        <v>61</v>
      </c>
      <c r="Q3738">
        <v>45</v>
      </c>
      <c r="R3738">
        <v>0</v>
      </c>
      <c r="S3738">
        <v>0</v>
      </c>
      <c r="T3738">
        <v>0</v>
      </c>
      <c r="U3738">
        <v>0</v>
      </c>
      <c r="V3738">
        <v>98</v>
      </c>
      <c r="W3738">
        <v>79</v>
      </c>
      <c r="X3738">
        <v>58</v>
      </c>
      <c r="Y3738" t="s">
        <v>173</v>
      </c>
      <c r="Z3738" t="s">
        <v>173</v>
      </c>
      <c r="AA3738" t="s">
        <v>173</v>
      </c>
      <c r="AB3738" t="s">
        <v>173</v>
      </c>
      <c r="AC3738" s="25">
        <v>98.701298701298697</v>
      </c>
      <c r="AD3738" s="25">
        <v>79.220779220779221</v>
      </c>
      <c r="AE3738" s="25">
        <v>58.441558441558442</v>
      </c>
      <c r="AQ3738" s="5">
        <f>VLOOKUP(AR3738,'End KS4 denominations'!A:G,7,0)</f>
        <v>77</v>
      </c>
      <c r="AR3738" s="5" t="str">
        <f t="shared" si="58"/>
        <v>Boys.S9.state-funded mainstream.Total.Hindu</v>
      </c>
    </row>
    <row r="3739" spans="1:44" x14ac:dyDescent="0.25">
      <c r="A3739">
        <v>201819</v>
      </c>
      <c r="B3739" t="s">
        <v>19</v>
      </c>
      <c r="C3739" t="s">
        <v>110</v>
      </c>
      <c r="D3739" t="s">
        <v>20</v>
      </c>
      <c r="E3739" t="s">
        <v>21</v>
      </c>
      <c r="F3739" t="s">
        <v>22</v>
      </c>
      <c r="G3739" t="s">
        <v>113</v>
      </c>
      <c r="H3739" t="s">
        <v>132</v>
      </c>
      <c r="I3739" t="s">
        <v>166</v>
      </c>
      <c r="J3739" t="s">
        <v>161</v>
      </c>
      <c r="K3739" t="s">
        <v>135</v>
      </c>
      <c r="L3739" t="s">
        <v>48</v>
      </c>
      <c r="M3739" t="s">
        <v>26</v>
      </c>
      <c r="N3739">
        <v>68</v>
      </c>
      <c r="O3739">
        <v>68</v>
      </c>
      <c r="P3739">
        <v>59</v>
      </c>
      <c r="Q3739">
        <v>48</v>
      </c>
      <c r="R3739">
        <v>0</v>
      </c>
      <c r="S3739">
        <v>0</v>
      </c>
      <c r="T3739">
        <v>0</v>
      </c>
      <c r="U3739">
        <v>0</v>
      </c>
      <c r="V3739">
        <v>100</v>
      </c>
      <c r="W3739">
        <v>86</v>
      </c>
      <c r="X3739">
        <v>70</v>
      </c>
      <c r="Y3739" t="s">
        <v>173</v>
      </c>
      <c r="Z3739" t="s">
        <v>173</v>
      </c>
      <c r="AA3739" t="s">
        <v>173</v>
      </c>
      <c r="AB3739" t="s">
        <v>173</v>
      </c>
      <c r="AC3739" s="25">
        <v>100</v>
      </c>
      <c r="AD3739" s="25">
        <v>86.764705882352942</v>
      </c>
      <c r="AE3739" s="25">
        <v>70.588235294117652</v>
      </c>
      <c r="AQ3739" s="5">
        <f>VLOOKUP(AR3739,'End KS4 denominations'!A:G,7,0)</f>
        <v>68</v>
      </c>
      <c r="AR3739" s="5" t="str">
        <f t="shared" si="58"/>
        <v>Girls.S9.state-funded mainstream.Total.Hindu</v>
      </c>
    </row>
    <row r="3740" spans="1:44" x14ac:dyDescent="0.25">
      <c r="A3740">
        <v>201819</v>
      </c>
      <c r="B3740" t="s">
        <v>19</v>
      </c>
      <c r="C3740" t="s">
        <v>110</v>
      </c>
      <c r="D3740" t="s">
        <v>20</v>
      </c>
      <c r="E3740" t="s">
        <v>21</v>
      </c>
      <c r="F3740" t="s">
        <v>22</v>
      </c>
      <c r="G3740" t="s">
        <v>161</v>
      </c>
      <c r="H3740" t="s">
        <v>132</v>
      </c>
      <c r="I3740" t="s">
        <v>166</v>
      </c>
      <c r="J3740" t="s">
        <v>161</v>
      </c>
      <c r="K3740" t="s">
        <v>135</v>
      </c>
      <c r="L3740" t="s">
        <v>48</v>
      </c>
      <c r="M3740" t="s">
        <v>26</v>
      </c>
      <c r="N3740">
        <v>145</v>
      </c>
      <c r="O3740">
        <v>144</v>
      </c>
      <c r="P3740">
        <v>120</v>
      </c>
      <c r="Q3740">
        <v>93</v>
      </c>
      <c r="R3740">
        <v>0</v>
      </c>
      <c r="S3740">
        <v>0</v>
      </c>
      <c r="T3740">
        <v>0</v>
      </c>
      <c r="U3740">
        <v>0</v>
      </c>
      <c r="V3740">
        <v>99</v>
      </c>
      <c r="W3740">
        <v>82</v>
      </c>
      <c r="X3740">
        <v>64</v>
      </c>
      <c r="Y3740" t="s">
        <v>173</v>
      </c>
      <c r="Z3740" t="s">
        <v>173</v>
      </c>
      <c r="AA3740" t="s">
        <v>173</v>
      </c>
      <c r="AB3740" t="s">
        <v>173</v>
      </c>
      <c r="AC3740" s="25">
        <v>99.310344827586206</v>
      </c>
      <c r="AD3740" s="25">
        <v>82.758620689655174</v>
      </c>
      <c r="AE3740" s="25">
        <v>64.137931034482747</v>
      </c>
      <c r="AQ3740" s="5">
        <f>VLOOKUP(AR3740,'End KS4 denominations'!A:G,7,0)</f>
        <v>145</v>
      </c>
      <c r="AR3740" s="5" t="str">
        <f t="shared" si="58"/>
        <v>Total.S9.state-funded mainstream.Total.Hindu</v>
      </c>
    </row>
    <row r="3741" spans="1:44" x14ac:dyDescent="0.25">
      <c r="A3741">
        <v>201819</v>
      </c>
      <c r="B3741" t="s">
        <v>19</v>
      </c>
      <c r="C3741" t="s">
        <v>110</v>
      </c>
      <c r="D3741" t="s">
        <v>20</v>
      </c>
      <c r="E3741" t="s">
        <v>21</v>
      </c>
      <c r="F3741" t="s">
        <v>22</v>
      </c>
      <c r="G3741" t="s">
        <v>111</v>
      </c>
      <c r="H3741" t="s">
        <v>132</v>
      </c>
      <c r="I3741" t="s">
        <v>166</v>
      </c>
      <c r="J3741" t="s">
        <v>161</v>
      </c>
      <c r="K3741" t="s">
        <v>136</v>
      </c>
      <c r="L3741" t="s">
        <v>48</v>
      </c>
      <c r="M3741" t="s">
        <v>26</v>
      </c>
      <c r="N3741">
        <v>608</v>
      </c>
      <c r="O3741">
        <v>607</v>
      </c>
      <c r="P3741">
        <v>527</v>
      </c>
      <c r="Q3741">
        <v>398</v>
      </c>
      <c r="R3741">
        <v>0</v>
      </c>
      <c r="S3741">
        <v>0</v>
      </c>
      <c r="T3741">
        <v>0</v>
      </c>
      <c r="U3741">
        <v>0</v>
      </c>
      <c r="V3741">
        <v>99</v>
      </c>
      <c r="W3741">
        <v>86</v>
      </c>
      <c r="X3741">
        <v>65</v>
      </c>
      <c r="Y3741" t="s">
        <v>173</v>
      </c>
      <c r="Z3741" t="s">
        <v>173</v>
      </c>
      <c r="AA3741" t="s">
        <v>173</v>
      </c>
      <c r="AB3741" t="s">
        <v>173</v>
      </c>
      <c r="AC3741" s="25">
        <v>97.275641025641022</v>
      </c>
      <c r="AD3741" s="25">
        <v>84.455128205128204</v>
      </c>
      <c r="AE3741" s="25">
        <v>63.782051282051277</v>
      </c>
      <c r="AQ3741" s="5">
        <f>VLOOKUP(AR3741,'End KS4 denominations'!A:G,7,0)</f>
        <v>624</v>
      </c>
      <c r="AR3741" s="5" t="str">
        <f t="shared" si="58"/>
        <v>Boys.S9.state-funded mainstream.Total.Jewish</v>
      </c>
    </row>
    <row r="3742" spans="1:44" x14ac:dyDescent="0.25">
      <c r="A3742">
        <v>201819</v>
      </c>
      <c r="B3742" t="s">
        <v>19</v>
      </c>
      <c r="C3742" t="s">
        <v>110</v>
      </c>
      <c r="D3742" t="s">
        <v>20</v>
      </c>
      <c r="E3742" t="s">
        <v>21</v>
      </c>
      <c r="F3742" t="s">
        <v>22</v>
      </c>
      <c r="G3742" t="s">
        <v>113</v>
      </c>
      <c r="H3742" t="s">
        <v>132</v>
      </c>
      <c r="I3742" t="s">
        <v>166</v>
      </c>
      <c r="J3742" t="s">
        <v>161</v>
      </c>
      <c r="K3742" t="s">
        <v>136</v>
      </c>
      <c r="L3742" t="s">
        <v>48</v>
      </c>
      <c r="M3742" t="s">
        <v>26</v>
      </c>
      <c r="N3742">
        <v>755</v>
      </c>
      <c r="O3742">
        <v>751</v>
      </c>
      <c r="P3742">
        <v>661</v>
      </c>
      <c r="Q3742">
        <v>515</v>
      </c>
      <c r="R3742">
        <v>0</v>
      </c>
      <c r="S3742">
        <v>0</v>
      </c>
      <c r="T3742">
        <v>0</v>
      </c>
      <c r="U3742">
        <v>0</v>
      </c>
      <c r="V3742">
        <v>99</v>
      </c>
      <c r="W3742">
        <v>87</v>
      </c>
      <c r="X3742">
        <v>68</v>
      </c>
      <c r="Y3742" t="s">
        <v>173</v>
      </c>
      <c r="Z3742" t="s">
        <v>173</v>
      </c>
      <c r="AA3742" t="s">
        <v>173</v>
      </c>
      <c r="AB3742" t="s">
        <v>173</v>
      </c>
      <c r="AC3742" s="25">
        <v>98.685939553219441</v>
      </c>
      <c r="AD3742" s="25">
        <v>86.859395532194483</v>
      </c>
      <c r="AE3742" s="25">
        <v>67.674113009198422</v>
      </c>
      <c r="AQ3742" s="5">
        <f>VLOOKUP(AR3742,'End KS4 denominations'!A:G,7,0)</f>
        <v>761</v>
      </c>
      <c r="AR3742" s="5" t="str">
        <f t="shared" si="58"/>
        <v>Girls.S9.state-funded mainstream.Total.Jewish</v>
      </c>
    </row>
    <row r="3743" spans="1:44" x14ac:dyDescent="0.25">
      <c r="A3743">
        <v>201819</v>
      </c>
      <c r="B3743" t="s">
        <v>19</v>
      </c>
      <c r="C3743" t="s">
        <v>110</v>
      </c>
      <c r="D3743" t="s">
        <v>20</v>
      </c>
      <c r="E3743" t="s">
        <v>21</v>
      </c>
      <c r="F3743" t="s">
        <v>22</v>
      </c>
      <c r="G3743" t="s">
        <v>161</v>
      </c>
      <c r="H3743" t="s">
        <v>132</v>
      </c>
      <c r="I3743" t="s">
        <v>166</v>
      </c>
      <c r="J3743" t="s">
        <v>161</v>
      </c>
      <c r="K3743" t="s">
        <v>136</v>
      </c>
      <c r="L3743" t="s">
        <v>48</v>
      </c>
      <c r="M3743" t="s">
        <v>26</v>
      </c>
      <c r="N3743">
        <v>1363</v>
      </c>
      <c r="O3743">
        <v>1358</v>
      </c>
      <c r="P3743">
        <v>1188</v>
      </c>
      <c r="Q3743">
        <v>913</v>
      </c>
      <c r="R3743">
        <v>0</v>
      </c>
      <c r="S3743">
        <v>0</v>
      </c>
      <c r="T3743">
        <v>0</v>
      </c>
      <c r="U3743">
        <v>0</v>
      </c>
      <c r="V3743">
        <v>99</v>
      </c>
      <c r="W3743">
        <v>87</v>
      </c>
      <c r="X3743">
        <v>66</v>
      </c>
      <c r="Y3743" t="s">
        <v>173</v>
      </c>
      <c r="Z3743" t="s">
        <v>173</v>
      </c>
      <c r="AA3743" t="s">
        <v>173</v>
      </c>
      <c r="AB3743" t="s">
        <v>173</v>
      </c>
      <c r="AC3743" s="25">
        <v>98.050541516245488</v>
      </c>
      <c r="AD3743" s="25">
        <v>85.776173285198553</v>
      </c>
      <c r="AE3743" s="25">
        <v>65.920577617328519</v>
      </c>
      <c r="AQ3743" s="5">
        <f>VLOOKUP(AR3743,'End KS4 denominations'!A:G,7,0)</f>
        <v>1385</v>
      </c>
      <c r="AR3743" s="5" t="str">
        <f t="shared" si="58"/>
        <v>Total.S9.state-funded mainstream.Total.Jewish</v>
      </c>
    </row>
    <row r="3744" spans="1:44" x14ac:dyDescent="0.25">
      <c r="A3744">
        <v>201819</v>
      </c>
      <c r="B3744" t="s">
        <v>19</v>
      </c>
      <c r="C3744" t="s">
        <v>110</v>
      </c>
      <c r="D3744" t="s">
        <v>20</v>
      </c>
      <c r="E3744" t="s">
        <v>21</v>
      </c>
      <c r="F3744" t="s">
        <v>22</v>
      </c>
      <c r="G3744" t="s">
        <v>111</v>
      </c>
      <c r="H3744" t="s">
        <v>132</v>
      </c>
      <c r="I3744" t="s">
        <v>166</v>
      </c>
      <c r="J3744" t="s">
        <v>161</v>
      </c>
      <c r="K3744" t="s">
        <v>137</v>
      </c>
      <c r="L3744" t="s">
        <v>48</v>
      </c>
      <c r="M3744" t="s">
        <v>26</v>
      </c>
      <c r="N3744">
        <v>387</v>
      </c>
      <c r="O3744">
        <v>383</v>
      </c>
      <c r="P3744">
        <v>322</v>
      </c>
      <c r="Q3744">
        <v>251</v>
      </c>
      <c r="R3744">
        <v>0</v>
      </c>
      <c r="S3744">
        <v>0</v>
      </c>
      <c r="T3744">
        <v>0</v>
      </c>
      <c r="U3744">
        <v>0</v>
      </c>
      <c r="V3744">
        <v>98</v>
      </c>
      <c r="W3744">
        <v>83</v>
      </c>
      <c r="X3744">
        <v>64</v>
      </c>
      <c r="Y3744" t="s">
        <v>173</v>
      </c>
      <c r="Z3744" t="s">
        <v>173</v>
      </c>
      <c r="AA3744" t="s">
        <v>173</v>
      </c>
      <c r="AB3744" t="s">
        <v>173</v>
      </c>
      <c r="AC3744" s="25">
        <v>98.457583547557832</v>
      </c>
      <c r="AD3744" s="25">
        <v>82.776349614395883</v>
      </c>
      <c r="AE3744" s="25">
        <v>64.52442159383034</v>
      </c>
      <c r="AQ3744" s="5">
        <f>VLOOKUP(AR3744,'End KS4 denominations'!A:G,7,0)</f>
        <v>389</v>
      </c>
      <c r="AR3744" s="5" t="str">
        <f t="shared" si="58"/>
        <v>Boys.S9.state-funded mainstream.Total.Muslim</v>
      </c>
    </row>
    <row r="3745" spans="1:44" x14ac:dyDescent="0.25">
      <c r="A3745">
        <v>201819</v>
      </c>
      <c r="B3745" t="s">
        <v>19</v>
      </c>
      <c r="C3745" t="s">
        <v>110</v>
      </c>
      <c r="D3745" t="s">
        <v>20</v>
      </c>
      <c r="E3745" t="s">
        <v>21</v>
      </c>
      <c r="F3745" t="s">
        <v>22</v>
      </c>
      <c r="G3745" t="s">
        <v>113</v>
      </c>
      <c r="H3745" t="s">
        <v>132</v>
      </c>
      <c r="I3745" t="s">
        <v>166</v>
      </c>
      <c r="J3745" t="s">
        <v>161</v>
      </c>
      <c r="K3745" t="s">
        <v>137</v>
      </c>
      <c r="L3745" t="s">
        <v>48</v>
      </c>
      <c r="M3745" t="s">
        <v>26</v>
      </c>
      <c r="N3745">
        <v>777</v>
      </c>
      <c r="O3745">
        <v>776</v>
      </c>
      <c r="P3745">
        <v>648</v>
      </c>
      <c r="Q3745">
        <v>498</v>
      </c>
      <c r="R3745">
        <v>0</v>
      </c>
      <c r="S3745">
        <v>0</v>
      </c>
      <c r="T3745">
        <v>0</v>
      </c>
      <c r="U3745">
        <v>0</v>
      </c>
      <c r="V3745">
        <v>99</v>
      </c>
      <c r="W3745">
        <v>83</v>
      </c>
      <c r="X3745">
        <v>64</v>
      </c>
      <c r="Y3745" t="s">
        <v>173</v>
      </c>
      <c r="Z3745" t="s">
        <v>173</v>
      </c>
      <c r="AA3745" t="s">
        <v>173</v>
      </c>
      <c r="AB3745" t="s">
        <v>173</v>
      </c>
      <c r="AC3745" s="25">
        <v>99.106002554278419</v>
      </c>
      <c r="AD3745" s="25">
        <v>82.758620689655174</v>
      </c>
      <c r="AE3745" s="25">
        <v>63.601532567049816</v>
      </c>
      <c r="AQ3745" s="5">
        <f>VLOOKUP(AR3745,'End KS4 denominations'!A:G,7,0)</f>
        <v>783</v>
      </c>
      <c r="AR3745" s="5" t="str">
        <f t="shared" si="58"/>
        <v>Girls.S9.state-funded mainstream.Total.Muslim</v>
      </c>
    </row>
    <row r="3746" spans="1:44" x14ac:dyDescent="0.25">
      <c r="A3746">
        <v>201819</v>
      </c>
      <c r="B3746" t="s">
        <v>19</v>
      </c>
      <c r="C3746" t="s">
        <v>110</v>
      </c>
      <c r="D3746" t="s">
        <v>20</v>
      </c>
      <c r="E3746" t="s">
        <v>21</v>
      </c>
      <c r="F3746" t="s">
        <v>22</v>
      </c>
      <c r="G3746" t="s">
        <v>161</v>
      </c>
      <c r="H3746" t="s">
        <v>132</v>
      </c>
      <c r="I3746" t="s">
        <v>166</v>
      </c>
      <c r="J3746" t="s">
        <v>161</v>
      </c>
      <c r="K3746" t="s">
        <v>137</v>
      </c>
      <c r="L3746" t="s">
        <v>48</v>
      </c>
      <c r="M3746" t="s">
        <v>26</v>
      </c>
      <c r="N3746">
        <v>1164</v>
      </c>
      <c r="O3746">
        <v>1159</v>
      </c>
      <c r="P3746">
        <v>970</v>
      </c>
      <c r="Q3746">
        <v>749</v>
      </c>
      <c r="R3746">
        <v>0</v>
      </c>
      <c r="S3746">
        <v>0</v>
      </c>
      <c r="T3746">
        <v>0</v>
      </c>
      <c r="U3746">
        <v>0</v>
      </c>
      <c r="V3746">
        <v>99</v>
      </c>
      <c r="W3746">
        <v>83</v>
      </c>
      <c r="X3746">
        <v>64</v>
      </c>
      <c r="Y3746" t="s">
        <v>173</v>
      </c>
      <c r="Z3746" t="s">
        <v>173</v>
      </c>
      <c r="AA3746" t="s">
        <v>173</v>
      </c>
      <c r="AB3746" t="s">
        <v>173</v>
      </c>
      <c r="AC3746" s="25">
        <v>98.890784982935159</v>
      </c>
      <c r="AD3746" s="25">
        <v>82.764505119453929</v>
      </c>
      <c r="AE3746" s="25">
        <v>63.907849829351534</v>
      </c>
      <c r="AQ3746" s="5">
        <f>VLOOKUP(AR3746,'End KS4 denominations'!A:G,7,0)</f>
        <v>1172</v>
      </c>
      <c r="AR3746" s="5" t="str">
        <f t="shared" si="58"/>
        <v>Total.S9.state-funded mainstream.Total.Muslim</v>
      </c>
    </row>
    <row r="3747" spans="1:44" x14ac:dyDescent="0.25">
      <c r="A3747">
        <v>201819</v>
      </c>
      <c r="B3747" t="s">
        <v>19</v>
      </c>
      <c r="C3747" t="s">
        <v>110</v>
      </c>
      <c r="D3747" t="s">
        <v>20</v>
      </c>
      <c r="E3747" t="s">
        <v>21</v>
      </c>
      <c r="F3747" t="s">
        <v>22</v>
      </c>
      <c r="G3747" t="s">
        <v>111</v>
      </c>
      <c r="H3747" t="s">
        <v>132</v>
      </c>
      <c r="I3747" t="s">
        <v>166</v>
      </c>
      <c r="J3747" t="s">
        <v>161</v>
      </c>
      <c r="K3747" t="s">
        <v>91</v>
      </c>
      <c r="L3747" t="s">
        <v>48</v>
      </c>
      <c r="M3747" t="s">
        <v>26</v>
      </c>
      <c r="N3747">
        <v>219376</v>
      </c>
      <c r="O3747">
        <v>213277</v>
      </c>
      <c r="P3747">
        <v>136886</v>
      </c>
      <c r="Q3747">
        <v>89127</v>
      </c>
      <c r="R3747">
        <v>0</v>
      </c>
      <c r="S3747">
        <v>0</v>
      </c>
      <c r="T3747">
        <v>0</v>
      </c>
      <c r="U3747">
        <v>0</v>
      </c>
      <c r="V3747">
        <v>97</v>
      </c>
      <c r="W3747">
        <v>62</v>
      </c>
      <c r="X3747">
        <v>40</v>
      </c>
      <c r="Y3747" t="s">
        <v>173</v>
      </c>
      <c r="Z3747" t="s">
        <v>173</v>
      </c>
      <c r="AA3747" t="s">
        <v>173</v>
      </c>
      <c r="AB3747" t="s">
        <v>173</v>
      </c>
      <c r="AC3747" s="25">
        <v>96.109684106169169</v>
      </c>
      <c r="AD3747" s="25">
        <v>61.685367941958447</v>
      </c>
      <c r="AE3747" s="25">
        <v>40.163579829660669</v>
      </c>
      <c r="AQ3747" s="5">
        <f>VLOOKUP(AR3747,'End KS4 denominations'!A:G,7,0)</f>
        <v>221910</v>
      </c>
      <c r="AR3747" s="5" t="str">
        <f t="shared" si="58"/>
        <v>Boys.S9.state-funded mainstream.Total.No religious character</v>
      </c>
    </row>
    <row r="3748" spans="1:44" x14ac:dyDescent="0.25">
      <c r="A3748">
        <v>201819</v>
      </c>
      <c r="B3748" t="s">
        <v>19</v>
      </c>
      <c r="C3748" t="s">
        <v>110</v>
      </c>
      <c r="D3748" t="s">
        <v>20</v>
      </c>
      <c r="E3748" t="s">
        <v>21</v>
      </c>
      <c r="F3748" t="s">
        <v>22</v>
      </c>
      <c r="G3748" t="s">
        <v>113</v>
      </c>
      <c r="H3748" t="s">
        <v>132</v>
      </c>
      <c r="I3748" t="s">
        <v>166</v>
      </c>
      <c r="J3748" t="s">
        <v>161</v>
      </c>
      <c r="K3748" t="s">
        <v>91</v>
      </c>
      <c r="L3748" t="s">
        <v>48</v>
      </c>
      <c r="M3748" t="s">
        <v>26</v>
      </c>
      <c r="N3748">
        <v>213743</v>
      </c>
      <c r="O3748">
        <v>209552</v>
      </c>
      <c r="P3748">
        <v>147660</v>
      </c>
      <c r="Q3748">
        <v>100086</v>
      </c>
      <c r="R3748">
        <v>0</v>
      </c>
      <c r="S3748">
        <v>0</v>
      </c>
      <c r="T3748">
        <v>0</v>
      </c>
      <c r="U3748">
        <v>0</v>
      </c>
      <c r="V3748">
        <v>98</v>
      </c>
      <c r="W3748">
        <v>69</v>
      </c>
      <c r="X3748">
        <v>46</v>
      </c>
      <c r="Y3748" t="s">
        <v>173</v>
      </c>
      <c r="Z3748" t="s">
        <v>173</v>
      </c>
      <c r="AA3748" t="s">
        <v>173</v>
      </c>
      <c r="AB3748" t="s">
        <v>173</v>
      </c>
      <c r="AC3748" s="25">
        <v>97.261119594528736</v>
      </c>
      <c r="AD3748" s="25">
        <v>68.534668814080106</v>
      </c>
      <c r="AE3748" s="25">
        <v>46.453750934078428</v>
      </c>
      <c r="AQ3748" s="5">
        <f>VLOOKUP(AR3748,'End KS4 denominations'!A:G,7,0)</f>
        <v>215453</v>
      </c>
      <c r="AR3748" s="5" t="str">
        <f t="shared" si="58"/>
        <v>Girls.S9.state-funded mainstream.Total.No religious character</v>
      </c>
    </row>
    <row r="3749" spans="1:44" x14ac:dyDescent="0.25">
      <c r="A3749">
        <v>201819</v>
      </c>
      <c r="B3749" t="s">
        <v>19</v>
      </c>
      <c r="C3749" t="s">
        <v>110</v>
      </c>
      <c r="D3749" t="s">
        <v>20</v>
      </c>
      <c r="E3749" t="s">
        <v>21</v>
      </c>
      <c r="F3749" t="s">
        <v>22</v>
      </c>
      <c r="G3749" t="s">
        <v>161</v>
      </c>
      <c r="H3749" t="s">
        <v>132</v>
      </c>
      <c r="I3749" t="s">
        <v>166</v>
      </c>
      <c r="J3749" t="s">
        <v>161</v>
      </c>
      <c r="K3749" t="s">
        <v>91</v>
      </c>
      <c r="L3749" t="s">
        <v>48</v>
      </c>
      <c r="M3749" t="s">
        <v>26</v>
      </c>
      <c r="N3749">
        <v>433119</v>
      </c>
      <c r="O3749">
        <v>422829</v>
      </c>
      <c r="P3749">
        <v>284546</v>
      </c>
      <c r="Q3749">
        <v>189213</v>
      </c>
      <c r="R3749">
        <v>0</v>
      </c>
      <c r="S3749">
        <v>0</v>
      </c>
      <c r="T3749">
        <v>0</v>
      </c>
      <c r="U3749">
        <v>0</v>
      </c>
      <c r="V3749">
        <v>97</v>
      </c>
      <c r="W3749">
        <v>65</v>
      </c>
      <c r="X3749">
        <v>43</v>
      </c>
      <c r="Y3749" t="s">
        <v>173</v>
      </c>
      <c r="Z3749" t="s">
        <v>173</v>
      </c>
      <c r="AA3749" t="s">
        <v>173</v>
      </c>
      <c r="AB3749" t="s">
        <v>173</v>
      </c>
      <c r="AC3749" s="25">
        <v>96.676902252819744</v>
      </c>
      <c r="AD3749" s="25">
        <v>65.059458619041848</v>
      </c>
      <c r="AE3749" s="25">
        <v>43.262232973525421</v>
      </c>
      <c r="AQ3749" s="5">
        <f>VLOOKUP(AR3749,'End KS4 denominations'!A:G,7,0)</f>
        <v>437363</v>
      </c>
      <c r="AR3749" s="5" t="str">
        <f t="shared" si="58"/>
        <v>Total.S9.state-funded mainstream.Total.No religious character</v>
      </c>
    </row>
    <row r="3750" spans="1:44" x14ac:dyDescent="0.25">
      <c r="A3750">
        <v>201819</v>
      </c>
      <c r="B3750" t="s">
        <v>19</v>
      </c>
      <c r="C3750" t="s">
        <v>110</v>
      </c>
      <c r="D3750" t="s">
        <v>20</v>
      </c>
      <c r="E3750" t="s">
        <v>21</v>
      </c>
      <c r="F3750" t="s">
        <v>22</v>
      </c>
      <c r="G3750" t="s">
        <v>111</v>
      </c>
      <c r="H3750" t="s">
        <v>132</v>
      </c>
      <c r="I3750" t="s">
        <v>166</v>
      </c>
      <c r="J3750" t="s">
        <v>161</v>
      </c>
      <c r="K3750" t="s">
        <v>133</v>
      </c>
      <c r="L3750" t="s">
        <v>48</v>
      </c>
      <c r="M3750" t="s">
        <v>26</v>
      </c>
      <c r="N3750">
        <v>5057</v>
      </c>
      <c r="O3750">
        <v>4958</v>
      </c>
      <c r="P3750">
        <v>3472</v>
      </c>
      <c r="Q3750">
        <v>2511</v>
      </c>
      <c r="R3750">
        <v>0</v>
      </c>
      <c r="S3750">
        <v>0</v>
      </c>
      <c r="T3750">
        <v>0</v>
      </c>
      <c r="U3750">
        <v>0</v>
      </c>
      <c r="V3750">
        <v>98</v>
      </c>
      <c r="W3750">
        <v>68</v>
      </c>
      <c r="X3750">
        <v>49</v>
      </c>
      <c r="Y3750" t="s">
        <v>173</v>
      </c>
      <c r="Z3750" t="s">
        <v>173</v>
      </c>
      <c r="AA3750" t="s">
        <v>173</v>
      </c>
      <c r="AB3750" t="s">
        <v>173</v>
      </c>
      <c r="AC3750" s="25">
        <v>96.968511637003715</v>
      </c>
      <c r="AD3750" s="25">
        <v>67.905339331116764</v>
      </c>
      <c r="AE3750" s="25">
        <v>49.1101114805398</v>
      </c>
      <c r="AQ3750" s="5">
        <f>VLOOKUP(AR3750,'End KS4 denominations'!A:G,7,0)</f>
        <v>5113</v>
      </c>
      <c r="AR3750" s="5" t="str">
        <f t="shared" si="58"/>
        <v>Boys.S9.state-funded mainstream.Total.Other Christian faith</v>
      </c>
    </row>
    <row r="3751" spans="1:44" x14ac:dyDescent="0.25">
      <c r="A3751">
        <v>201819</v>
      </c>
      <c r="B3751" t="s">
        <v>19</v>
      </c>
      <c r="C3751" t="s">
        <v>110</v>
      </c>
      <c r="D3751" t="s">
        <v>20</v>
      </c>
      <c r="E3751" t="s">
        <v>21</v>
      </c>
      <c r="F3751" t="s">
        <v>22</v>
      </c>
      <c r="G3751" t="s">
        <v>113</v>
      </c>
      <c r="H3751" t="s">
        <v>132</v>
      </c>
      <c r="I3751" t="s">
        <v>166</v>
      </c>
      <c r="J3751" t="s">
        <v>161</v>
      </c>
      <c r="K3751" t="s">
        <v>133</v>
      </c>
      <c r="L3751" t="s">
        <v>48</v>
      </c>
      <c r="M3751" t="s">
        <v>26</v>
      </c>
      <c r="N3751">
        <v>4490</v>
      </c>
      <c r="O3751">
        <v>4420</v>
      </c>
      <c r="P3751">
        <v>3263</v>
      </c>
      <c r="Q3751">
        <v>2348</v>
      </c>
      <c r="R3751">
        <v>0</v>
      </c>
      <c r="S3751">
        <v>0</v>
      </c>
      <c r="T3751">
        <v>0</v>
      </c>
      <c r="U3751">
        <v>0</v>
      </c>
      <c r="V3751">
        <v>98</v>
      </c>
      <c r="W3751">
        <v>72</v>
      </c>
      <c r="X3751">
        <v>52</v>
      </c>
      <c r="Y3751" t="s">
        <v>173</v>
      </c>
      <c r="Z3751" t="s">
        <v>173</v>
      </c>
      <c r="AA3751" t="s">
        <v>173</v>
      </c>
      <c r="AB3751" t="s">
        <v>173</v>
      </c>
      <c r="AC3751" s="25">
        <v>97.249724972497248</v>
      </c>
      <c r="AD3751" s="25">
        <v>71.793179317931788</v>
      </c>
      <c r="AE3751" s="25">
        <v>51.661166116611653</v>
      </c>
      <c r="AQ3751" s="5">
        <f>VLOOKUP(AR3751,'End KS4 denominations'!A:G,7,0)</f>
        <v>4545</v>
      </c>
      <c r="AR3751" s="5" t="str">
        <f t="shared" si="58"/>
        <v>Girls.S9.state-funded mainstream.Total.Other Christian faith</v>
      </c>
    </row>
    <row r="3752" spans="1:44" x14ac:dyDescent="0.25">
      <c r="A3752">
        <v>201819</v>
      </c>
      <c r="B3752" t="s">
        <v>19</v>
      </c>
      <c r="C3752" t="s">
        <v>110</v>
      </c>
      <c r="D3752" t="s">
        <v>20</v>
      </c>
      <c r="E3752" t="s">
        <v>21</v>
      </c>
      <c r="F3752" t="s">
        <v>22</v>
      </c>
      <c r="G3752" t="s">
        <v>161</v>
      </c>
      <c r="H3752" t="s">
        <v>132</v>
      </c>
      <c r="I3752" t="s">
        <v>166</v>
      </c>
      <c r="J3752" t="s">
        <v>161</v>
      </c>
      <c r="K3752" t="s">
        <v>133</v>
      </c>
      <c r="L3752" t="s">
        <v>48</v>
      </c>
      <c r="M3752" t="s">
        <v>26</v>
      </c>
      <c r="N3752">
        <v>9547</v>
      </c>
      <c r="O3752">
        <v>9378</v>
      </c>
      <c r="P3752">
        <v>6735</v>
      </c>
      <c r="Q3752">
        <v>4859</v>
      </c>
      <c r="R3752">
        <v>0</v>
      </c>
      <c r="S3752">
        <v>0</v>
      </c>
      <c r="T3752">
        <v>0</v>
      </c>
      <c r="U3752">
        <v>0</v>
      </c>
      <c r="V3752">
        <v>98</v>
      </c>
      <c r="W3752">
        <v>70</v>
      </c>
      <c r="X3752">
        <v>50</v>
      </c>
      <c r="Y3752" t="s">
        <v>173</v>
      </c>
      <c r="Z3752" t="s">
        <v>173</v>
      </c>
      <c r="AA3752" t="s">
        <v>173</v>
      </c>
      <c r="AB3752" t="s">
        <v>173</v>
      </c>
      <c r="AC3752" s="25">
        <v>97.100849037067718</v>
      </c>
      <c r="AD3752" s="25">
        <v>69.734934769103333</v>
      </c>
      <c r="AE3752" s="25">
        <v>50.310623317457029</v>
      </c>
      <c r="AQ3752" s="5">
        <f>VLOOKUP(AR3752,'End KS4 denominations'!A:G,7,0)</f>
        <v>9658</v>
      </c>
      <c r="AR3752" s="5" t="str">
        <f t="shared" si="58"/>
        <v>Total.S9.state-funded mainstream.Total.Other Christian faith</v>
      </c>
    </row>
    <row r="3753" spans="1:44" x14ac:dyDescent="0.25">
      <c r="A3753">
        <v>201819</v>
      </c>
      <c r="B3753" t="s">
        <v>19</v>
      </c>
      <c r="C3753" t="s">
        <v>110</v>
      </c>
      <c r="D3753" t="s">
        <v>20</v>
      </c>
      <c r="E3753" t="s">
        <v>21</v>
      </c>
      <c r="F3753" t="s">
        <v>22</v>
      </c>
      <c r="G3753" t="s">
        <v>111</v>
      </c>
      <c r="H3753" t="s">
        <v>132</v>
      </c>
      <c r="I3753" t="s">
        <v>166</v>
      </c>
      <c r="J3753" t="s">
        <v>161</v>
      </c>
      <c r="K3753" t="s">
        <v>134</v>
      </c>
      <c r="L3753" t="s">
        <v>48</v>
      </c>
      <c r="M3753" t="s">
        <v>26</v>
      </c>
      <c r="N3753">
        <v>24610</v>
      </c>
      <c r="O3753">
        <v>24117</v>
      </c>
      <c r="P3753">
        <v>16632</v>
      </c>
      <c r="Q3753">
        <v>10955</v>
      </c>
      <c r="R3753">
        <v>0</v>
      </c>
      <c r="S3753">
        <v>0</v>
      </c>
      <c r="T3753">
        <v>0</v>
      </c>
      <c r="U3753">
        <v>0</v>
      </c>
      <c r="V3753">
        <v>97</v>
      </c>
      <c r="W3753">
        <v>67</v>
      </c>
      <c r="X3753">
        <v>44</v>
      </c>
      <c r="Y3753" t="s">
        <v>173</v>
      </c>
      <c r="Z3753" t="s">
        <v>173</v>
      </c>
      <c r="AA3753" t="s">
        <v>173</v>
      </c>
      <c r="AB3753" t="s">
        <v>173</v>
      </c>
      <c r="AC3753" s="25">
        <v>97.085463548166345</v>
      </c>
      <c r="AD3753" s="25">
        <v>66.953826335493744</v>
      </c>
      <c r="AE3753" s="25">
        <v>44.100479046737249</v>
      </c>
      <c r="AQ3753" s="5">
        <f>VLOOKUP(AR3753,'End KS4 denominations'!A:G,7,0)</f>
        <v>24841</v>
      </c>
      <c r="AR3753" s="5" t="str">
        <f t="shared" si="58"/>
        <v>Boys.S9.state-funded mainstream.Total.Roman catholic</v>
      </c>
    </row>
    <row r="3754" spans="1:44" x14ac:dyDescent="0.25">
      <c r="A3754">
        <v>201819</v>
      </c>
      <c r="B3754" t="s">
        <v>19</v>
      </c>
      <c r="C3754" t="s">
        <v>110</v>
      </c>
      <c r="D3754" t="s">
        <v>20</v>
      </c>
      <c r="E3754" t="s">
        <v>21</v>
      </c>
      <c r="F3754" t="s">
        <v>22</v>
      </c>
      <c r="G3754" t="s">
        <v>113</v>
      </c>
      <c r="H3754" t="s">
        <v>132</v>
      </c>
      <c r="I3754" t="s">
        <v>166</v>
      </c>
      <c r="J3754" t="s">
        <v>161</v>
      </c>
      <c r="K3754" t="s">
        <v>134</v>
      </c>
      <c r="L3754" t="s">
        <v>48</v>
      </c>
      <c r="M3754" t="s">
        <v>26</v>
      </c>
      <c r="N3754">
        <v>25887</v>
      </c>
      <c r="O3754">
        <v>25532</v>
      </c>
      <c r="P3754">
        <v>18747</v>
      </c>
      <c r="Q3754">
        <v>12793</v>
      </c>
      <c r="R3754">
        <v>0</v>
      </c>
      <c r="S3754">
        <v>0</v>
      </c>
      <c r="T3754">
        <v>0</v>
      </c>
      <c r="U3754">
        <v>0</v>
      </c>
      <c r="V3754">
        <v>98</v>
      </c>
      <c r="W3754">
        <v>72</v>
      </c>
      <c r="X3754">
        <v>49</v>
      </c>
      <c r="Y3754" t="s">
        <v>173</v>
      </c>
      <c r="Z3754" t="s">
        <v>173</v>
      </c>
      <c r="AA3754" t="s">
        <v>173</v>
      </c>
      <c r="AB3754" t="s">
        <v>173</v>
      </c>
      <c r="AC3754" s="25">
        <v>97.958870472682619</v>
      </c>
      <c r="AD3754" s="25">
        <v>71.926795580110493</v>
      </c>
      <c r="AE3754" s="25">
        <v>49.08302639656231</v>
      </c>
      <c r="AQ3754" s="5">
        <f>VLOOKUP(AR3754,'End KS4 denominations'!A:G,7,0)</f>
        <v>26064</v>
      </c>
      <c r="AR3754" s="5" t="str">
        <f t="shared" si="58"/>
        <v>Girls.S9.state-funded mainstream.Total.Roman catholic</v>
      </c>
    </row>
    <row r="3755" spans="1:44" x14ac:dyDescent="0.25">
      <c r="A3755">
        <v>201819</v>
      </c>
      <c r="B3755" t="s">
        <v>19</v>
      </c>
      <c r="C3755" t="s">
        <v>110</v>
      </c>
      <c r="D3755" t="s">
        <v>20</v>
      </c>
      <c r="E3755" t="s">
        <v>21</v>
      </c>
      <c r="F3755" t="s">
        <v>22</v>
      </c>
      <c r="G3755" t="s">
        <v>161</v>
      </c>
      <c r="H3755" t="s">
        <v>132</v>
      </c>
      <c r="I3755" t="s">
        <v>166</v>
      </c>
      <c r="J3755" t="s">
        <v>161</v>
      </c>
      <c r="K3755" t="s">
        <v>134</v>
      </c>
      <c r="L3755" t="s">
        <v>48</v>
      </c>
      <c r="M3755" t="s">
        <v>26</v>
      </c>
      <c r="N3755">
        <v>50497</v>
      </c>
      <c r="O3755">
        <v>49649</v>
      </c>
      <c r="P3755">
        <v>35379</v>
      </c>
      <c r="Q3755">
        <v>23748</v>
      </c>
      <c r="R3755">
        <v>0</v>
      </c>
      <c r="S3755">
        <v>0</v>
      </c>
      <c r="T3755">
        <v>0</v>
      </c>
      <c r="U3755">
        <v>0</v>
      </c>
      <c r="V3755">
        <v>98</v>
      </c>
      <c r="W3755">
        <v>70</v>
      </c>
      <c r="X3755">
        <v>47</v>
      </c>
      <c r="Y3755" t="s">
        <v>173</v>
      </c>
      <c r="Z3755" t="s">
        <v>173</v>
      </c>
      <c r="AA3755" t="s">
        <v>173</v>
      </c>
      <c r="AB3755" t="s">
        <v>173</v>
      </c>
      <c r="AC3755" s="25">
        <v>97.532658874373837</v>
      </c>
      <c r="AD3755" s="25">
        <v>69.500049111089282</v>
      </c>
      <c r="AE3755" s="25">
        <v>46.651605932619582</v>
      </c>
      <c r="AQ3755" s="5">
        <f>VLOOKUP(AR3755,'End KS4 denominations'!A:G,7,0)</f>
        <v>50905</v>
      </c>
      <c r="AR3755" s="5" t="str">
        <f t="shared" si="58"/>
        <v>Total.S9.state-funded mainstream.Total.Roman catholic</v>
      </c>
    </row>
    <row r="3756" spans="1:44" x14ac:dyDescent="0.25">
      <c r="A3756">
        <v>201819</v>
      </c>
      <c r="B3756" t="s">
        <v>19</v>
      </c>
      <c r="C3756" t="s">
        <v>110</v>
      </c>
      <c r="D3756" t="s">
        <v>20</v>
      </c>
      <c r="E3756" t="s">
        <v>21</v>
      </c>
      <c r="F3756" t="s">
        <v>22</v>
      </c>
      <c r="G3756" t="s">
        <v>111</v>
      </c>
      <c r="H3756" t="s">
        <v>132</v>
      </c>
      <c r="I3756" t="s">
        <v>166</v>
      </c>
      <c r="J3756" t="s">
        <v>161</v>
      </c>
      <c r="K3756" t="s">
        <v>138</v>
      </c>
      <c r="L3756" t="s">
        <v>48</v>
      </c>
      <c r="M3756" t="s">
        <v>26</v>
      </c>
      <c r="N3756">
        <v>191</v>
      </c>
      <c r="O3756">
        <v>190</v>
      </c>
      <c r="P3756">
        <v>147</v>
      </c>
      <c r="Q3756">
        <v>99</v>
      </c>
      <c r="R3756">
        <v>0</v>
      </c>
      <c r="S3756">
        <v>0</v>
      </c>
      <c r="T3756">
        <v>0</v>
      </c>
      <c r="U3756">
        <v>0</v>
      </c>
      <c r="V3756">
        <v>99</v>
      </c>
      <c r="W3756">
        <v>76</v>
      </c>
      <c r="X3756">
        <v>51</v>
      </c>
      <c r="Y3756" t="s">
        <v>173</v>
      </c>
      <c r="Z3756" t="s">
        <v>173</v>
      </c>
      <c r="AA3756" t="s">
        <v>173</v>
      </c>
      <c r="AB3756" t="s">
        <v>173</v>
      </c>
      <c r="AC3756" s="25">
        <v>99.476439790575924</v>
      </c>
      <c r="AD3756" s="25">
        <v>76.96335078534031</v>
      </c>
      <c r="AE3756" s="25">
        <v>51.832460732984295</v>
      </c>
      <c r="AQ3756" s="5">
        <f>VLOOKUP(AR3756,'End KS4 denominations'!A:G,7,0)</f>
        <v>191</v>
      </c>
      <c r="AR3756" s="5" t="str">
        <f t="shared" si="58"/>
        <v>Boys.S9.state-funded mainstream.Total.Sikh</v>
      </c>
    </row>
    <row r="3757" spans="1:44" x14ac:dyDescent="0.25">
      <c r="A3757">
        <v>201819</v>
      </c>
      <c r="B3757" t="s">
        <v>19</v>
      </c>
      <c r="C3757" t="s">
        <v>110</v>
      </c>
      <c r="D3757" t="s">
        <v>20</v>
      </c>
      <c r="E3757" t="s">
        <v>21</v>
      </c>
      <c r="F3757" t="s">
        <v>22</v>
      </c>
      <c r="G3757" t="s">
        <v>113</v>
      </c>
      <c r="H3757" t="s">
        <v>132</v>
      </c>
      <c r="I3757" t="s">
        <v>166</v>
      </c>
      <c r="J3757" t="s">
        <v>161</v>
      </c>
      <c r="K3757" t="s">
        <v>138</v>
      </c>
      <c r="L3757" t="s">
        <v>48</v>
      </c>
      <c r="M3757" t="s">
        <v>26</v>
      </c>
      <c r="N3757">
        <v>158</v>
      </c>
      <c r="O3757">
        <v>158</v>
      </c>
      <c r="P3757">
        <v>128</v>
      </c>
      <c r="Q3757">
        <v>100</v>
      </c>
      <c r="R3757">
        <v>0</v>
      </c>
      <c r="S3757">
        <v>0</v>
      </c>
      <c r="T3757">
        <v>0</v>
      </c>
      <c r="U3757">
        <v>0</v>
      </c>
      <c r="V3757">
        <v>100</v>
      </c>
      <c r="W3757">
        <v>81</v>
      </c>
      <c r="X3757">
        <v>63</v>
      </c>
      <c r="Y3757" t="s">
        <v>173</v>
      </c>
      <c r="Z3757" t="s">
        <v>173</v>
      </c>
      <c r="AA3757" t="s">
        <v>173</v>
      </c>
      <c r="AB3757" t="s">
        <v>173</v>
      </c>
      <c r="AC3757" s="25">
        <v>100</v>
      </c>
      <c r="AD3757" s="25">
        <v>81.012658227848107</v>
      </c>
      <c r="AE3757" s="25">
        <v>63.291139240506332</v>
      </c>
      <c r="AQ3757" s="5">
        <f>VLOOKUP(AR3757,'End KS4 denominations'!A:G,7,0)</f>
        <v>158</v>
      </c>
      <c r="AR3757" s="5" t="str">
        <f t="shared" si="58"/>
        <v>Girls.S9.state-funded mainstream.Total.Sikh</v>
      </c>
    </row>
    <row r="3758" spans="1:44" x14ac:dyDescent="0.25">
      <c r="A3758">
        <v>201819</v>
      </c>
      <c r="B3758" t="s">
        <v>19</v>
      </c>
      <c r="C3758" t="s">
        <v>110</v>
      </c>
      <c r="D3758" t="s">
        <v>20</v>
      </c>
      <c r="E3758" t="s">
        <v>21</v>
      </c>
      <c r="F3758" t="s">
        <v>22</v>
      </c>
      <c r="G3758" t="s">
        <v>161</v>
      </c>
      <c r="H3758" t="s">
        <v>132</v>
      </c>
      <c r="I3758" t="s">
        <v>166</v>
      </c>
      <c r="J3758" t="s">
        <v>161</v>
      </c>
      <c r="K3758" t="s">
        <v>138</v>
      </c>
      <c r="L3758" t="s">
        <v>48</v>
      </c>
      <c r="M3758" t="s">
        <v>26</v>
      </c>
      <c r="N3758">
        <v>349</v>
      </c>
      <c r="O3758">
        <v>348</v>
      </c>
      <c r="P3758">
        <v>275</v>
      </c>
      <c r="Q3758">
        <v>199</v>
      </c>
      <c r="R3758">
        <v>0</v>
      </c>
      <c r="S3758">
        <v>0</v>
      </c>
      <c r="T3758">
        <v>0</v>
      </c>
      <c r="U3758">
        <v>0</v>
      </c>
      <c r="V3758">
        <v>99</v>
      </c>
      <c r="W3758">
        <v>78</v>
      </c>
      <c r="X3758">
        <v>57</v>
      </c>
      <c r="Y3758" t="s">
        <v>173</v>
      </c>
      <c r="Z3758" t="s">
        <v>173</v>
      </c>
      <c r="AA3758" t="s">
        <v>173</v>
      </c>
      <c r="AB3758" t="s">
        <v>173</v>
      </c>
      <c r="AC3758" s="25">
        <v>99.713467048710598</v>
      </c>
      <c r="AD3758" s="25">
        <v>78.796561604584525</v>
      </c>
      <c r="AE3758" s="25">
        <v>57.020057306590253</v>
      </c>
      <c r="AQ3758" s="5">
        <f>VLOOKUP(AR3758,'End KS4 denominations'!A:G,7,0)</f>
        <v>349</v>
      </c>
      <c r="AR3758" s="5" t="str">
        <f t="shared" si="58"/>
        <v>Total.S9.state-funded mainstream.Total.Sikh</v>
      </c>
    </row>
    <row r="3759" spans="1:44" x14ac:dyDescent="0.25">
      <c r="A3759">
        <v>201819</v>
      </c>
      <c r="B3759" t="s">
        <v>19</v>
      </c>
      <c r="C3759" t="s">
        <v>110</v>
      </c>
      <c r="D3759" t="s">
        <v>20</v>
      </c>
      <c r="E3759" t="s">
        <v>21</v>
      </c>
      <c r="F3759" t="s">
        <v>22</v>
      </c>
      <c r="G3759" t="s">
        <v>111</v>
      </c>
      <c r="H3759" t="s">
        <v>132</v>
      </c>
      <c r="I3759" t="s">
        <v>166</v>
      </c>
      <c r="J3759" t="s">
        <v>161</v>
      </c>
      <c r="K3759" t="s">
        <v>90</v>
      </c>
      <c r="L3759" t="s">
        <v>49</v>
      </c>
      <c r="M3759" t="s">
        <v>26</v>
      </c>
      <c r="N3759">
        <v>15019</v>
      </c>
      <c r="O3759">
        <v>14786</v>
      </c>
      <c r="P3759">
        <v>9775</v>
      </c>
      <c r="Q3759">
        <v>7044</v>
      </c>
      <c r="R3759">
        <v>0</v>
      </c>
      <c r="S3759">
        <v>0</v>
      </c>
      <c r="T3759">
        <v>0</v>
      </c>
      <c r="U3759">
        <v>0</v>
      </c>
      <c r="V3759">
        <v>98</v>
      </c>
      <c r="W3759">
        <v>65</v>
      </c>
      <c r="X3759">
        <v>46</v>
      </c>
      <c r="Y3759" t="s">
        <v>173</v>
      </c>
      <c r="Z3759" t="s">
        <v>173</v>
      </c>
      <c r="AA3759" t="s">
        <v>173</v>
      </c>
      <c r="AB3759" t="s">
        <v>173</v>
      </c>
      <c r="AC3759" s="25">
        <v>97.353173558072157</v>
      </c>
      <c r="AD3759" s="25">
        <v>64.360021069265201</v>
      </c>
      <c r="AE3759" s="25">
        <v>46.378720042138532</v>
      </c>
      <c r="AQ3759" s="5">
        <f>VLOOKUP(AR3759,'End KS4 denominations'!A:G,7,0)</f>
        <v>15188</v>
      </c>
      <c r="AR3759" s="5" t="str">
        <f t="shared" si="58"/>
        <v>Boys.S9.state-funded mainstream.Total.Church of England</v>
      </c>
    </row>
    <row r="3760" spans="1:44" x14ac:dyDescent="0.25">
      <c r="A3760">
        <v>201819</v>
      </c>
      <c r="B3760" t="s">
        <v>19</v>
      </c>
      <c r="C3760" t="s">
        <v>110</v>
      </c>
      <c r="D3760" t="s">
        <v>20</v>
      </c>
      <c r="E3760" t="s">
        <v>21</v>
      </c>
      <c r="F3760" t="s">
        <v>22</v>
      </c>
      <c r="G3760" t="s">
        <v>113</v>
      </c>
      <c r="H3760" t="s">
        <v>132</v>
      </c>
      <c r="I3760" t="s">
        <v>166</v>
      </c>
      <c r="J3760" t="s">
        <v>161</v>
      </c>
      <c r="K3760" t="s">
        <v>90</v>
      </c>
      <c r="L3760" t="s">
        <v>49</v>
      </c>
      <c r="M3760" t="s">
        <v>26</v>
      </c>
      <c r="N3760">
        <v>14537</v>
      </c>
      <c r="O3760">
        <v>14416</v>
      </c>
      <c r="P3760">
        <v>11480</v>
      </c>
      <c r="Q3760">
        <v>9179</v>
      </c>
      <c r="R3760">
        <v>0</v>
      </c>
      <c r="S3760">
        <v>0</v>
      </c>
      <c r="T3760">
        <v>0</v>
      </c>
      <c r="U3760">
        <v>0</v>
      </c>
      <c r="V3760">
        <v>99</v>
      </c>
      <c r="W3760">
        <v>78</v>
      </c>
      <c r="X3760">
        <v>63</v>
      </c>
      <c r="Y3760" t="s">
        <v>173</v>
      </c>
      <c r="Z3760" t="s">
        <v>173</v>
      </c>
      <c r="AA3760" t="s">
        <v>173</v>
      </c>
      <c r="AB3760" t="s">
        <v>173</v>
      </c>
      <c r="AC3760" s="25">
        <v>98.422885232470819</v>
      </c>
      <c r="AD3760" s="25">
        <v>78.377824810541412</v>
      </c>
      <c r="AE3760" s="25">
        <v>62.668123165153276</v>
      </c>
      <c r="AQ3760" s="5">
        <f>VLOOKUP(AR3760,'End KS4 denominations'!A:G,7,0)</f>
        <v>14647</v>
      </c>
      <c r="AR3760" s="5" t="str">
        <f t="shared" si="58"/>
        <v>Girls.S9.state-funded mainstream.Total.Church of England</v>
      </c>
    </row>
    <row r="3761" spans="1:44" x14ac:dyDescent="0.25">
      <c r="A3761">
        <v>201819</v>
      </c>
      <c r="B3761" t="s">
        <v>19</v>
      </c>
      <c r="C3761" t="s">
        <v>110</v>
      </c>
      <c r="D3761" t="s">
        <v>20</v>
      </c>
      <c r="E3761" t="s">
        <v>21</v>
      </c>
      <c r="F3761" t="s">
        <v>22</v>
      </c>
      <c r="G3761" t="s">
        <v>161</v>
      </c>
      <c r="H3761" t="s">
        <v>132</v>
      </c>
      <c r="I3761" t="s">
        <v>166</v>
      </c>
      <c r="J3761" t="s">
        <v>161</v>
      </c>
      <c r="K3761" t="s">
        <v>90</v>
      </c>
      <c r="L3761" t="s">
        <v>49</v>
      </c>
      <c r="M3761" t="s">
        <v>26</v>
      </c>
      <c r="N3761">
        <v>29556</v>
      </c>
      <c r="O3761">
        <v>29202</v>
      </c>
      <c r="P3761">
        <v>21255</v>
      </c>
      <c r="Q3761">
        <v>16223</v>
      </c>
      <c r="R3761">
        <v>0</v>
      </c>
      <c r="S3761">
        <v>0</v>
      </c>
      <c r="T3761">
        <v>0</v>
      </c>
      <c r="U3761">
        <v>0</v>
      </c>
      <c r="V3761">
        <v>98</v>
      </c>
      <c r="W3761">
        <v>71</v>
      </c>
      <c r="X3761">
        <v>54</v>
      </c>
      <c r="Y3761" t="s">
        <v>173</v>
      </c>
      <c r="Z3761" t="s">
        <v>173</v>
      </c>
      <c r="AA3761" t="s">
        <v>173</v>
      </c>
      <c r="AB3761" t="s">
        <v>173</v>
      </c>
      <c r="AC3761" s="25">
        <v>97.878330819507283</v>
      </c>
      <c r="AD3761" s="25">
        <v>71.24183006535948</v>
      </c>
      <c r="AE3761" s="25">
        <v>54.375733199262612</v>
      </c>
      <c r="AQ3761" s="5">
        <f>VLOOKUP(AR3761,'End KS4 denominations'!A:G,7,0)</f>
        <v>29835</v>
      </c>
      <c r="AR3761" s="5" t="str">
        <f t="shared" si="58"/>
        <v>Total.S9.state-funded mainstream.Total.Church of England</v>
      </c>
    </row>
    <row r="3762" spans="1:44" x14ac:dyDescent="0.25">
      <c r="A3762">
        <v>201819</v>
      </c>
      <c r="B3762" t="s">
        <v>19</v>
      </c>
      <c r="C3762" t="s">
        <v>110</v>
      </c>
      <c r="D3762" t="s">
        <v>20</v>
      </c>
      <c r="E3762" t="s">
        <v>21</v>
      </c>
      <c r="F3762" t="s">
        <v>22</v>
      </c>
      <c r="G3762" t="s">
        <v>111</v>
      </c>
      <c r="H3762" t="s">
        <v>132</v>
      </c>
      <c r="I3762" t="s">
        <v>166</v>
      </c>
      <c r="J3762" t="s">
        <v>161</v>
      </c>
      <c r="K3762" t="s">
        <v>135</v>
      </c>
      <c r="L3762" t="s">
        <v>49</v>
      </c>
      <c r="M3762" t="s">
        <v>26</v>
      </c>
      <c r="N3762">
        <v>77</v>
      </c>
      <c r="O3762">
        <v>76</v>
      </c>
      <c r="P3762">
        <v>58</v>
      </c>
      <c r="Q3762">
        <v>44</v>
      </c>
      <c r="R3762">
        <v>0</v>
      </c>
      <c r="S3762">
        <v>0</v>
      </c>
      <c r="T3762">
        <v>0</v>
      </c>
      <c r="U3762">
        <v>0</v>
      </c>
      <c r="V3762">
        <v>98</v>
      </c>
      <c r="W3762">
        <v>75</v>
      </c>
      <c r="X3762">
        <v>57</v>
      </c>
      <c r="Y3762" t="s">
        <v>173</v>
      </c>
      <c r="Z3762" t="s">
        <v>173</v>
      </c>
      <c r="AA3762" t="s">
        <v>173</v>
      </c>
      <c r="AB3762" t="s">
        <v>173</v>
      </c>
      <c r="AC3762" s="25">
        <v>98.701298701298697</v>
      </c>
      <c r="AD3762" s="25">
        <v>75.324675324675326</v>
      </c>
      <c r="AE3762" s="25">
        <v>57.142857142857139</v>
      </c>
      <c r="AQ3762" s="5">
        <f>VLOOKUP(AR3762,'End KS4 denominations'!A:G,7,0)</f>
        <v>77</v>
      </c>
      <c r="AR3762" s="5" t="str">
        <f t="shared" si="58"/>
        <v>Boys.S9.state-funded mainstream.Total.Hindu</v>
      </c>
    </row>
    <row r="3763" spans="1:44" x14ac:dyDescent="0.25">
      <c r="A3763">
        <v>201819</v>
      </c>
      <c r="B3763" t="s">
        <v>19</v>
      </c>
      <c r="C3763" t="s">
        <v>110</v>
      </c>
      <c r="D3763" t="s">
        <v>20</v>
      </c>
      <c r="E3763" t="s">
        <v>21</v>
      </c>
      <c r="F3763" t="s">
        <v>22</v>
      </c>
      <c r="G3763" t="s">
        <v>113</v>
      </c>
      <c r="H3763" t="s">
        <v>132</v>
      </c>
      <c r="I3763" t="s">
        <v>166</v>
      </c>
      <c r="J3763" t="s">
        <v>161</v>
      </c>
      <c r="K3763" t="s">
        <v>135</v>
      </c>
      <c r="L3763" t="s">
        <v>49</v>
      </c>
      <c r="M3763" t="s">
        <v>26</v>
      </c>
      <c r="N3763">
        <v>68</v>
      </c>
      <c r="O3763">
        <v>68</v>
      </c>
      <c r="P3763">
        <v>57</v>
      </c>
      <c r="Q3763">
        <v>47</v>
      </c>
      <c r="R3763">
        <v>0</v>
      </c>
      <c r="S3763">
        <v>0</v>
      </c>
      <c r="T3763">
        <v>0</v>
      </c>
      <c r="U3763">
        <v>0</v>
      </c>
      <c r="V3763">
        <v>100</v>
      </c>
      <c r="W3763">
        <v>83</v>
      </c>
      <c r="X3763">
        <v>69</v>
      </c>
      <c r="Y3763" t="s">
        <v>173</v>
      </c>
      <c r="Z3763" t="s">
        <v>173</v>
      </c>
      <c r="AA3763" t="s">
        <v>173</v>
      </c>
      <c r="AB3763" t="s">
        <v>173</v>
      </c>
      <c r="AC3763" s="25">
        <v>100</v>
      </c>
      <c r="AD3763" s="25">
        <v>83.82352941176471</v>
      </c>
      <c r="AE3763" s="25">
        <v>69.117647058823522</v>
      </c>
      <c r="AQ3763" s="5">
        <f>VLOOKUP(AR3763,'End KS4 denominations'!A:G,7,0)</f>
        <v>68</v>
      </c>
      <c r="AR3763" s="5" t="str">
        <f t="shared" si="58"/>
        <v>Girls.S9.state-funded mainstream.Total.Hindu</v>
      </c>
    </row>
    <row r="3764" spans="1:44" x14ac:dyDescent="0.25">
      <c r="A3764">
        <v>201819</v>
      </c>
      <c r="B3764" t="s">
        <v>19</v>
      </c>
      <c r="C3764" t="s">
        <v>110</v>
      </c>
      <c r="D3764" t="s">
        <v>20</v>
      </c>
      <c r="E3764" t="s">
        <v>21</v>
      </c>
      <c r="F3764" t="s">
        <v>22</v>
      </c>
      <c r="G3764" t="s">
        <v>161</v>
      </c>
      <c r="H3764" t="s">
        <v>132</v>
      </c>
      <c r="I3764" t="s">
        <v>166</v>
      </c>
      <c r="J3764" t="s">
        <v>161</v>
      </c>
      <c r="K3764" t="s">
        <v>135</v>
      </c>
      <c r="L3764" t="s">
        <v>49</v>
      </c>
      <c r="M3764" t="s">
        <v>26</v>
      </c>
      <c r="N3764">
        <v>145</v>
      </c>
      <c r="O3764">
        <v>144</v>
      </c>
      <c r="P3764">
        <v>115</v>
      </c>
      <c r="Q3764">
        <v>91</v>
      </c>
      <c r="R3764">
        <v>0</v>
      </c>
      <c r="S3764">
        <v>0</v>
      </c>
      <c r="T3764">
        <v>0</v>
      </c>
      <c r="U3764">
        <v>0</v>
      </c>
      <c r="V3764">
        <v>99</v>
      </c>
      <c r="W3764">
        <v>79</v>
      </c>
      <c r="X3764">
        <v>62</v>
      </c>
      <c r="Y3764" t="s">
        <v>173</v>
      </c>
      <c r="Z3764" t="s">
        <v>173</v>
      </c>
      <c r="AA3764" t="s">
        <v>173</v>
      </c>
      <c r="AB3764" t="s">
        <v>173</v>
      </c>
      <c r="AC3764" s="25">
        <v>99.310344827586206</v>
      </c>
      <c r="AD3764" s="25">
        <v>79.310344827586206</v>
      </c>
      <c r="AE3764" s="25">
        <v>62.758620689655174</v>
      </c>
      <c r="AQ3764" s="5">
        <f>VLOOKUP(AR3764,'End KS4 denominations'!A:G,7,0)</f>
        <v>145</v>
      </c>
      <c r="AR3764" s="5" t="str">
        <f t="shared" si="58"/>
        <v>Total.S9.state-funded mainstream.Total.Hindu</v>
      </c>
    </row>
    <row r="3765" spans="1:44" x14ac:dyDescent="0.25">
      <c r="A3765">
        <v>201819</v>
      </c>
      <c r="B3765" t="s">
        <v>19</v>
      </c>
      <c r="C3765" t="s">
        <v>110</v>
      </c>
      <c r="D3765" t="s">
        <v>20</v>
      </c>
      <c r="E3765" t="s">
        <v>21</v>
      </c>
      <c r="F3765" t="s">
        <v>22</v>
      </c>
      <c r="G3765" t="s">
        <v>111</v>
      </c>
      <c r="H3765" t="s">
        <v>132</v>
      </c>
      <c r="I3765" t="s">
        <v>166</v>
      </c>
      <c r="J3765" t="s">
        <v>161</v>
      </c>
      <c r="K3765" t="s">
        <v>136</v>
      </c>
      <c r="L3765" t="s">
        <v>49</v>
      </c>
      <c r="M3765" t="s">
        <v>26</v>
      </c>
      <c r="N3765">
        <v>609</v>
      </c>
      <c r="O3765">
        <v>609</v>
      </c>
      <c r="P3765">
        <v>528</v>
      </c>
      <c r="Q3765">
        <v>423</v>
      </c>
      <c r="R3765">
        <v>0</v>
      </c>
      <c r="S3765">
        <v>0</v>
      </c>
      <c r="T3765">
        <v>0</v>
      </c>
      <c r="U3765">
        <v>0</v>
      </c>
      <c r="V3765">
        <v>100</v>
      </c>
      <c r="W3765">
        <v>86</v>
      </c>
      <c r="X3765">
        <v>69</v>
      </c>
      <c r="Y3765" t="s">
        <v>173</v>
      </c>
      <c r="Z3765" t="s">
        <v>173</v>
      </c>
      <c r="AA3765" t="s">
        <v>173</v>
      </c>
      <c r="AB3765" t="s">
        <v>173</v>
      </c>
      <c r="AC3765" s="25">
        <v>97.59615384615384</v>
      </c>
      <c r="AD3765" s="25">
        <v>84.615384615384613</v>
      </c>
      <c r="AE3765" s="25">
        <v>67.788461538461547</v>
      </c>
      <c r="AQ3765" s="5">
        <f>VLOOKUP(AR3765,'End KS4 denominations'!A:G,7,0)</f>
        <v>624</v>
      </c>
      <c r="AR3765" s="5" t="str">
        <f t="shared" si="58"/>
        <v>Boys.S9.state-funded mainstream.Total.Jewish</v>
      </c>
    </row>
    <row r="3766" spans="1:44" x14ac:dyDescent="0.25">
      <c r="A3766">
        <v>201819</v>
      </c>
      <c r="B3766" t="s">
        <v>19</v>
      </c>
      <c r="C3766" t="s">
        <v>110</v>
      </c>
      <c r="D3766" t="s">
        <v>20</v>
      </c>
      <c r="E3766" t="s">
        <v>21</v>
      </c>
      <c r="F3766" t="s">
        <v>22</v>
      </c>
      <c r="G3766" t="s">
        <v>113</v>
      </c>
      <c r="H3766" t="s">
        <v>132</v>
      </c>
      <c r="I3766" t="s">
        <v>166</v>
      </c>
      <c r="J3766" t="s">
        <v>161</v>
      </c>
      <c r="K3766" t="s">
        <v>136</v>
      </c>
      <c r="L3766" t="s">
        <v>49</v>
      </c>
      <c r="M3766" t="s">
        <v>26</v>
      </c>
      <c r="N3766">
        <v>757</v>
      </c>
      <c r="O3766">
        <v>757</v>
      </c>
      <c r="P3766">
        <v>709</v>
      </c>
      <c r="Q3766">
        <v>625</v>
      </c>
      <c r="R3766">
        <v>0</v>
      </c>
      <c r="S3766">
        <v>0</v>
      </c>
      <c r="T3766">
        <v>0</v>
      </c>
      <c r="U3766">
        <v>0</v>
      </c>
      <c r="V3766">
        <v>100</v>
      </c>
      <c r="W3766">
        <v>93</v>
      </c>
      <c r="X3766">
        <v>82</v>
      </c>
      <c r="Y3766" t="s">
        <v>173</v>
      </c>
      <c r="Z3766" t="s">
        <v>173</v>
      </c>
      <c r="AA3766" t="s">
        <v>173</v>
      </c>
      <c r="AB3766" t="s">
        <v>173</v>
      </c>
      <c r="AC3766" s="25">
        <v>99.474375821287779</v>
      </c>
      <c r="AD3766" s="25">
        <v>93.166885676741131</v>
      </c>
      <c r="AE3766" s="25">
        <v>82.128777923784497</v>
      </c>
      <c r="AQ3766" s="5">
        <f>VLOOKUP(AR3766,'End KS4 denominations'!A:G,7,0)</f>
        <v>761</v>
      </c>
      <c r="AR3766" s="5" t="str">
        <f t="shared" si="58"/>
        <v>Girls.S9.state-funded mainstream.Total.Jewish</v>
      </c>
    </row>
    <row r="3767" spans="1:44" x14ac:dyDescent="0.25">
      <c r="A3767">
        <v>201819</v>
      </c>
      <c r="B3767" t="s">
        <v>19</v>
      </c>
      <c r="C3767" t="s">
        <v>110</v>
      </c>
      <c r="D3767" t="s">
        <v>20</v>
      </c>
      <c r="E3767" t="s">
        <v>21</v>
      </c>
      <c r="F3767" t="s">
        <v>22</v>
      </c>
      <c r="G3767" t="s">
        <v>161</v>
      </c>
      <c r="H3767" t="s">
        <v>132</v>
      </c>
      <c r="I3767" t="s">
        <v>166</v>
      </c>
      <c r="J3767" t="s">
        <v>161</v>
      </c>
      <c r="K3767" t="s">
        <v>136</v>
      </c>
      <c r="L3767" t="s">
        <v>49</v>
      </c>
      <c r="M3767" t="s">
        <v>26</v>
      </c>
      <c r="N3767">
        <v>1366</v>
      </c>
      <c r="O3767">
        <v>1366</v>
      </c>
      <c r="P3767">
        <v>1237</v>
      </c>
      <c r="Q3767">
        <v>1048</v>
      </c>
      <c r="R3767">
        <v>0</v>
      </c>
      <c r="S3767">
        <v>0</v>
      </c>
      <c r="T3767">
        <v>0</v>
      </c>
      <c r="U3767">
        <v>0</v>
      </c>
      <c r="V3767">
        <v>100</v>
      </c>
      <c r="W3767">
        <v>90</v>
      </c>
      <c r="X3767">
        <v>76</v>
      </c>
      <c r="Y3767" t="s">
        <v>173</v>
      </c>
      <c r="Z3767" t="s">
        <v>173</v>
      </c>
      <c r="AA3767" t="s">
        <v>173</v>
      </c>
      <c r="AB3767" t="s">
        <v>173</v>
      </c>
      <c r="AC3767" s="25">
        <v>98.628158844765352</v>
      </c>
      <c r="AD3767" s="25">
        <v>89.314079422382676</v>
      </c>
      <c r="AE3767" s="25">
        <v>75.667870036101078</v>
      </c>
      <c r="AQ3767" s="5">
        <f>VLOOKUP(AR3767,'End KS4 denominations'!A:G,7,0)</f>
        <v>1385</v>
      </c>
      <c r="AR3767" s="5" t="str">
        <f t="shared" si="58"/>
        <v>Total.S9.state-funded mainstream.Total.Jewish</v>
      </c>
    </row>
    <row r="3768" spans="1:44" x14ac:dyDescent="0.25">
      <c r="A3768">
        <v>201819</v>
      </c>
      <c r="B3768" t="s">
        <v>19</v>
      </c>
      <c r="C3768" t="s">
        <v>110</v>
      </c>
      <c r="D3768" t="s">
        <v>20</v>
      </c>
      <c r="E3768" t="s">
        <v>21</v>
      </c>
      <c r="F3768" t="s">
        <v>22</v>
      </c>
      <c r="G3768" t="s">
        <v>111</v>
      </c>
      <c r="H3768" t="s">
        <v>132</v>
      </c>
      <c r="I3768" t="s">
        <v>166</v>
      </c>
      <c r="J3768" t="s">
        <v>161</v>
      </c>
      <c r="K3768" t="s">
        <v>137</v>
      </c>
      <c r="L3768" t="s">
        <v>49</v>
      </c>
      <c r="M3768" t="s">
        <v>26</v>
      </c>
      <c r="N3768">
        <v>387</v>
      </c>
      <c r="O3768">
        <v>386</v>
      </c>
      <c r="P3768">
        <v>318</v>
      </c>
      <c r="Q3768">
        <v>250</v>
      </c>
      <c r="R3768">
        <v>0</v>
      </c>
      <c r="S3768">
        <v>0</v>
      </c>
      <c r="T3768">
        <v>0</v>
      </c>
      <c r="U3768">
        <v>0</v>
      </c>
      <c r="V3768">
        <v>99</v>
      </c>
      <c r="W3768">
        <v>82</v>
      </c>
      <c r="X3768">
        <v>64</v>
      </c>
      <c r="Y3768" t="s">
        <v>173</v>
      </c>
      <c r="Z3768" t="s">
        <v>173</v>
      </c>
      <c r="AA3768" t="s">
        <v>173</v>
      </c>
      <c r="AB3768" t="s">
        <v>173</v>
      </c>
      <c r="AC3768" s="25">
        <v>99.228791773778923</v>
      </c>
      <c r="AD3768" s="25">
        <v>81.748071979434442</v>
      </c>
      <c r="AE3768" s="25">
        <v>64.267352185089976</v>
      </c>
      <c r="AQ3768" s="5">
        <f>VLOOKUP(AR3768,'End KS4 denominations'!A:G,7,0)</f>
        <v>389</v>
      </c>
      <c r="AR3768" s="5" t="str">
        <f t="shared" si="58"/>
        <v>Boys.S9.state-funded mainstream.Total.Muslim</v>
      </c>
    </row>
    <row r="3769" spans="1:44" x14ac:dyDescent="0.25">
      <c r="A3769">
        <v>201819</v>
      </c>
      <c r="B3769" t="s">
        <v>19</v>
      </c>
      <c r="C3769" t="s">
        <v>110</v>
      </c>
      <c r="D3769" t="s">
        <v>20</v>
      </c>
      <c r="E3769" t="s">
        <v>21</v>
      </c>
      <c r="F3769" t="s">
        <v>22</v>
      </c>
      <c r="G3769" t="s">
        <v>113</v>
      </c>
      <c r="H3769" t="s">
        <v>132</v>
      </c>
      <c r="I3769" t="s">
        <v>166</v>
      </c>
      <c r="J3769" t="s">
        <v>161</v>
      </c>
      <c r="K3769" t="s">
        <v>137</v>
      </c>
      <c r="L3769" t="s">
        <v>49</v>
      </c>
      <c r="M3769" t="s">
        <v>26</v>
      </c>
      <c r="N3769">
        <v>778</v>
      </c>
      <c r="O3769">
        <v>778</v>
      </c>
      <c r="P3769">
        <v>719</v>
      </c>
      <c r="Q3769">
        <v>623</v>
      </c>
      <c r="R3769">
        <v>0</v>
      </c>
      <c r="S3769">
        <v>0</v>
      </c>
      <c r="T3769">
        <v>0</v>
      </c>
      <c r="U3769">
        <v>0</v>
      </c>
      <c r="V3769">
        <v>100</v>
      </c>
      <c r="W3769">
        <v>92</v>
      </c>
      <c r="X3769">
        <v>80</v>
      </c>
      <c r="Y3769" t="s">
        <v>173</v>
      </c>
      <c r="Z3769" t="s">
        <v>173</v>
      </c>
      <c r="AA3769" t="s">
        <v>173</v>
      </c>
      <c r="AB3769" t="s">
        <v>173</v>
      </c>
      <c r="AC3769" s="25">
        <v>99.361430395913146</v>
      </c>
      <c r="AD3769" s="25">
        <v>91.826309067688385</v>
      </c>
      <c r="AE3769" s="25">
        <v>79.565772669220948</v>
      </c>
      <c r="AQ3769" s="5">
        <f>VLOOKUP(AR3769,'End KS4 denominations'!A:G,7,0)</f>
        <v>783</v>
      </c>
      <c r="AR3769" s="5" t="str">
        <f t="shared" si="58"/>
        <v>Girls.S9.state-funded mainstream.Total.Muslim</v>
      </c>
    </row>
    <row r="3770" spans="1:44" x14ac:dyDescent="0.25">
      <c r="A3770">
        <v>201819</v>
      </c>
      <c r="B3770" t="s">
        <v>19</v>
      </c>
      <c r="C3770" t="s">
        <v>110</v>
      </c>
      <c r="D3770" t="s">
        <v>20</v>
      </c>
      <c r="E3770" t="s">
        <v>21</v>
      </c>
      <c r="F3770" t="s">
        <v>22</v>
      </c>
      <c r="G3770" t="s">
        <v>161</v>
      </c>
      <c r="H3770" t="s">
        <v>132</v>
      </c>
      <c r="I3770" t="s">
        <v>166</v>
      </c>
      <c r="J3770" t="s">
        <v>161</v>
      </c>
      <c r="K3770" t="s">
        <v>137</v>
      </c>
      <c r="L3770" t="s">
        <v>49</v>
      </c>
      <c r="M3770" t="s">
        <v>26</v>
      </c>
      <c r="N3770">
        <v>1165</v>
      </c>
      <c r="O3770">
        <v>1164</v>
      </c>
      <c r="P3770">
        <v>1037</v>
      </c>
      <c r="Q3770">
        <v>873</v>
      </c>
      <c r="R3770">
        <v>0</v>
      </c>
      <c r="S3770">
        <v>0</v>
      </c>
      <c r="T3770">
        <v>0</v>
      </c>
      <c r="U3770">
        <v>0</v>
      </c>
      <c r="V3770">
        <v>99</v>
      </c>
      <c r="W3770">
        <v>89</v>
      </c>
      <c r="X3770">
        <v>74</v>
      </c>
      <c r="Y3770" t="s">
        <v>173</v>
      </c>
      <c r="Z3770" t="s">
        <v>173</v>
      </c>
      <c r="AA3770" t="s">
        <v>173</v>
      </c>
      <c r="AB3770" t="s">
        <v>173</v>
      </c>
      <c r="AC3770" s="25">
        <v>99.317406143344712</v>
      </c>
      <c r="AD3770" s="25">
        <v>88.481228668941981</v>
      </c>
      <c r="AE3770" s="25">
        <v>74.488054607508531</v>
      </c>
      <c r="AQ3770" s="5">
        <f>VLOOKUP(AR3770,'End KS4 denominations'!A:G,7,0)</f>
        <v>1172</v>
      </c>
      <c r="AR3770" s="5" t="str">
        <f t="shared" si="58"/>
        <v>Total.S9.state-funded mainstream.Total.Muslim</v>
      </c>
    </row>
    <row r="3771" spans="1:44" x14ac:dyDescent="0.25">
      <c r="A3771">
        <v>201819</v>
      </c>
      <c r="B3771" t="s">
        <v>19</v>
      </c>
      <c r="C3771" t="s">
        <v>110</v>
      </c>
      <c r="D3771" t="s">
        <v>20</v>
      </c>
      <c r="E3771" t="s">
        <v>21</v>
      </c>
      <c r="F3771" t="s">
        <v>22</v>
      </c>
      <c r="G3771" t="s">
        <v>111</v>
      </c>
      <c r="H3771" t="s">
        <v>132</v>
      </c>
      <c r="I3771" t="s">
        <v>166</v>
      </c>
      <c r="J3771" t="s">
        <v>161</v>
      </c>
      <c r="K3771" t="s">
        <v>91</v>
      </c>
      <c r="L3771" t="s">
        <v>49</v>
      </c>
      <c r="M3771" t="s">
        <v>26</v>
      </c>
      <c r="N3771">
        <v>219519</v>
      </c>
      <c r="O3771">
        <v>215034</v>
      </c>
      <c r="P3771">
        <v>135832</v>
      </c>
      <c r="Q3771">
        <v>95558</v>
      </c>
      <c r="R3771">
        <v>0</v>
      </c>
      <c r="S3771">
        <v>0</v>
      </c>
      <c r="T3771">
        <v>0</v>
      </c>
      <c r="U3771">
        <v>0</v>
      </c>
      <c r="V3771">
        <v>97</v>
      </c>
      <c r="W3771">
        <v>61</v>
      </c>
      <c r="X3771">
        <v>43</v>
      </c>
      <c r="Y3771" t="s">
        <v>173</v>
      </c>
      <c r="Z3771" t="s">
        <v>173</v>
      </c>
      <c r="AA3771" t="s">
        <v>173</v>
      </c>
      <c r="AB3771" t="s">
        <v>173</v>
      </c>
      <c r="AC3771" s="25">
        <v>96.901446532377989</v>
      </c>
      <c r="AD3771" s="25">
        <v>61.210400612861072</v>
      </c>
      <c r="AE3771" s="25">
        <v>43.061601550178004</v>
      </c>
      <c r="AQ3771" s="5">
        <f>VLOOKUP(AR3771,'End KS4 denominations'!A:G,7,0)</f>
        <v>221910</v>
      </c>
      <c r="AR3771" s="5" t="str">
        <f t="shared" si="58"/>
        <v>Boys.S9.state-funded mainstream.Total.No religious character</v>
      </c>
    </row>
    <row r="3772" spans="1:44" x14ac:dyDescent="0.25">
      <c r="A3772">
        <v>201819</v>
      </c>
      <c r="B3772" t="s">
        <v>19</v>
      </c>
      <c r="C3772" t="s">
        <v>110</v>
      </c>
      <c r="D3772" t="s">
        <v>20</v>
      </c>
      <c r="E3772" t="s">
        <v>21</v>
      </c>
      <c r="F3772" t="s">
        <v>22</v>
      </c>
      <c r="G3772" t="s">
        <v>113</v>
      </c>
      <c r="H3772" t="s">
        <v>132</v>
      </c>
      <c r="I3772" t="s">
        <v>166</v>
      </c>
      <c r="J3772" t="s">
        <v>161</v>
      </c>
      <c r="K3772" t="s">
        <v>91</v>
      </c>
      <c r="L3772" t="s">
        <v>49</v>
      </c>
      <c r="M3772" t="s">
        <v>26</v>
      </c>
      <c r="N3772">
        <v>213914</v>
      </c>
      <c r="O3772">
        <v>212143</v>
      </c>
      <c r="P3772">
        <v>165153</v>
      </c>
      <c r="Q3772">
        <v>129711</v>
      </c>
      <c r="R3772">
        <v>0</v>
      </c>
      <c r="S3772">
        <v>0</v>
      </c>
      <c r="T3772">
        <v>0</v>
      </c>
      <c r="U3772">
        <v>0</v>
      </c>
      <c r="V3772">
        <v>99</v>
      </c>
      <c r="W3772">
        <v>77</v>
      </c>
      <c r="X3772">
        <v>60</v>
      </c>
      <c r="Y3772" t="s">
        <v>173</v>
      </c>
      <c r="Z3772" t="s">
        <v>173</v>
      </c>
      <c r="AA3772" t="s">
        <v>173</v>
      </c>
      <c r="AB3772" t="s">
        <v>173</v>
      </c>
      <c r="AC3772" s="25">
        <v>98.463702060310126</v>
      </c>
      <c r="AD3772" s="25">
        <v>76.653840976918403</v>
      </c>
      <c r="AE3772" s="25">
        <v>60.203849563477888</v>
      </c>
      <c r="AQ3772" s="5">
        <f>VLOOKUP(AR3772,'End KS4 denominations'!A:G,7,0)</f>
        <v>215453</v>
      </c>
      <c r="AR3772" s="5" t="str">
        <f t="shared" si="58"/>
        <v>Girls.S9.state-funded mainstream.Total.No religious character</v>
      </c>
    </row>
    <row r="3773" spans="1:44" x14ac:dyDescent="0.25">
      <c r="A3773">
        <v>201819</v>
      </c>
      <c r="B3773" t="s">
        <v>19</v>
      </c>
      <c r="C3773" t="s">
        <v>110</v>
      </c>
      <c r="D3773" t="s">
        <v>20</v>
      </c>
      <c r="E3773" t="s">
        <v>21</v>
      </c>
      <c r="F3773" t="s">
        <v>22</v>
      </c>
      <c r="G3773" t="s">
        <v>161</v>
      </c>
      <c r="H3773" t="s">
        <v>132</v>
      </c>
      <c r="I3773" t="s">
        <v>166</v>
      </c>
      <c r="J3773" t="s">
        <v>161</v>
      </c>
      <c r="K3773" t="s">
        <v>91</v>
      </c>
      <c r="L3773" t="s">
        <v>49</v>
      </c>
      <c r="M3773" t="s">
        <v>26</v>
      </c>
      <c r="N3773">
        <v>433433</v>
      </c>
      <c r="O3773">
        <v>427177</v>
      </c>
      <c r="P3773">
        <v>300985</v>
      </c>
      <c r="Q3773">
        <v>225269</v>
      </c>
      <c r="R3773">
        <v>0</v>
      </c>
      <c r="S3773">
        <v>0</v>
      </c>
      <c r="T3773">
        <v>0</v>
      </c>
      <c r="U3773">
        <v>0</v>
      </c>
      <c r="V3773">
        <v>98</v>
      </c>
      <c r="W3773">
        <v>69</v>
      </c>
      <c r="X3773">
        <v>51</v>
      </c>
      <c r="Y3773" t="s">
        <v>173</v>
      </c>
      <c r="Z3773" t="s">
        <v>173</v>
      </c>
      <c r="AA3773" t="s">
        <v>173</v>
      </c>
      <c r="AB3773" t="s">
        <v>173</v>
      </c>
      <c r="AC3773" s="25">
        <v>97.671042132050488</v>
      </c>
      <c r="AD3773" s="25">
        <v>68.818121331708454</v>
      </c>
      <c r="AE3773" s="25">
        <v>51.506185937082016</v>
      </c>
      <c r="AQ3773" s="5">
        <f>VLOOKUP(AR3773,'End KS4 denominations'!A:G,7,0)</f>
        <v>437363</v>
      </c>
      <c r="AR3773" s="5" t="str">
        <f t="shared" si="58"/>
        <v>Total.S9.state-funded mainstream.Total.No religious character</v>
      </c>
    </row>
    <row r="3774" spans="1:44" x14ac:dyDescent="0.25">
      <c r="A3774">
        <v>201819</v>
      </c>
      <c r="B3774" t="s">
        <v>19</v>
      </c>
      <c r="C3774" t="s">
        <v>110</v>
      </c>
      <c r="D3774" t="s">
        <v>20</v>
      </c>
      <c r="E3774" t="s">
        <v>21</v>
      </c>
      <c r="F3774" t="s">
        <v>22</v>
      </c>
      <c r="G3774" t="s">
        <v>111</v>
      </c>
      <c r="H3774" t="s">
        <v>132</v>
      </c>
      <c r="I3774" t="s">
        <v>166</v>
      </c>
      <c r="J3774" t="s">
        <v>161</v>
      </c>
      <c r="K3774" t="s">
        <v>133</v>
      </c>
      <c r="L3774" t="s">
        <v>49</v>
      </c>
      <c r="M3774" t="s">
        <v>26</v>
      </c>
      <c r="N3774">
        <v>5063</v>
      </c>
      <c r="O3774">
        <v>4985</v>
      </c>
      <c r="P3774">
        <v>3458</v>
      </c>
      <c r="Q3774">
        <v>2621</v>
      </c>
      <c r="R3774">
        <v>0</v>
      </c>
      <c r="S3774">
        <v>0</v>
      </c>
      <c r="T3774">
        <v>0</v>
      </c>
      <c r="U3774">
        <v>0</v>
      </c>
      <c r="V3774">
        <v>98</v>
      </c>
      <c r="W3774">
        <v>68</v>
      </c>
      <c r="X3774">
        <v>51</v>
      </c>
      <c r="Y3774" t="s">
        <v>173</v>
      </c>
      <c r="Z3774" t="s">
        <v>173</v>
      </c>
      <c r="AA3774" t="s">
        <v>173</v>
      </c>
      <c r="AB3774" t="s">
        <v>173</v>
      </c>
      <c r="AC3774" s="25">
        <v>97.496577351848231</v>
      </c>
      <c r="AD3774" s="25">
        <v>67.631527478975158</v>
      </c>
      <c r="AE3774" s="25">
        <v>51.261490318795232</v>
      </c>
      <c r="AQ3774" s="5">
        <f>VLOOKUP(AR3774,'End KS4 denominations'!A:G,7,0)</f>
        <v>5113</v>
      </c>
      <c r="AR3774" s="5" t="str">
        <f t="shared" si="58"/>
        <v>Boys.S9.state-funded mainstream.Total.Other Christian faith</v>
      </c>
    </row>
    <row r="3775" spans="1:44" x14ac:dyDescent="0.25">
      <c r="A3775">
        <v>201819</v>
      </c>
      <c r="B3775" t="s">
        <v>19</v>
      </c>
      <c r="C3775" t="s">
        <v>110</v>
      </c>
      <c r="D3775" t="s">
        <v>20</v>
      </c>
      <c r="E3775" t="s">
        <v>21</v>
      </c>
      <c r="F3775" t="s">
        <v>22</v>
      </c>
      <c r="G3775" t="s">
        <v>113</v>
      </c>
      <c r="H3775" t="s">
        <v>132</v>
      </c>
      <c r="I3775" t="s">
        <v>166</v>
      </c>
      <c r="J3775" t="s">
        <v>161</v>
      </c>
      <c r="K3775" t="s">
        <v>133</v>
      </c>
      <c r="L3775" t="s">
        <v>49</v>
      </c>
      <c r="M3775" t="s">
        <v>26</v>
      </c>
      <c r="N3775">
        <v>4497</v>
      </c>
      <c r="O3775">
        <v>4466</v>
      </c>
      <c r="P3775">
        <v>3593</v>
      </c>
      <c r="Q3775">
        <v>2939</v>
      </c>
      <c r="R3775">
        <v>0</v>
      </c>
      <c r="S3775">
        <v>0</v>
      </c>
      <c r="T3775">
        <v>0</v>
      </c>
      <c r="U3775">
        <v>0</v>
      </c>
      <c r="V3775">
        <v>99</v>
      </c>
      <c r="W3775">
        <v>79</v>
      </c>
      <c r="X3775">
        <v>65</v>
      </c>
      <c r="Y3775" t="s">
        <v>173</v>
      </c>
      <c r="Z3775" t="s">
        <v>173</v>
      </c>
      <c r="AA3775" t="s">
        <v>173</v>
      </c>
      <c r="AB3775" t="s">
        <v>173</v>
      </c>
      <c r="AC3775" s="25">
        <v>98.261826182618265</v>
      </c>
      <c r="AD3775" s="25">
        <v>79.053905390539057</v>
      </c>
      <c r="AE3775" s="25">
        <v>64.664466446644667</v>
      </c>
      <c r="AQ3775" s="5">
        <f>VLOOKUP(AR3775,'End KS4 denominations'!A:G,7,0)</f>
        <v>4545</v>
      </c>
      <c r="AR3775" s="5" t="str">
        <f t="shared" si="58"/>
        <v>Girls.S9.state-funded mainstream.Total.Other Christian faith</v>
      </c>
    </row>
    <row r="3776" spans="1:44" x14ac:dyDescent="0.25">
      <c r="A3776">
        <v>201819</v>
      </c>
      <c r="B3776" t="s">
        <v>19</v>
      </c>
      <c r="C3776" t="s">
        <v>110</v>
      </c>
      <c r="D3776" t="s">
        <v>20</v>
      </c>
      <c r="E3776" t="s">
        <v>21</v>
      </c>
      <c r="F3776" t="s">
        <v>22</v>
      </c>
      <c r="G3776" t="s">
        <v>161</v>
      </c>
      <c r="H3776" t="s">
        <v>132</v>
      </c>
      <c r="I3776" t="s">
        <v>166</v>
      </c>
      <c r="J3776" t="s">
        <v>161</v>
      </c>
      <c r="K3776" t="s">
        <v>133</v>
      </c>
      <c r="L3776" t="s">
        <v>49</v>
      </c>
      <c r="M3776" t="s">
        <v>26</v>
      </c>
      <c r="N3776">
        <v>9560</v>
      </c>
      <c r="O3776">
        <v>9451</v>
      </c>
      <c r="P3776">
        <v>7051</v>
      </c>
      <c r="Q3776">
        <v>5560</v>
      </c>
      <c r="R3776">
        <v>0</v>
      </c>
      <c r="S3776">
        <v>0</v>
      </c>
      <c r="T3776">
        <v>0</v>
      </c>
      <c r="U3776">
        <v>0</v>
      </c>
      <c r="V3776">
        <v>98</v>
      </c>
      <c r="W3776">
        <v>73</v>
      </c>
      <c r="X3776">
        <v>58</v>
      </c>
      <c r="Y3776" t="s">
        <v>173</v>
      </c>
      <c r="Z3776" t="s">
        <v>173</v>
      </c>
      <c r="AA3776" t="s">
        <v>173</v>
      </c>
      <c r="AB3776" t="s">
        <v>173</v>
      </c>
      <c r="AC3776" s="25">
        <v>97.856699109546483</v>
      </c>
      <c r="AD3776" s="25">
        <v>73.006833712984047</v>
      </c>
      <c r="AE3776" s="25">
        <v>57.568854835369642</v>
      </c>
      <c r="AQ3776" s="5">
        <f>VLOOKUP(AR3776,'End KS4 denominations'!A:G,7,0)</f>
        <v>9658</v>
      </c>
      <c r="AR3776" s="5" t="str">
        <f t="shared" ref="AR3776:AR3839" si="59">CONCATENATE(G3776,".",H3776,".",I3776,".",J3776,".",K3776)</f>
        <v>Total.S9.state-funded mainstream.Total.Other Christian faith</v>
      </c>
    </row>
    <row r="3777" spans="1:44" x14ac:dyDescent="0.25">
      <c r="A3777">
        <v>201819</v>
      </c>
      <c r="B3777" t="s">
        <v>19</v>
      </c>
      <c r="C3777" t="s">
        <v>110</v>
      </c>
      <c r="D3777" t="s">
        <v>20</v>
      </c>
      <c r="E3777" t="s">
        <v>21</v>
      </c>
      <c r="F3777" t="s">
        <v>22</v>
      </c>
      <c r="G3777" t="s">
        <v>111</v>
      </c>
      <c r="H3777" t="s">
        <v>132</v>
      </c>
      <c r="I3777" t="s">
        <v>166</v>
      </c>
      <c r="J3777" t="s">
        <v>161</v>
      </c>
      <c r="K3777" t="s">
        <v>134</v>
      </c>
      <c r="L3777" t="s">
        <v>49</v>
      </c>
      <c r="M3777" t="s">
        <v>26</v>
      </c>
      <c r="N3777">
        <v>24628</v>
      </c>
      <c r="O3777">
        <v>24292</v>
      </c>
      <c r="P3777">
        <v>16670</v>
      </c>
      <c r="Q3777">
        <v>11964</v>
      </c>
      <c r="R3777">
        <v>0</v>
      </c>
      <c r="S3777">
        <v>0</v>
      </c>
      <c r="T3777">
        <v>0</v>
      </c>
      <c r="U3777">
        <v>0</v>
      </c>
      <c r="V3777">
        <v>98</v>
      </c>
      <c r="W3777">
        <v>67</v>
      </c>
      <c r="X3777">
        <v>48</v>
      </c>
      <c r="Y3777" t="s">
        <v>173</v>
      </c>
      <c r="Z3777" t="s">
        <v>173</v>
      </c>
      <c r="AA3777" t="s">
        <v>173</v>
      </c>
      <c r="AB3777" t="s">
        <v>173</v>
      </c>
      <c r="AC3777" s="25">
        <v>97.789944044120602</v>
      </c>
      <c r="AD3777" s="25">
        <v>67.106799243186671</v>
      </c>
      <c r="AE3777" s="25">
        <v>48.162312306267864</v>
      </c>
      <c r="AQ3777" s="5">
        <f>VLOOKUP(AR3777,'End KS4 denominations'!A:G,7,0)</f>
        <v>24841</v>
      </c>
      <c r="AR3777" s="5" t="str">
        <f t="shared" si="59"/>
        <v>Boys.S9.state-funded mainstream.Total.Roman catholic</v>
      </c>
    </row>
    <row r="3778" spans="1:44" x14ac:dyDescent="0.25">
      <c r="A3778">
        <v>201819</v>
      </c>
      <c r="B3778" t="s">
        <v>19</v>
      </c>
      <c r="C3778" t="s">
        <v>110</v>
      </c>
      <c r="D3778" t="s">
        <v>20</v>
      </c>
      <c r="E3778" t="s">
        <v>21</v>
      </c>
      <c r="F3778" t="s">
        <v>22</v>
      </c>
      <c r="G3778" t="s">
        <v>113</v>
      </c>
      <c r="H3778" t="s">
        <v>132</v>
      </c>
      <c r="I3778" t="s">
        <v>166</v>
      </c>
      <c r="J3778" t="s">
        <v>161</v>
      </c>
      <c r="K3778" t="s">
        <v>134</v>
      </c>
      <c r="L3778" t="s">
        <v>49</v>
      </c>
      <c r="M3778" t="s">
        <v>26</v>
      </c>
      <c r="N3778">
        <v>25914</v>
      </c>
      <c r="O3778">
        <v>25762</v>
      </c>
      <c r="P3778">
        <v>21026</v>
      </c>
      <c r="Q3778">
        <v>16868</v>
      </c>
      <c r="R3778">
        <v>0</v>
      </c>
      <c r="S3778">
        <v>0</v>
      </c>
      <c r="T3778">
        <v>0</v>
      </c>
      <c r="U3778">
        <v>0</v>
      </c>
      <c r="V3778">
        <v>99</v>
      </c>
      <c r="W3778">
        <v>81</v>
      </c>
      <c r="X3778">
        <v>65</v>
      </c>
      <c r="Y3778" t="s">
        <v>173</v>
      </c>
      <c r="Z3778" t="s">
        <v>173</v>
      </c>
      <c r="AA3778" t="s">
        <v>173</v>
      </c>
      <c r="AB3778" t="s">
        <v>173</v>
      </c>
      <c r="AC3778" s="25">
        <v>98.841313689379987</v>
      </c>
      <c r="AD3778" s="25">
        <v>80.670656844689987</v>
      </c>
      <c r="AE3778" s="25">
        <v>64.717618170656849</v>
      </c>
      <c r="AQ3778" s="5">
        <f>VLOOKUP(AR3778,'End KS4 denominations'!A:G,7,0)</f>
        <v>26064</v>
      </c>
      <c r="AR3778" s="5" t="str">
        <f t="shared" si="59"/>
        <v>Girls.S9.state-funded mainstream.Total.Roman catholic</v>
      </c>
    </row>
    <row r="3779" spans="1:44" x14ac:dyDescent="0.25">
      <c r="A3779">
        <v>201819</v>
      </c>
      <c r="B3779" t="s">
        <v>19</v>
      </c>
      <c r="C3779" t="s">
        <v>110</v>
      </c>
      <c r="D3779" t="s">
        <v>20</v>
      </c>
      <c r="E3779" t="s">
        <v>21</v>
      </c>
      <c r="F3779" t="s">
        <v>22</v>
      </c>
      <c r="G3779" t="s">
        <v>161</v>
      </c>
      <c r="H3779" t="s">
        <v>132</v>
      </c>
      <c r="I3779" t="s">
        <v>166</v>
      </c>
      <c r="J3779" t="s">
        <v>161</v>
      </c>
      <c r="K3779" t="s">
        <v>134</v>
      </c>
      <c r="L3779" t="s">
        <v>49</v>
      </c>
      <c r="M3779" t="s">
        <v>26</v>
      </c>
      <c r="N3779">
        <v>50542</v>
      </c>
      <c r="O3779">
        <v>50054</v>
      </c>
      <c r="P3779">
        <v>37696</v>
      </c>
      <c r="Q3779">
        <v>28832</v>
      </c>
      <c r="R3779">
        <v>0</v>
      </c>
      <c r="S3779">
        <v>0</v>
      </c>
      <c r="T3779">
        <v>0</v>
      </c>
      <c r="U3779">
        <v>0</v>
      </c>
      <c r="V3779">
        <v>99</v>
      </c>
      <c r="W3779">
        <v>74</v>
      </c>
      <c r="X3779">
        <v>57</v>
      </c>
      <c r="Y3779" t="s">
        <v>173</v>
      </c>
      <c r="Z3779" t="s">
        <v>173</v>
      </c>
      <c r="AA3779" t="s">
        <v>173</v>
      </c>
      <c r="AB3779" t="s">
        <v>173</v>
      </c>
      <c r="AC3779" s="25">
        <v>98.328258520773986</v>
      </c>
      <c r="AD3779" s="25">
        <v>74.051664865926725</v>
      </c>
      <c r="AE3779" s="25">
        <v>56.638837049405751</v>
      </c>
      <c r="AQ3779" s="5">
        <f>VLOOKUP(AR3779,'End KS4 denominations'!A:G,7,0)</f>
        <v>50905</v>
      </c>
      <c r="AR3779" s="5" t="str">
        <f t="shared" si="59"/>
        <v>Total.S9.state-funded mainstream.Total.Roman catholic</v>
      </c>
    </row>
    <row r="3780" spans="1:44" x14ac:dyDescent="0.25">
      <c r="A3780">
        <v>201819</v>
      </c>
      <c r="B3780" t="s">
        <v>19</v>
      </c>
      <c r="C3780" t="s">
        <v>110</v>
      </c>
      <c r="D3780" t="s">
        <v>20</v>
      </c>
      <c r="E3780" t="s">
        <v>21</v>
      </c>
      <c r="F3780" t="s">
        <v>22</v>
      </c>
      <c r="G3780" t="s">
        <v>111</v>
      </c>
      <c r="H3780" t="s">
        <v>132</v>
      </c>
      <c r="I3780" t="s">
        <v>166</v>
      </c>
      <c r="J3780" t="s">
        <v>161</v>
      </c>
      <c r="K3780" t="s">
        <v>138</v>
      </c>
      <c r="L3780" t="s">
        <v>49</v>
      </c>
      <c r="M3780" t="s">
        <v>26</v>
      </c>
      <c r="N3780">
        <v>191</v>
      </c>
      <c r="O3780">
        <v>190</v>
      </c>
      <c r="P3780">
        <v>142</v>
      </c>
      <c r="Q3780">
        <v>96</v>
      </c>
      <c r="R3780">
        <v>0</v>
      </c>
      <c r="S3780">
        <v>0</v>
      </c>
      <c r="T3780">
        <v>0</v>
      </c>
      <c r="U3780">
        <v>0</v>
      </c>
      <c r="V3780">
        <v>99</v>
      </c>
      <c r="W3780">
        <v>74</v>
      </c>
      <c r="X3780">
        <v>50</v>
      </c>
      <c r="Y3780" t="s">
        <v>173</v>
      </c>
      <c r="Z3780" t="s">
        <v>173</v>
      </c>
      <c r="AA3780" t="s">
        <v>173</v>
      </c>
      <c r="AB3780" t="s">
        <v>173</v>
      </c>
      <c r="AC3780" s="25">
        <v>99.476439790575924</v>
      </c>
      <c r="AD3780" s="25">
        <v>74.345549738219901</v>
      </c>
      <c r="AE3780" s="25">
        <v>50.261780104712038</v>
      </c>
      <c r="AQ3780" s="5">
        <f>VLOOKUP(AR3780,'End KS4 denominations'!A:G,7,0)</f>
        <v>191</v>
      </c>
      <c r="AR3780" s="5" t="str">
        <f t="shared" si="59"/>
        <v>Boys.S9.state-funded mainstream.Total.Sikh</v>
      </c>
    </row>
    <row r="3781" spans="1:44" x14ac:dyDescent="0.25">
      <c r="A3781">
        <v>201819</v>
      </c>
      <c r="B3781" t="s">
        <v>19</v>
      </c>
      <c r="C3781" t="s">
        <v>110</v>
      </c>
      <c r="D3781" t="s">
        <v>20</v>
      </c>
      <c r="E3781" t="s">
        <v>21</v>
      </c>
      <c r="F3781" t="s">
        <v>22</v>
      </c>
      <c r="G3781" t="s">
        <v>113</v>
      </c>
      <c r="H3781" t="s">
        <v>132</v>
      </c>
      <c r="I3781" t="s">
        <v>166</v>
      </c>
      <c r="J3781" t="s">
        <v>161</v>
      </c>
      <c r="K3781" t="s">
        <v>138</v>
      </c>
      <c r="L3781" t="s">
        <v>49</v>
      </c>
      <c r="M3781" t="s">
        <v>26</v>
      </c>
      <c r="N3781">
        <v>158</v>
      </c>
      <c r="O3781">
        <v>158</v>
      </c>
      <c r="P3781">
        <v>135</v>
      </c>
      <c r="Q3781">
        <v>110</v>
      </c>
      <c r="R3781">
        <v>0</v>
      </c>
      <c r="S3781">
        <v>0</v>
      </c>
      <c r="T3781">
        <v>0</v>
      </c>
      <c r="U3781">
        <v>0</v>
      </c>
      <c r="V3781">
        <v>100</v>
      </c>
      <c r="W3781">
        <v>85</v>
      </c>
      <c r="X3781">
        <v>69</v>
      </c>
      <c r="Y3781" t="s">
        <v>173</v>
      </c>
      <c r="Z3781" t="s">
        <v>173</v>
      </c>
      <c r="AA3781" t="s">
        <v>173</v>
      </c>
      <c r="AB3781" t="s">
        <v>173</v>
      </c>
      <c r="AC3781" s="25">
        <v>100</v>
      </c>
      <c r="AD3781" s="25">
        <v>85.443037974683548</v>
      </c>
      <c r="AE3781" s="25">
        <v>69.620253164556971</v>
      </c>
      <c r="AQ3781" s="5">
        <f>VLOOKUP(AR3781,'End KS4 denominations'!A:G,7,0)</f>
        <v>158</v>
      </c>
      <c r="AR3781" s="5" t="str">
        <f t="shared" si="59"/>
        <v>Girls.S9.state-funded mainstream.Total.Sikh</v>
      </c>
    </row>
    <row r="3782" spans="1:44" x14ac:dyDescent="0.25">
      <c r="A3782">
        <v>201819</v>
      </c>
      <c r="B3782" t="s">
        <v>19</v>
      </c>
      <c r="C3782" t="s">
        <v>110</v>
      </c>
      <c r="D3782" t="s">
        <v>20</v>
      </c>
      <c r="E3782" t="s">
        <v>21</v>
      </c>
      <c r="F3782" t="s">
        <v>22</v>
      </c>
      <c r="G3782" t="s">
        <v>161</v>
      </c>
      <c r="H3782" t="s">
        <v>132</v>
      </c>
      <c r="I3782" t="s">
        <v>166</v>
      </c>
      <c r="J3782" t="s">
        <v>161</v>
      </c>
      <c r="K3782" t="s">
        <v>138</v>
      </c>
      <c r="L3782" t="s">
        <v>49</v>
      </c>
      <c r="M3782" t="s">
        <v>26</v>
      </c>
      <c r="N3782">
        <v>349</v>
      </c>
      <c r="O3782">
        <v>348</v>
      </c>
      <c r="P3782">
        <v>277</v>
      </c>
      <c r="Q3782">
        <v>206</v>
      </c>
      <c r="R3782">
        <v>0</v>
      </c>
      <c r="S3782">
        <v>0</v>
      </c>
      <c r="T3782">
        <v>0</v>
      </c>
      <c r="U3782">
        <v>0</v>
      </c>
      <c r="V3782">
        <v>99</v>
      </c>
      <c r="W3782">
        <v>79</v>
      </c>
      <c r="X3782">
        <v>59</v>
      </c>
      <c r="Y3782" t="s">
        <v>173</v>
      </c>
      <c r="Z3782" t="s">
        <v>173</v>
      </c>
      <c r="AA3782" t="s">
        <v>173</v>
      </c>
      <c r="AB3782" t="s">
        <v>173</v>
      </c>
      <c r="AC3782" s="25">
        <v>99.713467048710598</v>
      </c>
      <c r="AD3782" s="25">
        <v>79.369627507163315</v>
      </c>
      <c r="AE3782" s="25">
        <v>59.025787965616047</v>
      </c>
      <c r="AQ3782" s="5">
        <f>VLOOKUP(AR3782,'End KS4 denominations'!A:G,7,0)</f>
        <v>349</v>
      </c>
      <c r="AR3782" s="5" t="str">
        <f t="shared" si="59"/>
        <v>Total.S9.state-funded mainstream.Total.Sikh</v>
      </c>
    </row>
    <row r="3783" spans="1:44" x14ac:dyDescent="0.25">
      <c r="A3783">
        <v>201819</v>
      </c>
      <c r="B3783" t="s">
        <v>19</v>
      </c>
      <c r="C3783" t="s">
        <v>110</v>
      </c>
      <c r="D3783" t="s">
        <v>20</v>
      </c>
      <c r="E3783" t="s">
        <v>21</v>
      </c>
      <c r="F3783" t="s">
        <v>22</v>
      </c>
      <c r="G3783" t="s">
        <v>111</v>
      </c>
      <c r="H3783" t="s">
        <v>132</v>
      </c>
      <c r="I3783" t="s">
        <v>166</v>
      </c>
      <c r="J3783" t="s">
        <v>161</v>
      </c>
      <c r="K3783" t="s">
        <v>90</v>
      </c>
      <c r="L3783" t="s">
        <v>50</v>
      </c>
      <c r="M3783" t="s">
        <v>26</v>
      </c>
      <c r="N3783">
        <v>14879</v>
      </c>
      <c r="O3783">
        <v>14507</v>
      </c>
      <c r="P3783">
        <v>10092</v>
      </c>
      <c r="Q3783">
        <v>7261</v>
      </c>
      <c r="R3783">
        <v>0</v>
      </c>
      <c r="S3783">
        <v>0</v>
      </c>
      <c r="T3783">
        <v>0</v>
      </c>
      <c r="U3783">
        <v>0</v>
      </c>
      <c r="V3783">
        <v>97</v>
      </c>
      <c r="W3783">
        <v>67</v>
      </c>
      <c r="X3783">
        <v>48</v>
      </c>
      <c r="Y3783" t="s">
        <v>173</v>
      </c>
      <c r="Z3783" t="s">
        <v>173</v>
      </c>
      <c r="AA3783" t="s">
        <v>173</v>
      </c>
      <c r="AB3783" t="s">
        <v>173</v>
      </c>
      <c r="AC3783" s="25">
        <v>95.516196997629706</v>
      </c>
      <c r="AD3783" s="25">
        <v>66.447195154069007</v>
      </c>
      <c r="AE3783" s="25">
        <v>47.807479589149324</v>
      </c>
      <c r="AQ3783" s="5">
        <f>VLOOKUP(AR3783,'End KS4 denominations'!A:G,7,0)</f>
        <v>15188</v>
      </c>
      <c r="AR3783" s="5" t="str">
        <f t="shared" si="59"/>
        <v>Boys.S9.state-funded mainstream.Total.Church of England</v>
      </c>
    </row>
    <row r="3784" spans="1:44" x14ac:dyDescent="0.25">
      <c r="A3784">
        <v>201819</v>
      </c>
      <c r="B3784" t="s">
        <v>19</v>
      </c>
      <c r="C3784" t="s">
        <v>110</v>
      </c>
      <c r="D3784" t="s">
        <v>20</v>
      </c>
      <c r="E3784" t="s">
        <v>21</v>
      </c>
      <c r="F3784" t="s">
        <v>22</v>
      </c>
      <c r="G3784" t="s">
        <v>113</v>
      </c>
      <c r="H3784" t="s">
        <v>132</v>
      </c>
      <c r="I3784" t="s">
        <v>166</v>
      </c>
      <c r="J3784" t="s">
        <v>161</v>
      </c>
      <c r="K3784" t="s">
        <v>90</v>
      </c>
      <c r="L3784" t="s">
        <v>50</v>
      </c>
      <c r="M3784" t="s">
        <v>26</v>
      </c>
      <c r="N3784">
        <v>14438</v>
      </c>
      <c r="O3784">
        <v>14264</v>
      </c>
      <c r="P3784">
        <v>11692</v>
      </c>
      <c r="Q3784">
        <v>9443</v>
      </c>
      <c r="R3784">
        <v>0</v>
      </c>
      <c r="S3784">
        <v>0</v>
      </c>
      <c r="T3784">
        <v>0</v>
      </c>
      <c r="U3784">
        <v>0</v>
      </c>
      <c r="V3784">
        <v>98</v>
      </c>
      <c r="W3784">
        <v>80</v>
      </c>
      <c r="X3784">
        <v>65</v>
      </c>
      <c r="Y3784" t="s">
        <v>173</v>
      </c>
      <c r="Z3784" t="s">
        <v>173</v>
      </c>
      <c r="AA3784" t="s">
        <v>173</v>
      </c>
      <c r="AB3784" t="s">
        <v>173</v>
      </c>
      <c r="AC3784" s="25">
        <v>97.385130060763288</v>
      </c>
      <c r="AD3784" s="25">
        <v>79.825220181607165</v>
      </c>
      <c r="AE3784" s="25">
        <v>64.470540042329489</v>
      </c>
      <c r="AQ3784" s="5">
        <f>VLOOKUP(AR3784,'End KS4 denominations'!A:G,7,0)</f>
        <v>14647</v>
      </c>
      <c r="AR3784" s="5" t="str">
        <f t="shared" si="59"/>
        <v>Girls.S9.state-funded mainstream.Total.Church of England</v>
      </c>
    </row>
    <row r="3785" spans="1:44" x14ac:dyDescent="0.25">
      <c r="A3785">
        <v>201819</v>
      </c>
      <c r="B3785" t="s">
        <v>19</v>
      </c>
      <c r="C3785" t="s">
        <v>110</v>
      </c>
      <c r="D3785" t="s">
        <v>20</v>
      </c>
      <c r="E3785" t="s">
        <v>21</v>
      </c>
      <c r="F3785" t="s">
        <v>22</v>
      </c>
      <c r="G3785" t="s">
        <v>161</v>
      </c>
      <c r="H3785" t="s">
        <v>132</v>
      </c>
      <c r="I3785" t="s">
        <v>166</v>
      </c>
      <c r="J3785" t="s">
        <v>161</v>
      </c>
      <c r="K3785" t="s">
        <v>90</v>
      </c>
      <c r="L3785" t="s">
        <v>50</v>
      </c>
      <c r="M3785" t="s">
        <v>26</v>
      </c>
      <c r="N3785">
        <v>29317</v>
      </c>
      <c r="O3785">
        <v>28771</v>
      </c>
      <c r="P3785">
        <v>21784</v>
      </c>
      <c r="Q3785">
        <v>16704</v>
      </c>
      <c r="R3785">
        <v>0</v>
      </c>
      <c r="S3785">
        <v>0</v>
      </c>
      <c r="T3785">
        <v>0</v>
      </c>
      <c r="U3785">
        <v>0</v>
      </c>
      <c r="V3785">
        <v>98</v>
      </c>
      <c r="W3785">
        <v>74</v>
      </c>
      <c r="X3785">
        <v>56</v>
      </c>
      <c r="Y3785" t="s">
        <v>173</v>
      </c>
      <c r="Z3785" t="s">
        <v>173</v>
      </c>
      <c r="AA3785" t="s">
        <v>173</v>
      </c>
      <c r="AB3785" t="s">
        <v>173</v>
      </c>
      <c r="AC3785" s="25">
        <v>96.433718786659966</v>
      </c>
      <c r="AD3785" s="25">
        <v>73.014915367856545</v>
      </c>
      <c r="AE3785" s="25">
        <v>55.987933634992459</v>
      </c>
      <c r="AQ3785" s="5">
        <f>VLOOKUP(AR3785,'End KS4 denominations'!A:G,7,0)</f>
        <v>29835</v>
      </c>
      <c r="AR3785" s="5" t="str">
        <f t="shared" si="59"/>
        <v>Total.S9.state-funded mainstream.Total.Church of England</v>
      </c>
    </row>
    <row r="3786" spans="1:44" x14ac:dyDescent="0.25">
      <c r="A3786">
        <v>201819</v>
      </c>
      <c r="B3786" t="s">
        <v>19</v>
      </c>
      <c r="C3786" t="s">
        <v>110</v>
      </c>
      <c r="D3786" t="s">
        <v>20</v>
      </c>
      <c r="E3786" t="s">
        <v>21</v>
      </c>
      <c r="F3786" t="s">
        <v>22</v>
      </c>
      <c r="G3786" t="s">
        <v>111</v>
      </c>
      <c r="H3786" t="s">
        <v>132</v>
      </c>
      <c r="I3786" t="s">
        <v>166</v>
      </c>
      <c r="J3786" t="s">
        <v>161</v>
      </c>
      <c r="K3786" t="s">
        <v>135</v>
      </c>
      <c r="L3786" t="s">
        <v>50</v>
      </c>
      <c r="M3786" t="s">
        <v>26</v>
      </c>
      <c r="N3786">
        <v>77</v>
      </c>
      <c r="O3786">
        <v>76</v>
      </c>
      <c r="P3786">
        <v>61</v>
      </c>
      <c r="Q3786">
        <v>44</v>
      </c>
      <c r="R3786">
        <v>0</v>
      </c>
      <c r="S3786">
        <v>0</v>
      </c>
      <c r="T3786">
        <v>0</v>
      </c>
      <c r="U3786">
        <v>0</v>
      </c>
      <c r="V3786">
        <v>98</v>
      </c>
      <c r="W3786">
        <v>79</v>
      </c>
      <c r="X3786">
        <v>57</v>
      </c>
      <c r="Y3786" t="s">
        <v>173</v>
      </c>
      <c r="Z3786" t="s">
        <v>173</v>
      </c>
      <c r="AA3786" t="s">
        <v>173</v>
      </c>
      <c r="AB3786" t="s">
        <v>173</v>
      </c>
      <c r="AC3786" s="25">
        <v>98.701298701298697</v>
      </c>
      <c r="AD3786" s="25">
        <v>79.220779220779221</v>
      </c>
      <c r="AE3786" s="25">
        <v>57.142857142857139</v>
      </c>
      <c r="AQ3786" s="5">
        <f>VLOOKUP(AR3786,'End KS4 denominations'!A:G,7,0)</f>
        <v>77</v>
      </c>
      <c r="AR3786" s="5" t="str">
        <f t="shared" si="59"/>
        <v>Boys.S9.state-funded mainstream.Total.Hindu</v>
      </c>
    </row>
    <row r="3787" spans="1:44" x14ac:dyDescent="0.25">
      <c r="A3787">
        <v>201819</v>
      </c>
      <c r="B3787" t="s">
        <v>19</v>
      </c>
      <c r="C3787" t="s">
        <v>110</v>
      </c>
      <c r="D3787" t="s">
        <v>20</v>
      </c>
      <c r="E3787" t="s">
        <v>21</v>
      </c>
      <c r="F3787" t="s">
        <v>22</v>
      </c>
      <c r="G3787" t="s">
        <v>113</v>
      </c>
      <c r="H3787" t="s">
        <v>132</v>
      </c>
      <c r="I3787" t="s">
        <v>166</v>
      </c>
      <c r="J3787" t="s">
        <v>161</v>
      </c>
      <c r="K3787" t="s">
        <v>135</v>
      </c>
      <c r="L3787" t="s">
        <v>50</v>
      </c>
      <c r="M3787" t="s">
        <v>26</v>
      </c>
      <c r="N3787">
        <v>67</v>
      </c>
      <c r="O3787">
        <v>67</v>
      </c>
      <c r="P3787">
        <v>61</v>
      </c>
      <c r="Q3787">
        <v>56</v>
      </c>
      <c r="R3787">
        <v>0</v>
      </c>
      <c r="S3787">
        <v>0</v>
      </c>
      <c r="T3787">
        <v>0</v>
      </c>
      <c r="U3787">
        <v>0</v>
      </c>
      <c r="V3787">
        <v>100</v>
      </c>
      <c r="W3787">
        <v>91</v>
      </c>
      <c r="X3787">
        <v>83</v>
      </c>
      <c r="Y3787" t="s">
        <v>173</v>
      </c>
      <c r="Z3787" t="s">
        <v>173</v>
      </c>
      <c r="AA3787" t="s">
        <v>173</v>
      </c>
      <c r="AB3787" t="s">
        <v>173</v>
      </c>
      <c r="AC3787" s="25">
        <v>98.529411764705884</v>
      </c>
      <c r="AD3787" s="25">
        <v>89.705882352941174</v>
      </c>
      <c r="AE3787" s="25">
        <v>82.35294117647058</v>
      </c>
      <c r="AQ3787" s="5">
        <f>VLOOKUP(AR3787,'End KS4 denominations'!A:G,7,0)</f>
        <v>68</v>
      </c>
      <c r="AR3787" s="5" t="str">
        <f t="shared" si="59"/>
        <v>Girls.S9.state-funded mainstream.Total.Hindu</v>
      </c>
    </row>
    <row r="3788" spans="1:44" x14ac:dyDescent="0.25">
      <c r="A3788">
        <v>201819</v>
      </c>
      <c r="B3788" t="s">
        <v>19</v>
      </c>
      <c r="C3788" t="s">
        <v>110</v>
      </c>
      <c r="D3788" t="s">
        <v>20</v>
      </c>
      <c r="E3788" t="s">
        <v>21</v>
      </c>
      <c r="F3788" t="s">
        <v>22</v>
      </c>
      <c r="G3788" t="s">
        <v>161</v>
      </c>
      <c r="H3788" t="s">
        <v>132</v>
      </c>
      <c r="I3788" t="s">
        <v>166</v>
      </c>
      <c r="J3788" t="s">
        <v>161</v>
      </c>
      <c r="K3788" t="s">
        <v>135</v>
      </c>
      <c r="L3788" t="s">
        <v>50</v>
      </c>
      <c r="M3788" t="s">
        <v>26</v>
      </c>
      <c r="N3788">
        <v>144</v>
      </c>
      <c r="O3788">
        <v>143</v>
      </c>
      <c r="P3788">
        <v>122</v>
      </c>
      <c r="Q3788">
        <v>100</v>
      </c>
      <c r="R3788">
        <v>0</v>
      </c>
      <c r="S3788">
        <v>0</v>
      </c>
      <c r="T3788">
        <v>0</v>
      </c>
      <c r="U3788">
        <v>0</v>
      </c>
      <c r="V3788">
        <v>99</v>
      </c>
      <c r="W3788">
        <v>84</v>
      </c>
      <c r="X3788">
        <v>69</v>
      </c>
      <c r="Y3788" t="s">
        <v>173</v>
      </c>
      <c r="Z3788" t="s">
        <v>173</v>
      </c>
      <c r="AA3788" t="s">
        <v>173</v>
      </c>
      <c r="AB3788" t="s">
        <v>173</v>
      </c>
      <c r="AC3788" s="25">
        <v>98.620689655172413</v>
      </c>
      <c r="AD3788" s="25">
        <v>84.137931034482762</v>
      </c>
      <c r="AE3788" s="25">
        <v>68.965517241379317</v>
      </c>
      <c r="AQ3788" s="5">
        <f>VLOOKUP(AR3788,'End KS4 denominations'!A:G,7,0)</f>
        <v>145</v>
      </c>
      <c r="AR3788" s="5" t="str">
        <f t="shared" si="59"/>
        <v>Total.S9.state-funded mainstream.Total.Hindu</v>
      </c>
    </row>
    <row r="3789" spans="1:44" x14ac:dyDescent="0.25">
      <c r="A3789">
        <v>201819</v>
      </c>
      <c r="B3789" t="s">
        <v>19</v>
      </c>
      <c r="C3789" t="s">
        <v>110</v>
      </c>
      <c r="D3789" t="s">
        <v>20</v>
      </c>
      <c r="E3789" t="s">
        <v>21</v>
      </c>
      <c r="F3789" t="s">
        <v>22</v>
      </c>
      <c r="G3789" t="s">
        <v>111</v>
      </c>
      <c r="H3789" t="s">
        <v>132</v>
      </c>
      <c r="I3789" t="s">
        <v>166</v>
      </c>
      <c r="J3789" t="s">
        <v>161</v>
      </c>
      <c r="K3789" t="s">
        <v>136</v>
      </c>
      <c r="L3789" t="s">
        <v>50</v>
      </c>
      <c r="M3789" t="s">
        <v>26</v>
      </c>
      <c r="N3789">
        <v>602</v>
      </c>
      <c r="O3789">
        <v>597</v>
      </c>
      <c r="P3789">
        <v>529</v>
      </c>
      <c r="Q3789">
        <v>443</v>
      </c>
      <c r="R3789">
        <v>0</v>
      </c>
      <c r="S3789">
        <v>0</v>
      </c>
      <c r="T3789">
        <v>0</v>
      </c>
      <c r="U3789">
        <v>0</v>
      </c>
      <c r="V3789">
        <v>99</v>
      </c>
      <c r="W3789">
        <v>87</v>
      </c>
      <c r="X3789">
        <v>73</v>
      </c>
      <c r="Y3789" t="s">
        <v>173</v>
      </c>
      <c r="Z3789" t="s">
        <v>173</v>
      </c>
      <c r="AA3789" t="s">
        <v>173</v>
      </c>
      <c r="AB3789" t="s">
        <v>173</v>
      </c>
      <c r="AC3789" s="25">
        <v>95.673076923076934</v>
      </c>
      <c r="AD3789" s="25">
        <v>84.775641025641022</v>
      </c>
      <c r="AE3789" s="25">
        <v>70.993589743589752</v>
      </c>
      <c r="AQ3789" s="5">
        <f>VLOOKUP(AR3789,'End KS4 denominations'!A:G,7,0)</f>
        <v>624</v>
      </c>
      <c r="AR3789" s="5" t="str">
        <f t="shared" si="59"/>
        <v>Boys.S9.state-funded mainstream.Total.Jewish</v>
      </c>
    </row>
    <row r="3790" spans="1:44" x14ac:dyDescent="0.25">
      <c r="A3790">
        <v>201819</v>
      </c>
      <c r="B3790" t="s">
        <v>19</v>
      </c>
      <c r="C3790" t="s">
        <v>110</v>
      </c>
      <c r="D3790" t="s">
        <v>20</v>
      </c>
      <c r="E3790" t="s">
        <v>21</v>
      </c>
      <c r="F3790" t="s">
        <v>22</v>
      </c>
      <c r="G3790" t="s">
        <v>113</v>
      </c>
      <c r="H3790" t="s">
        <v>132</v>
      </c>
      <c r="I3790" t="s">
        <v>166</v>
      </c>
      <c r="J3790" t="s">
        <v>161</v>
      </c>
      <c r="K3790" t="s">
        <v>136</v>
      </c>
      <c r="L3790" t="s">
        <v>50</v>
      </c>
      <c r="M3790" t="s">
        <v>26</v>
      </c>
      <c r="N3790">
        <v>751</v>
      </c>
      <c r="O3790">
        <v>750</v>
      </c>
      <c r="P3790">
        <v>687</v>
      </c>
      <c r="Q3790">
        <v>593</v>
      </c>
      <c r="R3790">
        <v>0</v>
      </c>
      <c r="S3790">
        <v>0</v>
      </c>
      <c r="T3790">
        <v>0</v>
      </c>
      <c r="U3790">
        <v>0</v>
      </c>
      <c r="V3790">
        <v>99</v>
      </c>
      <c r="W3790">
        <v>91</v>
      </c>
      <c r="X3790">
        <v>78</v>
      </c>
      <c r="Y3790" t="s">
        <v>173</v>
      </c>
      <c r="Z3790" t="s">
        <v>173</v>
      </c>
      <c r="AA3790" t="s">
        <v>173</v>
      </c>
      <c r="AB3790" t="s">
        <v>173</v>
      </c>
      <c r="AC3790" s="25">
        <v>98.554533508541397</v>
      </c>
      <c r="AD3790" s="25">
        <v>90.275952693823911</v>
      </c>
      <c r="AE3790" s="25">
        <v>77.923784494086718</v>
      </c>
      <c r="AQ3790" s="5">
        <f>VLOOKUP(AR3790,'End KS4 denominations'!A:G,7,0)</f>
        <v>761</v>
      </c>
      <c r="AR3790" s="5" t="str">
        <f t="shared" si="59"/>
        <v>Girls.S9.state-funded mainstream.Total.Jewish</v>
      </c>
    </row>
    <row r="3791" spans="1:44" x14ac:dyDescent="0.25">
      <c r="A3791">
        <v>201819</v>
      </c>
      <c r="B3791" t="s">
        <v>19</v>
      </c>
      <c r="C3791" t="s">
        <v>110</v>
      </c>
      <c r="D3791" t="s">
        <v>20</v>
      </c>
      <c r="E3791" t="s">
        <v>21</v>
      </c>
      <c r="F3791" t="s">
        <v>22</v>
      </c>
      <c r="G3791" t="s">
        <v>161</v>
      </c>
      <c r="H3791" t="s">
        <v>132</v>
      </c>
      <c r="I3791" t="s">
        <v>166</v>
      </c>
      <c r="J3791" t="s">
        <v>161</v>
      </c>
      <c r="K3791" t="s">
        <v>136</v>
      </c>
      <c r="L3791" t="s">
        <v>50</v>
      </c>
      <c r="M3791" t="s">
        <v>26</v>
      </c>
      <c r="N3791">
        <v>1353</v>
      </c>
      <c r="O3791">
        <v>1347</v>
      </c>
      <c r="P3791">
        <v>1216</v>
      </c>
      <c r="Q3791">
        <v>1036</v>
      </c>
      <c r="R3791">
        <v>0</v>
      </c>
      <c r="S3791">
        <v>0</v>
      </c>
      <c r="T3791">
        <v>0</v>
      </c>
      <c r="U3791">
        <v>0</v>
      </c>
      <c r="V3791">
        <v>99</v>
      </c>
      <c r="W3791">
        <v>89</v>
      </c>
      <c r="X3791">
        <v>76</v>
      </c>
      <c r="Y3791" t="s">
        <v>173</v>
      </c>
      <c r="Z3791" t="s">
        <v>173</v>
      </c>
      <c r="AA3791" t="s">
        <v>173</v>
      </c>
      <c r="AB3791" t="s">
        <v>173</v>
      </c>
      <c r="AC3791" s="25">
        <v>97.25631768953069</v>
      </c>
      <c r="AD3791" s="25">
        <v>87.797833935018048</v>
      </c>
      <c r="AE3791" s="25">
        <v>74.801444043321297</v>
      </c>
      <c r="AQ3791" s="5">
        <f>VLOOKUP(AR3791,'End KS4 denominations'!A:G,7,0)</f>
        <v>1385</v>
      </c>
      <c r="AR3791" s="5" t="str">
        <f t="shared" si="59"/>
        <v>Total.S9.state-funded mainstream.Total.Jewish</v>
      </c>
    </row>
    <row r="3792" spans="1:44" x14ac:dyDescent="0.25">
      <c r="A3792">
        <v>201819</v>
      </c>
      <c r="B3792" t="s">
        <v>19</v>
      </c>
      <c r="C3792" t="s">
        <v>110</v>
      </c>
      <c r="D3792" t="s">
        <v>20</v>
      </c>
      <c r="E3792" t="s">
        <v>21</v>
      </c>
      <c r="F3792" t="s">
        <v>22</v>
      </c>
      <c r="G3792" t="s">
        <v>111</v>
      </c>
      <c r="H3792" t="s">
        <v>132</v>
      </c>
      <c r="I3792" t="s">
        <v>166</v>
      </c>
      <c r="J3792" t="s">
        <v>161</v>
      </c>
      <c r="K3792" t="s">
        <v>137</v>
      </c>
      <c r="L3792" t="s">
        <v>50</v>
      </c>
      <c r="M3792" t="s">
        <v>26</v>
      </c>
      <c r="N3792">
        <v>387</v>
      </c>
      <c r="O3792">
        <v>381</v>
      </c>
      <c r="P3792">
        <v>339</v>
      </c>
      <c r="Q3792">
        <v>276</v>
      </c>
      <c r="R3792">
        <v>0</v>
      </c>
      <c r="S3792">
        <v>0</v>
      </c>
      <c r="T3792">
        <v>0</v>
      </c>
      <c r="U3792">
        <v>0</v>
      </c>
      <c r="V3792">
        <v>98</v>
      </c>
      <c r="W3792">
        <v>87</v>
      </c>
      <c r="X3792">
        <v>71</v>
      </c>
      <c r="Y3792" t="s">
        <v>173</v>
      </c>
      <c r="Z3792" t="s">
        <v>173</v>
      </c>
      <c r="AA3792" t="s">
        <v>173</v>
      </c>
      <c r="AB3792" t="s">
        <v>173</v>
      </c>
      <c r="AC3792" s="25">
        <v>97.943444730077118</v>
      </c>
      <c r="AD3792" s="25">
        <v>87.146529562981996</v>
      </c>
      <c r="AE3792" s="25">
        <v>70.951156812339335</v>
      </c>
      <c r="AQ3792" s="5">
        <f>VLOOKUP(AR3792,'End KS4 denominations'!A:G,7,0)</f>
        <v>389</v>
      </c>
      <c r="AR3792" s="5" t="str">
        <f t="shared" si="59"/>
        <v>Boys.S9.state-funded mainstream.Total.Muslim</v>
      </c>
    </row>
    <row r="3793" spans="1:44" x14ac:dyDescent="0.25">
      <c r="A3793">
        <v>201819</v>
      </c>
      <c r="B3793" t="s">
        <v>19</v>
      </c>
      <c r="C3793" t="s">
        <v>110</v>
      </c>
      <c r="D3793" t="s">
        <v>20</v>
      </c>
      <c r="E3793" t="s">
        <v>21</v>
      </c>
      <c r="F3793" t="s">
        <v>22</v>
      </c>
      <c r="G3793" t="s">
        <v>113</v>
      </c>
      <c r="H3793" t="s">
        <v>132</v>
      </c>
      <c r="I3793" t="s">
        <v>166</v>
      </c>
      <c r="J3793" t="s">
        <v>161</v>
      </c>
      <c r="K3793" t="s">
        <v>137</v>
      </c>
      <c r="L3793" t="s">
        <v>50</v>
      </c>
      <c r="M3793" t="s">
        <v>26</v>
      </c>
      <c r="N3793">
        <v>764</v>
      </c>
      <c r="O3793">
        <v>764</v>
      </c>
      <c r="P3793">
        <v>724</v>
      </c>
      <c r="Q3793">
        <v>656</v>
      </c>
      <c r="R3793">
        <v>0</v>
      </c>
      <c r="S3793">
        <v>0</v>
      </c>
      <c r="T3793">
        <v>0</v>
      </c>
      <c r="U3793">
        <v>0</v>
      </c>
      <c r="V3793">
        <v>100</v>
      </c>
      <c r="W3793">
        <v>94</v>
      </c>
      <c r="X3793">
        <v>85</v>
      </c>
      <c r="Y3793" t="s">
        <v>173</v>
      </c>
      <c r="Z3793" t="s">
        <v>173</v>
      </c>
      <c r="AA3793" t="s">
        <v>173</v>
      </c>
      <c r="AB3793" t="s">
        <v>173</v>
      </c>
      <c r="AC3793" s="25">
        <v>97.573435504469984</v>
      </c>
      <c r="AD3793" s="25">
        <v>92.464878671775224</v>
      </c>
      <c r="AE3793" s="25">
        <v>83.780332056194126</v>
      </c>
      <c r="AQ3793" s="5">
        <f>VLOOKUP(AR3793,'End KS4 denominations'!A:G,7,0)</f>
        <v>783</v>
      </c>
      <c r="AR3793" s="5" t="str">
        <f t="shared" si="59"/>
        <v>Girls.S9.state-funded mainstream.Total.Muslim</v>
      </c>
    </row>
    <row r="3794" spans="1:44" x14ac:dyDescent="0.25">
      <c r="A3794">
        <v>201819</v>
      </c>
      <c r="B3794" t="s">
        <v>19</v>
      </c>
      <c r="C3794" t="s">
        <v>110</v>
      </c>
      <c r="D3794" t="s">
        <v>20</v>
      </c>
      <c r="E3794" t="s">
        <v>21</v>
      </c>
      <c r="F3794" t="s">
        <v>22</v>
      </c>
      <c r="G3794" t="s">
        <v>161</v>
      </c>
      <c r="H3794" t="s">
        <v>132</v>
      </c>
      <c r="I3794" t="s">
        <v>166</v>
      </c>
      <c r="J3794" t="s">
        <v>161</v>
      </c>
      <c r="K3794" t="s">
        <v>137</v>
      </c>
      <c r="L3794" t="s">
        <v>50</v>
      </c>
      <c r="M3794" t="s">
        <v>26</v>
      </c>
      <c r="N3794">
        <v>1151</v>
      </c>
      <c r="O3794">
        <v>1145</v>
      </c>
      <c r="P3794">
        <v>1063</v>
      </c>
      <c r="Q3794">
        <v>932</v>
      </c>
      <c r="R3794">
        <v>0</v>
      </c>
      <c r="S3794">
        <v>0</v>
      </c>
      <c r="T3794">
        <v>0</v>
      </c>
      <c r="U3794">
        <v>0</v>
      </c>
      <c r="V3794">
        <v>99</v>
      </c>
      <c r="W3794">
        <v>92</v>
      </c>
      <c r="X3794">
        <v>80</v>
      </c>
      <c r="Y3794" t="s">
        <v>173</v>
      </c>
      <c r="Z3794" t="s">
        <v>173</v>
      </c>
      <c r="AA3794" t="s">
        <v>173</v>
      </c>
      <c r="AB3794" t="s">
        <v>173</v>
      </c>
      <c r="AC3794" s="25">
        <v>97.696245733788402</v>
      </c>
      <c r="AD3794" s="25">
        <v>90.699658703071677</v>
      </c>
      <c r="AE3794" s="25">
        <v>79.522184300341294</v>
      </c>
      <c r="AQ3794" s="5">
        <f>VLOOKUP(AR3794,'End KS4 denominations'!A:G,7,0)</f>
        <v>1172</v>
      </c>
      <c r="AR3794" s="5" t="str">
        <f t="shared" si="59"/>
        <v>Total.S9.state-funded mainstream.Total.Muslim</v>
      </c>
    </row>
    <row r="3795" spans="1:44" x14ac:dyDescent="0.25">
      <c r="A3795">
        <v>201819</v>
      </c>
      <c r="B3795" t="s">
        <v>19</v>
      </c>
      <c r="C3795" t="s">
        <v>110</v>
      </c>
      <c r="D3795" t="s">
        <v>20</v>
      </c>
      <c r="E3795" t="s">
        <v>21</v>
      </c>
      <c r="F3795" t="s">
        <v>22</v>
      </c>
      <c r="G3795" t="s">
        <v>111</v>
      </c>
      <c r="H3795" t="s">
        <v>132</v>
      </c>
      <c r="I3795" t="s">
        <v>166</v>
      </c>
      <c r="J3795" t="s">
        <v>161</v>
      </c>
      <c r="K3795" t="s">
        <v>91</v>
      </c>
      <c r="L3795" t="s">
        <v>50</v>
      </c>
      <c r="M3795" t="s">
        <v>26</v>
      </c>
      <c r="N3795">
        <v>217395</v>
      </c>
      <c r="O3795">
        <v>210750</v>
      </c>
      <c r="P3795">
        <v>140459</v>
      </c>
      <c r="Q3795">
        <v>99698</v>
      </c>
      <c r="R3795">
        <v>0</v>
      </c>
      <c r="S3795">
        <v>0</v>
      </c>
      <c r="T3795">
        <v>0</v>
      </c>
      <c r="U3795">
        <v>0</v>
      </c>
      <c r="V3795">
        <v>96</v>
      </c>
      <c r="W3795">
        <v>64</v>
      </c>
      <c r="X3795">
        <v>45</v>
      </c>
      <c r="Y3795" t="s">
        <v>173</v>
      </c>
      <c r="Z3795" t="s">
        <v>173</v>
      </c>
      <c r="AA3795" t="s">
        <v>173</v>
      </c>
      <c r="AB3795" t="s">
        <v>173</v>
      </c>
      <c r="AC3795" s="25">
        <v>94.97093416249831</v>
      </c>
      <c r="AD3795" s="25">
        <v>63.295480149610206</v>
      </c>
      <c r="AE3795" s="25">
        <v>44.92722274796089</v>
      </c>
      <c r="AQ3795" s="5">
        <f>VLOOKUP(AR3795,'End KS4 denominations'!A:G,7,0)</f>
        <v>221910</v>
      </c>
      <c r="AR3795" s="5" t="str">
        <f t="shared" si="59"/>
        <v>Boys.S9.state-funded mainstream.Total.No religious character</v>
      </c>
    </row>
    <row r="3796" spans="1:44" x14ac:dyDescent="0.25">
      <c r="A3796">
        <v>201819</v>
      </c>
      <c r="B3796" t="s">
        <v>19</v>
      </c>
      <c r="C3796" t="s">
        <v>110</v>
      </c>
      <c r="D3796" t="s">
        <v>20</v>
      </c>
      <c r="E3796" t="s">
        <v>21</v>
      </c>
      <c r="F3796" t="s">
        <v>22</v>
      </c>
      <c r="G3796" t="s">
        <v>113</v>
      </c>
      <c r="H3796" t="s">
        <v>132</v>
      </c>
      <c r="I3796" t="s">
        <v>166</v>
      </c>
      <c r="J3796" t="s">
        <v>161</v>
      </c>
      <c r="K3796" t="s">
        <v>91</v>
      </c>
      <c r="L3796" t="s">
        <v>50</v>
      </c>
      <c r="M3796" t="s">
        <v>26</v>
      </c>
      <c r="N3796">
        <v>212554</v>
      </c>
      <c r="O3796">
        <v>210030</v>
      </c>
      <c r="P3796">
        <v>169374</v>
      </c>
      <c r="Q3796">
        <v>134950</v>
      </c>
      <c r="R3796">
        <v>0</v>
      </c>
      <c r="S3796">
        <v>0</v>
      </c>
      <c r="T3796">
        <v>0</v>
      </c>
      <c r="U3796">
        <v>0</v>
      </c>
      <c r="V3796">
        <v>98</v>
      </c>
      <c r="W3796">
        <v>79</v>
      </c>
      <c r="X3796">
        <v>63</v>
      </c>
      <c r="Y3796" t="s">
        <v>173</v>
      </c>
      <c r="Z3796" t="s">
        <v>173</v>
      </c>
      <c r="AA3796" t="s">
        <v>173</v>
      </c>
      <c r="AB3796" t="s">
        <v>173</v>
      </c>
      <c r="AC3796" s="25">
        <v>97.48297772600057</v>
      </c>
      <c r="AD3796" s="25">
        <v>78.612968953785739</v>
      </c>
      <c r="AE3796" s="25">
        <v>62.635470381011174</v>
      </c>
      <c r="AQ3796" s="5">
        <f>VLOOKUP(AR3796,'End KS4 denominations'!A:G,7,0)</f>
        <v>215453</v>
      </c>
      <c r="AR3796" s="5" t="str">
        <f t="shared" si="59"/>
        <v>Girls.S9.state-funded mainstream.Total.No religious character</v>
      </c>
    </row>
    <row r="3797" spans="1:44" x14ac:dyDescent="0.25">
      <c r="A3797">
        <v>201819</v>
      </c>
      <c r="B3797" t="s">
        <v>19</v>
      </c>
      <c r="C3797" t="s">
        <v>110</v>
      </c>
      <c r="D3797" t="s">
        <v>20</v>
      </c>
      <c r="E3797" t="s">
        <v>21</v>
      </c>
      <c r="F3797" t="s">
        <v>22</v>
      </c>
      <c r="G3797" t="s">
        <v>161</v>
      </c>
      <c r="H3797" t="s">
        <v>132</v>
      </c>
      <c r="I3797" t="s">
        <v>166</v>
      </c>
      <c r="J3797" t="s">
        <v>161</v>
      </c>
      <c r="K3797" t="s">
        <v>91</v>
      </c>
      <c r="L3797" t="s">
        <v>50</v>
      </c>
      <c r="M3797" t="s">
        <v>26</v>
      </c>
      <c r="N3797">
        <v>429949</v>
      </c>
      <c r="O3797">
        <v>420780</v>
      </c>
      <c r="P3797">
        <v>309833</v>
      </c>
      <c r="Q3797">
        <v>234648</v>
      </c>
      <c r="R3797">
        <v>0</v>
      </c>
      <c r="S3797">
        <v>0</v>
      </c>
      <c r="T3797">
        <v>0</v>
      </c>
      <c r="U3797">
        <v>0</v>
      </c>
      <c r="V3797">
        <v>97</v>
      </c>
      <c r="W3797">
        <v>72</v>
      </c>
      <c r="X3797">
        <v>54</v>
      </c>
      <c r="Y3797" t="s">
        <v>173</v>
      </c>
      <c r="Z3797" t="s">
        <v>173</v>
      </c>
      <c r="AA3797" t="s">
        <v>173</v>
      </c>
      <c r="AB3797" t="s">
        <v>173</v>
      </c>
      <c r="AC3797" s="25">
        <v>96.208412691517125</v>
      </c>
      <c r="AD3797" s="25">
        <v>70.841154830198263</v>
      </c>
      <c r="AE3797" s="25">
        <v>53.650628882644391</v>
      </c>
      <c r="AQ3797" s="5">
        <f>VLOOKUP(AR3797,'End KS4 denominations'!A:G,7,0)</f>
        <v>437363</v>
      </c>
      <c r="AR3797" s="5" t="str">
        <f t="shared" si="59"/>
        <v>Total.S9.state-funded mainstream.Total.No religious character</v>
      </c>
    </row>
    <row r="3798" spans="1:44" x14ac:dyDescent="0.25">
      <c r="A3798">
        <v>201819</v>
      </c>
      <c r="B3798" t="s">
        <v>19</v>
      </c>
      <c r="C3798" t="s">
        <v>110</v>
      </c>
      <c r="D3798" t="s">
        <v>20</v>
      </c>
      <c r="E3798" t="s">
        <v>21</v>
      </c>
      <c r="F3798" t="s">
        <v>22</v>
      </c>
      <c r="G3798" t="s">
        <v>111</v>
      </c>
      <c r="H3798" t="s">
        <v>132</v>
      </c>
      <c r="I3798" t="s">
        <v>166</v>
      </c>
      <c r="J3798" t="s">
        <v>161</v>
      </c>
      <c r="K3798" t="s">
        <v>133</v>
      </c>
      <c r="L3798" t="s">
        <v>50</v>
      </c>
      <c r="M3798" t="s">
        <v>26</v>
      </c>
      <c r="N3798">
        <v>5022</v>
      </c>
      <c r="O3798">
        <v>4909</v>
      </c>
      <c r="P3798">
        <v>3606</v>
      </c>
      <c r="Q3798">
        <v>2765</v>
      </c>
      <c r="R3798">
        <v>0</v>
      </c>
      <c r="S3798">
        <v>0</v>
      </c>
      <c r="T3798">
        <v>0</v>
      </c>
      <c r="U3798">
        <v>0</v>
      </c>
      <c r="V3798">
        <v>97</v>
      </c>
      <c r="W3798">
        <v>71</v>
      </c>
      <c r="X3798">
        <v>55</v>
      </c>
      <c r="Y3798" t="s">
        <v>173</v>
      </c>
      <c r="Z3798" t="s">
        <v>173</v>
      </c>
      <c r="AA3798" t="s">
        <v>173</v>
      </c>
      <c r="AB3798" t="s">
        <v>173</v>
      </c>
      <c r="AC3798" s="25">
        <v>96.010170154508117</v>
      </c>
      <c r="AD3798" s="25">
        <v>70.526109915900648</v>
      </c>
      <c r="AE3798" s="25">
        <v>54.077840797965969</v>
      </c>
      <c r="AQ3798" s="5">
        <f>VLOOKUP(AR3798,'End KS4 denominations'!A:G,7,0)</f>
        <v>5113</v>
      </c>
      <c r="AR3798" s="5" t="str">
        <f t="shared" si="59"/>
        <v>Boys.S9.state-funded mainstream.Total.Other Christian faith</v>
      </c>
    </row>
    <row r="3799" spans="1:44" x14ac:dyDescent="0.25">
      <c r="A3799">
        <v>201819</v>
      </c>
      <c r="B3799" t="s">
        <v>19</v>
      </c>
      <c r="C3799" t="s">
        <v>110</v>
      </c>
      <c r="D3799" t="s">
        <v>20</v>
      </c>
      <c r="E3799" t="s">
        <v>21</v>
      </c>
      <c r="F3799" t="s">
        <v>22</v>
      </c>
      <c r="G3799" t="s">
        <v>113</v>
      </c>
      <c r="H3799" t="s">
        <v>132</v>
      </c>
      <c r="I3799" t="s">
        <v>166</v>
      </c>
      <c r="J3799" t="s">
        <v>161</v>
      </c>
      <c r="K3799" t="s">
        <v>133</v>
      </c>
      <c r="L3799" t="s">
        <v>50</v>
      </c>
      <c r="M3799" t="s">
        <v>26</v>
      </c>
      <c r="N3799">
        <v>4476</v>
      </c>
      <c r="O3799">
        <v>4425</v>
      </c>
      <c r="P3799">
        <v>3673</v>
      </c>
      <c r="Q3799">
        <v>3012</v>
      </c>
      <c r="R3799">
        <v>0</v>
      </c>
      <c r="S3799">
        <v>0</v>
      </c>
      <c r="T3799">
        <v>0</v>
      </c>
      <c r="U3799">
        <v>0</v>
      </c>
      <c r="V3799">
        <v>98</v>
      </c>
      <c r="W3799">
        <v>82</v>
      </c>
      <c r="X3799">
        <v>67</v>
      </c>
      <c r="Y3799" t="s">
        <v>173</v>
      </c>
      <c r="Z3799" t="s">
        <v>173</v>
      </c>
      <c r="AA3799" t="s">
        <v>173</v>
      </c>
      <c r="AB3799" t="s">
        <v>173</v>
      </c>
      <c r="AC3799" s="25">
        <v>97.359735973597367</v>
      </c>
      <c r="AD3799" s="25">
        <v>80.814081408140808</v>
      </c>
      <c r="AE3799" s="25">
        <v>66.270627062706268</v>
      </c>
      <c r="AQ3799" s="5">
        <f>VLOOKUP(AR3799,'End KS4 denominations'!A:G,7,0)</f>
        <v>4545</v>
      </c>
      <c r="AR3799" s="5" t="str">
        <f t="shared" si="59"/>
        <v>Girls.S9.state-funded mainstream.Total.Other Christian faith</v>
      </c>
    </row>
    <row r="3800" spans="1:44" x14ac:dyDescent="0.25">
      <c r="A3800">
        <v>201819</v>
      </c>
      <c r="B3800" t="s">
        <v>19</v>
      </c>
      <c r="C3800" t="s">
        <v>110</v>
      </c>
      <c r="D3800" t="s">
        <v>20</v>
      </c>
      <c r="E3800" t="s">
        <v>21</v>
      </c>
      <c r="F3800" t="s">
        <v>22</v>
      </c>
      <c r="G3800" t="s">
        <v>161</v>
      </c>
      <c r="H3800" t="s">
        <v>132</v>
      </c>
      <c r="I3800" t="s">
        <v>166</v>
      </c>
      <c r="J3800" t="s">
        <v>161</v>
      </c>
      <c r="K3800" t="s">
        <v>133</v>
      </c>
      <c r="L3800" t="s">
        <v>50</v>
      </c>
      <c r="M3800" t="s">
        <v>26</v>
      </c>
      <c r="N3800">
        <v>9498</v>
      </c>
      <c r="O3800">
        <v>9334</v>
      </c>
      <c r="P3800">
        <v>7279</v>
      </c>
      <c r="Q3800">
        <v>5777</v>
      </c>
      <c r="R3800">
        <v>0</v>
      </c>
      <c r="S3800">
        <v>0</v>
      </c>
      <c r="T3800">
        <v>0</v>
      </c>
      <c r="U3800">
        <v>0</v>
      </c>
      <c r="V3800">
        <v>98</v>
      </c>
      <c r="W3800">
        <v>76</v>
      </c>
      <c r="X3800">
        <v>60</v>
      </c>
      <c r="Y3800" t="s">
        <v>173</v>
      </c>
      <c r="Z3800" t="s">
        <v>173</v>
      </c>
      <c r="AA3800" t="s">
        <v>173</v>
      </c>
      <c r="AB3800" t="s">
        <v>173</v>
      </c>
      <c r="AC3800" s="25">
        <v>96.645268171464068</v>
      </c>
      <c r="AD3800" s="25">
        <v>75.367570925657489</v>
      </c>
      <c r="AE3800" s="25">
        <v>59.815696831642164</v>
      </c>
      <c r="AQ3800" s="5">
        <f>VLOOKUP(AR3800,'End KS4 denominations'!A:G,7,0)</f>
        <v>9658</v>
      </c>
      <c r="AR3800" s="5" t="str">
        <f t="shared" si="59"/>
        <v>Total.S9.state-funded mainstream.Total.Other Christian faith</v>
      </c>
    </row>
    <row r="3801" spans="1:44" x14ac:dyDescent="0.25">
      <c r="A3801">
        <v>201819</v>
      </c>
      <c r="B3801" t="s">
        <v>19</v>
      </c>
      <c r="C3801" t="s">
        <v>110</v>
      </c>
      <c r="D3801" t="s">
        <v>20</v>
      </c>
      <c r="E3801" t="s">
        <v>21</v>
      </c>
      <c r="F3801" t="s">
        <v>22</v>
      </c>
      <c r="G3801" t="s">
        <v>111</v>
      </c>
      <c r="H3801" t="s">
        <v>132</v>
      </c>
      <c r="I3801" t="s">
        <v>166</v>
      </c>
      <c r="J3801" t="s">
        <v>161</v>
      </c>
      <c r="K3801" t="s">
        <v>134</v>
      </c>
      <c r="L3801" t="s">
        <v>50</v>
      </c>
      <c r="M3801" t="s">
        <v>26</v>
      </c>
      <c r="N3801">
        <v>24410</v>
      </c>
      <c r="O3801">
        <v>23942</v>
      </c>
      <c r="P3801">
        <v>17496</v>
      </c>
      <c r="Q3801">
        <v>12826</v>
      </c>
      <c r="R3801">
        <v>0</v>
      </c>
      <c r="S3801">
        <v>0</v>
      </c>
      <c r="T3801">
        <v>0</v>
      </c>
      <c r="U3801">
        <v>0</v>
      </c>
      <c r="V3801">
        <v>98</v>
      </c>
      <c r="W3801">
        <v>71</v>
      </c>
      <c r="X3801">
        <v>52</v>
      </c>
      <c r="Y3801" t="s">
        <v>173</v>
      </c>
      <c r="Z3801" t="s">
        <v>173</v>
      </c>
      <c r="AA3801" t="s">
        <v>173</v>
      </c>
      <c r="AB3801" t="s">
        <v>173</v>
      </c>
      <c r="AC3801" s="25">
        <v>96.380983052212059</v>
      </c>
      <c r="AD3801" s="25">
        <v>70.431947184090816</v>
      </c>
      <c r="AE3801" s="25">
        <v>51.632381949196891</v>
      </c>
      <c r="AQ3801" s="5">
        <f>VLOOKUP(AR3801,'End KS4 denominations'!A:G,7,0)</f>
        <v>24841</v>
      </c>
      <c r="AR3801" s="5" t="str">
        <f t="shared" si="59"/>
        <v>Boys.S9.state-funded mainstream.Total.Roman catholic</v>
      </c>
    </row>
    <row r="3802" spans="1:44" x14ac:dyDescent="0.25">
      <c r="A3802">
        <v>201819</v>
      </c>
      <c r="B3802" t="s">
        <v>19</v>
      </c>
      <c r="C3802" t="s">
        <v>110</v>
      </c>
      <c r="D3802" t="s">
        <v>20</v>
      </c>
      <c r="E3802" t="s">
        <v>21</v>
      </c>
      <c r="F3802" t="s">
        <v>22</v>
      </c>
      <c r="G3802" t="s">
        <v>113</v>
      </c>
      <c r="H3802" t="s">
        <v>132</v>
      </c>
      <c r="I3802" t="s">
        <v>166</v>
      </c>
      <c r="J3802" t="s">
        <v>161</v>
      </c>
      <c r="K3802" t="s">
        <v>134</v>
      </c>
      <c r="L3802" t="s">
        <v>50</v>
      </c>
      <c r="M3802" t="s">
        <v>26</v>
      </c>
      <c r="N3802">
        <v>25733</v>
      </c>
      <c r="O3802">
        <v>25566</v>
      </c>
      <c r="P3802">
        <v>21712</v>
      </c>
      <c r="Q3802">
        <v>17726</v>
      </c>
      <c r="R3802">
        <v>0</v>
      </c>
      <c r="S3802">
        <v>0</v>
      </c>
      <c r="T3802">
        <v>0</v>
      </c>
      <c r="U3802">
        <v>0</v>
      </c>
      <c r="V3802">
        <v>99</v>
      </c>
      <c r="W3802">
        <v>84</v>
      </c>
      <c r="X3802">
        <v>68</v>
      </c>
      <c r="Y3802" t="s">
        <v>173</v>
      </c>
      <c r="Z3802" t="s">
        <v>173</v>
      </c>
      <c r="AA3802" t="s">
        <v>173</v>
      </c>
      <c r="AB3802" t="s">
        <v>173</v>
      </c>
      <c r="AC3802" s="25">
        <v>98.08931860036833</v>
      </c>
      <c r="AD3802" s="25">
        <v>83.302639656230809</v>
      </c>
      <c r="AE3802" s="25">
        <v>68.009515039901785</v>
      </c>
      <c r="AQ3802" s="5">
        <f>VLOOKUP(AR3802,'End KS4 denominations'!A:G,7,0)</f>
        <v>26064</v>
      </c>
      <c r="AR3802" s="5" t="str">
        <f t="shared" si="59"/>
        <v>Girls.S9.state-funded mainstream.Total.Roman catholic</v>
      </c>
    </row>
    <row r="3803" spans="1:44" x14ac:dyDescent="0.25">
      <c r="A3803">
        <v>201819</v>
      </c>
      <c r="B3803" t="s">
        <v>19</v>
      </c>
      <c r="C3803" t="s">
        <v>110</v>
      </c>
      <c r="D3803" t="s">
        <v>20</v>
      </c>
      <c r="E3803" t="s">
        <v>21</v>
      </c>
      <c r="F3803" t="s">
        <v>22</v>
      </c>
      <c r="G3803" t="s">
        <v>161</v>
      </c>
      <c r="H3803" t="s">
        <v>132</v>
      </c>
      <c r="I3803" t="s">
        <v>166</v>
      </c>
      <c r="J3803" t="s">
        <v>161</v>
      </c>
      <c r="K3803" t="s">
        <v>134</v>
      </c>
      <c r="L3803" t="s">
        <v>50</v>
      </c>
      <c r="M3803" t="s">
        <v>26</v>
      </c>
      <c r="N3803">
        <v>50143</v>
      </c>
      <c r="O3803">
        <v>49508</v>
      </c>
      <c r="P3803">
        <v>39208</v>
      </c>
      <c r="Q3803">
        <v>30552</v>
      </c>
      <c r="R3803">
        <v>0</v>
      </c>
      <c r="S3803">
        <v>0</v>
      </c>
      <c r="T3803">
        <v>0</v>
      </c>
      <c r="U3803">
        <v>0</v>
      </c>
      <c r="V3803">
        <v>98</v>
      </c>
      <c r="W3803">
        <v>78</v>
      </c>
      <c r="X3803">
        <v>60</v>
      </c>
      <c r="Y3803" t="s">
        <v>173</v>
      </c>
      <c r="Z3803" t="s">
        <v>173</v>
      </c>
      <c r="AA3803" t="s">
        <v>173</v>
      </c>
      <c r="AB3803" t="s">
        <v>173</v>
      </c>
      <c r="AC3803" s="25">
        <v>97.255672330812288</v>
      </c>
      <c r="AD3803" s="25">
        <v>77.021903545820649</v>
      </c>
      <c r="AE3803" s="25">
        <v>60.017679992142227</v>
      </c>
      <c r="AQ3803" s="5">
        <f>VLOOKUP(AR3803,'End KS4 denominations'!A:G,7,0)</f>
        <v>50905</v>
      </c>
      <c r="AR3803" s="5" t="str">
        <f t="shared" si="59"/>
        <v>Total.S9.state-funded mainstream.Total.Roman catholic</v>
      </c>
    </row>
    <row r="3804" spans="1:44" x14ac:dyDescent="0.25">
      <c r="A3804">
        <v>201819</v>
      </c>
      <c r="B3804" t="s">
        <v>19</v>
      </c>
      <c r="C3804" t="s">
        <v>110</v>
      </c>
      <c r="D3804" t="s">
        <v>20</v>
      </c>
      <c r="E3804" t="s">
        <v>21</v>
      </c>
      <c r="F3804" t="s">
        <v>22</v>
      </c>
      <c r="G3804" t="s">
        <v>111</v>
      </c>
      <c r="H3804" t="s">
        <v>132</v>
      </c>
      <c r="I3804" t="s">
        <v>166</v>
      </c>
      <c r="J3804" t="s">
        <v>161</v>
      </c>
      <c r="K3804" t="s">
        <v>138</v>
      </c>
      <c r="L3804" t="s">
        <v>50</v>
      </c>
      <c r="M3804" t="s">
        <v>26</v>
      </c>
      <c r="N3804">
        <v>189</v>
      </c>
      <c r="O3804">
        <v>188</v>
      </c>
      <c r="P3804">
        <v>147</v>
      </c>
      <c r="Q3804">
        <v>106</v>
      </c>
      <c r="R3804">
        <v>0</v>
      </c>
      <c r="S3804">
        <v>0</v>
      </c>
      <c r="T3804">
        <v>0</v>
      </c>
      <c r="U3804">
        <v>0</v>
      </c>
      <c r="V3804">
        <v>99</v>
      </c>
      <c r="W3804">
        <v>77</v>
      </c>
      <c r="X3804">
        <v>56</v>
      </c>
      <c r="Y3804" t="s">
        <v>173</v>
      </c>
      <c r="Z3804" t="s">
        <v>173</v>
      </c>
      <c r="AA3804" t="s">
        <v>173</v>
      </c>
      <c r="AB3804" t="s">
        <v>173</v>
      </c>
      <c r="AC3804" s="25">
        <v>98.429319371727757</v>
      </c>
      <c r="AD3804" s="25">
        <v>76.96335078534031</v>
      </c>
      <c r="AE3804" s="25">
        <v>55.497382198952884</v>
      </c>
      <c r="AQ3804" s="5">
        <f>VLOOKUP(AR3804,'End KS4 denominations'!A:G,7,0)</f>
        <v>191</v>
      </c>
      <c r="AR3804" s="5" t="str">
        <f t="shared" si="59"/>
        <v>Boys.S9.state-funded mainstream.Total.Sikh</v>
      </c>
    </row>
    <row r="3805" spans="1:44" x14ac:dyDescent="0.25">
      <c r="A3805">
        <v>201819</v>
      </c>
      <c r="B3805" t="s">
        <v>19</v>
      </c>
      <c r="C3805" t="s">
        <v>110</v>
      </c>
      <c r="D3805" t="s">
        <v>20</v>
      </c>
      <c r="E3805" t="s">
        <v>21</v>
      </c>
      <c r="F3805" t="s">
        <v>22</v>
      </c>
      <c r="G3805" t="s">
        <v>113</v>
      </c>
      <c r="H3805" t="s">
        <v>132</v>
      </c>
      <c r="I3805" t="s">
        <v>166</v>
      </c>
      <c r="J3805" t="s">
        <v>161</v>
      </c>
      <c r="K3805" t="s">
        <v>138</v>
      </c>
      <c r="L3805" t="s">
        <v>50</v>
      </c>
      <c r="M3805" t="s">
        <v>26</v>
      </c>
      <c r="N3805">
        <v>158</v>
      </c>
      <c r="O3805">
        <v>158</v>
      </c>
      <c r="P3805">
        <v>142</v>
      </c>
      <c r="Q3805">
        <v>122</v>
      </c>
      <c r="R3805">
        <v>0</v>
      </c>
      <c r="S3805">
        <v>0</v>
      </c>
      <c r="T3805">
        <v>0</v>
      </c>
      <c r="U3805">
        <v>0</v>
      </c>
      <c r="V3805">
        <v>100</v>
      </c>
      <c r="W3805">
        <v>89</v>
      </c>
      <c r="X3805">
        <v>77</v>
      </c>
      <c r="Y3805" t="s">
        <v>173</v>
      </c>
      <c r="Z3805" t="s">
        <v>173</v>
      </c>
      <c r="AA3805" t="s">
        <v>173</v>
      </c>
      <c r="AB3805" t="s">
        <v>173</v>
      </c>
      <c r="AC3805" s="25">
        <v>100</v>
      </c>
      <c r="AD3805" s="25">
        <v>89.87341772151899</v>
      </c>
      <c r="AE3805" s="25">
        <v>77.215189873417728</v>
      </c>
      <c r="AQ3805" s="5">
        <f>VLOOKUP(AR3805,'End KS4 denominations'!A:G,7,0)</f>
        <v>158</v>
      </c>
      <c r="AR3805" s="5" t="str">
        <f t="shared" si="59"/>
        <v>Girls.S9.state-funded mainstream.Total.Sikh</v>
      </c>
    </row>
    <row r="3806" spans="1:44" x14ac:dyDescent="0.25">
      <c r="A3806">
        <v>201819</v>
      </c>
      <c r="B3806" t="s">
        <v>19</v>
      </c>
      <c r="C3806" t="s">
        <v>110</v>
      </c>
      <c r="D3806" t="s">
        <v>20</v>
      </c>
      <c r="E3806" t="s">
        <v>21</v>
      </c>
      <c r="F3806" t="s">
        <v>22</v>
      </c>
      <c r="G3806" t="s">
        <v>161</v>
      </c>
      <c r="H3806" t="s">
        <v>132</v>
      </c>
      <c r="I3806" t="s">
        <v>166</v>
      </c>
      <c r="J3806" t="s">
        <v>161</v>
      </c>
      <c r="K3806" t="s">
        <v>138</v>
      </c>
      <c r="L3806" t="s">
        <v>50</v>
      </c>
      <c r="M3806" t="s">
        <v>26</v>
      </c>
      <c r="N3806">
        <v>347</v>
      </c>
      <c r="O3806">
        <v>346</v>
      </c>
      <c r="P3806">
        <v>289</v>
      </c>
      <c r="Q3806">
        <v>228</v>
      </c>
      <c r="R3806">
        <v>0</v>
      </c>
      <c r="S3806">
        <v>0</v>
      </c>
      <c r="T3806">
        <v>0</v>
      </c>
      <c r="U3806">
        <v>0</v>
      </c>
      <c r="V3806">
        <v>99</v>
      </c>
      <c r="W3806">
        <v>83</v>
      </c>
      <c r="X3806">
        <v>65</v>
      </c>
      <c r="Y3806" t="s">
        <v>173</v>
      </c>
      <c r="Z3806" t="s">
        <v>173</v>
      </c>
      <c r="AA3806" t="s">
        <v>173</v>
      </c>
      <c r="AB3806" t="s">
        <v>173</v>
      </c>
      <c r="AC3806" s="25">
        <v>99.140401146131808</v>
      </c>
      <c r="AD3806" s="25">
        <v>82.808022922636098</v>
      </c>
      <c r="AE3806" s="25">
        <v>65.329512893982809</v>
      </c>
      <c r="AQ3806" s="5">
        <f>VLOOKUP(AR3806,'End KS4 denominations'!A:G,7,0)</f>
        <v>349</v>
      </c>
      <c r="AR3806" s="5" t="str">
        <f t="shared" si="59"/>
        <v>Total.S9.state-funded mainstream.Total.Sikh</v>
      </c>
    </row>
    <row r="3807" spans="1:44" x14ac:dyDescent="0.25">
      <c r="A3807">
        <v>201819</v>
      </c>
      <c r="B3807" t="s">
        <v>19</v>
      </c>
      <c r="C3807" t="s">
        <v>110</v>
      </c>
      <c r="D3807" t="s">
        <v>20</v>
      </c>
      <c r="E3807" t="s">
        <v>21</v>
      </c>
      <c r="F3807" t="s">
        <v>22</v>
      </c>
      <c r="G3807" t="s">
        <v>111</v>
      </c>
      <c r="H3807" t="s">
        <v>132</v>
      </c>
      <c r="I3807" t="s">
        <v>166</v>
      </c>
      <c r="J3807" t="s">
        <v>161</v>
      </c>
      <c r="K3807" t="s">
        <v>90</v>
      </c>
      <c r="L3807" t="s">
        <v>51</v>
      </c>
      <c r="M3807" t="s">
        <v>26</v>
      </c>
      <c r="N3807">
        <v>14901</v>
      </c>
      <c r="O3807">
        <v>14489</v>
      </c>
      <c r="P3807">
        <v>8939</v>
      </c>
      <c r="Q3807">
        <v>5911</v>
      </c>
      <c r="R3807">
        <v>0</v>
      </c>
      <c r="S3807">
        <v>0</v>
      </c>
      <c r="T3807">
        <v>0</v>
      </c>
      <c r="U3807">
        <v>0</v>
      </c>
      <c r="V3807">
        <v>97</v>
      </c>
      <c r="W3807">
        <v>59</v>
      </c>
      <c r="X3807">
        <v>39</v>
      </c>
      <c r="Y3807" t="s">
        <v>173</v>
      </c>
      <c r="Z3807" t="s">
        <v>173</v>
      </c>
      <c r="AA3807" t="s">
        <v>173</v>
      </c>
      <c r="AB3807" t="s">
        <v>173</v>
      </c>
      <c r="AC3807" s="25">
        <v>95.397682380826964</v>
      </c>
      <c r="AD3807" s="25">
        <v>58.855675533315775</v>
      </c>
      <c r="AE3807" s="25">
        <v>38.918883328943906</v>
      </c>
      <c r="AQ3807" s="5">
        <f>VLOOKUP(AR3807,'End KS4 denominations'!A:G,7,0)</f>
        <v>15188</v>
      </c>
      <c r="AR3807" s="5" t="str">
        <f t="shared" si="59"/>
        <v>Boys.S9.state-funded mainstream.Total.Church of England</v>
      </c>
    </row>
    <row r="3808" spans="1:44" x14ac:dyDescent="0.25">
      <c r="A3808">
        <v>201819</v>
      </c>
      <c r="B3808" t="s">
        <v>19</v>
      </c>
      <c r="C3808" t="s">
        <v>110</v>
      </c>
      <c r="D3808" t="s">
        <v>20</v>
      </c>
      <c r="E3808" t="s">
        <v>21</v>
      </c>
      <c r="F3808" t="s">
        <v>22</v>
      </c>
      <c r="G3808" t="s">
        <v>113</v>
      </c>
      <c r="H3808" t="s">
        <v>132</v>
      </c>
      <c r="I3808" t="s">
        <v>166</v>
      </c>
      <c r="J3808" t="s">
        <v>161</v>
      </c>
      <c r="K3808" t="s">
        <v>90</v>
      </c>
      <c r="L3808" t="s">
        <v>51</v>
      </c>
      <c r="M3808" t="s">
        <v>26</v>
      </c>
      <c r="N3808">
        <v>14451</v>
      </c>
      <c r="O3808">
        <v>14096</v>
      </c>
      <c r="P3808">
        <v>9314</v>
      </c>
      <c r="Q3808">
        <v>6269</v>
      </c>
      <c r="R3808">
        <v>0</v>
      </c>
      <c r="S3808">
        <v>0</v>
      </c>
      <c r="T3808">
        <v>0</v>
      </c>
      <c r="U3808">
        <v>0</v>
      </c>
      <c r="V3808">
        <v>97</v>
      </c>
      <c r="W3808">
        <v>64</v>
      </c>
      <c r="X3808">
        <v>43</v>
      </c>
      <c r="Y3808" t="s">
        <v>173</v>
      </c>
      <c r="Z3808" t="s">
        <v>173</v>
      </c>
      <c r="AA3808" t="s">
        <v>173</v>
      </c>
      <c r="AB3808" t="s">
        <v>173</v>
      </c>
      <c r="AC3808" s="25">
        <v>96.238137502560249</v>
      </c>
      <c r="AD3808" s="25">
        <v>63.589813613709289</v>
      </c>
      <c r="AE3808" s="25">
        <v>42.800573496279107</v>
      </c>
      <c r="AQ3808" s="5">
        <f>VLOOKUP(AR3808,'End KS4 denominations'!A:G,7,0)</f>
        <v>14647</v>
      </c>
      <c r="AR3808" s="5" t="str">
        <f t="shared" si="59"/>
        <v>Girls.S9.state-funded mainstream.Total.Church of England</v>
      </c>
    </row>
    <row r="3809" spans="1:44" x14ac:dyDescent="0.25">
      <c r="A3809">
        <v>201819</v>
      </c>
      <c r="B3809" t="s">
        <v>19</v>
      </c>
      <c r="C3809" t="s">
        <v>110</v>
      </c>
      <c r="D3809" t="s">
        <v>20</v>
      </c>
      <c r="E3809" t="s">
        <v>21</v>
      </c>
      <c r="F3809" t="s">
        <v>22</v>
      </c>
      <c r="G3809" t="s">
        <v>161</v>
      </c>
      <c r="H3809" t="s">
        <v>132</v>
      </c>
      <c r="I3809" t="s">
        <v>166</v>
      </c>
      <c r="J3809" t="s">
        <v>161</v>
      </c>
      <c r="K3809" t="s">
        <v>90</v>
      </c>
      <c r="L3809" t="s">
        <v>51</v>
      </c>
      <c r="M3809" t="s">
        <v>26</v>
      </c>
      <c r="N3809">
        <v>29352</v>
      </c>
      <c r="O3809">
        <v>28585</v>
      </c>
      <c r="P3809">
        <v>18253</v>
      </c>
      <c r="Q3809">
        <v>12180</v>
      </c>
      <c r="R3809">
        <v>0</v>
      </c>
      <c r="S3809">
        <v>0</v>
      </c>
      <c r="T3809">
        <v>0</v>
      </c>
      <c r="U3809">
        <v>0</v>
      </c>
      <c r="V3809">
        <v>97</v>
      </c>
      <c r="W3809">
        <v>62</v>
      </c>
      <c r="X3809">
        <v>41</v>
      </c>
      <c r="Y3809" t="s">
        <v>173</v>
      </c>
      <c r="Z3809" t="s">
        <v>173</v>
      </c>
      <c r="AA3809" t="s">
        <v>173</v>
      </c>
      <c r="AB3809" t="s">
        <v>173</v>
      </c>
      <c r="AC3809" s="25">
        <v>95.810289927936992</v>
      </c>
      <c r="AD3809" s="25">
        <v>61.179822356292945</v>
      </c>
      <c r="AE3809" s="25">
        <v>40.824534942181998</v>
      </c>
      <c r="AQ3809" s="5">
        <f>VLOOKUP(AR3809,'End KS4 denominations'!A:G,7,0)</f>
        <v>29835</v>
      </c>
      <c r="AR3809" s="5" t="str">
        <f t="shared" si="59"/>
        <v>Total.S9.state-funded mainstream.Total.Church of England</v>
      </c>
    </row>
    <row r="3810" spans="1:44" x14ac:dyDescent="0.25">
      <c r="A3810">
        <v>201819</v>
      </c>
      <c r="B3810" t="s">
        <v>19</v>
      </c>
      <c r="C3810" t="s">
        <v>110</v>
      </c>
      <c r="D3810" t="s">
        <v>20</v>
      </c>
      <c r="E3810" t="s">
        <v>21</v>
      </c>
      <c r="F3810" t="s">
        <v>22</v>
      </c>
      <c r="G3810" t="s">
        <v>111</v>
      </c>
      <c r="H3810" t="s">
        <v>132</v>
      </c>
      <c r="I3810" t="s">
        <v>166</v>
      </c>
      <c r="J3810" t="s">
        <v>161</v>
      </c>
      <c r="K3810" t="s">
        <v>135</v>
      </c>
      <c r="L3810" t="s">
        <v>51</v>
      </c>
      <c r="M3810" t="s">
        <v>26</v>
      </c>
      <c r="N3810">
        <v>77</v>
      </c>
      <c r="O3810">
        <v>76</v>
      </c>
      <c r="P3810">
        <v>59</v>
      </c>
      <c r="Q3810">
        <v>44</v>
      </c>
      <c r="R3810">
        <v>0</v>
      </c>
      <c r="S3810">
        <v>0</v>
      </c>
      <c r="T3810">
        <v>0</v>
      </c>
      <c r="U3810">
        <v>0</v>
      </c>
      <c r="V3810">
        <v>98</v>
      </c>
      <c r="W3810">
        <v>76</v>
      </c>
      <c r="X3810">
        <v>57</v>
      </c>
      <c r="Y3810" t="s">
        <v>173</v>
      </c>
      <c r="Z3810" t="s">
        <v>173</v>
      </c>
      <c r="AA3810" t="s">
        <v>173</v>
      </c>
      <c r="AB3810" t="s">
        <v>173</v>
      </c>
      <c r="AC3810" s="25">
        <v>98.701298701298697</v>
      </c>
      <c r="AD3810" s="25">
        <v>76.623376623376629</v>
      </c>
      <c r="AE3810" s="25">
        <v>57.142857142857139</v>
      </c>
      <c r="AQ3810" s="5">
        <f>VLOOKUP(AR3810,'End KS4 denominations'!A:G,7,0)</f>
        <v>77</v>
      </c>
      <c r="AR3810" s="5" t="str">
        <f t="shared" si="59"/>
        <v>Boys.S9.state-funded mainstream.Total.Hindu</v>
      </c>
    </row>
    <row r="3811" spans="1:44" x14ac:dyDescent="0.25">
      <c r="A3811">
        <v>201819</v>
      </c>
      <c r="B3811" t="s">
        <v>19</v>
      </c>
      <c r="C3811" t="s">
        <v>110</v>
      </c>
      <c r="D3811" t="s">
        <v>20</v>
      </c>
      <c r="E3811" t="s">
        <v>21</v>
      </c>
      <c r="F3811" t="s">
        <v>22</v>
      </c>
      <c r="G3811" t="s">
        <v>113</v>
      </c>
      <c r="H3811" t="s">
        <v>132</v>
      </c>
      <c r="I3811" t="s">
        <v>166</v>
      </c>
      <c r="J3811" t="s">
        <v>161</v>
      </c>
      <c r="K3811" t="s">
        <v>135</v>
      </c>
      <c r="L3811" t="s">
        <v>51</v>
      </c>
      <c r="M3811" t="s">
        <v>26</v>
      </c>
      <c r="N3811">
        <v>68</v>
      </c>
      <c r="O3811">
        <v>68</v>
      </c>
      <c r="P3811">
        <v>59</v>
      </c>
      <c r="Q3811">
        <v>48</v>
      </c>
      <c r="R3811">
        <v>0</v>
      </c>
      <c r="S3811">
        <v>0</v>
      </c>
      <c r="T3811">
        <v>0</v>
      </c>
      <c r="U3811">
        <v>0</v>
      </c>
      <c r="V3811">
        <v>100</v>
      </c>
      <c r="W3811">
        <v>86</v>
      </c>
      <c r="X3811">
        <v>70</v>
      </c>
      <c r="Y3811" t="s">
        <v>173</v>
      </c>
      <c r="Z3811" t="s">
        <v>173</v>
      </c>
      <c r="AA3811" t="s">
        <v>173</v>
      </c>
      <c r="AB3811" t="s">
        <v>173</v>
      </c>
      <c r="AC3811" s="25">
        <v>100</v>
      </c>
      <c r="AD3811" s="25">
        <v>86.764705882352942</v>
      </c>
      <c r="AE3811" s="25">
        <v>70.588235294117652</v>
      </c>
      <c r="AQ3811" s="5">
        <f>VLOOKUP(AR3811,'End KS4 denominations'!A:G,7,0)</f>
        <v>68</v>
      </c>
      <c r="AR3811" s="5" t="str">
        <f t="shared" si="59"/>
        <v>Girls.S9.state-funded mainstream.Total.Hindu</v>
      </c>
    </row>
    <row r="3812" spans="1:44" x14ac:dyDescent="0.25">
      <c r="A3812">
        <v>201819</v>
      </c>
      <c r="B3812" t="s">
        <v>19</v>
      </c>
      <c r="C3812" t="s">
        <v>110</v>
      </c>
      <c r="D3812" t="s">
        <v>20</v>
      </c>
      <c r="E3812" t="s">
        <v>21</v>
      </c>
      <c r="F3812" t="s">
        <v>22</v>
      </c>
      <c r="G3812" t="s">
        <v>161</v>
      </c>
      <c r="H3812" t="s">
        <v>132</v>
      </c>
      <c r="I3812" t="s">
        <v>166</v>
      </c>
      <c r="J3812" t="s">
        <v>161</v>
      </c>
      <c r="K3812" t="s">
        <v>135</v>
      </c>
      <c r="L3812" t="s">
        <v>51</v>
      </c>
      <c r="M3812" t="s">
        <v>26</v>
      </c>
      <c r="N3812">
        <v>145</v>
      </c>
      <c r="O3812">
        <v>144</v>
      </c>
      <c r="P3812">
        <v>118</v>
      </c>
      <c r="Q3812">
        <v>92</v>
      </c>
      <c r="R3812">
        <v>0</v>
      </c>
      <c r="S3812">
        <v>0</v>
      </c>
      <c r="T3812">
        <v>0</v>
      </c>
      <c r="U3812">
        <v>0</v>
      </c>
      <c r="V3812">
        <v>99</v>
      </c>
      <c r="W3812">
        <v>81</v>
      </c>
      <c r="X3812">
        <v>63</v>
      </c>
      <c r="Y3812" t="s">
        <v>173</v>
      </c>
      <c r="Z3812" t="s">
        <v>173</v>
      </c>
      <c r="AA3812" t="s">
        <v>173</v>
      </c>
      <c r="AB3812" t="s">
        <v>173</v>
      </c>
      <c r="AC3812" s="25">
        <v>99.310344827586206</v>
      </c>
      <c r="AD3812" s="25">
        <v>81.379310344827587</v>
      </c>
      <c r="AE3812" s="25">
        <v>63.448275862068968</v>
      </c>
      <c r="AQ3812" s="5">
        <f>VLOOKUP(AR3812,'End KS4 denominations'!A:G,7,0)</f>
        <v>145</v>
      </c>
      <c r="AR3812" s="5" t="str">
        <f t="shared" si="59"/>
        <v>Total.S9.state-funded mainstream.Total.Hindu</v>
      </c>
    </row>
    <row r="3813" spans="1:44" x14ac:dyDescent="0.25">
      <c r="A3813">
        <v>201819</v>
      </c>
      <c r="B3813" t="s">
        <v>19</v>
      </c>
      <c r="C3813" t="s">
        <v>110</v>
      </c>
      <c r="D3813" t="s">
        <v>20</v>
      </c>
      <c r="E3813" t="s">
        <v>21</v>
      </c>
      <c r="F3813" t="s">
        <v>22</v>
      </c>
      <c r="G3813" t="s">
        <v>111</v>
      </c>
      <c r="H3813" t="s">
        <v>132</v>
      </c>
      <c r="I3813" t="s">
        <v>166</v>
      </c>
      <c r="J3813" t="s">
        <v>161</v>
      </c>
      <c r="K3813" t="s">
        <v>136</v>
      </c>
      <c r="L3813" t="s">
        <v>51</v>
      </c>
      <c r="M3813" t="s">
        <v>26</v>
      </c>
      <c r="N3813">
        <v>604</v>
      </c>
      <c r="O3813">
        <v>595</v>
      </c>
      <c r="P3813">
        <v>488</v>
      </c>
      <c r="Q3813">
        <v>379</v>
      </c>
      <c r="R3813">
        <v>0</v>
      </c>
      <c r="S3813">
        <v>0</v>
      </c>
      <c r="T3813">
        <v>0</v>
      </c>
      <c r="U3813">
        <v>0</v>
      </c>
      <c r="V3813">
        <v>98</v>
      </c>
      <c r="W3813">
        <v>80</v>
      </c>
      <c r="X3813">
        <v>62</v>
      </c>
      <c r="Y3813" t="s">
        <v>173</v>
      </c>
      <c r="Z3813" t="s">
        <v>173</v>
      </c>
      <c r="AA3813" t="s">
        <v>173</v>
      </c>
      <c r="AB3813" t="s">
        <v>173</v>
      </c>
      <c r="AC3813" s="25">
        <v>95.352564102564102</v>
      </c>
      <c r="AD3813" s="25">
        <v>78.205128205128204</v>
      </c>
      <c r="AE3813" s="25">
        <v>60.737179487179482</v>
      </c>
      <c r="AQ3813" s="5">
        <f>VLOOKUP(AR3813,'End KS4 denominations'!A:G,7,0)</f>
        <v>624</v>
      </c>
      <c r="AR3813" s="5" t="str">
        <f t="shared" si="59"/>
        <v>Boys.S9.state-funded mainstream.Total.Jewish</v>
      </c>
    </row>
    <row r="3814" spans="1:44" x14ac:dyDescent="0.25">
      <c r="A3814">
        <v>201819</v>
      </c>
      <c r="B3814" t="s">
        <v>19</v>
      </c>
      <c r="C3814" t="s">
        <v>110</v>
      </c>
      <c r="D3814" t="s">
        <v>20</v>
      </c>
      <c r="E3814" t="s">
        <v>21</v>
      </c>
      <c r="F3814" t="s">
        <v>22</v>
      </c>
      <c r="G3814" t="s">
        <v>113</v>
      </c>
      <c r="H3814" t="s">
        <v>132</v>
      </c>
      <c r="I3814" t="s">
        <v>166</v>
      </c>
      <c r="J3814" t="s">
        <v>161</v>
      </c>
      <c r="K3814" t="s">
        <v>136</v>
      </c>
      <c r="L3814" t="s">
        <v>51</v>
      </c>
      <c r="M3814" t="s">
        <v>26</v>
      </c>
      <c r="N3814">
        <v>748</v>
      </c>
      <c r="O3814">
        <v>740</v>
      </c>
      <c r="P3814">
        <v>623</v>
      </c>
      <c r="Q3814">
        <v>478</v>
      </c>
      <c r="R3814">
        <v>0</v>
      </c>
      <c r="S3814">
        <v>0</v>
      </c>
      <c r="T3814">
        <v>0</v>
      </c>
      <c r="U3814">
        <v>0</v>
      </c>
      <c r="V3814">
        <v>98</v>
      </c>
      <c r="W3814">
        <v>83</v>
      </c>
      <c r="X3814">
        <v>63</v>
      </c>
      <c r="Y3814" t="s">
        <v>173</v>
      </c>
      <c r="Z3814" t="s">
        <v>173</v>
      </c>
      <c r="AA3814" t="s">
        <v>173</v>
      </c>
      <c r="AB3814" t="s">
        <v>173</v>
      </c>
      <c r="AC3814" s="25">
        <v>97.240473061760852</v>
      </c>
      <c r="AD3814" s="25">
        <v>81.865965834428394</v>
      </c>
      <c r="AE3814" s="25">
        <v>62.812089356110377</v>
      </c>
      <c r="AQ3814" s="5">
        <f>VLOOKUP(AR3814,'End KS4 denominations'!A:G,7,0)</f>
        <v>761</v>
      </c>
      <c r="AR3814" s="5" t="str">
        <f t="shared" si="59"/>
        <v>Girls.S9.state-funded mainstream.Total.Jewish</v>
      </c>
    </row>
    <row r="3815" spans="1:44" x14ac:dyDescent="0.25">
      <c r="A3815">
        <v>201819</v>
      </c>
      <c r="B3815" t="s">
        <v>19</v>
      </c>
      <c r="C3815" t="s">
        <v>110</v>
      </c>
      <c r="D3815" t="s">
        <v>20</v>
      </c>
      <c r="E3815" t="s">
        <v>21</v>
      </c>
      <c r="F3815" t="s">
        <v>22</v>
      </c>
      <c r="G3815" t="s">
        <v>161</v>
      </c>
      <c r="H3815" t="s">
        <v>132</v>
      </c>
      <c r="I3815" t="s">
        <v>166</v>
      </c>
      <c r="J3815" t="s">
        <v>161</v>
      </c>
      <c r="K3815" t="s">
        <v>136</v>
      </c>
      <c r="L3815" t="s">
        <v>51</v>
      </c>
      <c r="M3815" t="s">
        <v>26</v>
      </c>
      <c r="N3815">
        <v>1352</v>
      </c>
      <c r="O3815">
        <v>1335</v>
      </c>
      <c r="P3815">
        <v>1111</v>
      </c>
      <c r="Q3815">
        <v>857</v>
      </c>
      <c r="R3815">
        <v>0</v>
      </c>
      <c r="S3815">
        <v>0</v>
      </c>
      <c r="T3815">
        <v>0</v>
      </c>
      <c r="U3815">
        <v>0</v>
      </c>
      <c r="V3815">
        <v>98</v>
      </c>
      <c r="W3815">
        <v>82</v>
      </c>
      <c r="X3815">
        <v>63</v>
      </c>
      <c r="Y3815" t="s">
        <v>173</v>
      </c>
      <c r="Z3815" t="s">
        <v>173</v>
      </c>
      <c r="AA3815" t="s">
        <v>173</v>
      </c>
      <c r="AB3815" t="s">
        <v>173</v>
      </c>
      <c r="AC3815" s="25">
        <v>96.389891696750908</v>
      </c>
      <c r="AD3815" s="25">
        <v>80.216606498194949</v>
      </c>
      <c r="AE3815" s="25">
        <v>61.877256317689536</v>
      </c>
      <c r="AQ3815" s="5">
        <f>VLOOKUP(AR3815,'End KS4 denominations'!A:G,7,0)</f>
        <v>1385</v>
      </c>
      <c r="AR3815" s="5" t="str">
        <f t="shared" si="59"/>
        <v>Total.S9.state-funded mainstream.Total.Jewish</v>
      </c>
    </row>
    <row r="3816" spans="1:44" x14ac:dyDescent="0.25">
      <c r="A3816">
        <v>201819</v>
      </c>
      <c r="B3816" t="s">
        <v>19</v>
      </c>
      <c r="C3816" t="s">
        <v>110</v>
      </c>
      <c r="D3816" t="s">
        <v>20</v>
      </c>
      <c r="E3816" t="s">
        <v>21</v>
      </c>
      <c r="F3816" t="s">
        <v>22</v>
      </c>
      <c r="G3816" t="s">
        <v>111</v>
      </c>
      <c r="H3816" t="s">
        <v>132</v>
      </c>
      <c r="I3816" t="s">
        <v>166</v>
      </c>
      <c r="J3816" t="s">
        <v>161</v>
      </c>
      <c r="K3816" t="s">
        <v>137</v>
      </c>
      <c r="L3816" t="s">
        <v>51</v>
      </c>
      <c r="M3816" t="s">
        <v>26</v>
      </c>
      <c r="N3816">
        <v>387</v>
      </c>
      <c r="O3816">
        <v>367</v>
      </c>
      <c r="P3816">
        <v>305</v>
      </c>
      <c r="Q3816">
        <v>227</v>
      </c>
      <c r="R3816">
        <v>0</v>
      </c>
      <c r="S3816">
        <v>0</v>
      </c>
      <c r="T3816">
        <v>0</v>
      </c>
      <c r="U3816">
        <v>0</v>
      </c>
      <c r="V3816">
        <v>94</v>
      </c>
      <c r="W3816">
        <v>78</v>
      </c>
      <c r="X3816">
        <v>58</v>
      </c>
      <c r="Y3816" t="s">
        <v>173</v>
      </c>
      <c r="Z3816" t="s">
        <v>173</v>
      </c>
      <c r="AA3816" t="s">
        <v>173</v>
      </c>
      <c r="AB3816" t="s">
        <v>173</v>
      </c>
      <c r="AC3816" s="25">
        <v>94.344473007712082</v>
      </c>
      <c r="AD3816" s="25">
        <v>78.40616966580977</v>
      </c>
      <c r="AE3816" s="25">
        <v>58.354755784061695</v>
      </c>
      <c r="AQ3816" s="5">
        <f>VLOOKUP(AR3816,'End KS4 denominations'!A:G,7,0)</f>
        <v>389</v>
      </c>
      <c r="AR3816" s="5" t="str">
        <f t="shared" si="59"/>
        <v>Boys.S9.state-funded mainstream.Total.Muslim</v>
      </c>
    </row>
    <row r="3817" spans="1:44" x14ac:dyDescent="0.25">
      <c r="A3817">
        <v>201819</v>
      </c>
      <c r="B3817" t="s">
        <v>19</v>
      </c>
      <c r="C3817" t="s">
        <v>110</v>
      </c>
      <c r="D3817" t="s">
        <v>20</v>
      </c>
      <c r="E3817" t="s">
        <v>21</v>
      </c>
      <c r="F3817" t="s">
        <v>22</v>
      </c>
      <c r="G3817" t="s">
        <v>113</v>
      </c>
      <c r="H3817" t="s">
        <v>132</v>
      </c>
      <c r="I3817" t="s">
        <v>166</v>
      </c>
      <c r="J3817" t="s">
        <v>161</v>
      </c>
      <c r="K3817" t="s">
        <v>137</v>
      </c>
      <c r="L3817" t="s">
        <v>51</v>
      </c>
      <c r="M3817" t="s">
        <v>26</v>
      </c>
      <c r="N3817">
        <v>772</v>
      </c>
      <c r="O3817">
        <v>764</v>
      </c>
      <c r="P3817">
        <v>628</v>
      </c>
      <c r="Q3817">
        <v>486</v>
      </c>
      <c r="R3817">
        <v>0</v>
      </c>
      <c r="S3817">
        <v>0</v>
      </c>
      <c r="T3817">
        <v>0</v>
      </c>
      <c r="U3817">
        <v>0</v>
      </c>
      <c r="V3817">
        <v>98</v>
      </c>
      <c r="W3817">
        <v>81</v>
      </c>
      <c r="X3817">
        <v>62</v>
      </c>
      <c r="Y3817" t="s">
        <v>173</v>
      </c>
      <c r="Z3817" t="s">
        <v>173</v>
      </c>
      <c r="AA3817" t="s">
        <v>173</v>
      </c>
      <c r="AB3817" t="s">
        <v>173</v>
      </c>
      <c r="AC3817" s="25">
        <v>97.573435504469984</v>
      </c>
      <c r="AD3817" s="25">
        <v>80.204342273307788</v>
      </c>
      <c r="AE3817" s="25">
        <v>62.068965517241381</v>
      </c>
      <c r="AQ3817" s="5">
        <f>VLOOKUP(AR3817,'End KS4 denominations'!A:G,7,0)</f>
        <v>783</v>
      </c>
      <c r="AR3817" s="5" t="str">
        <f t="shared" si="59"/>
        <v>Girls.S9.state-funded mainstream.Total.Muslim</v>
      </c>
    </row>
    <row r="3818" spans="1:44" x14ac:dyDescent="0.25">
      <c r="A3818">
        <v>201819</v>
      </c>
      <c r="B3818" t="s">
        <v>19</v>
      </c>
      <c r="C3818" t="s">
        <v>110</v>
      </c>
      <c r="D3818" t="s">
        <v>20</v>
      </c>
      <c r="E3818" t="s">
        <v>21</v>
      </c>
      <c r="F3818" t="s">
        <v>22</v>
      </c>
      <c r="G3818" t="s">
        <v>161</v>
      </c>
      <c r="H3818" t="s">
        <v>132</v>
      </c>
      <c r="I3818" t="s">
        <v>166</v>
      </c>
      <c r="J3818" t="s">
        <v>161</v>
      </c>
      <c r="K3818" t="s">
        <v>137</v>
      </c>
      <c r="L3818" t="s">
        <v>51</v>
      </c>
      <c r="M3818" t="s">
        <v>26</v>
      </c>
      <c r="N3818">
        <v>1159</v>
      </c>
      <c r="O3818">
        <v>1131</v>
      </c>
      <c r="P3818">
        <v>933</v>
      </c>
      <c r="Q3818">
        <v>713</v>
      </c>
      <c r="R3818">
        <v>0</v>
      </c>
      <c r="S3818">
        <v>0</v>
      </c>
      <c r="T3818">
        <v>0</v>
      </c>
      <c r="U3818">
        <v>0</v>
      </c>
      <c r="V3818">
        <v>97</v>
      </c>
      <c r="W3818">
        <v>80</v>
      </c>
      <c r="X3818">
        <v>61</v>
      </c>
      <c r="Y3818" t="s">
        <v>173</v>
      </c>
      <c r="Z3818" t="s">
        <v>173</v>
      </c>
      <c r="AA3818" t="s">
        <v>173</v>
      </c>
      <c r="AB3818" t="s">
        <v>173</v>
      </c>
      <c r="AC3818" s="25">
        <v>96.50170648464163</v>
      </c>
      <c r="AD3818" s="25">
        <v>79.607508532423211</v>
      </c>
      <c r="AE3818" s="25">
        <v>60.836177474402731</v>
      </c>
      <c r="AQ3818" s="5">
        <f>VLOOKUP(AR3818,'End KS4 denominations'!A:G,7,0)</f>
        <v>1172</v>
      </c>
      <c r="AR3818" s="5" t="str">
        <f t="shared" si="59"/>
        <v>Total.S9.state-funded mainstream.Total.Muslim</v>
      </c>
    </row>
    <row r="3819" spans="1:44" x14ac:dyDescent="0.25">
      <c r="A3819">
        <v>201819</v>
      </c>
      <c r="B3819" t="s">
        <v>19</v>
      </c>
      <c r="C3819" t="s">
        <v>110</v>
      </c>
      <c r="D3819" t="s">
        <v>20</v>
      </c>
      <c r="E3819" t="s">
        <v>21</v>
      </c>
      <c r="F3819" t="s">
        <v>22</v>
      </c>
      <c r="G3819" t="s">
        <v>111</v>
      </c>
      <c r="H3819" t="s">
        <v>132</v>
      </c>
      <c r="I3819" t="s">
        <v>166</v>
      </c>
      <c r="J3819" t="s">
        <v>161</v>
      </c>
      <c r="K3819" t="s">
        <v>91</v>
      </c>
      <c r="L3819" t="s">
        <v>51</v>
      </c>
      <c r="M3819" t="s">
        <v>26</v>
      </c>
      <c r="N3819">
        <v>217182</v>
      </c>
      <c r="O3819">
        <v>209818</v>
      </c>
      <c r="P3819">
        <v>122793</v>
      </c>
      <c r="Q3819">
        <v>79411</v>
      </c>
      <c r="R3819">
        <v>0</v>
      </c>
      <c r="S3819">
        <v>0</v>
      </c>
      <c r="T3819">
        <v>0</v>
      </c>
      <c r="U3819">
        <v>0</v>
      </c>
      <c r="V3819">
        <v>96</v>
      </c>
      <c r="W3819">
        <v>56</v>
      </c>
      <c r="X3819">
        <v>36</v>
      </c>
      <c r="Y3819" t="s">
        <v>173</v>
      </c>
      <c r="Z3819" t="s">
        <v>173</v>
      </c>
      <c r="AA3819" t="s">
        <v>173</v>
      </c>
      <c r="AB3819" t="s">
        <v>173</v>
      </c>
      <c r="AC3819" s="25">
        <v>94.550944076427385</v>
      </c>
      <c r="AD3819" s="25">
        <v>55.334595106124105</v>
      </c>
      <c r="AE3819" s="25">
        <v>35.785228245685182</v>
      </c>
      <c r="AQ3819" s="5">
        <f>VLOOKUP(AR3819,'End KS4 denominations'!A:G,7,0)</f>
        <v>221910</v>
      </c>
      <c r="AR3819" s="5" t="str">
        <f t="shared" si="59"/>
        <v>Boys.S9.state-funded mainstream.Total.No religious character</v>
      </c>
    </row>
    <row r="3820" spans="1:44" x14ac:dyDescent="0.25">
      <c r="A3820">
        <v>201819</v>
      </c>
      <c r="B3820" t="s">
        <v>19</v>
      </c>
      <c r="C3820" t="s">
        <v>110</v>
      </c>
      <c r="D3820" t="s">
        <v>20</v>
      </c>
      <c r="E3820" t="s">
        <v>21</v>
      </c>
      <c r="F3820" t="s">
        <v>22</v>
      </c>
      <c r="G3820" t="s">
        <v>113</v>
      </c>
      <c r="H3820" t="s">
        <v>132</v>
      </c>
      <c r="I3820" t="s">
        <v>166</v>
      </c>
      <c r="J3820" t="s">
        <v>161</v>
      </c>
      <c r="K3820" t="s">
        <v>91</v>
      </c>
      <c r="L3820" t="s">
        <v>51</v>
      </c>
      <c r="M3820" t="s">
        <v>26</v>
      </c>
      <c r="N3820">
        <v>212220</v>
      </c>
      <c r="O3820">
        <v>206568</v>
      </c>
      <c r="P3820">
        <v>133307</v>
      </c>
      <c r="Q3820">
        <v>89439</v>
      </c>
      <c r="R3820">
        <v>0</v>
      </c>
      <c r="S3820">
        <v>0</v>
      </c>
      <c r="T3820">
        <v>0</v>
      </c>
      <c r="U3820">
        <v>0</v>
      </c>
      <c r="V3820">
        <v>97</v>
      </c>
      <c r="W3820">
        <v>62</v>
      </c>
      <c r="X3820">
        <v>42</v>
      </c>
      <c r="Y3820" t="s">
        <v>173</v>
      </c>
      <c r="Z3820" t="s">
        <v>173</v>
      </c>
      <c r="AA3820" t="s">
        <v>173</v>
      </c>
      <c r="AB3820" t="s">
        <v>173</v>
      </c>
      <c r="AC3820" s="25">
        <v>95.87613075705606</v>
      </c>
      <c r="AD3820" s="25">
        <v>61.872891071370553</v>
      </c>
      <c r="AE3820" s="25">
        <v>41.512069917801099</v>
      </c>
      <c r="AQ3820" s="5">
        <f>VLOOKUP(AR3820,'End KS4 denominations'!A:G,7,0)</f>
        <v>215453</v>
      </c>
      <c r="AR3820" s="5" t="str">
        <f t="shared" si="59"/>
        <v>Girls.S9.state-funded mainstream.Total.No religious character</v>
      </c>
    </row>
    <row r="3821" spans="1:44" x14ac:dyDescent="0.25">
      <c r="A3821">
        <v>201819</v>
      </c>
      <c r="B3821" t="s">
        <v>19</v>
      </c>
      <c r="C3821" t="s">
        <v>110</v>
      </c>
      <c r="D3821" t="s">
        <v>20</v>
      </c>
      <c r="E3821" t="s">
        <v>21</v>
      </c>
      <c r="F3821" t="s">
        <v>22</v>
      </c>
      <c r="G3821" t="s">
        <v>161</v>
      </c>
      <c r="H3821" t="s">
        <v>132</v>
      </c>
      <c r="I3821" t="s">
        <v>166</v>
      </c>
      <c r="J3821" t="s">
        <v>161</v>
      </c>
      <c r="K3821" t="s">
        <v>91</v>
      </c>
      <c r="L3821" t="s">
        <v>51</v>
      </c>
      <c r="M3821" t="s">
        <v>26</v>
      </c>
      <c r="N3821">
        <v>429402</v>
      </c>
      <c r="O3821">
        <v>416386</v>
      </c>
      <c r="P3821">
        <v>256100</v>
      </c>
      <c r="Q3821">
        <v>168850</v>
      </c>
      <c r="R3821">
        <v>0</v>
      </c>
      <c r="S3821">
        <v>0</v>
      </c>
      <c r="T3821">
        <v>0</v>
      </c>
      <c r="U3821">
        <v>0</v>
      </c>
      <c r="V3821">
        <v>96</v>
      </c>
      <c r="W3821">
        <v>59</v>
      </c>
      <c r="X3821">
        <v>39</v>
      </c>
      <c r="Y3821" t="s">
        <v>173</v>
      </c>
      <c r="Z3821" t="s">
        <v>173</v>
      </c>
      <c r="AA3821" t="s">
        <v>173</v>
      </c>
      <c r="AB3821" t="s">
        <v>173</v>
      </c>
      <c r="AC3821" s="25">
        <v>95.20375523306727</v>
      </c>
      <c r="AD3821" s="25">
        <v>58.555479087165587</v>
      </c>
      <c r="AE3821" s="25">
        <v>38.606375024864931</v>
      </c>
      <c r="AQ3821" s="5">
        <f>VLOOKUP(AR3821,'End KS4 denominations'!A:G,7,0)</f>
        <v>437363</v>
      </c>
      <c r="AR3821" s="5" t="str">
        <f t="shared" si="59"/>
        <v>Total.S9.state-funded mainstream.Total.No religious character</v>
      </c>
    </row>
    <row r="3822" spans="1:44" x14ac:dyDescent="0.25">
      <c r="A3822">
        <v>201819</v>
      </c>
      <c r="B3822" t="s">
        <v>19</v>
      </c>
      <c r="C3822" t="s">
        <v>110</v>
      </c>
      <c r="D3822" t="s">
        <v>20</v>
      </c>
      <c r="E3822" t="s">
        <v>21</v>
      </c>
      <c r="F3822" t="s">
        <v>22</v>
      </c>
      <c r="G3822" t="s">
        <v>111</v>
      </c>
      <c r="H3822" t="s">
        <v>132</v>
      </c>
      <c r="I3822" t="s">
        <v>166</v>
      </c>
      <c r="J3822" t="s">
        <v>161</v>
      </c>
      <c r="K3822" t="s">
        <v>133</v>
      </c>
      <c r="L3822" t="s">
        <v>51</v>
      </c>
      <c r="M3822" t="s">
        <v>26</v>
      </c>
      <c r="N3822">
        <v>5029</v>
      </c>
      <c r="O3822">
        <v>4910</v>
      </c>
      <c r="P3822">
        <v>3225</v>
      </c>
      <c r="Q3822">
        <v>2358</v>
      </c>
      <c r="R3822">
        <v>0</v>
      </c>
      <c r="S3822">
        <v>0</v>
      </c>
      <c r="T3822">
        <v>0</v>
      </c>
      <c r="U3822">
        <v>0</v>
      </c>
      <c r="V3822">
        <v>97</v>
      </c>
      <c r="W3822">
        <v>64</v>
      </c>
      <c r="X3822">
        <v>46</v>
      </c>
      <c r="Y3822" t="s">
        <v>173</v>
      </c>
      <c r="Z3822" t="s">
        <v>173</v>
      </c>
      <c r="AA3822" t="s">
        <v>173</v>
      </c>
      <c r="AB3822" t="s">
        <v>173</v>
      </c>
      <c r="AC3822" s="25">
        <v>96.029728143946798</v>
      </c>
      <c r="AD3822" s="25">
        <v>63.07451593976139</v>
      </c>
      <c r="AE3822" s="25">
        <v>46.117739096420891</v>
      </c>
      <c r="AQ3822" s="5">
        <f>VLOOKUP(AR3822,'End KS4 denominations'!A:G,7,0)</f>
        <v>5113</v>
      </c>
      <c r="AR3822" s="5" t="str">
        <f t="shared" si="59"/>
        <v>Boys.S9.state-funded mainstream.Total.Other Christian faith</v>
      </c>
    </row>
    <row r="3823" spans="1:44" x14ac:dyDescent="0.25">
      <c r="A3823">
        <v>201819</v>
      </c>
      <c r="B3823" t="s">
        <v>19</v>
      </c>
      <c r="C3823" t="s">
        <v>110</v>
      </c>
      <c r="D3823" t="s">
        <v>20</v>
      </c>
      <c r="E3823" t="s">
        <v>21</v>
      </c>
      <c r="F3823" t="s">
        <v>22</v>
      </c>
      <c r="G3823" t="s">
        <v>113</v>
      </c>
      <c r="H3823" t="s">
        <v>132</v>
      </c>
      <c r="I3823" t="s">
        <v>166</v>
      </c>
      <c r="J3823" t="s">
        <v>161</v>
      </c>
      <c r="K3823" t="s">
        <v>133</v>
      </c>
      <c r="L3823" t="s">
        <v>51</v>
      </c>
      <c r="M3823" t="s">
        <v>26</v>
      </c>
      <c r="N3823">
        <v>4476</v>
      </c>
      <c r="O3823">
        <v>4375</v>
      </c>
      <c r="P3823">
        <v>3028</v>
      </c>
      <c r="Q3823">
        <v>2175</v>
      </c>
      <c r="R3823">
        <v>0</v>
      </c>
      <c r="S3823">
        <v>0</v>
      </c>
      <c r="T3823">
        <v>0</v>
      </c>
      <c r="U3823">
        <v>0</v>
      </c>
      <c r="V3823">
        <v>97</v>
      </c>
      <c r="W3823">
        <v>67</v>
      </c>
      <c r="X3823">
        <v>48</v>
      </c>
      <c r="Y3823" t="s">
        <v>173</v>
      </c>
      <c r="Z3823" t="s">
        <v>173</v>
      </c>
      <c r="AA3823" t="s">
        <v>173</v>
      </c>
      <c r="AB3823" t="s">
        <v>173</v>
      </c>
      <c r="AC3823" s="25">
        <v>96.25962596259626</v>
      </c>
      <c r="AD3823" s="25">
        <v>66.622662266226612</v>
      </c>
      <c r="AE3823" s="25">
        <v>47.854785478547853</v>
      </c>
      <c r="AQ3823" s="5">
        <f>VLOOKUP(AR3823,'End KS4 denominations'!A:G,7,0)</f>
        <v>4545</v>
      </c>
      <c r="AR3823" s="5" t="str">
        <f t="shared" si="59"/>
        <v>Girls.S9.state-funded mainstream.Total.Other Christian faith</v>
      </c>
    </row>
    <row r="3824" spans="1:44" x14ac:dyDescent="0.25">
      <c r="A3824">
        <v>201819</v>
      </c>
      <c r="B3824" t="s">
        <v>19</v>
      </c>
      <c r="C3824" t="s">
        <v>110</v>
      </c>
      <c r="D3824" t="s">
        <v>20</v>
      </c>
      <c r="E3824" t="s">
        <v>21</v>
      </c>
      <c r="F3824" t="s">
        <v>22</v>
      </c>
      <c r="G3824" t="s">
        <v>161</v>
      </c>
      <c r="H3824" t="s">
        <v>132</v>
      </c>
      <c r="I3824" t="s">
        <v>166</v>
      </c>
      <c r="J3824" t="s">
        <v>161</v>
      </c>
      <c r="K3824" t="s">
        <v>133</v>
      </c>
      <c r="L3824" t="s">
        <v>51</v>
      </c>
      <c r="M3824" t="s">
        <v>26</v>
      </c>
      <c r="N3824">
        <v>9505</v>
      </c>
      <c r="O3824">
        <v>9285</v>
      </c>
      <c r="P3824">
        <v>6253</v>
      </c>
      <c r="Q3824">
        <v>4533</v>
      </c>
      <c r="R3824">
        <v>0</v>
      </c>
      <c r="S3824">
        <v>0</v>
      </c>
      <c r="T3824">
        <v>0</v>
      </c>
      <c r="U3824">
        <v>0</v>
      </c>
      <c r="V3824">
        <v>97</v>
      </c>
      <c r="W3824">
        <v>65</v>
      </c>
      <c r="X3824">
        <v>47</v>
      </c>
      <c r="Y3824" t="s">
        <v>173</v>
      </c>
      <c r="Z3824" t="s">
        <v>173</v>
      </c>
      <c r="AA3824" t="s">
        <v>173</v>
      </c>
      <c r="AB3824" t="s">
        <v>173</v>
      </c>
      <c r="AC3824" s="25">
        <v>96.137916752950929</v>
      </c>
      <c r="AD3824" s="25">
        <v>64.744253468627051</v>
      </c>
      <c r="AE3824" s="25">
        <v>46.935183267757303</v>
      </c>
      <c r="AQ3824" s="5">
        <f>VLOOKUP(AR3824,'End KS4 denominations'!A:G,7,0)</f>
        <v>9658</v>
      </c>
      <c r="AR3824" s="5" t="str">
        <f t="shared" si="59"/>
        <v>Total.S9.state-funded mainstream.Total.Other Christian faith</v>
      </c>
    </row>
    <row r="3825" spans="1:44" x14ac:dyDescent="0.25">
      <c r="A3825">
        <v>201819</v>
      </c>
      <c r="B3825" t="s">
        <v>19</v>
      </c>
      <c r="C3825" t="s">
        <v>110</v>
      </c>
      <c r="D3825" t="s">
        <v>20</v>
      </c>
      <c r="E3825" t="s">
        <v>21</v>
      </c>
      <c r="F3825" t="s">
        <v>22</v>
      </c>
      <c r="G3825" t="s">
        <v>111</v>
      </c>
      <c r="H3825" t="s">
        <v>132</v>
      </c>
      <c r="I3825" t="s">
        <v>166</v>
      </c>
      <c r="J3825" t="s">
        <v>161</v>
      </c>
      <c r="K3825" t="s">
        <v>134</v>
      </c>
      <c r="L3825" t="s">
        <v>51</v>
      </c>
      <c r="M3825" t="s">
        <v>26</v>
      </c>
      <c r="N3825">
        <v>24411</v>
      </c>
      <c r="O3825">
        <v>23731</v>
      </c>
      <c r="P3825">
        <v>14963</v>
      </c>
      <c r="Q3825">
        <v>9754</v>
      </c>
      <c r="R3825">
        <v>0</v>
      </c>
      <c r="S3825">
        <v>0</v>
      </c>
      <c r="T3825">
        <v>0</v>
      </c>
      <c r="U3825">
        <v>0</v>
      </c>
      <c r="V3825">
        <v>97</v>
      </c>
      <c r="W3825">
        <v>61</v>
      </c>
      <c r="X3825">
        <v>39</v>
      </c>
      <c r="Y3825" t="s">
        <v>173</v>
      </c>
      <c r="Z3825" t="s">
        <v>173</v>
      </c>
      <c r="AA3825" t="s">
        <v>173</v>
      </c>
      <c r="AB3825" t="s">
        <v>173</v>
      </c>
      <c r="AC3825" s="25">
        <v>95.531580854232928</v>
      </c>
      <c r="AD3825" s="25">
        <v>60.235095205507029</v>
      </c>
      <c r="AE3825" s="25">
        <v>39.265730043073951</v>
      </c>
      <c r="AQ3825" s="5">
        <f>VLOOKUP(AR3825,'End KS4 denominations'!A:G,7,0)</f>
        <v>24841</v>
      </c>
      <c r="AR3825" s="5" t="str">
        <f t="shared" si="59"/>
        <v>Boys.S9.state-funded mainstream.Total.Roman catholic</v>
      </c>
    </row>
    <row r="3826" spans="1:44" x14ac:dyDescent="0.25">
      <c r="A3826">
        <v>201819</v>
      </c>
      <c r="B3826" t="s">
        <v>19</v>
      </c>
      <c r="C3826" t="s">
        <v>110</v>
      </c>
      <c r="D3826" t="s">
        <v>20</v>
      </c>
      <c r="E3826" t="s">
        <v>21</v>
      </c>
      <c r="F3826" t="s">
        <v>22</v>
      </c>
      <c r="G3826" t="s">
        <v>113</v>
      </c>
      <c r="H3826" t="s">
        <v>132</v>
      </c>
      <c r="I3826" t="s">
        <v>166</v>
      </c>
      <c r="J3826" t="s">
        <v>161</v>
      </c>
      <c r="K3826" t="s">
        <v>134</v>
      </c>
      <c r="L3826" t="s">
        <v>51</v>
      </c>
      <c r="M3826" t="s">
        <v>26</v>
      </c>
      <c r="N3826">
        <v>25699</v>
      </c>
      <c r="O3826">
        <v>25150</v>
      </c>
      <c r="P3826">
        <v>16907</v>
      </c>
      <c r="Q3826">
        <v>11378</v>
      </c>
      <c r="R3826">
        <v>0</v>
      </c>
      <c r="S3826">
        <v>0</v>
      </c>
      <c r="T3826">
        <v>0</v>
      </c>
      <c r="U3826">
        <v>0</v>
      </c>
      <c r="V3826">
        <v>97</v>
      </c>
      <c r="W3826">
        <v>65</v>
      </c>
      <c r="X3826">
        <v>44</v>
      </c>
      <c r="Y3826" t="s">
        <v>173</v>
      </c>
      <c r="Z3826" t="s">
        <v>173</v>
      </c>
      <c r="AA3826" t="s">
        <v>173</v>
      </c>
      <c r="AB3826" t="s">
        <v>173</v>
      </c>
      <c r="AC3826" s="25">
        <v>96.493247391037457</v>
      </c>
      <c r="AD3826" s="25">
        <v>64.867249846531621</v>
      </c>
      <c r="AE3826" s="25">
        <v>43.654082259054633</v>
      </c>
      <c r="AQ3826" s="5">
        <f>VLOOKUP(AR3826,'End KS4 denominations'!A:G,7,0)</f>
        <v>26064</v>
      </c>
      <c r="AR3826" s="5" t="str">
        <f t="shared" si="59"/>
        <v>Girls.S9.state-funded mainstream.Total.Roman catholic</v>
      </c>
    </row>
    <row r="3827" spans="1:44" x14ac:dyDescent="0.25">
      <c r="A3827">
        <v>201819</v>
      </c>
      <c r="B3827" t="s">
        <v>19</v>
      </c>
      <c r="C3827" t="s">
        <v>110</v>
      </c>
      <c r="D3827" t="s">
        <v>20</v>
      </c>
      <c r="E3827" t="s">
        <v>21</v>
      </c>
      <c r="F3827" t="s">
        <v>22</v>
      </c>
      <c r="G3827" t="s">
        <v>161</v>
      </c>
      <c r="H3827" t="s">
        <v>132</v>
      </c>
      <c r="I3827" t="s">
        <v>166</v>
      </c>
      <c r="J3827" t="s">
        <v>161</v>
      </c>
      <c r="K3827" t="s">
        <v>134</v>
      </c>
      <c r="L3827" t="s">
        <v>51</v>
      </c>
      <c r="M3827" t="s">
        <v>26</v>
      </c>
      <c r="N3827">
        <v>50110</v>
      </c>
      <c r="O3827">
        <v>48881</v>
      </c>
      <c r="P3827">
        <v>31870</v>
      </c>
      <c r="Q3827">
        <v>21132</v>
      </c>
      <c r="R3827">
        <v>0</v>
      </c>
      <c r="S3827">
        <v>0</v>
      </c>
      <c r="T3827">
        <v>0</v>
      </c>
      <c r="U3827">
        <v>0</v>
      </c>
      <c r="V3827">
        <v>97</v>
      </c>
      <c r="W3827">
        <v>63</v>
      </c>
      <c r="X3827">
        <v>42</v>
      </c>
      <c r="Y3827" t="s">
        <v>173</v>
      </c>
      <c r="Z3827" t="s">
        <v>173</v>
      </c>
      <c r="AA3827" t="s">
        <v>173</v>
      </c>
      <c r="AB3827" t="s">
        <v>173</v>
      </c>
      <c r="AC3827" s="25">
        <v>96.023966211570581</v>
      </c>
      <c r="AD3827" s="25">
        <v>62.606816619192621</v>
      </c>
      <c r="AE3827" s="25">
        <v>41.512621549945976</v>
      </c>
      <c r="AQ3827" s="5">
        <f>VLOOKUP(AR3827,'End KS4 denominations'!A:G,7,0)</f>
        <v>50905</v>
      </c>
      <c r="AR3827" s="5" t="str">
        <f t="shared" si="59"/>
        <v>Total.S9.state-funded mainstream.Total.Roman catholic</v>
      </c>
    </row>
    <row r="3828" spans="1:44" x14ac:dyDescent="0.25">
      <c r="A3828">
        <v>201819</v>
      </c>
      <c r="B3828" t="s">
        <v>19</v>
      </c>
      <c r="C3828" t="s">
        <v>110</v>
      </c>
      <c r="D3828" t="s">
        <v>20</v>
      </c>
      <c r="E3828" t="s">
        <v>21</v>
      </c>
      <c r="F3828" t="s">
        <v>22</v>
      </c>
      <c r="G3828" t="s">
        <v>111</v>
      </c>
      <c r="H3828" t="s">
        <v>132</v>
      </c>
      <c r="I3828" t="s">
        <v>166</v>
      </c>
      <c r="J3828" t="s">
        <v>161</v>
      </c>
      <c r="K3828" t="s">
        <v>138</v>
      </c>
      <c r="L3828" t="s">
        <v>51</v>
      </c>
      <c r="M3828" t="s">
        <v>26</v>
      </c>
      <c r="N3828">
        <v>191</v>
      </c>
      <c r="O3828">
        <v>190</v>
      </c>
      <c r="P3828">
        <v>136</v>
      </c>
      <c r="Q3828">
        <v>88</v>
      </c>
      <c r="R3828">
        <v>0</v>
      </c>
      <c r="S3828">
        <v>0</v>
      </c>
      <c r="T3828">
        <v>0</v>
      </c>
      <c r="U3828">
        <v>0</v>
      </c>
      <c r="V3828">
        <v>99</v>
      </c>
      <c r="W3828">
        <v>71</v>
      </c>
      <c r="X3828">
        <v>46</v>
      </c>
      <c r="Y3828" t="s">
        <v>173</v>
      </c>
      <c r="Z3828" t="s">
        <v>173</v>
      </c>
      <c r="AA3828" t="s">
        <v>173</v>
      </c>
      <c r="AB3828" t="s">
        <v>173</v>
      </c>
      <c r="AC3828" s="25">
        <v>99.476439790575924</v>
      </c>
      <c r="AD3828" s="25">
        <v>71.204188481675388</v>
      </c>
      <c r="AE3828" s="25">
        <v>46.073298429319372</v>
      </c>
      <c r="AQ3828" s="5">
        <f>VLOOKUP(AR3828,'End KS4 denominations'!A:G,7,0)</f>
        <v>191</v>
      </c>
      <c r="AR3828" s="5" t="str">
        <f t="shared" si="59"/>
        <v>Boys.S9.state-funded mainstream.Total.Sikh</v>
      </c>
    </row>
    <row r="3829" spans="1:44" x14ac:dyDescent="0.25">
      <c r="A3829">
        <v>201819</v>
      </c>
      <c r="B3829" t="s">
        <v>19</v>
      </c>
      <c r="C3829" t="s">
        <v>110</v>
      </c>
      <c r="D3829" t="s">
        <v>20</v>
      </c>
      <c r="E3829" t="s">
        <v>21</v>
      </c>
      <c r="F3829" t="s">
        <v>22</v>
      </c>
      <c r="G3829" t="s">
        <v>113</v>
      </c>
      <c r="H3829" t="s">
        <v>132</v>
      </c>
      <c r="I3829" t="s">
        <v>166</v>
      </c>
      <c r="J3829" t="s">
        <v>161</v>
      </c>
      <c r="K3829" t="s">
        <v>138</v>
      </c>
      <c r="L3829" t="s">
        <v>51</v>
      </c>
      <c r="M3829" t="s">
        <v>26</v>
      </c>
      <c r="N3829">
        <v>158</v>
      </c>
      <c r="O3829">
        <v>157</v>
      </c>
      <c r="P3829">
        <v>125</v>
      </c>
      <c r="Q3829">
        <v>83</v>
      </c>
      <c r="R3829">
        <v>0</v>
      </c>
      <c r="S3829">
        <v>0</v>
      </c>
      <c r="T3829">
        <v>0</v>
      </c>
      <c r="U3829">
        <v>0</v>
      </c>
      <c r="V3829">
        <v>99</v>
      </c>
      <c r="W3829">
        <v>79</v>
      </c>
      <c r="X3829">
        <v>52</v>
      </c>
      <c r="Y3829" t="s">
        <v>173</v>
      </c>
      <c r="Z3829" t="s">
        <v>173</v>
      </c>
      <c r="AA3829" t="s">
        <v>173</v>
      </c>
      <c r="AB3829" t="s">
        <v>173</v>
      </c>
      <c r="AC3829" s="25">
        <v>99.367088607594937</v>
      </c>
      <c r="AD3829" s="25">
        <v>79.113924050632917</v>
      </c>
      <c r="AE3829" s="25">
        <v>52.531645569620252</v>
      </c>
      <c r="AQ3829" s="5">
        <f>VLOOKUP(AR3829,'End KS4 denominations'!A:G,7,0)</f>
        <v>158</v>
      </c>
      <c r="AR3829" s="5" t="str">
        <f t="shared" si="59"/>
        <v>Girls.S9.state-funded mainstream.Total.Sikh</v>
      </c>
    </row>
    <row r="3830" spans="1:44" x14ac:dyDescent="0.25">
      <c r="A3830">
        <v>201819</v>
      </c>
      <c r="B3830" t="s">
        <v>19</v>
      </c>
      <c r="C3830" t="s">
        <v>110</v>
      </c>
      <c r="D3830" t="s">
        <v>20</v>
      </c>
      <c r="E3830" t="s">
        <v>21</v>
      </c>
      <c r="F3830" t="s">
        <v>22</v>
      </c>
      <c r="G3830" t="s">
        <v>161</v>
      </c>
      <c r="H3830" t="s">
        <v>132</v>
      </c>
      <c r="I3830" t="s">
        <v>166</v>
      </c>
      <c r="J3830" t="s">
        <v>161</v>
      </c>
      <c r="K3830" t="s">
        <v>138</v>
      </c>
      <c r="L3830" t="s">
        <v>51</v>
      </c>
      <c r="M3830" t="s">
        <v>26</v>
      </c>
      <c r="N3830">
        <v>349</v>
      </c>
      <c r="O3830">
        <v>347</v>
      </c>
      <c r="P3830">
        <v>261</v>
      </c>
      <c r="Q3830">
        <v>171</v>
      </c>
      <c r="R3830">
        <v>0</v>
      </c>
      <c r="S3830">
        <v>0</v>
      </c>
      <c r="T3830">
        <v>0</v>
      </c>
      <c r="U3830">
        <v>0</v>
      </c>
      <c r="V3830">
        <v>99</v>
      </c>
      <c r="W3830">
        <v>74</v>
      </c>
      <c r="X3830">
        <v>48</v>
      </c>
      <c r="Y3830" t="s">
        <v>173</v>
      </c>
      <c r="Z3830" t="s">
        <v>173</v>
      </c>
      <c r="AA3830" t="s">
        <v>173</v>
      </c>
      <c r="AB3830" t="s">
        <v>173</v>
      </c>
      <c r="AC3830" s="25">
        <v>99.42693409742121</v>
      </c>
      <c r="AD3830" s="25">
        <v>74.785100286532952</v>
      </c>
      <c r="AE3830" s="25">
        <v>48.997134670487107</v>
      </c>
      <c r="AQ3830" s="5">
        <f>VLOOKUP(AR3830,'End KS4 denominations'!A:G,7,0)</f>
        <v>349</v>
      </c>
      <c r="AR3830" s="5" t="str">
        <f t="shared" si="59"/>
        <v>Total.S9.state-funded mainstream.Total.Sikh</v>
      </c>
    </row>
    <row r="3831" spans="1:44" x14ac:dyDescent="0.25">
      <c r="A3831">
        <v>201819</v>
      </c>
      <c r="B3831" t="s">
        <v>19</v>
      </c>
      <c r="C3831" t="s">
        <v>110</v>
      </c>
      <c r="D3831" t="s">
        <v>20</v>
      </c>
      <c r="E3831" t="s">
        <v>21</v>
      </c>
      <c r="F3831" t="s">
        <v>22</v>
      </c>
      <c r="G3831" t="s">
        <v>111</v>
      </c>
      <c r="H3831" t="s">
        <v>132</v>
      </c>
      <c r="I3831" t="s">
        <v>166</v>
      </c>
      <c r="J3831" t="s">
        <v>161</v>
      </c>
      <c r="K3831" t="s">
        <v>90</v>
      </c>
      <c r="L3831" t="s">
        <v>52</v>
      </c>
      <c r="M3831" t="s">
        <v>26</v>
      </c>
      <c r="N3831">
        <v>910</v>
      </c>
      <c r="O3831">
        <v>903</v>
      </c>
      <c r="P3831">
        <v>438</v>
      </c>
      <c r="Q3831">
        <v>283</v>
      </c>
      <c r="R3831">
        <v>0</v>
      </c>
      <c r="S3831">
        <v>0</v>
      </c>
      <c r="T3831">
        <v>0</v>
      </c>
      <c r="U3831">
        <v>0</v>
      </c>
      <c r="V3831">
        <v>99</v>
      </c>
      <c r="W3831">
        <v>48</v>
      </c>
      <c r="X3831">
        <v>31</v>
      </c>
      <c r="Y3831" t="s">
        <v>173</v>
      </c>
      <c r="Z3831" t="s">
        <v>173</v>
      </c>
      <c r="AA3831" t="s">
        <v>173</v>
      </c>
      <c r="AB3831" t="s">
        <v>173</v>
      </c>
      <c r="AC3831" s="25">
        <v>5.9454832762707399</v>
      </c>
      <c r="AD3831" s="25">
        <v>2.883855675533316</v>
      </c>
      <c r="AE3831" s="25">
        <v>1.8633131419541742</v>
      </c>
      <c r="AQ3831" s="5">
        <f>VLOOKUP(AR3831,'End KS4 denominations'!A:G,7,0)</f>
        <v>15188</v>
      </c>
      <c r="AR3831" s="5" t="str">
        <f t="shared" si="59"/>
        <v>Boys.S9.state-funded mainstream.Total.Church of England</v>
      </c>
    </row>
    <row r="3832" spans="1:44" x14ac:dyDescent="0.25">
      <c r="A3832">
        <v>201819</v>
      </c>
      <c r="B3832" t="s">
        <v>19</v>
      </c>
      <c r="C3832" t="s">
        <v>110</v>
      </c>
      <c r="D3832" t="s">
        <v>20</v>
      </c>
      <c r="E3832" t="s">
        <v>21</v>
      </c>
      <c r="F3832" t="s">
        <v>22</v>
      </c>
      <c r="G3832" t="s">
        <v>113</v>
      </c>
      <c r="H3832" t="s">
        <v>132</v>
      </c>
      <c r="I3832" t="s">
        <v>166</v>
      </c>
      <c r="J3832" t="s">
        <v>161</v>
      </c>
      <c r="K3832" t="s">
        <v>90</v>
      </c>
      <c r="L3832" t="s">
        <v>52</v>
      </c>
      <c r="M3832" t="s">
        <v>26</v>
      </c>
      <c r="N3832">
        <v>1449</v>
      </c>
      <c r="O3832">
        <v>1446</v>
      </c>
      <c r="P3832">
        <v>1012</v>
      </c>
      <c r="Q3832">
        <v>816</v>
      </c>
      <c r="R3832">
        <v>0</v>
      </c>
      <c r="S3832">
        <v>0</v>
      </c>
      <c r="T3832">
        <v>0</v>
      </c>
      <c r="U3832">
        <v>0</v>
      </c>
      <c r="V3832">
        <v>99</v>
      </c>
      <c r="W3832">
        <v>69</v>
      </c>
      <c r="X3832">
        <v>56</v>
      </c>
      <c r="Y3832" t="s">
        <v>173</v>
      </c>
      <c r="Z3832" t="s">
        <v>173</v>
      </c>
      <c r="AA3832" t="s">
        <v>173</v>
      </c>
      <c r="AB3832" t="s">
        <v>173</v>
      </c>
      <c r="AC3832" s="25">
        <v>9.8723288045333515</v>
      </c>
      <c r="AD3832" s="25">
        <v>6.9092646958421513</v>
      </c>
      <c r="AE3832" s="25">
        <v>5.5711067112719332</v>
      </c>
      <c r="AQ3832" s="5">
        <f>VLOOKUP(AR3832,'End KS4 denominations'!A:G,7,0)</f>
        <v>14647</v>
      </c>
      <c r="AR3832" s="5" t="str">
        <f t="shared" si="59"/>
        <v>Girls.S9.state-funded mainstream.Total.Church of England</v>
      </c>
    </row>
    <row r="3833" spans="1:44" x14ac:dyDescent="0.25">
      <c r="A3833">
        <v>201819</v>
      </c>
      <c r="B3833" t="s">
        <v>19</v>
      </c>
      <c r="C3833" t="s">
        <v>110</v>
      </c>
      <c r="D3833" t="s">
        <v>20</v>
      </c>
      <c r="E3833" t="s">
        <v>21</v>
      </c>
      <c r="F3833" t="s">
        <v>22</v>
      </c>
      <c r="G3833" t="s">
        <v>161</v>
      </c>
      <c r="H3833" t="s">
        <v>132</v>
      </c>
      <c r="I3833" t="s">
        <v>166</v>
      </c>
      <c r="J3833" t="s">
        <v>161</v>
      </c>
      <c r="K3833" t="s">
        <v>90</v>
      </c>
      <c r="L3833" t="s">
        <v>52</v>
      </c>
      <c r="M3833" t="s">
        <v>26</v>
      </c>
      <c r="N3833">
        <v>2359</v>
      </c>
      <c r="O3833">
        <v>2349</v>
      </c>
      <c r="P3833">
        <v>1450</v>
      </c>
      <c r="Q3833">
        <v>1099</v>
      </c>
      <c r="R3833">
        <v>0</v>
      </c>
      <c r="S3833">
        <v>0</v>
      </c>
      <c r="T3833">
        <v>0</v>
      </c>
      <c r="U3833">
        <v>0</v>
      </c>
      <c r="V3833">
        <v>99</v>
      </c>
      <c r="W3833">
        <v>61</v>
      </c>
      <c r="X3833">
        <v>46</v>
      </c>
      <c r="Y3833" t="s">
        <v>173</v>
      </c>
      <c r="Z3833" t="s">
        <v>173</v>
      </c>
      <c r="AA3833" t="s">
        <v>173</v>
      </c>
      <c r="AB3833" t="s">
        <v>173</v>
      </c>
      <c r="AC3833" s="25">
        <v>7.873303167420814</v>
      </c>
      <c r="AD3833" s="25">
        <v>4.8600636835930953</v>
      </c>
      <c r="AE3833" s="25">
        <v>3.6835930953578009</v>
      </c>
      <c r="AQ3833" s="5">
        <f>VLOOKUP(AR3833,'End KS4 denominations'!A:G,7,0)</f>
        <v>29835</v>
      </c>
      <c r="AR3833" s="5" t="str">
        <f t="shared" si="59"/>
        <v>Total.S9.state-funded mainstream.Total.Church of England</v>
      </c>
    </row>
    <row r="3834" spans="1:44" x14ac:dyDescent="0.25">
      <c r="A3834">
        <v>201819</v>
      </c>
      <c r="B3834" t="s">
        <v>19</v>
      </c>
      <c r="C3834" t="s">
        <v>110</v>
      </c>
      <c r="D3834" t="s">
        <v>20</v>
      </c>
      <c r="E3834" t="s">
        <v>21</v>
      </c>
      <c r="F3834" t="s">
        <v>22</v>
      </c>
      <c r="G3834" t="s">
        <v>111</v>
      </c>
      <c r="H3834" t="s">
        <v>132</v>
      </c>
      <c r="I3834" t="s">
        <v>166</v>
      </c>
      <c r="J3834" t="s">
        <v>161</v>
      </c>
      <c r="K3834" t="s">
        <v>136</v>
      </c>
      <c r="L3834" t="s">
        <v>52</v>
      </c>
      <c r="M3834" t="s">
        <v>26</v>
      </c>
      <c r="N3834">
        <v>75</v>
      </c>
      <c r="O3834">
        <v>75</v>
      </c>
      <c r="P3834">
        <v>60</v>
      </c>
      <c r="Q3834">
        <v>43</v>
      </c>
      <c r="R3834">
        <v>0</v>
      </c>
      <c r="S3834">
        <v>0</v>
      </c>
      <c r="T3834">
        <v>0</v>
      </c>
      <c r="U3834">
        <v>0</v>
      </c>
      <c r="V3834">
        <v>100</v>
      </c>
      <c r="W3834">
        <v>80</v>
      </c>
      <c r="X3834">
        <v>57</v>
      </c>
      <c r="Y3834" t="s">
        <v>173</v>
      </c>
      <c r="Z3834" t="s">
        <v>173</v>
      </c>
      <c r="AA3834" t="s">
        <v>173</v>
      </c>
      <c r="AB3834" t="s">
        <v>173</v>
      </c>
      <c r="AC3834" s="25">
        <v>12.01923076923077</v>
      </c>
      <c r="AD3834" s="25">
        <v>9.6153846153846168</v>
      </c>
      <c r="AE3834" s="25">
        <v>6.8910256410256414</v>
      </c>
      <c r="AQ3834" s="5">
        <f>VLOOKUP(AR3834,'End KS4 denominations'!A:G,7,0)</f>
        <v>624</v>
      </c>
      <c r="AR3834" s="5" t="str">
        <f t="shared" si="59"/>
        <v>Boys.S9.state-funded mainstream.Total.Jewish</v>
      </c>
    </row>
    <row r="3835" spans="1:44" x14ac:dyDescent="0.25">
      <c r="A3835">
        <v>201819</v>
      </c>
      <c r="B3835" t="s">
        <v>19</v>
      </c>
      <c r="C3835" t="s">
        <v>110</v>
      </c>
      <c r="D3835" t="s">
        <v>20</v>
      </c>
      <c r="E3835" t="s">
        <v>21</v>
      </c>
      <c r="F3835" t="s">
        <v>22</v>
      </c>
      <c r="G3835" t="s">
        <v>113</v>
      </c>
      <c r="H3835" t="s">
        <v>132</v>
      </c>
      <c r="I3835" t="s">
        <v>166</v>
      </c>
      <c r="J3835" t="s">
        <v>161</v>
      </c>
      <c r="K3835" t="s">
        <v>136</v>
      </c>
      <c r="L3835" t="s">
        <v>52</v>
      </c>
      <c r="M3835" t="s">
        <v>26</v>
      </c>
      <c r="N3835">
        <v>97</v>
      </c>
      <c r="O3835">
        <v>97</v>
      </c>
      <c r="P3835">
        <v>83</v>
      </c>
      <c r="Q3835">
        <v>69</v>
      </c>
      <c r="R3835">
        <v>0</v>
      </c>
      <c r="S3835">
        <v>0</v>
      </c>
      <c r="T3835">
        <v>0</v>
      </c>
      <c r="U3835">
        <v>0</v>
      </c>
      <c r="V3835">
        <v>100</v>
      </c>
      <c r="W3835">
        <v>85</v>
      </c>
      <c r="X3835">
        <v>71</v>
      </c>
      <c r="Y3835" t="s">
        <v>173</v>
      </c>
      <c r="Z3835" t="s">
        <v>173</v>
      </c>
      <c r="AA3835" t="s">
        <v>173</v>
      </c>
      <c r="AB3835" t="s">
        <v>173</v>
      </c>
      <c r="AC3835" s="25">
        <v>12.746386333771353</v>
      </c>
      <c r="AD3835" s="25">
        <v>10.906701708278581</v>
      </c>
      <c r="AE3835" s="25">
        <v>9.0670170827858083</v>
      </c>
      <c r="AQ3835" s="5">
        <f>VLOOKUP(AR3835,'End KS4 denominations'!A:G,7,0)</f>
        <v>761</v>
      </c>
      <c r="AR3835" s="5" t="str">
        <f t="shared" si="59"/>
        <v>Girls.S9.state-funded mainstream.Total.Jewish</v>
      </c>
    </row>
    <row r="3836" spans="1:44" x14ac:dyDescent="0.25">
      <c r="A3836">
        <v>201819</v>
      </c>
      <c r="B3836" t="s">
        <v>19</v>
      </c>
      <c r="C3836" t="s">
        <v>110</v>
      </c>
      <c r="D3836" t="s">
        <v>20</v>
      </c>
      <c r="E3836" t="s">
        <v>21</v>
      </c>
      <c r="F3836" t="s">
        <v>22</v>
      </c>
      <c r="G3836" t="s">
        <v>161</v>
      </c>
      <c r="H3836" t="s">
        <v>132</v>
      </c>
      <c r="I3836" t="s">
        <v>166</v>
      </c>
      <c r="J3836" t="s">
        <v>161</v>
      </c>
      <c r="K3836" t="s">
        <v>136</v>
      </c>
      <c r="L3836" t="s">
        <v>52</v>
      </c>
      <c r="M3836" t="s">
        <v>26</v>
      </c>
      <c r="N3836">
        <v>172</v>
      </c>
      <c r="O3836">
        <v>172</v>
      </c>
      <c r="P3836">
        <v>143</v>
      </c>
      <c r="Q3836">
        <v>112</v>
      </c>
      <c r="R3836">
        <v>0</v>
      </c>
      <c r="S3836">
        <v>0</v>
      </c>
      <c r="T3836">
        <v>0</v>
      </c>
      <c r="U3836">
        <v>0</v>
      </c>
      <c r="V3836">
        <v>100</v>
      </c>
      <c r="W3836">
        <v>83</v>
      </c>
      <c r="X3836">
        <v>65</v>
      </c>
      <c r="Y3836" t="s">
        <v>173</v>
      </c>
      <c r="Z3836" t="s">
        <v>173</v>
      </c>
      <c r="AA3836" t="s">
        <v>173</v>
      </c>
      <c r="AB3836" t="s">
        <v>173</v>
      </c>
      <c r="AC3836" s="25">
        <v>12.418772563176896</v>
      </c>
      <c r="AD3836" s="25">
        <v>10.324909747292418</v>
      </c>
      <c r="AE3836" s="25">
        <v>8.0866425992779778</v>
      </c>
      <c r="AQ3836" s="5">
        <f>VLOOKUP(AR3836,'End KS4 denominations'!A:G,7,0)</f>
        <v>1385</v>
      </c>
      <c r="AR3836" s="5" t="str">
        <f t="shared" si="59"/>
        <v>Total.S9.state-funded mainstream.Total.Jewish</v>
      </c>
    </row>
    <row r="3837" spans="1:44" x14ac:dyDescent="0.25">
      <c r="A3837">
        <v>201819</v>
      </c>
      <c r="B3837" t="s">
        <v>19</v>
      </c>
      <c r="C3837" t="s">
        <v>110</v>
      </c>
      <c r="D3837" t="s">
        <v>20</v>
      </c>
      <c r="E3837" t="s">
        <v>21</v>
      </c>
      <c r="F3837" t="s">
        <v>22</v>
      </c>
      <c r="G3837" t="s">
        <v>113</v>
      </c>
      <c r="H3837" t="s">
        <v>132</v>
      </c>
      <c r="I3837" t="s">
        <v>166</v>
      </c>
      <c r="J3837" t="s">
        <v>161</v>
      </c>
      <c r="K3837" t="s">
        <v>137</v>
      </c>
      <c r="L3837" t="s">
        <v>52</v>
      </c>
      <c r="M3837" t="s">
        <v>26</v>
      </c>
      <c r="N3837">
        <v>78</v>
      </c>
      <c r="O3837">
        <v>78</v>
      </c>
      <c r="P3837">
        <v>66</v>
      </c>
      <c r="Q3837">
        <v>58</v>
      </c>
      <c r="R3837">
        <v>0</v>
      </c>
      <c r="S3837">
        <v>0</v>
      </c>
      <c r="T3837">
        <v>0</v>
      </c>
      <c r="U3837">
        <v>0</v>
      </c>
      <c r="V3837">
        <v>100</v>
      </c>
      <c r="W3837">
        <v>84</v>
      </c>
      <c r="X3837">
        <v>74</v>
      </c>
      <c r="Y3837" t="s">
        <v>173</v>
      </c>
      <c r="Z3837" t="s">
        <v>173</v>
      </c>
      <c r="AA3837" t="s">
        <v>173</v>
      </c>
      <c r="AB3837" t="s">
        <v>173</v>
      </c>
      <c r="AC3837" s="25">
        <v>9.9616858237547881</v>
      </c>
      <c r="AD3837" s="25">
        <v>8.4291187739463602</v>
      </c>
      <c r="AE3837" s="25">
        <v>7.4074074074074066</v>
      </c>
      <c r="AQ3837" s="5">
        <f>VLOOKUP(AR3837,'End KS4 denominations'!A:G,7,0)</f>
        <v>783</v>
      </c>
      <c r="AR3837" s="5" t="str">
        <f t="shared" si="59"/>
        <v>Girls.S9.state-funded mainstream.Total.Muslim</v>
      </c>
    </row>
    <row r="3838" spans="1:44" x14ac:dyDescent="0.25">
      <c r="A3838">
        <v>201819</v>
      </c>
      <c r="B3838" t="s">
        <v>19</v>
      </c>
      <c r="C3838" t="s">
        <v>110</v>
      </c>
      <c r="D3838" t="s">
        <v>20</v>
      </c>
      <c r="E3838" t="s">
        <v>21</v>
      </c>
      <c r="F3838" t="s">
        <v>22</v>
      </c>
      <c r="G3838" t="s">
        <v>161</v>
      </c>
      <c r="H3838" t="s">
        <v>132</v>
      </c>
      <c r="I3838" t="s">
        <v>166</v>
      </c>
      <c r="J3838" t="s">
        <v>161</v>
      </c>
      <c r="K3838" t="s">
        <v>137</v>
      </c>
      <c r="L3838" t="s">
        <v>52</v>
      </c>
      <c r="M3838" t="s">
        <v>26</v>
      </c>
      <c r="N3838">
        <v>78</v>
      </c>
      <c r="O3838">
        <v>78</v>
      </c>
      <c r="P3838">
        <v>66</v>
      </c>
      <c r="Q3838">
        <v>58</v>
      </c>
      <c r="R3838">
        <v>0</v>
      </c>
      <c r="S3838">
        <v>0</v>
      </c>
      <c r="T3838">
        <v>0</v>
      </c>
      <c r="U3838">
        <v>0</v>
      </c>
      <c r="V3838">
        <v>100</v>
      </c>
      <c r="W3838">
        <v>84</v>
      </c>
      <c r="X3838">
        <v>74</v>
      </c>
      <c r="Y3838" t="s">
        <v>173</v>
      </c>
      <c r="Z3838" t="s">
        <v>173</v>
      </c>
      <c r="AA3838" t="s">
        <v>173</v>
      </c>
      <c r="AB3838" t="s">
        <v>173</v>
      </c>
      <c r="AC3838" s="25">
        <v>6.6552901023890794</v>
      </c>
      <c r="AD3838" s="25">
        <v>5.6313993174061432</v>
      </c>
      <c r="AE3838" s="25">
        <v>4.9488054607508536</v>
      </c>
      <c r="AQ3838" s="5">
        <f>VLOOKUP(AR3838,'End KS4 denominations'!A:G,7,0)</f>
        <v>1172</v>
      </c>
      <c r="AR3838" s="5" t="str">
        <f t="shared" si="59"/>
        <v>Total.S9.state-funded mainstream.Total.Muslim</v>
      </c>
    </row>
    <row r="3839" spans="1:44" x14ac:dyDescent="0.25">
      <c r="A3839">
        <v>201819</v>
      </c>
      <c r="B3839" t="s">
        <v>19</v>
      </c>
      <c r="C3839" t="s">
        <v>110</v>
      </c>
      <c r="D3839" t="s">
        <v>20</v>
      </c>
      <c r="E3839" t="s">
        <v>21</v>
      </c>
      <c r="F3839" t="s">
        <v>22</v>
      </c>
      <c r="G3839" t="s">
        <v>111</v>
      </c>
      <c r="H3839" t="s">
        <v>132</v>
      </c>
      <c r="I3839" t="s">
        <v>166</v>
      </c>
      <c r="J3839" t="s">
        <v>161</v>
      </c>
      <c r="K3839" t="s">
        <v>91</v>
      </c>
      <c r="L3839" t="s">
        <v>52</v>
      </c>
      <c r="M3839" t="s">
        <v>26</v>
      </c>
      <c r="N3839">
        <v>13848</v>
      </c>
      <c r="O3839">
        <v>13663</v>
      </c>
      <c r="P3839">
        <v>6700</v>
      </c>
      <c r="Q3839">
        <v>4310</v>
      </c>
      <c r="R3839">
        <v>0</v>
      </c>
      <c r="S3839">
        <v>0</v>
      </c>
      <c r="T3839">
        <v>0</v>
      </c>
      <c r="U3839">
        <v>0</v>
      </c>
      <c r="V3839">
        <v>98</v>
      </c>
      <c r="W3839">
        <v>48</v>
      </c>
      <c r="X3839">
        <v>31</v>
      </c>
      <c r="Y3839" t="s">
        <v>173</v>
      </c>
      <c r="Z3839" t="s">
        <v>173</v>
      </c>
      <c r="AA3839" t="s">
        <v>173</v>
      </c>
      <c r="AB3839" t="s">
        <v>173</v>
      </c>
      <c r="AC3839" s="25">
        <v>6.1570005858230816</v>
      </c>
      <c r="AD3839" s="25">
        <v>3.0192420350592584</v>
      </c>
      <c r="AE3839" s="25">
        <v>1.9422288315082692</v>
      </c>
      <c r="AQ3839" s="5">
        <f>VLOOKUP(AR3839,'End KS4 denominations'!A:G,7,0)</f>
        <v>221910</v>
      </c>
      <c r="AR3839" s="5" t="str">
        <f t="shared" si="59"/>
        <v>Boys.S9.state-funded mainstream.Total.No religious character</v>
      </c>
    </row>
    <row r="3840" spans="1:44" x14ac:dyDescent="0.25">
      <c r="A3840">
        <v>201819</v>
      </c>
      <c r="B3840" t="s">
        <v>19</v>
      </c>
      <c r="C3840" t="s">
        <v>110</v>
      </c>
      <c r="D3840" t="s">
        <v>20</v>
      </c>
      <c r="E3840" t="s">
        <v>21</v>
      </c>
      <c r="F3840" t="s">
        <v>22</v>
      </c>
      <c r="G3840" t="s">
        <v>113</v>
      </c>
      <c r="H3840" t="s">
        <v>132</v>
      </c>
      <c r="I3840" t="s">
        <v>166</v>
      </c>
      <c r="J3840" t="s">
        <v>161</v>
      </c>
      <c r="K3840" t="s">
        <v>91</v>
      </c>
      <c r="L3840" t="s">
        <v>52</v>
      </c>
      <c r="M3840" t="s">
        <v>26</v>
      </c>
      <c r="N3840">
        <v>21847</v>
      </c>
      <c r="O3840">
        <v>21740</v>
      </c>
      <c r="P3840">
        <v>15797</v>
      </c>
      <c r="Q3840">
        <v>12471</v>
      </c>
      <c r="R3840">
        <v>0</v>
      </c>
      <c r="S3840">
        <v>0</v>
      </c>
      <c r="T3840">
        <v>0</v>
      </c>
      <c r="U3840">
        <v>0</v>
      </c>
      <c r="V3840">
        <v>99</v>
      </c>
      <c r="W3840">
        <v>72</v>
      </c>
      <c r="X3840">
        <v>57</v>
      </c>
      <c r="Y3840" t="s">
        <v>173</v>
      </c>
      <c r="Z3840" t="s">
        <v>173</v>
      </c>
      <c r="AA3840" t="s">
        <v>173</v>
      </c>
      <c r="AB3840" t="s">
        <v>173</v>
      </c>
      <c r="AC3840" s="25">
        <v>10.09036773681499</v>
      </c>
      <c r="AD3840" s="25">
        <v>7.3319935206286297</v>
      </c>
      <c r="AE3840" s="25">
        <v>5.7882693673330143</v>
      </c>
      <c r="AQ3840" s="5">
        <f>VLOOKUP(AR3840,'End KS4 denominations'!A:G,7,0)</f>
        <v>215453</v>
      </c>
      <c r="AR3840" s="5" t="str">
        <f t="shared" ref="AR3840:AR3903" si="60">CONCATENATE(G3840,".",H3840,".",I3840,".",J3840,".",K3840)</f>
        <v>Girls.S9.state-funded mainstream.Total.No religious character</v>
      </c>
    </row>
    <row r="3841" spans="1:44" x14ac:dyDescent="0.25">
      <c r="A3841">
        <v>201819</v>
      </c>
      <c r="B3841" t="s">
        <v>19</v>
      </c>
      <c r="C3841" t="s">
        <v>110</v>
      </c>
      <c r="D3841" t="s">
        <v>20</v>
      </c>
      <c r="E3841" t="s">
        <v>21</v>
      </c>
      <c r="F3841" t="s">
        <v>22</v>
      </c>
      <c r="G3841" t="s">
        <v>161</v>
      </c>
      <c r="H3841" t="s">
        <v>132</v>
      </c>
      <c r="I3841" t="s">
        <v>166</v>
      </c>
      <c r="J3841" t="s">
        <v>161</v>
      </c>
      <c r="K3841" t="s">
        <v>91</v>
      </c>
      <c r="L3841" t="s">
        <v>52</v>
      </c>
      <c r="M3841" t="s">
        <v>26</v>
      </c>
      <c r="N3841">
        <v>35695</v>
      </c>
      <c r="O3841">
        <v>35403</v>
      </c>
      <c r="P3841">
        <v>22497</v>
      </c>
      <c r="Q3841">
        <v>16781</v>
      </c>
      <c r="R3841">
        <v>0</v>
      </c>
      <c r="S3841">
        <v>0</v>
      </c>
      <c r="T3841">
        <v>0</v>
      </c>
      <c r="U3841">
        <v>0</v>
      </c>
      <c r="V3841">
        <v>99</v>
      </c>
      <c r="W3841">
        <v>63</v>
      </c>
      <c r="X3841">
        <v>47</v>
      </c>
      <c r="Y3841" t="s">
        <v>173</v>
      </c>
      <c r="Z3841" t="s">
        <v>173</v>
      </c>
      <c r="AA3841" t="s">
        <v>173</v>
      </c>
      <c r="AB3841" t="s">
        <v>173</v>
      </c>
      <c r="AC3841" s="25">
        <v>8.0946490672507743</v>
      </c>
      <c r="AD3841" s="25">
        <v>5.1437821672157904</v>
      </c>
      <c r="AE3841" s="25">
        <v>3.8368586277302836</v>
      </c>
      <c r="AQ3841" s="5">
        <f>VLOOKUP(AR3841,'End KS4 denominations'!A:G,7,0)</f>
        <v>437363</v>
      </c>
      <c r="AR3841" s="5" t="str">
        <f t="shared" si="60"/>
        <v>Total.S9.state-funded mainstream.Total.No religious character</v>
      </c>
    </row>
    <row r="3842" spans="1:44" x14ac:dyDescent="0.25">
      <c r="A3842">
        <v>201819</v>
      </c>
      <c r="B3842" t="s">
        <v>19</v>
      </c>
      <c r="C3842" t="s">
        <v>110</v>
      </c>
      <c r="D3842" t="s">
        <v>20</v>
      </c>
      <c r="E3842" t="s">
        <v>21</v>
      </c>
      <c r="F3842" t="s">
        <v>22</v>
      </c>
      <c r="G3842" t="s">
        <v>111</v>
      </c>
      <c r="H3842" t="s">
        <v>132</v>
      </c>
      <c r="I3842" t="s">
        <v>166</v>
      </c>
      <c r="J3842" t="s">
        <v>161</v>
      </c>
      <c r="K3842" t="s">
        <v>133</v>
      </c>
      <c r="L3842" t="s">
        <v>52</v>
      </c>
      <c r="M3842" t="s">
        <v>26</v>
      </c>
      <c r="N3842">
        <v>271</v>
      </c>
      <c r="O3842">
        <v>270</v>
      </c>
      <c r="P3842">
        <v>150</v>
      </c>
      <c r="Q3842">
        <v>115</v>
      </c>
      <c r="R3842">
        <v>0</v>
      </c>
      <c r="S3842">
        <v>0</v>
      </c>
      <c r="T3842">
        <v>0</v>
      </c>
      <c r="U3842">
        <v>0</v>
      </c>
      <c r="V3842">
        <v>99</v>
      </c>
      <c r="W3842">
        <v>55</v>
      </c>
      <c r="X3842">
        <v>42</v>
      </c>
      <c r="Y3842" t="s">
        <v>173</v>
      </c>
      <c r="Z3842" t="s">
        <v>173</v>
      </c>
      <c r="AA3842" t="s">
        <v>173</v>
      </c>
      <c r="AB3842" t="s">
        <v>173</v>
      </c>
      <c r="AC3842" s="25">
        <v>5.2806571484451403</v>
      </c>
      <c r="AD3842" s="25">
        <v>2.9336984158028554</v>
      </c>
      <c r="AE3842" s="25">
        <v>2.2491687854488558</v>
      </c>
      <c r="AQ3842" s="5">
        <f>VLOOKUP(AR3842,'End KS4 denominations'!A:G,7,0)</f>
        <v>5113</v>
      </c>
      <c r="AR3842" s="5" t="str">
        <f t="shared" si="60"/>
        <v>Boys.S9.state-funded mainstream.Total.Other Christian faith</v>
      </c>
    </row>
    <row r="3843" spans="1:44" x14ac:dyDescent="0.25">
      <c r="A3843">
        <v>201819</v>
      </c>
      <c r="B3843" t="s">
        <v>19</v>
      </c>
      <c r="C3843" t="s">
        <v>110</v>
      </c>
      <c r="D3843" t="s">
        <v>20</v>
      </c>
      <c r="E3843" t="s">
        <v>21</v>
      </c>
      <c r="F3843" t="s">
        <v>22</v>
      </c>
      <c r="G3843" t="s">
        <v>113</v>
      </c>
      <c r="H3843" t="s">
        <v>132</v>
      </c>
      <c r="I3843" t="s">
        <v>166</v>
      </c>
      <c r="J3843" t="s">
        <v>161</v>
      </c>
      <c r="K3843" t="s">
        <v>133</v>
      </c>
      <c r="L3843" t="s">
        <v>52</v>
      </c>
      <c r="M3843" t="s">
        <v>26</v>
      </c>
      <c r="N3843">
        <v>398</v>
      </c>
      <c r="O3843">
        <v>395</v>
      </c>
      <c r="P3843">
        <v>307</v>
      </c>
      <c r="Q3843">
        <v>256</v>
      </c>
      <c r="R3843">
        <v>0</v>
      </c>
      <c r="S3843">
        <v>0</v>
      </c>
      <c r="T3843">
        <v>0</v>
      </c>
      <c r="U3843">
        <v>0</v>
      </c>
      <c r="V3843">
        <v>99</v>
      </c>
      <c r="W3843">
        <v>77</v>
      </c>
      <c r="X3843">
        <v>64</v>
      </c>
      <c r="Y3843" t="s">
        <v>173</v>
      </c>
      <c r="Z3843" t="s">
        <v>173</v>
      </c>
      <c r="AA3843" t="s">
        <v>173</v>
      </c>
      <c r="AB3843" t="s">
        <v>173</v>
      </c>
      <c r="AC3843" s="25">
        <v>8.6908690869086911</v>
      </c>
      <c r="AD3843" s="25">
        <v>6.754675467546754</v>
      </c>
      <c r="AE3843" s="25">
        <v>5.632563256325632</v>
      </c>
      <c r="AQ3843" s="5">
        <f>VLOOKUP(AR3843,'End KS4 denominations'!A:G,7,0)</f>
        <v>4545</v>
      </c>
      <c r="AR3843" s="5" t="str">
        <f t="shared" si="60"/>
        <v>Girls.S9.state-funded mainstream.Total.Other Christian faith</v>
      </c>
    </row>
    <row r="3844" spans="1:44" x14ac:dyDescent="0.25">
      <c r="A3844">
        <v>201819</v>
      </c>
      <c r="B3844" t="s">
        <v>19</v>
      </c>
      <c r="C3844" t="s">
        <v>110</v>
      </c>
      <c r="D3844" t="s">
        <v>20</v>
      </c>
      <c r="E3844" t="s">
        <v>21</v>
      </c>
      <c r="F3844" t="s">
        <v>22</v>
      </c>
      <c r="G3844" t="s">
        <v>161</v>
      </c>
      <c r="H3844" t="s">
        <v>132</v>
      </c>
      <c r="I3844" t="s">
        <v>166</v>
      </c>
      <c r="J3844" t="s">
        <v>161</v>
      </c>
      <c r="K3844" t="s">
        <v>133</v>
      </c>
      <c r="L3844" t="s">
        <v>52</v>
      </c>
      <c r="M3844" t="s">
        <v>26</v>
      </c>
      <c r="N3844">
        <v>669</v>
      </c>
      <c r="O3844">
        <v>665</v>
      </c>
      <c r="P3844">
        <v>457</v>
      </c>
      <c r="Q3844">
        <v>371</v>
      </c>
      <c r="R3844">
        <v>0</v>
      </c>
      <c r="S3844">
        <v>0</v>
      </c>
      <c r="T3844">
        <v>0</v>
      </c>
      <c r="U3844">
        <v>0</v>
      </c>
      <c r="V3844">
        <v>99</v>
      </c>
      <c r="W3844">
        <v>68</v>
      </c>
      <c r="X3844">
        <v>55</v>
      </c>
      <c r="Y3844" t="s">
        <v>173</v>
      </c>
      <c r="Z3844" t="s">
        <v>173</v>
      </c>
      <c r="AA3844" t="s">
        <v>173</v>
      </c>
      <c r="AB3844" t="s">
        <v>173</v>
      </c>
      <c r="AC3844" s="25">
        <v>6.8854835369641751</v>
      </c>
      <c r="AD3844" s="25">
        <v>4.7318285359287637</v>
      </c>
      <c r="AE3844" s="25">
        <v>3.8413750258852764</v>
      </c>
      <c r="AQ3844" s="5">
        <f>VLOOKUP(AR3844,'End KS4 denominations'!A:G,7,0)</f>
        <v>9658</v>
      </c>
      <c r="AR3844" s="5" t="str">
        <f t="shared" si="60"/>
        <v>Total.S9.state-funded mainstream.Total.Other Christian faith</v>
      </c>
    </row>
    <row r="3845" spans="1:44" x14ac:dyDescent="0.25">
      <c r="A3845">
        <v>201819</v>
      </c>
      <c r="B3845" t="s">
        <v>19</v>
      </c>
      <c r="C3845" t="s">
        <v>110</v>
      </c>
      <c r="D3845" t="s">
        <v>20</v>
      </c>
      <c r="E3845" t="s">
        <v>21</v>
      </c>
      <c r="F3845" t="s">
        <v>22</v>
      </c>
      <c r="G3845" t="s">
        <v>111</v>
      </c>
      <c r="H3845" t="s">
        <v>132</v>
      </c>
      <c r="I3845" t="s">
        <v>166</v>
      </c>
      <c r="J3845" t="s">
        <v>161</v>
      </c>
      <c r="K3845" t="s">
        <v>134</v>
      </c>
      <c r="L3845" t="s">
        <v>52</v>
      </c>
      <c r="M3845" t="s">
        <v>26</v>
      </c>
      <c r="N3845">
        <v>1166</v>
      </c>
      <c r="O3845">
        <v>1152</v>
      </c>
      <c r="P3845">
        <v>577</v>
      </c>
      <c r="Q3845">
        <v>355</v>
      </c>
      <c r="R3845">
        <v>0</v>
      </c>
      <c r="S3845">
        <v>0</v>
      </c>
      <c r="T3845">
        <v>0</v>
      </c>
      <c r="U3845">
        <v>0</v>
      </c>
      <c r="V3845">
        <v>98</v>
      </c>
      <c r="W3845">
        <v>49</v>
      </c>
      <c r="X3845">
        <v>30</v>
      </c>
      <c r="Y3845" t="s">
        <v>173</v>
      </c>
      <c r="Z3845" t="s">
        <v>173</v>
      </c>
      <c r="AA3845" t="s">
        <v>173</v>
      </c>
      <c r="AB3845" t="s">
        <v>173</v>
      </c>
      <c r="AC3845" s="25">
        <v>4.6374944647961032</v>
      </c>
      <c r="AD3845" s="25">
        <v>2.322772835232076</v>
      </c>
      <c r="AE3845" s="25">
        <v>1.4290890060786603</v>
      </c>
      <c r="AQ3845" s="5">
        <f>VLOOKUP(AR3845,'End KS4 denominations'!A:G,7,0)</f>
        <v>24841</v>
      </c>
      <c r="AR3845" s="5" t="str">
        <f t="shared" si="60"/>
        <v>Boys.S9.state-funded mainstream.Total.Roman catholic</v>
      </c>
    </row>
    <row r="3846" spans="1:44" x14ac:dyDescent="0.25">
      <c r="A3846">
        <v>201819</v>
      </c>
      <c r="B3846" t="s">
        <v>19</v>
      </c>
      <c r="C3846" t="s">
        <v>110</v>
      </c>
      <c r="D3846" t="s">
        <v>20</v>
      </c>
      <c r="E3846" t="s">
        <v>21</v>
      </c>
      <c r="F3846" t="s">
        <v>22</v>
      </c>
      <c r="G3846" t="s">
        <v>113</v>
      </c>
      <c r="H3846" t="s">
        <v>132</v>
      </c>
      <c r="I3846" t="s">
        <v>166</v>
      </c>
      <c r="J3846" t="s">
        <v>161</v>
      </c>
      <c r="K3846" t="s">
        <v>134</v>
      </c>
      <c r="L3846" t="s">
        <v>52</v>
      </c>
      <c r="M3846" t="s">
        <v>26</v>
      </c>
      <c r="N3846">
        <v>2626</v>
      </c>
      <c r="O3846">
        <v>2617</v>
      </c>
      <c r="P3846">
        <v>1929</v>
      </c>
      <c r="Q3846">
        <v>1497</v>
      </c>
      <c r="R3846">
        <v>0</v>
      </c>
      <c r="S3846">
        <v>0</v>
      </c>
      <c r="T3846">
        <v>0</v>
      </c>
      <c r="U3846">
        <v>0</v>
      </c>
      <c r="V3846">
        <v>99</v>
      </c>
      <c r="W3846">
        <v>73</v>
      </c>
      <c r="X3846">
        <v>57</v>
      </c>
      <c r="Y3846" t="s">
        <v>173</v>
      </c>
      <c r="Z3846" t="s">
        <v>173</v>
      </c>
      <c r="AA3846" t="s">
        <v>173</v>
      </c>
      <c r="AB3846" t="s">
        <v>173</v>
      </c>
      <c r="AC3846" s="25">
        <v>10.040669122160836</v>
      </c>
      <c r="AD3846" s="25">
        <v>7.4010128913443829</v>
      </c>
      <c r="AE3846" s="25">
        <v>5.7435543278084715</v>
      </c>
      <c r="AQ3846" s="5">
        <f>VLOOKUP(AR3846,'End KS4 denominations'!A:G,7,0)</f>
        <v>26064</v>
      </c>
      <c r="AR3846" s="5" t="str">
        <f t="shared" si="60"/>
        <v>Girls.S9.state-funded mainstream.Total.Roman catholic</v>
      </c>
    </row>
    <row r="3847" spans="1:44" x14ac:dyDescent="0.25">
      <c r="A3847">
        <v>201819</v>
      </c>
      <c r="B3847" t="s">
        <v>19</v>
      </c>
      <c r="C3847" t="s">
        <v>110</v>
      </c>
      <c r="D3847" t="s">
        <v>20</v>
      </c>
      <c r="E3847" t="s">
        <v>21</v>
      </c>
      <c r="F3847" t="s">
        <v>22</v>
      </c>
      <c r="G3847" t="s">
        <v>161</v>
      </c>
      <c r="H3847" t="s">
        <v>132</v>
      </c>
      <c r="I3847" t="s">
        <v>166</v>
      </c>
      <c r="J3847" t="s">
        <v>161</v>
      </c>
      <c r="K3847" t="s">
        <v>134</v>
      </c>
      <c r="L3847" t="s">
        <v>52</v>
      </c>
      <c r="M3847" t="s">
        <v>26</v>
      </c>
      <c r="N3847">
        <v>3792</v>
      </c>
      <c r="O3847">
        <v>3769</v>
      </c>
      <c r="P3847">
        <v>2506</v>
      </c>
      <c r="Q3847">
        <v>1852</v>
      </c>
      <c r="R3847">
        <v>0</v>
      </c>
      <c r="S3847">
        <v>0</v>
      </c>
      <c r="T3847">
        <v>0</v>
      </c>
      <c r="U3847">
        <v>0</v>
      </c>
      <c r="V3847">
        <v>99</v>
      </c>
      <c r="W3847">
        <v>66</v>
      </c>
      <c r="X3847">
        <v>48</v>
      </c>
      <c r="Y3847" t="s">
        <v>173</v>
      </c>
      <c r="Z3847" t="s">
        <v>173</v>
      </c>
      <c r="AA3847" t="s">
        <v>173</v>
      </c>
      <c r="AB3847" t="s">
        <v>173</v>
      </c>
      <c r="AC3847" s="25">
        <v>7.4039878204498573</v>
      </c>
      <c r="AD3847" s="25">
        <v>4.9228955898241828</v>
      </c>
      <c r="AE3847" s="25">
        <v>3.6381494941557806</v>
      </c>
      <c r="AQ3847" s="5">
        <f>VLOOKUP(AR3847,'End KS4 denominations'!A:G,7,0)</f>
        <v>50905</v>
      </c>
      <c r="AR3847" s="5" t="str">
        <f t="shared" si="60"/>
        <v>Total.S9.state-funded mainstream.Total.Roman catholic</v>
      </c>
    </row>
    <row r="3848" spans="1:44" x14ac:dyDescent="0.25">
      <c r="A3848">
        <v>201819</v>
      </c>
      <c r="B3848" t="s">
        <v>19</v>
      </c>
      <c r="C3848" t="s">
        <v>110</v>
      </c>
      <c r="D3848" t="s">
        <v>20</v>
      </c>
      <c r="E3848" t="s">
        <v>21</v>
      </c>
      <c r="F3848" t="s">
        <v>22</v>
      </c>
      <c r="G3848" t="s">
        <v>111</v>
      </c>
      <c r="H3848" t="s">
        <v>132</v>
      </c>
      <c r="I3848" t="s">
        <v>166</v>
      </c>
      <c r="J3848" t="s">
        <v>161</v>
      </c>
      <c r="K3848" t="s">
        <v>90</v>
      </c>
      <c r="L3848" t="s">
        <v>53</v>
      </c>
      <c r="M3848" t="s">
        <v>26</v>
      </c>
      <c r="N3848">
        <v>2899</v>
      </c>
      <c r="O3848">
        <v>2819</v>
      </c>
      <c r="P3848">
        <v>1713</v>
      </c>
      <c r="Q3848">
        <v>1255</v>
      </c>
      <c r="R3848">
        <v>0</v>
      </c>
      <c r="S3848">
        <v>0</v>
      </c>
      <c r="T3848">
        <v>0</v>
      </c>
      <c r="U3848">
        <v>0</v>
      </c>
      <c r="V3848">
        <v>97</v>
      </c>
      <c r="W3848">
        <v>59</v>
      </c>
      <c r="X3848">
        <v>43</v>
      </c>
      <c r="Y3848" t="s">
        <v>173</v>
      </c>
      <c r="Z3848" t="s">
        <v>173</v>
      </c>
      <c r="AA3848" t="s">
        <v>173</v>
      </c>
      <c r="AB3848" t="s">
        <v>173</v>
      </c>
      <c r="AC3848" s="25">
        <v>18.560705820384516</v>
      </c>
      <c r="AD3848" s="25">
        <v>11.278641032393995</v>
      </c>
      <c r="AE3848" s="25">
        <v>8.2631024493020799</v>
      </c>
      <c r="AQ3848" s="5">
        <f>VLOOKUP(AR3848,'End KS4 denominations'!A:G,7,0)</f>
        <v>15188</v>
      </c>
      <c r="AR3848" s="5" t="str">
        <f t="shared" si="60"/>
        <v>Boys.S9.state-funded mainstream.Total.Church of England</v>
      </c>
    </row>
    <row r="3849" spans="1:44" x14ac:dyDescent="0.25">
      <c r="A3849">
        <v>201819</v>
      </c>
      <c r="B3849" t="s">
        <v>19</v>
      </c>
      <c r="C3849" t="s">
        <v>110</v>
      </c>
      <c r="D3849" t="s">
        <v>20</v>
      </c>
      <c r="E3849" t="s">
        <v>21</v>
      </c>
      <c r="F3849" t="s">
        <v>22</v>
      </c>
      <c r="G3849" t="s">
        <v>113</v>
      </c>
      <c r="H3849" t="s">
        <v>132</v>
      </c>
      <c r="I3849" t="s">
        <v>166</v>
      </c>
      <c r="J3849" t="s">
        <v>161</v>
      </c>
      <c r="K3849" t="s">
        <v>90</v>
      </c>
      <c r="L3849" t="s">
        <v>53</v>
      </c>
      <c r="M3849" t="s">
        <v>26</v>
      </c>
      <c r="N3849">
        <v>3872</v>
      </c>
      <c r="O3849">
        <v>3815</v>
      </c>
      <c r="P3849">
        <v>2795</v>
      </c>
      <c r="Q3849">
        <v>2102</v>
      </c>
      <c r="R3849">
        <v>0</v>
      </c>
      <c r="S3849">
        <v>0</v>
      </c>
      <c r="T3849">
        <v>0</v>
      </c>
      <c r="U3849">
        <v>0</v>
      </c>
      <c r="V3849">
        <v>98</v>
      </c>
      <c r="W3849">
        <v>72</v>
      </c>
      <c r="X3849">
        <v>54</v>
      </c>
      <c r="Y3849" t="s">
        <v>173</v>
      </c>
      <c r="Z3849" t="s">
        <v>173</v>
      </c>
      <c r="AA3849" t="s">
        <v>173</v>
      </c>
      <c r="AB3849" t="s">
        <v>173</v>
      </c>
      <c r="AC3849" s="25">
        <v>26.04628934252748</v>
      </c>
      <c r="AD3849" s="25">
        <v>19.082405953437565</v>
      </c>
      <c r="AE3849" s="25">
        <v>14.351061650850003</v>
      </c>
      <c r="AQ3849" s="5">
        <f>VLOOKUP(AR3849,'End KS4 denominations'!A:G,7,0)</f>
        <v>14647</v>
      </c>
      <c r="AR3849" s="5" t="str">
        <f t="shared" si="60"/>
        <v>Girls.S9.state-funded mainstream.Total.Church of England</v>
      </c>
    </row>
    <row r="3850" spans="1:44" x14ac:dyDescent="0.25">
      <c r="A3850">
        <v>201819</v>
      </c>
      <c r="B3850" t="s">
        <v>19</v>
      </c>
      <c r="C3850" t="s">
        <v>110</v>
      </c>
      <c r="D3850" t="s">
        <v>20</v>
      </c>
      <c r="E3850" t="s">
        <v>21</v>
      </c>
      <c r="F3850" t="s">
        <v>22</v>
      </c>
      <c r="G3850" t="s">
        <v>161</v>
      </c>
      <c r="H3850" t="s">
        <v>132</v>
      </c>
      <c r="I3850" t="s">
        <v>166</v>
      </c>
      <c r="J3850" t="s">
        <v>161</v>
      </c>
      <c r="K3850" t="s">
        <v>90</v>
      </c>
      <c r="L3850" t="s">
        <v>53</v>
      </c>
      <c r="M3850" t="s">
        <v>26</v>
      </c>
      <c r="N3850">
        <v>6771</v>
      </c>
      <c r="O3850">
        <v>6634</v>
      </c>
      <c r="P3850">
        <v>4508</v>
      </c>
      <c r="Q3850">
        <v>3357</v>
      </c>
      <c r="R3850">
        <v>0</v>
      </c>
      <c r="S3850">
        <v>0</v>
      </c>
      <c r="T3850">
        <v>0</v>
      </c>
      <c r="U3850">
        <v>0</v>
      </c>
      <c r="V3850">
        <v>97</v>
      </c>
      <c r="W3850">
        <v>66</v>
      </c>
      <c r="X3850">
        <v>49</v>
      </c>
      <c r="Y3850" t="s">
        <v>173</v>
      </c>
      <c r="Z3850" t="s">
        <v>173</v>
      </c>
      <c r="AA3850" t="s">
        <v>173</v>
      </c>
      <c r="AB3850" t="s">
        <v>173</v>
      </c>
      <c r="AC3850" s="25">
        <v>22.235629294452824</v>
      </c>
      <c r="AD3850" s="25">
        <v>15.109770403888051</v>
      </c>
      <c r="AE3850" s="25">
        <v>11.251885369532429</v>
      </c>
      <c r="AQ3850" s="5">
        <f>VLOOKUP(AR3850,'End KS4 denominations'!A:G,7,0)</f>
        <v>29835</v>
      </c>
      <c r="AR3850" s="5" t="str">
        <f t="shared" si="60"/>
        <v>Total.S9.state-funded mainstream.Total.Church of England</v>
      </c>
    </row>
    <row r="3851" spans="1:44" x14ac:dyDescent="0.25">
      <c r="A3851">
        <v>201819</v>
      </c>
      <c r="B3851" t="s">
        <v>19</v>
      </c>
      <c r="C3851" t="s">
        <v>110</v>
      </c>
      <c r="D3851" t="s">
        <v>20</v>
      </c>
      <c r="E3851" t="s">
        <v>21</v>
      </c>
      <c r="F3851" t="s">
        <v>22</v>
      </c>
      <c r="G3851" t="s">
        <v>111</v>
      </c>
      <c r="H3851" t="s">
        <v>132</v>
      </c>
      <c r="I3851" t="s">
        <v>166</v>
      </c>
      <c r="J3851" t="s">
        <v>161</v>
      </c>
      <c r="K3851" t="s">
        <v>135</v>
      </c>
      <c r="L3851" t="s">
        <v>53</v>
      </c>
      <c r="M3851" t="s">
        <v>26</v>
      </c>
      <c r="N3851">
        <v>18</v>
      </c>
      <c r="O3851">
        <v>18</v>
      </c>
      <c r="P3851">
        <v>13</v>
      </c>
      <c r="Q3851">
        <v>10</v>
      </c>
      <c r="R3851">
        <v>0</v>
      </c>
      <c r="S3851">
        <v>0</v>
      </c>
      <c r="T3851">
        <v>0</v>
      </c>
      <c r="U3851">
        <v>0</v>
      </c>
      <c r="V3851">
        <v>100</v>
      </c>
      <c r="W3851">
        <v>72</v>
      </c>
      <c r="X3851">
        <v>55</v>
      </c>
      <c r="Y3851" t="s">
        <v>173</v>
      </c>
      <c r="Z3851" t="s">
        <v>173</v>
      </c>
      <c r="AA3851" t="s">
        <v>173</v>
      </c>
      <c r="AB3851" t="s">
        <v>173</v>
      </c>
      <c r="AC3851" s="25">
        <v>23.376623376623375</v>
      </c>
      <c r="AD3851" s="25">
        <v>16.883116883116884</v>
      </c>
      <c r="AE3851" s="25">
        <v>12.987012987012985</v>
      </c>
      <c r="AQ3851" s="5">
        <f>VLOOKUP(AR3851,'End KS4 denominations'!A:G,7,0)</f>
        <v>77</v>
      </c>
      <c r="AR3851" s="5" t="str">
        <f t="shared" si="60"/>
        <v>Boys.S9.state-funded mainstream.Total.Hindu</v>
      </c>
    </row>
    <row r="3852" spans="1:44" x14ac:dyDescent="0.25">
      <c r="A3852">
        <v>201819</v>
      </c>
      <c r="B3852" t="s">
        <v>19</v>
      </c>
      <c r="C3852" t="s">
        <v>110</v>
      </c>
      <c r="D3852" t="s">
        <v>20</v>
      </c>
      <c r="E3852" t="s">
        <v>21</v>
      </c>
      <c r="F3852" t="s">
        <v>22</v>
      </c>
      <c r="G3852" t="s">
        <v>113</v>
      </c>
      <c r="H3852" t="s">
        <v>132</v>
      </c>
      <c r="I3852" t="s">
        <v>166</v>
      </c>
      <c r="J3852" t="s">
        <v>161</v>
      </c>
      <c r="K3852" t="s">
        <v>135</v>
      </c>
      <c r="L3852" t="s">
        <v>53</v>
      </c>
      <c r="M3852" t="s">
        <v>26</v>
      </c>
      <c r="N3852">
        <v>19</v>
      </c>
      <c r="O3852">
        <v>19</v>
      </c>
      <c r="P3852">
        <v>15</v>
      </c>
      <c r="Q3852">
        <v>14</v>
      </c>
      <c r="R3852">
        <v>0</v>
      </c>
      <c r="S3852">
        <v>0</v>
      </c>
      <c r="T3852">
        <v>0</v>
      </c>
      <c r="U3852">
        <v>0</v>
      </c>
      <c r="V3852">
        <v>100</v>
      </c>
      <c r="W3852">
        <v>78</v>
      </c>
      <c r="X3852">
        <v>73</v>
      </c>
      <c r="Y3852" t="s">
        <v>173</v>
      </c>
      <c r="Z3852" t="s">
        <v>173</v>
      </c>
      <c r="AA3852" t="s">
        <v>173</v>
      </c>
      <c r="AB3852" t="s">
        <v>173</v>
      </c>
      <c r="AC3852" s="25">
        <v>27.941176470588236</v>
      </c>
      <c r="AD3852" s="25">
        <v>22.058823529411764</v>
      </c>
      <c r="AE3852" s="25">
        <v>20.588235294117645</v>
      </c>
      <c r="AQ3852" s="5">
        <f>VLOOKUP(AR3852,'End KS4 denominations'!A:G,7,0)</f>
        <v>68</v>
      </c>
      <c r="AR3852" s="5" t="str">
        <f t="shared" si="60"/>
        <v>Girls.S9.state-funded mainstream.Total.Hindu</v>
      </c>
    </row>
    <row r="3853" spans="1:44" x14ac:dyDescent="0.25">
      <c r="A3853">
        <v>201819</v>
      </c>
      <c r="B3853" t="s">
        <v>19</v>
      </c>
      <c r="C3853" t="s">
        <v>110</v>
      </c>
      <c r="D3853" t="s">
        <v>20</v>
      </c>
      <c r="E3853" t="s">
        <v>21</v>
      </c>
      <c r="F3853" t="s">
        <v>22</v>
      </c>
      <c r="G3853" t="s">
        <v>161</v>
      </c>
      <c r="H3853" t="s">
        <v>132</v>
      </c>
      <c r="I3853" t="s">
        <v>166</v>
      </c>
      <c r="J3853" t="s">
        <v>161</v>
      </c>
      <c r="K3853" t="s">
        <v>135</v>
      </c>
      <c r="L3853" t="s">
        <v>53</v>
      </c>
      <c r="M3853" t="s">
        <v>26</v>
      </c>
      <c r="N3853">
        <v>37</v>
      </c>
      <c r="O3853">
        <v>37</v>
      </c>
      <c r="P3853">
        <v>28</v>
      </c>
      <c r="Q3853">
        <v>24</v>
      </c>
      <c r="R3853">
        <v>0</v>
      </c>
      <c r="S3853">
        <v>0</v>
      </c>
      <c r="T3853">
        <v>0</v>
      </c>
      <c r="U3853">
        <v>0</v>
      </c>
      <c r="V3853">
        <v>100</v>
      </c>
      <c r="W3853">
        <v>75</v>
      </c>
      <c r="X3853">
        <v>64</v>
      </c>
      <c r="Y3853" t="s">
        <v>173</v>
      </c>
      <c r="Z3853" t="s">
        <v>173</v>
      </c>
      <c r="AA3853" t="s">
        <v>173</v>
      </c>
      <c r="AB3853" t="s">
        <v>173</v>
      </c>
      <c r="AC3853" s="25">
        <v>25.517241379310345</v>
      </c>
      <c r="AD3853" s="25">
        <v>19.310344827586206</v>
      </c>
      <c r="AE3853" s="25">
        <v>16.551724137931036</v>
      </c>
      <c r="AQ3853" s="5">
        <f>VLOOKUP(AR3853,'End KS4 denominations'!A:G,7,0)</f>
        <v>145</v>
      </c>
      <c r="AR3853" s="5" t="str">
        <f t="shared" si="60"/>
        <v>Total.S9.state-funded mainstream.Total.Hindu</v>
      </c>
    </row>
    <row r="3854" spans="1:44" x14ac:dyDescent="0.25">
      <c r="A3854">
        <v>201819</v>
      </c>
      <c r="B3854" t="s">
        <v>19</v>
      </c>
      <c r="C3854" t="s">
        <v>110</v>
      </c>
      <c r="D3854" t="s">
        <v>20</v>
      </c>
      <c r="E3854" t="s">
        <v>21</v>
      </c>
      <c r="F3854" t="s">
        <v>22</v>
      </c>
      <c r="G3854" t="s">
        <v>111</v>
      </c>
      <c r="H3854" t="s">
        <v>132</v>
      </c>
      <c r="I3854" t="s">
        <v>166</v>
      </c>
      <c r="J3854" t="s">
        <v>161</v>
      </c>
      <c r="K3854" t="s">
        <v>136</v>
      </c>
      <c r="L3854" t="s">
        <v>53</v>
      </c>
      <c r="M3854" t="s">
        <v>26</v>
      </c>
      <c r="N3854">
        <v>83</v>
      </c>
      <c r="O3854">
        <v>83</v>
      </c>
      <c r="P3854">
        <v>79</v>
      </c>
      <c r="Q3854">
        <v>72</v>
      </c>
      <c r="R3854">
        <v>0</v>
      </c>
      <c r="S3854">
        <v>0</v>
      </c>
      <c r="T3854">
        <v>0</v>
      </c>
      <c r="U3854">
        <v>0</v>
      </c>
      <c r="V3854">
        <v>100</v>
      </c>
      <c r="W3854">
        <v>95</v>
      </c>
      <c r="X3854">
        <v>86</v>
      </c>
      <c r="Y3854" t="s">
        <v>173</v>
      </c>
      <c r="Z3854" t="s">
        <v>173</v>
      </c>
      <c r="AA3854" t="s">
        <v>173</v>
      </c>
      <c r="AB3854" t="s">
        <v>173</v>
      </c>
      <c r="AC3854" s="25">
        <v>13.301282051282051</v>
      </c>
      <c r="AD3854" s="25">
        <v>12.660256410256409</v>
      </c>
      <c r="AE3854" s="25">
        <v>11.538461538461538</v>
      </c>
      <c r="AQ3854" s="5">
        <f>VLOOKUP(AR3854,'End KS4 denominations'!A:G,7,0)</f>
        <v>624</v>
      </c>
      <c r="AR3854" s="5" t="str">
        <f t="shared" si="60"/>
        <v>Boys.S9.state-funded mainstream.Total.Jewish</v>
      </c>
    </row>
    <row r="3855" spans="1:44" x14ac:dyDescent="0.25">
      <c r="A3855">
        <v>201819</v>
      </c>
      <c r="B3855" t="s">
        <v>19</v>
      </c>
      <c r="C3855" t="s">
        <v>110</v>
      </c>
      <c r="D3855" t="s">
        <v>20</v>
      </c>
      <c r="E3855" t="s">
        <v>21</v>
      </c>
      <c r="F3855" t="s">
        <v>22</v>
      </c>
      <c r="G3855" t="s">
        <v>113</v>
      </c>
      <c r="H3855" t="s">
        <v>132</v>
      </c>
      <c r="I3855" t="s">
        <v>166</v>
      </c>
      <c r="J3855" t="s">
        <v>161</v>
      </c>
      <c r="K3855" t="s">
        <v>136</v>
      </c>
      <c r="L3855" t="s">
        <v>53</v>
      </c>
      <c r="M3855" t="s">
        <v>26</v>
      </c>
      <c r="N3855">
        <v>104</v>
      </c>
      <c r="O3855">
        <v>104</v>
      </c>
      <c r="P3855">
        <v>98</v>
      </c>
      <c r="Q3855">
        <v>91</v>
      </c>
      <c r="R3855">
        <v>0</v>
      </c>
      <c r="S3855">
        <v>0</v>
      </c>
      <c r="T3855">
        <v>0</v>
      </c>
      <c r="U3855">
        <v>0</v>
      </c>
      <c r="V3855">
        <v>100</v>
      </c>
      <c r="W3855">
        <v>94</v>
      </c>
      <c r="X3855">
        <v>87</v>
      </c>
      <c r="Y3855" t="s">
        <v>173</v>
      </c>
      <c r="Z3855" t="s">
        <v>173</v>
      </c>
      <c r="AA3855" t="s">
        <v>173</v>
      </c>
      <c r="AB3855" t="s">
        <v>173</v>
      </c>
      <c r="AC3855" s="25">
        <v>13.666228646517739</v>
      </c>
      <c r="AD3855" s="25">
        <v>12.87779237844941</v>
      </c>
      <c r="AE3855" s="25">
        <v>11.957950065703022</v>
      </c>
      <c r="AQ3855" s="5">
        <f>VLOOKUP(AR3855,'End KS4 denominations'!A:G,7,0)</f>
        <v>761</v>
      </c>
      <c r="AR3855" s="5" t="str">
        <f t="shared" si="60"/>
        <v>Girls.S9.state-funded mainstream.Total.Jewish</v>
      </c>
    </row>
    <row r="3856" spans="1:44" x14ac:dyDescent="0.25">
      <c r="A3856">
        <v>201819</v>
      </c>
      <c r="B3856" t="s">
        <v>19</v>
      </c>
      <c r="C3856" t="s">
        <v>110</v>
      </c>
      <c r="D3856" t="s">
        <v>20</v>
      </c>
      <c r="E3856" t="s">
        <v>21</v>
      </c>
      <c r="F3856" t="s">
        <v>22</v>
      </c>
      <c r="G3856" t="s">
        <v>161</v>
      </c>
      <c r="H3856" t="s">
        <v>132</v>
      </c>
      <c r="I3856" t="s">
        <v>166</v>
      </c>
      <c r="J3856" t="s">
        <v>161</v>
      </c>
      <c r="K3856" t="s">
        <v>136</v>
      </c>
      <c r="L3856" t="s">
        <v>53</v>
      </c>
      <c r="M3856" t="s">
        <v>26</v>
      </c>
      <c r="N3856">
        <v>187</v>
      </c>
      <c r="O3856">
        <v>187</v>
      </c>
      <c r="P3856">
        <v>177</v>
      </c>
      <c r="Q3856">
        <v>163</v>
      </c>
      <c r="R3856">
        <v>0</v>
      </c>
      <c r="S3856">
        <v>0</v>
      </c>
      <c r="T3856">
        <v>0</v>
      </c>
      <c r="U3856">
        <v>0</v>
      </c>
      <c r="V3856">
        <v>100</v>
      </c>
      <c r="W3856">
        <v>94</v>
      </c>
      <c r="X3856">
        <v>87</v>
      </c>
      <c r="Y3856" t="s">
        <v>173</v>
      </c>
      <c r="Z3856" t="s">
        <v>173</v>
      </c>
      <c r="AA3856" t="s">
        <v>173</v>
      </c>
      <c r="AB3856" t="s">
        <v>173</v>
      </c>
      <c r="AC3856" s="25">
        <v>13.501805054151625</v>
      </c>
      <c r="AD3856" s="25">
        <v>12.779783393501805</v>
      </c>
      <c r="AE3856" s="25">
        <v>11.768953068592056</v>
      </c>
      <c r="AQ3856" s="5">
        <f>VLOOKUP(AR3856,'End KS4 denominations'!A:G,7,0)</f>
        <v>1385</v>
      </c>
      <c r="AR3856" s="5" t="str">
        <f t="shared" si="60"/>
        <v>Total.S9.state-funded mainstream.Total.Jewish</v>
      </c>
    </row>
    <row r="3857" spans="1:44" x14ac:dyDescent="0.25">
      <c r="A3857">
        <v>201819</v>
      </c>
      <c r="B3857" t="s">
        <v>19</v>
      </c>
      <c r="C3857" t="s">
        <v>110</v>
      </c>
      <c r="D3857" t="s">
        <v>20</v>
      </c>
      <c r="E3857" t="s">
        <v>21</v>
      </c>
      <c r="F3857" t="s">
        <v>22</v>
      </c>
      <c r="G3857" t="s">
        <v>111</v>
      </c>
      <c r="H3857" t="s">
        <v>132</v>
      </c>
      <c r="I3857" t="s">
        <v>166</v>
      </c>
      <c r="J3857" t="s">
        <v>161</v>
      </c>
      <c r="K3857" t="s">
        <v>137</v>
      </c>
      <c r="L3857" t="s">
        <v>53</v>
      </c>
      <c r="M3857" t="s">
        <v>26</v>
      </c>
      <c r="N3857">
        <v>199</v>
      </c>
      <c r="O3857">
        <v>193</v>
      </c>
      <c r="P3857">
        <v>110</v>
      </c>
      <c r="Q3857">
        <v>72</v>
      </c>
      <c r="R3857">
        <v>0</v>
      </c>
      <c r="S3857">
        <v>0</v>
      </c>
      <c r="T3857">
        <v>0</v>
      </c>
      <c r="U3857">
        <v>0</v>
      </c>
      <c r="V3857">
        <v>96</v>
      </c>
      <c r="W3857">
        <v>55</v>
      </c>
      <c r="X3857">
        <v>36</v>
      </c>
      <c r="Y3857" t="s">
        <v>173</v>
      </c>
      <c r="Z3857" t="s">
        <v>173</v>
      </c>
      <c r="AA3857" t="s">
        <v>173</v>
      </c>
      <c r="AB3857" t="s">
        <v>173</v>
      </c>
      <c r="AC3857" s="25">
        <v>49.614395886889461</v>
      </c>
      <c r="AD3857" s="25">
        <v>28.277634961439592</v>
      </c>
      <c r="AE3857" s="25">
        <v>18.508997429305911</v>
      </c>
      <c r="AQ3857" s="5">
        <f>VLOOKUP(AR3857,'End KS4 denominations'!A:G,7,0)</f>
        <v>389</v>
      </c>
      <c r="AR3857" s="5" t="str">
        <f t="shared" si="60"/>
        <v>Boys.S9.state-funded mainstream.Total.Muslim</v>
      </c>
    </row>
    <row r="3858" spans="1:44" x14ac:dyDescent="0.25">
      <c r="A3858">
        <v>201819</v>
      </c>
      <c r="B3858" t="s">
        <v>19</v>
      </c>
      <c r="C3858" t="s">
        <v>110</v>
      </c>
      <c r="D3858" t="s">
        <v>20</v>
      </c>
      <c r="E3858" t="s">
        <v>21</v>
      </c>
      <c r="F3858" t="s">
        <v>22</v>
      </c>
      <c r="G3858" t="s">
        <v>113</v>
      </c>
      <c r="H3858" t="s">
        <v>132</v>
      </c>
      <c r="I3858" t="s">
        <v>166</v>
      </c>
      <c r="J3858" t="s">
        <v>161</v>
      </c>
      <c r="K3858" t="s">
        <v>137</v>
      </c>
      <c r="L3858" t="s">
        <v>53</v>
      </c>
      <c r="M3858" t="s">
        <v>26</v>
      </c>
      <c r="N3858">
        <v>245</v>
      </c>
      <c r="O3858">
        <v>216</v>
      </c>
      <c r="P3858">
        <v>157</v>
      </c>
      <c r="Q3858">
        <v>120</v>
      </c>
      <c r="R3858">
        <v>0</v>
      </c>
      <c r="S3858">
        <v>0</v>
      </c>
      <c r="T3858">
        <v>0</v>
      </c>
      <c r="U3858">
        <v>0</v>
      </c>
      <c r="V3858">
        <v>88</v>
      </c>
      <c r="W3858">
        <v>64</v>
      </c>
      <c r="X3858">
        <v>48</v>
      </c>
      <c r="Y3858" t="s">
        <v>173</v>
      </c>
      <c r="Z3858" t="s">
        <v>173</v>
      </c>
      <c r="AA3858" t="s">
        <v>173</v>
      </c>
      <c r="AB3858" t="s">
        <v>173</v>
      </c>
      <c r="AC3858" s="25">
        <v>27.586206896551722</v>
      </c>
      <c r="AD3858" s="25">
        <v>20.051085568326947</v>
      </c>
      <c r="AE3858" s="25">
        <v>15.325670498084291</v>
      </c>
      <c r="AQ3858" s="5">
        <f>VLOOKUP(AR3858,'End KS4 denominations'!A:G,7,0)</f>
        <v>783</v>
      </c>
      <c r="AR3858" s="5" t="str">
        <f t="shared" si="60"/>
        <v>Girls.S9.state-funded mainstream.Total.Muslim</v>
      </c>
    </row>
    <row r="3859" spans="1:44" x14ac:dyDescent="0.25">
      <c r="A3859">
        <v>201819</v>
      </c>
      <c r="B3859" t="s">
        <v>19</v>
      </c>
      <c r="C3859" t="s">
        <v>110</v>
      </c>
      <c r="D3859" t="s">
        <v>20</v>
      </c>
      <c r="E3859" t="s">
        <v>21</v>
      </c>
      <c r="F3859" t="s">
        <v>22</v>
      </c>
      <c r="G3859" t="s">
        <v>161</v>
      </c>
      <c r="H3859" t="s">
        <v>132</v>
      </c>
      <c r="I3859" t="s">
        <v>166</v>
      </c>
      <c r="J3859" t="s">
        <v>161</v>
      </c>
      <c r="K3859" t="s">
        <v>137</v>
      </c>
      <c r="L3859" t="s">
        <v>53</v>
      </c>
      <c r="M3859" t="s">
        <v>26</v>
      </c>
      <c r="N3859">
        <v>444</v>
      </c>
      <c r="O3859">
        <v>409</v>
      </c>
      <c r="P3859">
        <v>267</v>
      </c>
      <c r="Q3859">
        <v>192</v>
      </c>
      <c r="R3859">
        <v>0</v>
      </c>
      <c r="S3859">
        <v>0</v>
      </c>
      <c r="T3859">
        <v>0</v>
      </c>
      <c r="U3859">
        <v>0</v>
      </c>
      <c r="V3859">
        <v>92</v>
      </c>
      <c r="W3859">
        <v>60</v>
      </c>
      <c r="X3859">
        <v>43</v>
      </c>
      <c r="Y3859" t="s">
        <v>173</v>
      </c>
      <c r="Z3859" t="s">
        <v>173</v>
      </c>
      <c r="AA3859" t="s">
        <v>173</v>
      </c>
      <c r="AB3859" t="s">
        <v>173</v>
      </c>
      <c r="AC3859" s="25">
        <v>34.897610921501702</v>
      </c>
      <c r="AD3859" s="25">
        <v>22.781569965870307</v>
      </c>
      <c r="AE3859" s="25">
        <v>16.382252559726961</v>
      </c>
      <c r="AQ3859" s="5">
        <f>VLOOKUP(AR3859,'End KS4 denominations'!A:G,7,0)</f>
        <v>1172</v>
      </c>
      <c r="AR3859" s="5" t="str">
        <f t="shared" si="60"/>
        <v>Total.S9.state-funded mainstream.Total.Muslim</v>
      </c>
    </row>
    <row r="3860" spans="1:44" x14ac:dyDescent="0.25">
      <c r="A3860">
        <v>201819</v>
      </c>
      <c r="B3860" t="s">
        <v>19</v>
      </c>
      <c r="C3860" t="s">
        <v>110</v>
      </c>
      <c r="D3860" t="s">
        <v>20</v>
      </c>
      <c r="E3860" t="s">
        <v>21</v>
      </c>
      <c r="F3860" t="s">
        <v>22</v>
      </c>
      <c r="G3860" t="s">
        <v>111</v>
      </c>
      <c r="H3860" t="s">
        <v>132</v>
      </c>
      <c r="I3860" t="s">
        <v>166</v>
      </c>
      <c r="J3860" t="s">
        <v>161</v>
      </c>
      <c r="K3860" t="s">
        <v>91</v>
      </c>
      <c r="L3860" t="s">
        <v>53</v>
      </c>
      <c r="M3860" t="s">
        <v>26</v>
      </c>
      <c r="N3860">
        <v>39222</v>
      </c>
      <c r="O3860">
        <v>38464</v>
      </c>
      <c r="P3860">
        <v>24075</v>
      </c>
      <c r="Q3860">
        <v>17511</v>
      </c>
      <c r="R3860">
        <v>0</v>
      </c>
      <c r="S3860">
        <v>0</v>
      </c>
      <c r="T3860">
        <v>0</v>
      </c>
      <c r="U3860">
        <v>0</v>
      </c>
      <c r="V3860">
        <v>98</v>
      </c>
      <c r="W3860">
        <v>61</v>
      </c>
      <c r="X3860">
        <v>44</v>
      </c>
      <c r="Y3860" t="s">
        <v>173</v>
      </c>
      <c r="Z3860" t="s">
        <v>173</v>
      </c>
      <c r="AA3860" t="s">
        <v>173</v>
      </c>
      <c r="AB3860" t="s">
        <v>173</v>
      </c>
      <c r="AC3860" s="25">
        <v>17.333153080077508</v>
      </c>
      <c r="AD3860" s="25">
        <v>10.848992834933082</v>
      </c>
      <c r="AE3860" s="25">
        <v>7.8910369068541302</v>
      </c>
      <c r="AQ3860" s="5">
        <f>VLOOKUP(AR3860,'End KS4 denominations'!A:G,7,0)</f>
        <v>221910</v>
      </c>
      <c r="AR3860" s="5" t="str">
        <f t="shared" si="60"/>
        <v>Boys.S9.state-funded mainstream.Total.No religious character</v>
      </c>
    </row>
    <row r="3861" spans="1:44" x14ac:dyDescent="0.25">
      <c r="A3861">
        <v>201819</v>
      </c>
      <c r="B3861" t="s">
        <v>19</v>
      </c>
      <c r="C3861" t="s">
        <v>110</v>
      </c>
      <c r="D3861" t="s">
        <v>20</v>
      </c>
      <c r="E3861" t="s">
        <v>21</v>
      </c>
      <c r="F3861" t="s">
        <v>22</v>
      </c>
      <c r="G3861" t="s">
        <v>113</v>
      </c>
      <c r="H3861" t="s">
        <v>132</v>
      </c>
      <c r="I3861" t="s">
        <v>166</v>
      </c>
      <c r="J3861" t="s">
        <v>161</v>
      </c>
      <c r="K3861" t="s">
        <v>91</v>
      </c>
      <c r="L3861" t="s">
        <v>53</v>
      </c>
      <c r="M3861" t="s">
        <v>26</v>
      </c>
      <c r="N3861">
        <v>54606</v>
      </c>
      <c r="O3861">
        <v>53823</v>
      </c>
      <c r="P3861">
        <v>39744</v>
      </c>
      <c r="Q3861">
        <v>30830</v>
      </c>
      <c r="R3861">
        <v>0</v>
      </c>
      <c r="S3861">
        <v>0</v>
      </c>
      <c r="T3861">
        <v>0</v>
      </c>
      <c r="U3861">
        <v>0</v>
      </c>
      <c r="V3861">
        <v>98</v>
      </c>
      <c r="W3861">
        <v>72</v>
      </c>
      <c r="X3861">
        <v>56</v>
      </c>
      <c r="Y3861" t="s">
        <v>173</v>
      </c>
      <c r="Z3861" t="s">
        <v>173</v>
      </c>
      <c r="AA3861" t="s">
        <v>173</v>
      </c>
      <c r="AB3861" t="s">
        <v>173</v>
      </c>
      <c r="AC3861" s="25">
        <v>24.98131843139803</v>
      </c>
      <c r="AD3861" s="25">
        <v>18.446714596686981</v>
      </c>
      <c r="AE3861" s="25">
        <v>14.309385341582621</v>
      </c>
      <c r="AQ3861" s="5">
        <f>VLOOKUP(AR3861,'End KS4 denominations'!A:G,7,0)</f>
        <v>215453</v>
      </c>
      <c r="AR3861" s="5" t="str">
        <f t="shared" si="60"/>
        <v>Girls.S9.state-funded mainstream.Total.No religious character</v>
      </c>
    </row>
    <row r="3862" spans="1:44" x14ac:dyDescent="0.25">
      <c r="A3862">
        <v>201819</v>
      </c>
      <c r="B3862" t="s">
        <v>19</v>
      </c>
      <c r="C3862" t="s">
        <v>110</v>
      </c>
      <c r="D3862" t="s">
        <v>20</v>
      </c>
      <c r="E3862" t="s">
        <v>21</v>
      </c>
      <c r="F3862" t="s">
        <v>22</v>
      </c>
      <c r="G3862" t="s">
        <v>161</v>
      </c>
      <c r="H3862" t="s">
        <v>132</v>
      </c>
      <c r="I3862" t="s">
        <v>166</v>
      </c>
      <c r="J3862" t="s">
        <v>161</v>
      </c>
      <c r="K3862" t="s">
        <v>91</v>
      </c>
      <c r="L3862" t="s">
        <v>53</v>
      </c>
      <c r="M3862" t="s">
        <v>26</v>
      </c>
      <c r="N3862">
        <v>93828</v>
      </c>
      <c r="O3862">
        <v>92287</v>
      </c>
      <c r="P3862">
        <v>63819</v>
      </c>
      <c r="Q3862">
        <v>48341</v>
      </c>
      <c r="R3862">
        <v>0</v>
      </c>
      <c r="S3862">
        <v>0</v>
      </c>
      <c r="T3862">
        <v>0</v>
      </c>
      <c r="U3862">
        <v>0</v>
      </c>
      <c r="V3862">
        <v>98</v>
      </c>
      <c r="W3862">
        <v>68</v>
      </c>
      <c r="X3862">
        <v>51</v>
      </c>
      <c r="Y3862" t="s">
        <v>173</v>
      </c>
      <c r="Z3862" t="s">
        <v>173</v>
      </c>
      <c r="AA3862" t="s">
        <v>173</v>
      </c>
      <c r="AB3862" t="s">
        <v>173</v>
      </c>
      <c r="AC3862" s="25">
        <v>21.100778986791294</v>
      </c>
      <c r="AD3862" s="25">
        <v>14.591769308331981</v>
      </c>
      <c r="AE3862" s="25">
        <v>11.052832544133819</v>
      </c>
      <c r="AQ3862" s="5">
        <f>VLOOKUP(AR3862,'End KS4 denominations'!A:G,7,0)</f>
        <v>437363</v>
      </c>
      <c r="AR3862" s="5" t="str">
        <f t="shared" si="60"/>
        <v>Total.S9.state-funded mainstream.Total.No religious character</v>
      </c>
    </row>
    <row r="3863" spans="1:44" x14ac:dyDescent="0.25">
      <c r="A3863">
        <v>201819</v>
      </c>
      <c r="B3863" t="s">
        <v>19</v>
      </c>
      <c r="C3863" t="s">
        <v>110</v>
      </c>
      <c r="D3863" t="s">
        <v>20</v>
      </c>
      <c r="E3863" t="s">
        <v>21</v>
      </c>
      <c r="F3863" t="s">
        <v>22</v>
      </c>
      <c r="G3863" t="s">
        <v>111</v>
      </c>
      <c r="H3863" t="s">
        <v>132</v>
      </c>
      <c r="I3863" t="s">
        <v>166</v>
      </c>
      <c r="J3863" t="s">
        <v>161</v>
      </c>
      <c r="K3863" t="s">
        <v>133</v>
      </c>
      <c r="L3863" t="s">
        <v>53</v>
      </c>
      <c r="M3863" t="s">
        <v>26</v>
      </c>
      <c r="N3863">
        <v>1186</v>
      </c>
      <c r="O3863">
        <v>1176</v>
      </c>
      <c r="P3863">
        <v>886</v>
      </c>
      <c r="Q3863">
        <v>718</v>
      </c>
      <c r="R3863">
        <v>0</v>
      </c>
      <c r="S3863">
        <v>0</v>
      </c>
      <c r="T3863">
        <v>0</v>
      </c>
      <c r="U3863">
        <v>0</v>
      </c>
      <c r="V3863">
        <v>99</v>
      </c>
      <c r="W3863">
        <v>74</v>
      </c>
      <c r="X3863">
        <v>60</v>
      </c>
      <c r="Y3863" t="s">
        <v>173</v>
      </c>
      <c r="Z3863" t="s">
        <v>173</v>
      </c>
      <c r="AA3863" t="s">
        <v>173</v>
      </c>
      <c r="AB3863" t="s">
        <v>173</v>
      </c>
      <c r="AC3863" s="25">
        <v>23.000195579894385</v>
      </c>
      <c r="AD3863" s="25">
        <v>17.328378642675531</v>
      </c>
      <c r="AE3863" s="25">
        <v>14.042636416976334</v>
      </c>
      <c r="AQ3863" s="5">
        <f>VLOOKUP(AR3863,'End KS4 denominations'!A:G,7,0)</f>
        <v>5113</v>
      </c>
      <c r="AR3863" s="5" t="str">
        <f t="shared" si="60"/>
        <v>Boys.S9.state-funded mainstream.Total.Other Christian faith</v>
      </c>
    </row>
    <row r="3864" spans="1:44" x14ac:dyDescent="0.25">
      <c r="A3864">
        <v>201819</v>
      </c>
      <c r="B3864" t="s">
        <v>19</v>
      </c>
      <c r="C3864" t="s">
        <v>110</v>
      </c>
      <c r="D3864" t="s">
        <v>20</v>
      </c>
      <c r="E3864" t="s">
        <v>21</v>
      </c>
      <c r="F3864" t="s">
        <v>22</v>
      </c>
      <c r="G3864" t="s">
        <v>113</v>
      </c>
      <c r="H3864" t="s">
        <v>132</v>
      </c>
      <c r="I3864" t="s">
        <v>166</v>
      </c>
      <c r="J3864" t="s">
        <v>161</v>
      </c>
      <c r="K3864" t="s">
        <v>133</v>
      </c>
      <c r="L3864" t="s">
        <v>53</v>
      </c>
      <c r="M3864" t="s">
        <v>26</v>
      </c>
      <c r="N3864">
        <v>1243</v>
      </c>
      <c r="O3864">
        <v>1227</v>
      </c>
      <c r="P3864">
        <v>955</v>
      </c>
      <c r="Q3864">
        <v>762</v>
      </c>
      <c r="R3864">
        <v>0</v>
      </c>
      <c r="S3864">
        <v>0</v>
      </c>
      <c r="T3864">
        <v>0</v>
      </c>
      <c r="U3864">
        <v>0</v>
      </c>
      <c r="V3864">
        <v>98</v>
      </c>
      <c r="W3864">
        <v>76</v>
      </c>
      <c r="X3864">
        <v>61</v>
      </c>
      <c r="Y3864" t="s">
        <v>173</v>
      </c>
      <c r="Z3864" t="s">
        <v>173</v>
      </c>
      <c r="AA3864" t="s">
        <v>173</v>
      </c>
      <c r="AB3864" t="s">
        <v>173</v>
      </c>
      <c r="AC3864" s="25">
        <v>26.996699669966993</v>
      </c>
      <c r="AD3864" s="25">
        <v>21.012101210121013</v>
      </c>
      <c r="AE3864" s="25">
        <v>16.765676567656765</v>
      </c>
      <c r="AQ3864" s="5">
        <f>VLOOKUP(AR3864,'End KS4 denominations'!A:G,7,0)</f>
        <v>4545</v>
      </c>
      <c r="AR3864" s="5" t="str">
        <f t="shared" si="60"/>
        <v>Girls.S9.state-funded mainstream.Total.Other Christian faith</v>
      </c>
    </row>
    <row r="3865" spans="1:44" x14ac:dyDescent="0.25">
      <c r="A3865">
        <v>201819</v>
      </c>
      <c r="B3865" t="s">
        <v>19</v>
      </c>
      <c r="C3865" t="s">
        <v>110</v>
      </c>
      <c r="D3865" t="s">
        <v>20</v>
      </c>
      <c r="E3865" t="s">
        <v>21</v>
      </c>
      <c r="F3865" t="s">
        <v>22</v>
      </c>
      <c r="G3865" t="s">
        <v>161</v>
      </c>
      <c r="H3865" t="s">
        <v>132</v>
      </c>
      <c r="I3865" t="s">
        <v>166</v>
      </c>
      <c r="J3865" t="s">
        <v>161</v>
      </c>
      <c r="K3865" t="s">
        <v>133</v>
      </c>
      <c r="L3865" t="s">
        <v>53</v>
      </c>
      <c r="M3865" t="s">
        <v>26</v>
      </c>
      <c r="N3865">
        <v>2429</v>
      </c>
      <c r="O3865">
        <v>2403</v>
      </c>
      <c r="P3865">
        <v>1841</v>
      </c>
      <c r="Q3865">
        <v>1480</v>
      </c>
      <c r="R3865">
        <v>0</v>
      </c>
      <c r="S3865">
        <v>0</v>
      </c>
      <c r="T3865">
        <v>0</v>
      </c>
      <c r="U3865">
        <v>0</v>
      </c>
      <c r="V3865">
        <v>98</v>
      </c>
      <c r="W3865">
        <v>75</v>
      </c>
      <c r="X3865">
        <v>60</v>
      </c>
      <c r="Y3865" t="s">
        <v>173</v>
      </c>
      <c r="Z3865" t="s">
        <v>173</v>
      </c>
      <c r="AA3865" t="s">
        <v>173</v>
      </c>
      <c r="AB3865" t="s">
        <v>173</v>
      </c>
      <c r="AC3865" s="25">
        <v>24.880927728308137</v>
      </c>
      <c r="AD3865" s="25">
        <v>19.061917581279769</v>
      </c>
      <c r="AE3865" s="25">
        <v>15.324083661213503</v>
      </c>
      <c r="AQ3865" s="5">
        <f>VLOOKUP(AR3865,'End KS4 denominations'!A:G,7,0)</f>
        <v>9658</v>
      </c>
      <c r="AR3865" s="5" t="str">
        <f t="shared" si="60"/>
        <v>Total.S9.state-funded mainstream.Total.Other Christian faith</v>
      </c>
    </row>
    <row r="3866" spans="1:44" x14ac:dyDescent="0.25">
      <c r="A3866">
        <v>201819</v>
      </c>
      <c r="B3866" t="s">
        <v>19</v>
      </c>
      <c r="C3866" t="s">
        <v>110</v>
      </c>
      <c r="D3866" t="s">
        <v>20</v>
      </c>
      <c r="E3866" t="s">
        <v>21</v>
      </c>
      <c r="F3866" t="s">
        <v>22</v>
      </c>
      <c r="G3866" t="s">
        <v>111</v>
      </c>
      <c r="H3866" t="s">
        <v>132</v>
      </c>
      <c r="I3866" t="s">
        <v>166</v>
      </c>
      <c r="J3866" t="s">
        <v>161</v>
      </c>
      <c r="K3866" t="s">
        <v>134</v>
      </c>
      <c r="L3866" t="s">
        <v>53</v>
      </c>
      <c r="M3866" t="s">
        <v>26</v>
      </c>
      <c r="N3866">
        <v>5040</v>
      </c>
      <c r="O3866">
        <v>4946</v>
      </c>
      <c r="P3866">
        <v>3158</v>
      </c>
      <c r="Q3866">
        <v>2349</v>
      </c>
      <c r="R3866">
        <v>0</v>
      </c>
      <c r="S3866">
        <v>0</v>
      </c>
      <c r="T3866">
        <v>0</v>
      </c>
      <c r="U3866">
        <v>0</v>
      </c>
      <c r="V3866">
        <v>98</v>
      </c>
      <c r="W3866">
        <v>62</v>
      </c>
      <c r="X3866">
        <v>46</v>
      </c>
      <c r="Y3866" t="s">
        <v>173</v>
      </c>
      <c r="Z3866" t="s">
        <v>173</v>
      </c>
      <c r="AA3866" t="s">
        <v>173</v>
      </c>
      <c r="AB3866" t="s">
        <v>173</v>
      </c>
      <c r="AC3866" s="25">
        <v>19.910631617084658</v>
      </c>
      <c r="AD3866" s="25">
        <v>12.712853749849041</v>
      </c>
      <c r="AE3866" s="25">
        <v>9.456141057123304</v>
      </c>
      <c r="AQ3866" s="5">
        <f>VLOOKUP(AR3866,'End KS4 denominations'!A:G,7,0)</f>
        <v>24841</v>
      </c>
      <c r="AR3866" s="5" t="str">
        <f t="shared" si="60"/>
        <v>Boys.S9.state-funded mainstream.Total.Roman catholic</v>
      </c>
    </row>
    <row r="3867" spans="1:44" x14ac:dyDescent="0.25">
      <c r="A3867">
        <v>201819</v>
      </c>
      <c r="B3867" t="s">
        <v>19</v>
      </c>
      <c r="C3867" t="s">
        <v>110</v>
      </c>
      <c r="D3867" t="s">
        <v>20</v>
      </c>
      <c r="E3867" t="s">
        <v>21</v>
      </c>
      <c r="F3867" t="s">
        <v>22</v>
      </c>
      <c r="G3867" t="s">
        <v>113</v>
      </c>
      <c r="H3867" t="s">
        <v>132</v>
      </c>
      <c r="I3867" t="s">
        <v>166</v>
      </c>
      <c r="J3867" t="s">
        <v>161</v>
      </c>
      <c r="K3867" t="s">
        <v>134</v>
      </c>
      <c r="L3867" t="s">
        <v>53</v>
      </c>
      <c r="M3867" t="s">
        <v>26</v>
      </c>
      <c r="N3867">
        <v>7203</v>
      </c>
      <c r="O3867">
        <v>7101</v>
      </c>
      <c r="P3867">
        <v>5323</v>
      </c>
      <c r="Q3867">
        <v>4190</v>
      </c>
      <c r="R3867">
        <v>0</v>
      </c>
      <c r="S3867">
        <v>0</v>
      </c>
      <c r="T3867">
        <v>0</v>
      </c>
      <c r="U3867">
        <v>0</v>
      </c>
      <c r="V3867">
        <v>98</v>
      </c>
      <c r="W3867">
        <v>73</v>
      </c>
      <c r="X3867">
        <v>58</v>
      </c>
      <c r="Y3867" t="s">
        <v>173</v>
      </c>
      <c r="Z3867" t="s">
        <v>173</v>
      </c>
      <c r="AA3867" t="s">
        <v>173</v>
      </c>
      <c r="AB3867" t="s">
        <v>173</v>
      </c>
      <c r="AC3867" s="25">
        <v>27.244475138121548</v>
      </c>
      <c r="AD3867" s="25">
        <v>20.422805402087171</v>
      </c>
      <c r="AE3867" s="25">
        <v>16.075813382443215</v>
      </c>
      <c r="AQ3867" s="5">
        <f>VLOOKUP(AR3867,'End KS4 denominations'!A:G,7,0)</f>
        <v>26064</v>
      </c>
      <c r="AR3867" s="5" t="str">
        <f t="shared" si="60"/>
        <v>Girls.S9.state-funded mainstream.Total.Roman catholic</v>
      </c>
    </row>
    <row r="3868" spans="1:44" x14ac:dyDescent="0.25">
      <c r="A3868">
        <v>201819</v>
      </c>
      <c r="B3868" t="s">
        <v>19</v>
      </c>
      <c r="C3868" t="s">
        <v>110</v>
      </c>
      <c r="D3868" t="s">
        <v>20</v>
      </c>
      <c r="E3868" t="s">
        <v>21</v>
      </c>
      <c r="F3868" t="s">
        <v>22</v>
      </c>
      <c r="G3868" t="s">
        <v>161</v>
      </c>
      <c r="H3868" t="s">
        <v>132</v>
      </c>
      <c r="I3868" t="s">
        <v>166</v>
      </c>
      <c r="J3868" t="s">
        <v>161</v>
      </c>
      <c r="K3868" t="s">
        <v>134</v>
      </c>
      <c r="L3868" t="s">
        <v>53</v>
      </c>
      <c r="M3868" t="s">
        <v>26</v>
      </c>
      <c r="N3868">
        <v>12243</v>
      </c>
      <c r="O3868">
        <v>12047</v>
      </c>
      <c r="P3868">
        <v>8481</v>
      </c>
      <c r="Q3868">
        <v>6539</v>
      </c>
      <c r="R3868">
        <v>0</v>
      </c>
      <c r="S3868">
        <v>0</v>
      </c>
      <c r="T3868">
        <v>0</v>
      </c>
      <c r="U3868">
        <v>0</v>
      </c>
      <c r="V3868">
        <v>98</v>
      </c>
      <c r="W3868">
        <v>69</v>
      </c>
      <c r="X3868">
        <v>53</v>
      </c>
      <c r="Y3868" t="s">
        <v>173</v>
      </c>
      <c r="Z3868" t="s">
        <v>173</v>
      </c>
      <c r="AA3868" t="s">
        <v>173</v>
      </c>
      <c r="AB3868" t="s">
        <v>173</v>
      </c>
      <c r="AC3868" s="25">
        <v>23.665651704154797</v>
      </c>
      <c r="AD3868" s="25">
        <v>16.660445928690699</v>
      </c>
      <c r="AE3868" s="25">
        <v>12.845496513112661</v>
      </c>
      <c r="AQ3868" s="5">
        <f>VLOOKUP(AR3868,'End KS4 denominations'!A:G,7,0)</f>
        <v>50905</v>
      </c>
      <c r="AR3868" s="5" t="str">
        <f t="shared" si="60"/>
        <v>Total.S9.state-funded mainstream.Total.Roman catholic</v>
      </c>
    </row>
    <row r="3869" spans="1:44" x14ac:dyDescent="0.25">
      <c r="A3869">
        <v>201819</v>
      </c>
      <c r="B3869" t="s">
        <v>19</v>
      </c>
      <c r="C3869" t="s">
        <v>110</v>
      </c>
      <c r="D3869" t="s">
        <v>20</v>
      </c>
      <c r="E3869" t="s">
        <v>21</v>
      </c>
      <c r="F3869" t="s">
        <v>22</v>
      </c>
      <c r="G3869" t="s">
        <v>111</v>
      </c>
      <c r="H3869" t="s">
        <v>132</v>
      </c>
      <c r="I3869" t="s">
        <v>166</v>
      </c>
      <c r="J3869" t="s">
        <v>161</v>
      </c>
      <c r="K3869" t="s">
        <v>138</v>
      </c>
      <c r="L3869" t="s">
        <v>53</v>
      </c>
      <c r="M3869" t="s">
        <v>26</v>
      </c>
      <c r="N3869">
        <v>51</v>
      </c>
      <c r="O3869">
        <v>49</v>
      </c>
      <c r="P3869">
        <v>27</v>
      </c>
      <c r="Q3869">
        <v>17</v>
      </c>
      <c r="R3869">
        <v>0</v>
      </c>
      <c r="S3869">
        <v>0</v>
      </c>
      <c r="T3869">
        <v>0</v>
      </c>
      <c r="U3869">
        <v>0</v>
      </c>
      <c r="V3869">
        <v>96</v>
      </c>
      <c r="W3869">
        <v>52</v>
      </c>
      <c r="X3869">
        <v>33</v>
      </c>
      <c r="Y3869" t="s">
        <v>173</v>
      </c>
      <c r="Z3869" t="s">
        <v>173</v>
      </c>
      <c r="AA3869" t="s">
        <v>173</v>
      </c>
      <c r="AB3869" t="s">
        <v>173</v>
      </c>
      <c r="AC3869" s="25">
        <v>25.654450261780106</v>
      </c>
      <c r="AD3869" s="25">
        <v>14.136125654450263</v>
      </c>
      <c r="AE3869" s="25">
        <v>8.9005235602094235</v>
      </c>
      <c r="AQ3869" s="5">
        <f>VLOOKUP(AR3869,'End KS4 denominations'!A:G,7,0)</f>
        <v>191</v>
      </c>
      <c r="AR3869" s="5" t="str">
        <f t="shared" si="60"/>
        <v>Boys.S9.state-funded mainstream.Total.Sikh</v>
      </c>
    </row>
    <row r="3870" spans="1:44" x14ac:dyDescent="0.25">
      <c r="A3870">
        <v>201819</v>
      </c>
      <c r="B3870" t="s">
        <v>19</v>
      </c>
      <c r="C3870" t="s">
        <v>110</v>
      </c>
      <c r="D3870" t="s">
        <v>20</v>
      </c>
      <c r="E3870" t="s">
        <v>21</v>
      </c>
      <c r="F3870" t="s">
        <v>22</v>
      </c>
      <c r="G3870" t="s">
        <v>113</v>
      </c>
      <c r="H3870" t="s">
        <v>132</v>
      </c>
      <c r="I3870" t="s">
        <v>166</v>
      </c>
      <c r="J3870" t="s">
        <v>161</v>
      </c>
      <c r="K3870" t="s">
        <v>138</v>
      </c>
      <c r="L3870" t="s">
        <v>53</v>
      </c>
      <c r="M3870" t="s">
        <v>26</v>
      </c>
      <c r="N3870">
        <v>62</v>
      </c>
      <c r="O3870">
        <v>62</v>
      </c>
      <c r="P3870">
        <v>45</v>
      </c>
      <c r="Q3870">
        <v>30</v>
      </c>
      <c r="R3870">
        <v>0</v>
      </c>
      <c r="S3870">
        <v>0</v>
      </c>
      <c r="T3870">
        <v>0</v>
      </c>
      <c r="U3870">
        <v>0</v>
      </c>
      <c r="V3870">
        <v>100</v>
      </c>
      <c r="W3870">
        <v>72</v>
      </c>
      <c r="X3870">
        <v>48</v>
      </c>
      <c r="Y3870" t="s">
        <v>173</v>
      </c>
      <c r="Z3870" t="s">
        <v>173</v>
      </c>
      <c r="AA3870" t="s">
        <v>173</v>
      </c>
      <c r="AB3870" t="s">
        <v>173</v>
      </c>
      <c r="AC3870" s="25">
        <v>39.24050632911392</v>
      </c>
      <c r="AD3870" s="25">
        <v>28.481012658227851</v>
      </c>
      <c r="AE3870" s="25">
        <v>18.9873417721519</v>
      </c>
      <c r="AQ3870" s="5">
        <f>VLOOKUP(AR3870,'End KS4 denominations'!A:G,7,0)</f>
        <v>158</v>
      </c>
      <c r="AR3870" s="5" t="str">
        <f t="shared" si="60"/>
        <v>Girls.S9.state-funded mainstream.Total.Sikh</v>
      </c>
    </row>
    <row r="3871" spans="1:44" x14ac:dyDescent="0.25">
      <c r="A3871">
        <v>201819</v>
      </c>
      <c r="B3871" t="s">
        <v>19</v>
      </c>
      <c r="C3871" t="s">
        <v>110</v>
      </c>
      <c r="D3871" t="s">
        <v>20</v>
      </c>
      <c r="E3871" t="s">
        <v>21</v>
      </c>
      <c r="F3871" t="s">
        <v>22</v>
      </c>
      <c r="G3871" t="s">
        <v>161</v>
      </c>
      <c r="H3871" t="s">
        <v>132</v>
      </c>
      <c r="I3871" t="s">
        <v>166</v>
      </c>
      <c r="J3871" t="s">
        <v>161</v>
      </c>
      <c r="K3871" t="s">
        <v>138</v>
      </c>
      <c r="L3871" t="s">
        <v>53</v>
      </c>
      <c r="M3871" t="s">
        <v>26</v>
      </c>
      <c r="N3871">
        <v>113</v>
      </c>
      <c r="O3871">
        <v>111</v>
      </c>
      <c r="P3871">
        <v>72</v>
      </c>
      <c r="Q3871">
        <v>47</v>
      </c>
      <c r="R3871">
        <v>0</v>
      </c>
      <c r="S3871">
        <v>0</v>
      </c>
      <c r="T3871">
        <v>0</v>
      </c>
      <c r="U3871">
        <v>0</v>
      </c>
      <c r="V3871">
        <v>98</v>
      </c>
      <c r="W3871">
        <v>63</v>
      </c>
      <c r="X3871">
        <v>41</v>
      </c>
      <c r="Y3871" t="s">
        <v>173</v>
      </c>
      <c r="Z3871" t="s">
        <v>173</v>
      </c>
      <c r="AA3871" t="s">
        <v>173</v>
      </c>
      <c r="AB3871" t="s">
        <v>173</v>
      </c>
      <c r="AC3871" s="25">
        <v>31.805157593123205</v>
      </c>
      <c r="AD3871" s="25">
        <v>20.630372492836678</v>
      </c>
      <c r="AE3871" s="25">
        <v>13.46704871060172</v>
      </c>
      <c r="AQ3871" s="5">
        <f>VLOOKUP(AR3871,'End KS4 denominations'!A:G,7,0)</f>
        <v>349</v>
      </c>
      <c r="AR3871" s="5" t="str">
        <f t="shared" si="60"/>
        <v>Total.S9.state-funded mainstream.Total.Sikh</v>
      </c>
    </row>
    <row r="3872" spans="1:44" x14ac:dyDescent="0.25">
      <c r="A3872">
        <v>201819</v>
      </c>
      <c r="B3872" t="s">
        <v>19</v>
      </c>
      <c r="C3872" t="s">
        <v>110</v>
      </c>
      <c r="D3872" t="s">
        <v>20</v>
      </c>
      <c r="E3872" t="s">
        <v>21</v>
      </c>
      <c r="F3872" t="s">
        <v>22</v>
      </c>
      <c r="G3872" t="s">
        <v>111</v>
      </c>
      <c r="H3872" t="s">
        <v>132</v>
      </c>
      <c r="I3872" t="s">
        <v>166</v>
      </c>
      <c r="J3872" t="s">
        <v>161</v>
      </c>
      <c r="K3872" t="s">
        <v>90</v>
      </c>
      <c r="L3872" t="s">
        <v>54</v>
      </c>
      <c r="M3872" t="s">
        <v>26</v>
      </c>
      <c r="N3872">
        <v>6893</v>
      </c>
      <c r="O3872">
        <v>6733</v>
      </c>
      <c r="P3872">
        <v>4378</v>
      </c>
      <c r="Q3872">
        <v>3415</v>
      </c>
      <c r="R3872">
        <v>0</v>
      </c>
      <c r="S3872">
        <v>0</v>
      </c>
      <c r="T3872">
        <v>0</v>
      </c>
      <c r="U3872">
        <v>0</v>
      </c>
      <c r="V3872">
        <v>97</v>
      </c>
      <c r="W3872">
        <v>63</v>
      </c>
      <c r="X3872">
        <v>49</v>
      </c>
      <c r="Y3872" t="s">
        <v>173</v>
      </c>
      <c r="Z3872" t="s">
        <v>173</v>
      </c>
      <c r="AA3872" t="s">
        <v>173</v>
      </c>
      <c r="AB3872" t="s">
        <v>173</v>
      </c>
      <c r="AC3872" s="25">
        <v>44.331050829602319</v>
      </c>
      <c r="AD3872" s="25">
        <v>28.825388464577301</v>
      </c>
      <c r="AE3872" s="25">
        <v>22.484856465630763</v>
      </c>
      <c r="AQ3872" s="5">
        <f>VLOOKUP(AR3872,'End KS4 denominations'!A:G,7,0)</f>
        <v>15188</v>
      </c>
      <c r="AR3872" s="5" t="str">
        <f t="shared" si="60"/>
        <v>Boys.S9.state-funded mainstream.Total.Church of England</v>
      </c>
    </row>
    <row r="3873" spans="1:44" x14ac:dyDescent="0.25">
      <c r="A3873">
        <v>201819</v>
      </c>
      <c r="B3873" t="s">
        <v>19</v>
      </c>
      <c r="C3873" t="s">
        <v>110</v>
      </c>
      <c r="D3873" t="s">
        <v>20</v>
      </c>
      <c r="E3873" t="s">
        <v>21</v>
      </c>
      <c r="F3873" t="s">
        <v>22</v>
      </c>
      <c r="G3873" t="s">
        <v>113</v>
      </c>
      <c r="H3873" t="s">
        <v>132</v>
      </c>
      <c r="I3873" t="s">
        <v>166</v>
      </c>
      <c r="J3873" t="s">
        <v>161</v>
      </c>
      <c r="K3873" t="s">
        <v>90</v>
      </c>
      <c r="L3873" t="s">
        <v>54</v>
      </c>
      <c r="M3873" t="s">
        <v>26</v>
      </c>
      <c r="N3873">
        <v>5761</v>
      </c>
      <c r="O3873">
        <v>5687</v>
      </c>
      <c r="P3873">
        <v>3931</v>
      </c>
      <c r="Q3873">
        <v>3194</v>
      </c>
      <c r="R3873">
        <v>0</v>
      </c>
      <c r="S3873">
        <v>0</v>
      </c>
      <c r="T3873">
        <v>0</v>
      </c>
      <c r="U3873">
        <v>0</v>
      </c>
      <c r="V3873">
        <v>98</v>
      </c>
      <c r="W3873">
        <v>68</v>
      </c>
      <c r="X3873">
        <v>55</v>
      </c>
      <c r="Y3873" t="s">
        <v>173</v>
      </c>
      <c r="Z3873" t="s">
        <v>173</v>
      </c>
      <c r="AA3873" t="s">
        <v>173</v>
      </c>
      <c r="AB3873" t="s">
        <v>173</v>
      </c>
      <c r="AC3873" s="25">
        <v>38.827063562504264</v>
      </c>
      <c r="AD3873" s="25">
        <v>26.838260394620058</v>
      </c>
      <c r="AE3873" s="25">
        <v>21.806513279169796</v>
      </c>
      <c r="AQ3873" s="5">
        <f>VLOOKUP(AR3873,'End KS4 denominations'!A:G,7,0)</f>
        <v>14647</v>
      </c>
      <c r="AR3873" s="5" t="str">
        <f t="shared" si="60"/>
        <v>Girls.S9.state-funded mainstream.Total.Church of England</v>
      </c>
    </row>
    <row r="3874" spans="1:44" x14ac:dyDescent="0.25">
      <c r="A3874">
        <v>201819</v>
      </c>
      <c r="B3874" t="s">
        <v>19</v>
      </c>
      <c r="C3874" t="s">
        <v>110</v>
      </c>
      <c r="D3874" t="s">
        <v>20</v>
      </c>
      <c r="E3874" t="s">
        <v>21</v>
      </c>
      <c r="F3874" t="s">
        <v>22</v>
      </c>
      <c r="G3874" t="s">
        <v>161</v>
      </c>
      <c r="H3874" t="s">
        <v>132</v>
      </c>
      <c r="I3874" t="s">
        <v>166</v>
      </c>
      <c r="J3874" t="s">
        <v>161</v>
      </c>
      <c r="K3874" t="s">
        <v>90</v>
      </c>
      <c r="L3874" t="s">
        <v>54</v>
      </c>
      <c r="M3874" t="s">
        <v>26</v>
      </c>
      <c r="N3874">
        <v>12654</v>
      </c>
      <c r="O3874">
        <v>12420</v>
      </c>
      <c r="P3874">
        <v>8309</v>
      </c>
      <c r="Q3874">
        <v>6609</v>
      </c>
      <c r="R3874">
        <v>0</v>
      </c>
      <c r="S3874">
        <v>0</v>
      </c>
      <c r="T3874">
        <v>0</v>
      </c>
      <c r="U3874">
        <v>0</v>
      </c>
      <c r="V3874">
        <v>98</v>
      </c>
      <c r="W3874">
        <v>65</v>
      </c>
      <c r="X3874">
        <v>52</v>
      </c>
      <c r="Y3874" t="s">
        <v>173</v>
      </c>
      <c r="Z3874" t="s">
        <v>173</v>
      </c>
      <c r="AA3874" t="s">
        <v>173</v>
      </c>
      <c r="AB3874" t="s">
        <v>173</v>
      </c>
      <c r="AC3874" s="25">
        <v>41.628959276018101</v>
      </c>
      <c r="AD3874" s="25">
        <v>27.849840791017261</v>
      </c>
      <c r="AE3874" s="25">
        <v>22.151835093011563</v>
      </c>
      <c r="AQ3874" s="5">
        <f>VLOOKUP(AR3874,'End KS4 denominations'!A:G,7,0)</f>
        <v>29835</v>
      </c>
      <c r="AR3874" s="5" t="str">
        <f t="shared" si="60"/>
        <v>Total.S9.state-funded mainstream.Total.Church of England</v>
      </c>
    </row>
    <row r="3875" spans="1:44" x14ac:dyDescent="0.25">
      <c r="A3875">
        <v>201819</v>
      </c>
      <c r="B3875" t="s">
        <v>19</v>
      </c>
      <c r="C3875" t="s">
        <v>110</v>
      </c>
      <c r="D3875" t="s">
        <v>20</v>
      </c>
      <c r="E3875" t="s">
        <v>21</v>
      </c>
      <c r="F3875" t="s">
        <v>22</v>
      </c>
      <c r="G3875" t="s">
        <v>111</v>
      </c>
      <c r="H3875" t="s">
        <v>132</v>
      </c>
      <c r="I3875" t="s">
        <v>166</v>
      </c>
      <c r="J3875" t="s">
        <v>161</v>
      </c>
      <c r="K3875" t="s">
        <v>135</v>
      </c>
      <c r="L3875" t="s">
        <v>54</v>
      </c>
      <c r="M3875" t="s">
        <v>26</v>
      </c>
      <c r="N3875">
        <v>53</v>
      </c>
      <c r="O3875">
        <v>53</v>
      </c>
      <c r="P3875">
        <v>38</v>
      </c>
      <c r="Q3875">
        <v>33</v>
      </c>
      <c r="R3875">
        <v>0</v>
      </c>
      <c r="S3875">
        <v>0</v>
      </c>
      <c r="T3875">
        <v>0</v>
      </c>
      <c r="U3875">
        <v>0</v>
      </c>
      <c r="V3875">
        <v>100</v>
      </c>
      <c r="W3875">
        <v>71</v>
      </c>
      <c r="X3875">
        <v>62</v>
      </c>
      <c r="Y3875" t="s">
        <v>173</v>
      </c>
      <c r="Z3875" t="s">
        <v>173</v>
      </c>
      <c r="AA3875" t="s">
        <v>173</v>
      </c>
      <c r="AB3875" t="s">
        <v>173</v>
      </c>
      <c r="AC3875" s="25">
        <v>68.831168831168839</v>
      </c>
      <c r="AD3875" s="25">
        <v>49.350649350649348</v>
      </c>
      <c r="AE3875" s="25">
        <v>42.857142857142854</v>
      </c>
      <c r="AQ3875" s="5">
        <f>VLOOKUP(AR3875,'End KS4 denominations'!A:G,7,0)</f>
        <v>77</v>
      </c>
      <c r="AR3875" s="5" t="str">
        <f t="shared" si="60"/>
        <v>Boys.S9.state-funded mainstream.Total.Hindu</v>
      </c>
    </row>
    <row r="3876" spans="1:44" x14ac:dyDescent="0.25">
      <c r="A3876">
        <v>201819</v>
      </c>
      <c r="B3876" t="s">
        <v>19</v>
      </c>
      <c r="C3876" t="s">
        <v>110</v>
      </c>
      <c r="D3876" t="s">
        <v>20</v>
      </c>
      <c r="E3876" t="s">
        <v>21</v>
      </c>
      <c r="F3876" t="s">
        <v>22</v>
      </c>
      <c r="G3876" t="s">
        <v>113</v>
      </c>
      <c r="H3876" t="s">
        <v>132</v>
      </c>
      <c r="I3876" t="s">
        <v>166</v>
      </c>
      <c r="J3876" t="s">
        <v>161</v>
      </c>
      <c r="K3876" t="s">
        <v>135</v>
      </c>
      <c r="L3876" t="s">
        <v>54</v>
      </c>
      <c r="M3876" t="s">
        <v>26</v>
      </c>
      <c r="N3876">
        <v>36</v>
      </c>
      <c r="O3876">
        <v>36</v>
      </c>
      <c r="P3876">
        <v>26</v>
      </c>
      <c r="Q3876">
        <v>20</v>
      </c>
      <c r="R3876">
        <v>0</v>
      </c>
      <c r="S3876">
        <v>0</v>
      </c>
      <c r="T3876">
        <v>0</v>
      </c>
      <c r="U3876">
        <v>0</v>
      </c>
      <c r="V3876">
        <v>100</v>
      </c>
      <c r="W3876">
        <v>72</v>
      </c>
      <c r="X3876">
        <v>55</v>
      </c>
      <c r="Y3876" t="s">
        <v>173</v>
      </c>
      <c r="Z3876" t="s">
        <v>173</v>
      </c>
      <c r="AA3876" t="s">
        <v>173</v>
      </c>
      <c r="AB3876" t="s">
        <v>173</v>
      </c>
      <c r="AC3876" s="25">
        <v>52.941176470588239</v>
      </c>
      <c r="AD3876" s="25">
        <v>38.235294117647058</v>
      </c>
      <c r="AE3876" s="25">
        <v>29.411764705882355</v>
      </c>
      <c r="AQ3876" s="5">
        <f>VLOOKUP(AR3876,'End KS4 denominations'!A:G,7,0)</f>
        <v>68</v>
      </c>
      <c r="AR3876" s="5" t="str">
        <f t="shared" si="60"/>
        <v>Girls.S9.state-funded mainstream.Total.Hindu</v>
      </c>
    </row>
    <row r="3877" spans="1:44" x14ac:dyDescent="0.25">
      <c r="A3877">
        <v>201819</v>
      </c>
      <c r="B3877" t="s">
        <v>19</v>
      </c>
      <c r="C3877" t="s">
        <v>110</v>
      </c>
      <c r="D3877" t="s">
        <v>20</v>
      </c>
      <c r="E3877" t="s">
        <v>21</v>
      </c>
      <c r="F3877" t="s">
        <v>22</v>
      </c>
      <c r="G3877" t="s">
        <v>161</v>
      </c>
      <c r="H3877" t="s">
        <v>132</v>
      </c>
      <c r="I3877" t="s">
        <v>166</v>
      </c>
      <c r="J3877" t="s">
        <v>161</v>
      </c>
      <c r="K3877" t="s">
        <v>135</v>
      </c>
      <c r="L3877" t="s">
        <v>54</v>
      </c>
      <c r="M3877" t="s">
        <v>26</v>
      </c>
      <c r="N3877">
        <v>89</v>
      </c>
      <c r="O3877">
        <v>89</v>
      </c>
      <c r="P3877">
        <v>64</v>
      </c>
      <c r="Q3877">
        <v>53</v>
      </c>
      <c r="R3877">
        <v>0</v>
      </c>
      <c r="S3877">
        <v>0</v>
      </c>
      <c r="T3877">
        <v>0</v>
      </c>
      <c r="U3877">
        <v>0</v>
      </c>
      <c r="V3877">
        <v>100</v>
      </c>
      <c r="W3877">
        <v>71</v>
      </c>
      <c r="X3877">
        <v>59</v>
      </c>
      <c r="Y3877" t="s">
        <v>173</v>
      </c>
      <c r="Z3877" t="s">
        <v>173</v>
      </c>
      <c r="AA3877" t="s">
        <v>173</v>
      </c>
      <c r="AB3877" t="s">
        <v>173</v>
      </c>
      <c r="AC3877" s="25">
        <v>61.379310344827587</v>
      </c>
      <c r="AD3877" s="25">
        <v>44.137931034482762</v>
      </c>
      <c r="AE3877" s="25">
        <v>36.551724137931032</v>
      </c>
      <c r="AQ3877" s="5">
        <f>VLOOKUP(AR3877,'End KS4 denominations'!A:G,7,0)</f>
        <v>145</v>
      </c>
      <c r="AR3877" s="5" t="str">
        <f t="shared" si="60"/>
        <v>Total.S9.state-funded mainstream.Total.Hindu</v>
      </c>
    </row>
    <row r="3878" spans="1:44" x14ac:dyDescent="0.25">
      <c r="A3878">
        <v>201819</v>
      </c>
      <c r="B3878" t="s">
        <v>19</v>
      </c>
      <c r="C3878" t="s">
        <v>110</v>
      </c>
      <c r="D3878" t="s">
        <v>20</v>
      </c>
      <c r="E3878" t="s">
        <v>21</v>
      </c>
      <c r="F3878" t="s">
        <v>22</v>
      </c>
      <c r="G3878" t="s">
        <v>111</v>
      </c>
      <c r="H3878" t="s">
        <v>132</v>
      </c>
      <c r="I3878" t="s">
        <v>166</v>
      </c>
      <c r="J3878" t="s">
        <v>161</v>
      </c>
      <c r="K3878" t="s">
        <v>136</v>
      </c>
      <c r="L3878" t="s">
        <v>54</v>
      </c>
      <c r="M3878" t="s">
        <v>26</v>
      </c>
      <c r="N3878">
        <v>275</v>
      </c>
      <c r="O3878">
        <v>272</v>
      </c>
      <c r="P3878">
        <v>227</v>
      </c>
      <c r="Q3878">
        <v>197</v>
      </c>
      <c r="R3878">
        <v>0</v>
      </c>
      <c r="S3878">
        <v>0</v>
      </c>
      <c r="T3878">
        <v>0</v>
      </c>
      <c r="U3878">
        <v>0</v>
      </c>
      <c r="V3878">
        <v>98</v>
      </c>
      <c r="W3878">
        <v>82</v>
      </c>
      <c r="X3878">
        <v>71</v>
      </c>
      <c r="Y3878" t="s">
        <v>173</v>
      </c>
      <c r="Z3878" t="s">
        <v>173</v>
      </c>
      <c r="AA3878" t="s">
        <v>173</v>
      </c>
      <c r="AB3878" t="s">
        <v>173</v>
      </c>
      <c r="AC3878" s="25">
        <v>43.589743589743591</v>
      </c>
      <c r="AD3878" s="25">
        <v>36.378205128205124</v>
      </c>
      <c r="AE3878" s="25">
        <v>31.570512820512818</v>
      </c>
      <c r="AQ3878" s="5">
        <f>VLOOKUP(AR3878,'End KS4 denominations'!A:G,7,0)</f>
        <v>624</v>
      </c>
      <c r="AR3878" s="5" t="str">
        <f t="shared" si="60"/>
        <v>Boys.S9.state-funded mainstream.Total.Jewish</v>
      </c>
    </row>
    <row r="3879" spans="1:44" x14ac:dyDescent="0.25">
      <c r="A3879">
        <v>201819</v>
      </c>
      <c r="B3879" t="s">
        <v>19</v>
      </c>
      <c r="C3879" t="s">
        <v>110</v>
      </c>
      <c r="D3879" t="s">
        <v>20</v>
      </c>
      <c r="E3879" t="s">
        <v>21</v>
      </c>
      <c r="F3879" t="s">
        <v>22</v>
      </c>
      <c r="G3879" t="s">
        <v>113</v>
      </c>
      <c r="H3879" t="s">
        <v>132</v>
      </c>
      <c r="I3879" t="s">
        <v>166</v>
      </c>
      <c r="J3879" t="s">
        <v>161</v>
      </c>
      <c r="K3879" t="s">
        <v>136</v>
      </c>
      <c r="L3879" t="s">
        <v>54</v>
      </c>
      <c r="M3879" t="s">
        <v>26</v>
      </c>
      <c r="N3879">
        <v>301</v>
      </c>
      <c r="O3879">
        <v>301</v>
      </c>
      <c r="P3879">
        <v>267</v>
      </c>
      <c r="Q3879">
        <v>237</v>
      </c>
      <c r="R3879">
        <v>0</v>
      </c>
      <c r="S3879">
        <v>0</v>
      </c>
      <c r="T3879">
        <v>0</v>
      </c>
      <c r="U3879">
        <v>0</v>
      </c>
      <c r="V3879">
        <v>100</v>
      </c>
      <c r="W3879">
        <v>88</v>
      </c>
      <c r="X3879">
        <v>78</v>
      </c>
      <c r="Y3879" t="s">
        <v>173</v>
      </c>
      <c r="Z3879" t="s">
        <v>173</v>
      </c>
      <c r="AA3879" t="s">
        <v>173</v>
      </c>
      <c r="AB3879" t="s">
        <v>173</v>
      </c>
      <c r="AC3879" s="25">
        <v>39.553219448094609</v>
      </c>
      <c r="AD3879" s="25">
        <v>35.08541392904074</v>
      </c>
      <c r="AE3879" s="25">
        <v>31.143232588699082</v>
      </c>
      <c r="AQ3879" s="5">
        <f>VLOOKUP(AR3879,'End KS4 denominations'!A:G,7,0)</f>
        <v>761</v>
      </c>
      <c r="AR3879" s="5" t="str">
        <f t="shared" si="60"/>
        <v>Girls.S9.state-funded mainstream.Total.Jewish</v>
      </c>
    </row>
    <row r="3880" spans="1:44" x14ac:dyDescent="0.25">
      <c r="A3880">
        <v>201819</v>
      </c>
      <c r="B3880" t="s">
        <v>19</v>
      </c>
      <c r="C3880" t="s">
        <v>110</v>
      </c>
      <c r="D3880" t="s">
        <v>20</v>
      </c>
      <c r="E3880" t="s">
        <v>21</v>
      </c>
      <c r="F3880" t="s">
        <v>22</v>
      </c>
      <c r="G3880" t="s">
        <v>161</v>
      </c>
      <c r="H3880" t="s">
        <v>132</v>
      </c>
      <c r="I3880" t="s">
        <v>166</v>
      </c>
      <c r="J3880" t="s">
        <v>161</v>
      </c>
      <c r="K3880" t="s">
        <v>136</v>
      </c>
      <c r="L3880" t="s">
        <v>54</v>
      </c>
      <c r="M3880" t="s">
        <v>26</v>
      </c>
      <c r="N3880">
        <v>576</v>
      </c>
      <c r="O3880">
        <v>573</v>
      </c>
      <c r="P3880">
        <v>494</v>
      </c>
      <c r="Q3880">
        <v>434</v>
      </c>
      <c r="R3880">
        <v>0</v>
      </c>
      <c r="S3880">
        <v>0</v>
      </c>
      <c r="T3880">
        <v>0</v>
      </c>
      <c r="U3880">
        <v>0</v>
      </c>
      <c r="V3880">
        <v>99</v>
      </c>
      <c r="W3880">
        <v>85</v>
      </c>
      <c r="X3880">
        <v>75</v>
      </c>
      <c r="Y3880" t="s">
        <v>173</v>
      </c>
      <c r="Z3880" t="s">
        <v>173</v>
      </c>
      <c r="AA3880" t="s">
        <v>173</v>
      </c>
      <c r="AB3880" t="s">
        <v>173</v>
      </c>
      <c r="AC3880" s="25">
        <v>41.371841155234655</v>
      </c>
      <c r="AD3880" s="25">
        <v>35.667870036101085</v>
      </c>
      <c r="AE3880" s="25">
        <v>31.335740072202167</v>
      </c>
      <c r="AQ3880" s="5">
        <f>VLOOKUP(AR3880,'End KS4 denominations'!A:G,7,0)</f>
        <v>1385</v>
      </c>
      <c r="AR3880" s="5" t="str">
        <f t="shared" si="60"/>
        <v>Total.S9.state-funded mainstream.Total.Jewish</v>
      </c>
    </row>
    <row r="3881" spans="1:44" x14ac:dyDescent="0.25">
      <c r="A3881">
        <v>201819</v>
      </c>
      <c r="B3881" t="s">
        <v>19</v>
      </c>
      <c r="C3881" t="s">
        <v>110</v>
      </c>
      <c r="D3881" t="s">
        <v>20</v>
      </c>
      <c r="E3881" t="s">
        <v>21</v>
      </c>
      <c r="F3881" t="s">
        <v>22</v>
      </c>
      <c r="G3881" t="s">
        <v>111</v>
      </c>
      <c r="H3881" t="s">
        <v>132</v>
      </c>
      <c r="I3881" t="s">
        <v>166</v>
      </c>
      <c r="J3881" t="s">
        <v>161</v>
      </c>
      <c r="K3881" t="s">
        <v>137</v>
      </c>
      <c r="L3881" t="s">
        <v>54</v>
      </c>
      <c r="M3881" t="s">
        <v>26</v>
      </c>
      <c r="N3881">
        <v>158</v>
      </c>
      <c r="O3881">
        <v>156</v>
      </c>
      <c r="P3881">
        <v>112</v>
      </c>
      <c r="Q3881">
        <v>87</v>
      </c>
      <c r="R3881">
        <v>0</v>
      </c>
      <c r="S3881">
        <v>0</v>
      </c>
      <c r="T3881">
        <v>0</v>
      </c>
      <c r="U3881">
        <v>0</v>
      </c>
      <c r="V3881">
        <v>98</v>
      </c>
      <c r="W3881">
        <v>70</v>
      </c>
      <c r="X3881">
        <v>55</v>
      </c>
      <c r="Y3881" t="s">
        <v>173</v>
      </c>
      <c r="Z3881" t="s">
        <v>173</v>
      </c>
      <c r="AA3881" t="s">
        <v>173</v>
      </c>
      <c r="AB3881" t="s">
        <v>173</v>
      </c>
      <c r="AC3881" s="25">
        <v>40.102827763496144</v>
      </c>
      <c r="AD3881" s="25">
        <v>28.791773778920309</v>
      </c>
      <c r="AE3881" s="25">
        <v>22.36503856041131</v>
      </c>
      <c r="AQ3881" s="5">
        <f>VLOOKUP(AR3881,'End KS4 denominations'!A:G,7,0)</f>
        <v>389</v>
      </c>
      <c r="AR3881" s="5" t="str">
        <f t="shared" si="60"/>
        <v>Boys.S9.state-funded mainstream.Total.Muslim</v>
      </c>
    </row>
    <row r="3882" spans="1:44" x14ac:dyDescent="0.25">
      <c r="A3882">
        <v>201819</v>
      </c>
      <c r="B3882" t="s">
        <v>19</v>
      </c>
      <c r="C3882" t="s">
        <v>110</v>
      </c>
      <c r="D3882" t="s">
        <v>20</v>
      </c>
      <c r="E3882" t="s">
        <v>21</v>
      </c>
      <c r="F3882" t="s">
        <v>22</v>
      </c>
      <c r="G3882" t="s">
        <v>113</v>
      </c>
      <c r="H3882" t="s">
        <v>132</v>
      </c>
      <c r="I3882" t="s">
        <v>166</v>
      </c>
      <c r="J3882" t="s">
        <v>161</v>
      </c>
      <c r="K3882" t="s">
        <v>137</v>
      </c>
      <c r="L3882" t="s">
        <v>54</v>
      </c>
      <c r="M3882" t="s">
        <v>26</v>
      </c>
      <c r="N3882">
        <v>321</v>
      </c>
      <c r="O3882">
        <v>320</v>
      </c>
      <c r="P3882">
        <v>237</v>
      </c>
      <c r="Q3882">
        <v>193</v>
      </c>
      <c r="R3882">
        <v>0</v>
      </c>
      <c r="S3882">
        <v>0</v>
      </c>
      <c r="T3882">
        <v>0</v>
      </c>
      <c r="U3882">
        <v>0</v>
      </c>
      <c r="V3882">
        <v>99</v>
      </c>
      <c r="W3882">
        <v>73</v>
      </c>
      <c r="X3882">
        <v>60</v>
      </c>
      <c r="Y3882" t="s">
        <v>173</v>
      </c>
      <c r="Z3882" t="s">
        <v>173</v>
      </c>
      <c r="AA3882" t="s">
        <v>173</v>
      </c>
      <c r="AB3882" t="s">
        <v>173</v>
      </c>
      <c r="AC3882" s="25">
        <v>40.868454661558111</v>
      </c>
      <c r="AD3882" s="25">
        <v>30.268199233716476</v>
      </c>
      <c r="AE3882" s="25">
        <v>24.648786717752238</v>
      </c>
      <c r="AQ3882" s="5">
        <f>VLOOKUP(AR3882,'End KS4 denominations'!A:G,7,0)</f>
        <v>783</v>
      </c>
      <c r="AR3882" s="5" t="str">
        <f t="shared" si="60"/>
        <v>Girls.S9.state-funded mainstream.Total.Muslim</v>
      </c>
    </row>
    <row r="3883" spans="1:44" x14ac:dyDescent="0.25">
      <c r="A3883">
        <v>201819</v>
      </c>
      <c r="B3883" t="s">
        <v>19</v>
      </c>
      <c r="C3883" t="s">
        <v>110</v>
      </c>
      <c r="D3883" t="s">
        <v>20</v>
      </c>
      <c r="E3883" t="s">
        <v>21</v>
      </c>
      <c r="F3883" t="s">
        <v>22</v>
      </c>
      <c r="G3883" t="s">
        <v>161</v>
      </c>
      <c r="H3883" t="s">
        <v>132</v>
      </c>
      <c r="I3883" t="s">
        <v>166</v>
      </c>
      <c r="J3883" t="s">
        <v>161</v>
      </c>
      <c r="K3883" t="s">
        <v>137</v>
      </c>
      <c r="L3883" t="s">
        <v>54</v>
      </c>
      <c r="M3883" t="s">
        <v>26</v>
      </c>
      <c r="N3883">
        <v>479</v>
      </c>
      <c r="O3883">
        <v>476</v>
      </c>
      <c r="P3883">
        <v>349</v>
      </c>
      <c r="Q3883">
        <v>280</v>
      </c>
      <c r="R3883">
        <v>0</v>
      </c>
      <c r="S3883">
        <v>0</v>
      </c>
      <c r="T3883">
        <v>0</v>
      </c>
      <c r="U3883">
        <v>0</v>
      </c>
      <c r="V3883">
        <v>99</v>
      </c>
      <c r="W3883">
        <v>72</v>
      </c>
      <c r="X3883">
        <v>58</v>
      </c>
      <c r="Y3883" t="s">
        <v>173</v>
      </c>
      <c r="Z3883" t="s">
        <v>173</v>
      </c>
      <c r="AA3883" t="s">
        <v>173</v>
      </c>
      <c r="AB3883" t="s">
        <v>173</v>
      </c>
      <c r="AC3883" s="25">
        <v>40.61433447098976</v>
      </c>
      <c r="AD3883" s="25">
        <v>29.778156996587029</v>
      </c>
      <c r="AE3883" s="25">
        <v>23.890784982935152</v>
      </c>
      <c r="AQ3883" s="5">
        <f>VLOOKUP(AR3883,'End KS4 denominations'!A:G,7,0)</f>
        <v>1172</v>
      </c>
      <c r="AR3883" s="5" t="str">
        <f t="shared" si="60"/>
        <v>Total.S9.state-funded mainstream.Total.Muslim</v>
      </c>
    </row>
    <row r="3884" spans="1:44" x14ac:dyDescent="0.25">
      <c r="A3884">
        <v>201819</v>
      </c>
      <c r="B3884" t="s">
        <v>19</v>
      </c>
      <c r="C3884" t="s">
        <v>110</v>
      </c>
      <c r="D3884" t="s">
        <v>20</v>
      </c>
      <c r="E3884" t="s">
        <v>21</v>
      </c>
      <c r="F3884" t="s">
        <v>22</v>
      </c>
      <c r="G3884" t="s">
        <v>111</v>
      </c>
      <c r="H3884" t="s">
        <v>132</v>
      </c>
      <c r="I3884" t="s">
        <v>166</v>
      </c>
      <c r="J3884" t="s">
        <v>161</v>
      </c>
      <c r="K3884" t="s">
        <v>91</v>
      </c>
      <c r="L3884" t="s">
        <v>54</v>
      </c>
      <c r="M3884" t="s">
        <v>26</v>
      </c>
      <c r="N3884">
        <v>105037</v>
      </c>
      <c r="O3884">
        <v>101999</v>
      </c>
      <c r="P3884">
        <v>61923</v>
      </c>
      <c r="Q3884">
        <v>47992</v>
      </c>
      <c r="R3884">
        <v>0</v>
      </c>
      <c r="S3884">
        <v>0</v>
      </c>
      <c r="T3884">
        <v>0</v>
      </c>
      <c r="U3884">
        <v>0</v>
      </c>
      <c r="V3884">
        <v>97</v>
      </c>
      <c r="W3884">
        <v>58</v>
      </c>
      <c r="X3884">
        <v>45</v>
      </c>
      <c r="Y3884" t="s">
        <v>173</v>
      </c>
      <c r="Z3884" t="s">
        <v>173</v>
      </c>
      <c r="AA3884" t="s">
        <v>173</v>
      </c>
      <c r="AB3884" t="s">
        <v>173</v>
      </c>
      <c r="AC3884" s="25">
        <v>45.964129602090935</v>
      </c>
      <c r="AD3884" s="25">
        <v>27.904555901040961</v>
      </c>
      <c r="AE3884" s="25">
        <v>21.626785633815508</v>
      </c>
      <c r="AQ3884" s="5">
        <f>VLOOKUP(AR3884,'End KS4 denominations'!A:G,7,0)</f>
        <v>221910</v>
      </c>
      <c r="AR3884" s="5" t="str">
        <f t="shared" si="60"/>
        <v>Boys.S9.state-funded mainstream.Total.No religious character</v>
      </c>
    </row>
    <row r="3885" spans="1:44" x14ac:dyDescent="0.25">
      <c r="A3885">
        <v>201819</v>
      </c>
      <c r="B3885" t="s">
        <v>19</v>
      </c>
      <c r="C3885" t="s">
        <v>110</v>
      </c>
      <c r="D3885" t="s">
        <v>20</v>
      </c>
      <c r="E3885" t="s">
        <v>21</v>
      </c>
      <c r="F3885" t="s">
        <v>22</v>
      </c>
      <c r="G3885" t="s">
        <v>113</v>
      </c>
      <c r="H3885" t="s">
        <v>132</v>
      </c>
      <c r="I3885" t="s">
        <v>166</v>
      </c>
      <c r="J3885" t="s">
        <v>161</v>
      </c>
      <c r="K3885" t="s">
        <v>91</v>
      </c>
      <c r="L3885" t="s">
        <v>54</v>
      </c>
      <c r="M3885" t="s">
        <v>26</v>
      </c>
      <c r="N3885">
        <v>89055</v>
      </c>
      <c r="O3885">
        <v>87758</v>
      </c>
      <c r="P3885">
        <v>59242</v>
      </c>
      <c r="Q3885">
        <v>48045</v>
      </c>
      <c r="R3885">
        <v>0</v>
      </c>
      <c r="S3885">
        <v>0</v>
      </c>
      <c r="T3885">
        <v>0</v>
      </c>
      <c r="U3885">
        <v>0</v>
      </c>
      <c r="V3885">
        <v>98</v>
      </c>
      <c r="W3885">
        <v>66</v>
      </c>
      <c r="X3885">
        <v>53</v>
      </c>
      <c r="Y3885" t="s">
        <v>173</v>
      </c>
      <c r="Z3885" t="s">
        <v>173</v>
      </c>
      <c r="AA3885" t="s">
        <v>173</v>
      </c>
      <c r="AB3885" t="s">
        <v>173</v>
      </c>
      <c r="AC3885" s="25">
        <v>40.731853350846819</v>
      </c>
      <c r="AD3885" s="25">
        <v>27.496484151996025</v>
      </c>
      <c r="AE3885" s="25">
        <v>22.299527043020984</v>
      </c>
      <c r="AQ3885" s="5">
        <f>VLOOKUP(AR3885,'End KS4 denominations'!A:G,7,0)</f>
        <v>215453</v>
      </c>
      <c r="AR3885" s="5" t="str">
        <f t="shared" si="60"/>
        <v>Girls.S9.state-funded mainstream.Total.No religious character</v>
      </c>
    </row>
    <row r="3886" spans="1:44" x14ac:dyDescent="0.25">
      <c r="A3886">
        <v>201819</v>
      </c>
      <c r="B3886" t="s">
        <v>19</v>
      </c>
      <c r="C3886" t="s">
        <v>110</v>
      </c>
      <c r="D3886" t="s">
        <v>20</v>
      </c>
      <c r="E3886" t="s">
        <v>21</v>
      </c>
      <c r="F3886" t="s">
        <v>22</v>
      </c>
      <c r="G3886" t="s">
        <v>161</v>
      </c>
      <c r="H3886" t="s">
        <v>132</v>
      </c>
      <c r="I3886" t="s">
        <v>166</v>
      </c>
      <c r="J3886" t="s">
        <v>161</v>
      </c>
      <c r="K3886" t="s">
        <v>91</v>
      </c>
      <c r="L3886" t="s">
        <v>54</v>
      </c>
      <c r="M3886" t="s">
        <v>26</v>
      </c>
      <c r="N3886">
        <v>194092</v>
      </c>
      <c r="O3886">
        <v>189757</v>
      </c>
      <c r="P3886">
        <v>121165</v>
      </c>
      <c r="Q3886">
        <v>96037</v>
      </c>
      <c r="R3886">
        <v>0</v>
      </c>
      <c r="S3886">
        <v>0</v>
      </c>
      <c r="T3886">
        <v>0</v>
      </c>
      <c r="U3886">
        <v>0</v>
      </c>
      <c r="V3886">
        <v>97</v>
      </c>
      <c r="W3886">
        <v>62</v>
      </c>
      <c r="X3886">
        <v>49</v>
      </c>
      <c r="Y3886" t="s">
        <v>173</v>
      </c>
      <c r="Z3886" t="s">
        <v>173</v>
      </c>
      <c r="AA3886" t="s">
        <v>173</v>
      </c>
      <c r="AB3886" t="s">
        <v>173</v>
      </c>
      <c r="AC3886" s="25">
        <v>43.386614779942519</v>
      </c>
      <c r="AD3886" s="25">
        <v>27.703532306116429</v>
      </c>
      <c r="AE3886" s="25">
        <v>21.958190336173843</v>
      </c>
      <c r="AQ3886" s="5">
        <f>VLOOKUP(AR3886,'End KS4 denominations'!A:G,7,0)</f>
        <v>437363</v>
      </c>
      <c r="AR3886" s="5" t="str">
        <f t="shared" si="60"/>
        <v>Total.S9.state-funded mainstream.Total.No religious character</v>
      </c>
    </row>
    <row r="3887" spans="1:44" x14ac:dyDescent="0.25">
      <c r="A3887">
        <v>201819</v>
      </c>
      <c r="B3887" t="s">
        <v>19</v>
      </c>
      <c r="C3887" t="s">
        <v>110</v>
      </c>
      <c r="D3887" t="s">
        <v>20</v>
      </c>
      <c r="E3887" t="s">
        <v>21</v>
      </c>
      <c r="F3887" t="s">
        <v>22</v>
      </c>
      <c r="G3887" t="s">
        <v>111</v>
      </c>
      <c r="H3887" t="s">
        <v>132</v>
      </c>
      <c r="I3887" t="s">
        <v>166</v>
      </c>
      <c r="J3887" t="s">
        <v>161</v>
      </c>
      <c r="K3887" t="s">
        <v>133</v>
      </c>
      <c r="L3887" t="s">
        <v>54</v>
      </c>
      <c r="M3887" t="s">
        <v>26</v>
      </c>
      <c r="N3887">
        <v>2688</v>
      </c>
      <c r="O3887">
        <v>2632</v>
      </c>
      <c r="P3887">
        <v>1781</v>
      </c>
      <c r="Q3887">
        <v>1501</v>
      </c>
      <c r="R3887">
        <v>0</v>
      </c>
      <c r="S3887">
        <v>0</v>
      </c>
      <c r="T3887">
        <v>0</v>
      </c>
      <c r="U3887">
        <v>0</v>
      </c>
      <c r="V3887">
        <v>97</v>
      </c>
      <c r="W3887">
        <v>66</v>
      </c>
      <c r="X3887">
        <v>55</v>
      </c>
      <c r="Y3887" t="s">
        <v>173</v>
      </c>
      <c r="Z3887" t="s">
        <v>173</v>
      </c>
      <c r="AA3887" t="s">
        <v>173</v>
      </c>
      <c r="AB3887" t="s">
        <v>173</v>
      </c>
      <c r="AC3887" s="25">
        <v>51.476628202620766</v>
      </c>
      <c r="AD3887" s="25">
        <v>34.832779190299235</v>
      </c>
      <c r="AE3887" s="25">
        <v>29.356542147467241</v>
      </c>
      <c r="AQ3887" s="5">
        <f>VLOOKUP(AR3887,'End KS4 denominations'!A:G,7,0)</f>
        <v>5113</v>
      </c>
      <c r="AR3887" s="5" t="str">
        <f t="shared" si="60"/>
        <v>Boys.S9.state-funded mainstream.Total.Other Christian faith</v>
      </c>
    </row>
    <row r="3888" spans="1:44" x14ac:dyDescent="0.25">
      <c r="A3888">
        <v>201819</v>
      </c>
      <c r="B3888" t="s">
        <v>19</v>
      </c>
      <c r="C3888" t="s">
        <v>110</v>
      </c>
      <c r="D3888" t="s">
        <v>20</v>
      </c>
      <c r="E3888" t="s">
        <v>21</v>
      </c>
      <c r="F3888" t="s">
        <v>22</v>
      </c>
      <c r="G3888" t="s">
        <v>113</v>
      </c>
      <c r="H3888" t="s">
        <v>132</v>
      </c>
      <c r="I3888" t="s">
        <v>166</v>
      </c>
      <c r="J3888" t="s">
        <v>161</v>
      </c>
      <c r="K3888" t="s">
        <v>133</v>
      </c>
      <c r="L3888" t="s">
        <v>54</v>
      </c>
      <c r="M3888" t="s">
        <v>26</v>
      </c>
      <c r="N3888">
        <v>2031</v>
      </c>
      <c r="O3888">
        <v>2009</v>
      </c>
      <c r="P3888">
        <v>1449</v>
      </c>
      <c r="Q3888">
        <v>1246</v>
      </c>
      <c r="R3888">
        <v>0</v>
      </c>
      <c r="S3888">
        <v>0</v>
      </c>
      <c r="T3888">
        <v>0</v>
      </c>
      <c r="U3888">
        <v>0</v>
      </c>
      <c r="V3888">
        <v>98</v>
      </c>
      <c r="W3888">
        <v>71</v>
      </c>
      <c r="X3888">
        <v>61</v>
      </c>
      <c r="Y3888" t="s">
        <v>173</v>
      </c>
      <c r="Z3888" t="s">
        <v>173</v>
      </c>
      <c r="AA3888" t="s">
        <v>173</v>
      </c>
      <c r="AB3888" t="s">
        <v>173</v>
      </c>
      <c r="AC3888" s="25">
        <v>44.202420242024203</v>
      </c>
      <c r="AD3888" s="25">
        <v>31.881188118811881</v>
      </c>
      <c r="AE3888" s="25">
        <v>27.414741474147412</v>
      </c>
      <c r="AQ3888" s="5">
        <f>VLOOKUP(AR3888,'End KS4 denominations'!A:G,7,0)</f>
        <v>4545</v>
      </c>
      <c r="AR3888" s="5" t="str">
        <f t="shared" si="60"/>
        <v>Girls.S9.state-funded mainstream.Total.Other Christian faith</v>
      </c>
    </row>
    <row r="3889" spans="1:44" x14ac:dyDescent="0.25">
      <c r="A3889">
        <v>201819</v>
      </c>
      <c r="B3889" t="s">
        <v>19</v>
      </c>
      <c r="C3889" t="s">
        <v>110</v>
      </c>
      <c r="D3889" t="s">
        <v>20</v>
      </c>
      <c r="E3889" t="s">
        <v>21</v>
      </c>
      <c r="F3889" t="s">
        <v>22</v>
      </c>
      <c r="G3889" t="s">
        <v>161</v>
      </c>
      <c r="H3889" t="s">
        <v>132</v>
      </c>
      <c r="I3889" t="s">
        <v>166</v>
      </c>
      <c r="J3889" t="s">
        <v>161</v>
      </c>
      <c r="K3889" t="s">
        <v>133</v>
      </c>
      <c r="L3889" t="s">
        <v>54</v>
      </c>
      <c r="M3889" t="s">
        <v>26</v>
      </c>
      <c r="N3889">
        <v>4719</v>
      </c>
      <c r="O3889">
        <v>4641</v>
      </c>
      <c r="P3889">
        <v>3230</v>
      </c>
      <c r="Q3889">
        <v>2747</v>
      </c>
      <c r="R3889">
        <v>0</v>
      </c>
      <c r="S3889">
        <v>0</v>
      </c>
      <c r="T3889">
        <v>0</v>
      </c>
      <c r="U3889">
        <v>0</v>
      </c>
      <c r="V3889">
        <v>98</v>
      </c>
      <c r="W3889">
        <v>68</v>
      </c>
      <c r="X3889">
        <v>58</v>
      </c>
      <c r="Y3889" t="s">
        <v>173</v>
      </c>
      <c r="Z3889" t="s">
        <v>173</v>
      </c>
      <c r="AA3889" t="s">
        <v>173</v>
      </c>
      <c r="AB3889" t="s">
        <v>173</v>
      </c>
      <c r="AC3889" s="25">
        <v>48.053427210602614</v>
      </c>
      <c r="AD3889" s="25">
        <v>33.443777179540277</v>
      </c>
      <c r="AE3889" s="25">
        <v>28.442741768482087</v>
      </c>
      <c r="AQ3889" s="5">
        <f>VLOOKUP(AR3889,'End KS4 denominations'!A:G,7,0)</f>
        <v>9658</v>
      </c>
      <c r="AR3889" s="5" t="str">
        <f t="shared" si="60"/>
        <v>Total.S9.state-funded mainstream.Total.Other Christian faith</v>
      </c>
    </row>
    <row r="3890" spans="1:44" x14ac:dyDescent="0.25">
      <c r="A3890">
        <v>201819</v>
      </c>
      <c r="B3890" t="s">
        <v>19</v>
      </c>
      <c r="C3890" t="s">
        <v>110</v>
      </c>
      <c r="D3890" t="s">
        <v>20</v>
      </c>
      <c r="E3890" t="s">
        <v>21</v>
      </c>
      <c r="F3890" t="s">
        <v>22</v>
      </c>
      <c r="G3890" t="s">
        <v>111</v>
      </c>
      <c r="H3890" t="s">
        <v>132</v>
      </c>
      <c r="I3890" t="s">
        <v>166</v>
      </c>
      <c r="J3890" t="s">
        <v>161</v>
      </c>
      <c r="K3890" t="s">
        <v>134</v>
      </c>
      <c r="L3890" t="s">
        <v>54</v>
      </c>
      <c r="M3890" t="s">
        <v>26</v>
      </c>
      <c r="N3890">
        <v>11346</v>
      </c>
      <c r="O3890">
        <v>11167</v>
      </c>
      <c r="P3890">
        <v>7290</v>
      </c>
      <c r="Q3890">
        <v>5742</v>
      </c>
      <c r="R3890">
        <v>0</v>
      </c>
      <c r="S3890">
        <v>0</v>
      </c>
      <c r="T3890">
        <v>0</v>
      </c>
      <c r="U3890">
        <v>0</v>
      </c>
      <c r="V3890">
        <v>98</v>
      </c>
      <c r="W3890">
        <v>64</v>
      </c>
      <c r="X3890">
        <v>50</v>
      </c>
      <c r="Y3890" t="s">
        <v>173</v>
      </c>
      <c r="Z3890" t="s">
        <v>173</v>
      </c>
      <c r="AA3890" t="s">
        <v>173</v>
      </c>
      <c r="AB3890" t="s">
        <v>173</v>
      </c>
      <c r="AC3890" s="25">
        <v>44.953906847550421</v>
      </c>
      <c r="AD3890" s="25">
        <v>29.346644660037839</v>
      </c>
      <c r="AE3890" s="25">
        <v>23.115011472968078</v>
      </c>
      <c r="AQ3890" s="5">
        <f>VLOOKUP(AR3890,'End KS4 denominations'!A:G,7,0)</f>
        <v>24841</v>
      </c>
      <c r="AR3890" s="5" t="str">
        <f t="shared" si="60"/>
        <v>Boys.S9.state-funded mainstream.Total.Roman catholic</v>
      </c>
    </row>
    <row r="3891" spans="1:44" x14ac:dyDescent="0.25">
      <c r="A3891">
        <v>201819</v>
      </c>
      <c r="B3891" t="s">
        <v>19</v>
      </c>
      <c r="C3891" t="s">
        <v>110</v>
      </c>
      <c r="D3891" t="s">
        <v>20</v>
      </c>
      <c r="E3891" t="s">
        <v>21</v>
      </c>
      <c r="F3891" t="s">
        <v>22</v>
      </c>
      <c r="G3891" t="s">
        <v>113</v>
      </c>
      <c r="H3891" t="s">
        <v>132</v>
      </c>
      <c r="I3891" t="s">
        <v>166</v>
      </c>
      <c r="J3891" t="s">
        <v>161</v>
      </c>
      <c r="K3891" t="s">
        <v>134</v>
      </c>
      <c r="L3891" t="s">
        <v>54</v>
      </c>
      <c r="M3891" t="s">
        <v>26</v>
      </c>
      <c r="N3891">
        <v>10950</v>
      </c>
      <c r="O3891">
        <v>10857</v>
      </c>
      <c r="P3891">
        <v>7707</v>
      </c>
      <c r="Q3891">
        <v>6216</v>
      </c>
      <c r="R3891">
        <v>0</v>
      </c>
      <c r="S3891">
        <v>0</v>
      </c>
      <c r="T3891">
        <v>0</v>
      </c>
      <c r="U3891">
        <v>0</v>
      </c>
      <c r="V3891">
        <v>99</v>
      </c>
      <c r="W3891">
        <v>70</v>
      </c>
      <c r="X3891">
        <v>56</v>
      </c>
      <c r="Y3891" t="s">
        <v>173</v>
      </c>
      <c r="Z3891" t="s">
        <v>173</v>
      </c>
      <c r="AA3891" t="s">
        <v>173</v>
      </c>
      <c r="AB3891" t="s">
        <v>173</v>
      </c>
      <c r="AC3891" s="25">
        <v>41.655156537753221</v>
      </c>
      <c r="AD3891" s="25">
        <v>29.569521178637199</v>
      </c>
      <c r="AE3891" s="25">
        <v>23.848987108655617</v>
      </c>
      <c r="AQ3891" s="5">
        <f>VLOOKUP(AR3891,'End KS4 denominations'!A:G,7,0)</f>
        <v>26064</v>
      </c>
      <c r="AR3891" s="5" t="str">
        <f t="shared" si="60"/>
        <v>Girls.S9.state-funded mainstream.Total.Roman catholic</v>
      </c>
    </row>
    <row r="3892" spans="1:44" x14ac:dyDescent="0.25">
      <c r="A3892">
        <v>201819</v>
      </c>
      <c r="B3892" t="s">
        <v>19</v>
      </c>
      <c r="C3892" t="s">
        <v>110</v>
      </c>
      <c r="D3892" t="s">
        <v>20</v>
      </c>
      <c r="E3892" t="s">
        <v>21</v>
      </c>
      <c r="F3892" t="s">
        <v>22</v>
      </c>
      <c r="G3892" t="s">
        <v>161</v>
      </c>
      <c r="H3892" t="s">
        <v>132</v>
      </c>
      <c r="I3892" t="s">
        <v>166</v>
      </c>
      <c r="J3892" t="s">
        <v>161</v>
      </c>
      <c r="K3892" t="s">
        <v>134</v>
      </c>
      <c r="L3892" t="s">
        <v>54</v>
      </c>
      <c r="M3892" t="s">
        <v>26</v>
      </c>
      <c r="N3892">
        <v>22296</v>
      </c>
      <c r="O3892">
        <v>22024</v>
      </c>
      <c r="P3892">
        <v>14997</v>
      </c>
      <c r="Q3892">
        <v>11958</v>
      </c>
      <c r="R3892">
        <v>0</v>
      </c>
      <c r="S3892">
        <v>0</v>
      </c>
      <c r="T3892">
        <v>0</v>
      </c>
      <c r="U3892">
        <v>0</v>
      </c>
      <c r="V3892">
        <v>98</v>
      </c>
      <c r="W3892">
        <v>67</v>
      </c>
      <c r="X3892">
        <v>53</v>
      </c>
      <c r="Y3892" t="s">
        <v>173</v>
      </c>
      <c r="Z3892" t="s">
        <v>173</v>
      </c>
      <c r="AA3892" t="s">
        <v>173</v>
      </c>
      <c r="AB3892" t="s">
        <v>173</v>
      </c>
      <c r="AC3892" s="25">
        <v>43.264905215597679</v>
      </c>
      <c r="AD3892" s="25">
        <v>29.460760239662115</v>
      </c>
      <c r="AE3892" s="25">
        <v>23.490816226303899</v>
      </c>
      <c r="AQ3892" s="5">
        <f>VLOOKUP(AR3892,'End KS4 denominations'!A:G,7,0)</f>
        <v>50905</v>
      </c>
      <c r="AR3892" s="5" t="str">
        <f t="shared" si="60"/>
        <v>Total.S9.state-funded mainstream.Total.Roman catholic</v>
      </c>
    </row>
    <row r="3893" spans="1:44" x14ac:dyDescent="0.25">
      <c r="A3893">
        <v>201819</v>
      </c>
      <c r="B3893" t="s">
        <v>19</v>
      </c>
      <c r="C3893" t="s">
        <v>110</v>
      </c>
      <c r="D3893" t="s">
        <v>20</v>
      </c>
      <c r="E3893" t="s">
        <v>21</v>
      </c>
      <c r="F3893" t="s">
        <v>22</v>
      </c>
      <c r="G3893" t="s">
        <v>111</v>
      </c>
      <c r="H3893" t="s">
        <v>132</v>
      </c>
      <c r="I3893" t="s">
        <v>166</v>
      </c>
      <c r="J3893" t="s">
        <v>161</v>
      </c>
      <c r="K3893" t="s">
        <v>138</v>
      </c>
      <c r="L3893" t="s">
        <v>54</v>
      </c>
      <c r="M3893" t="s">
        <v>26</v>
      </c>
      <c r="N3893">
        <v>94</v>
      </c>
      <c r="O3893">
        <v>92</v>
      </c>
      <c r="P3893">
        <v>66</v>
      </c>
      <c r="Q3893">
        <v>48</v>
      </c>
      <c r="R3893">
        <v>0</v>
      </c>
      <c r="S3893">
        <v>0</v>
      </c>
      <c r="T3893">
        <v>0</v>
      </c>
      <c r="U3893">
        <v>0</v>
      </c>
      <c r="V3893">
        <v>97</v>
      </c>
      <c r="W3893">
        <v>70</v>
      </c>
      <c r="X3893">
        <v>51</v>
      </c>
      <c r="Y3893" t="s">
        <v>173</v>
      </c>
      <c r="Z3893" t="s">
        <v>173</v>
      </c>
      <c r="AA3893" t="s">
        <v>173</v>
      </c>
      <c r="AB3893" t="s">
        <v>173</v>
      </c>
      <c r="AC3893" s="25">
        <v>48.167539267015705</v>
      </c>
      <c r="AD3893" s="25">
        <v>34.554973821989527</v>
      </c>
      <c r="AE3893" s="25">
        <v>25.130890052356019</v>
      </c>
      <c r="AQ3893" s="5">
        <f>VLOOKUP(AR3893,'End KS4 denominations'!A:G,7,0)</f>
        <v>191</v>
      </c>
      <c r="AR3893" s="5" t="str">
        <f t="shared" si="60"/>
        <v>Boys.S9.state-funded mainstream.Total.Sikh</v>
      </c>
    </row>
    <row r="3894" spans="1:44" x14ac:dyDescent="0.25">
      <c r="A3894">
        <v>201819</v>
      </c>
      <c r="B3894" t="s">
        <v>19</v>
      </c>
      <c r="C3894" t="s">
        <v>110</v>
      </c>
      <c r="D3894" t="s">
        <v>20</v>
      </c>
      <c r="E3894" t="s">
        <v>21</v>
      </c>
      <c r="F3894" t="s">
        <v>22</v>
      </c>
      <c r="G3894" t="s">
        <v>113</v>
      </c>
      <c r="H3894" t="s">
        <v>132</v>
      </c>
      <c r="I3894" t="s">
        <v>166</v>
      </c>
      <c r="J3894" t="s">
        <v>161</v>
      </c>
      <c r="K3894" t="s">
        <v>138</v>
      </c>
      <c r="L3894" t="s">
        <v>54</v>
      </c>
      <c r="M3894" t="s">
        <v>26</v>
      </c>
      <c r="N3894">
        <v>63</v>
      </c>
      <c r="O3894">
        <v>63</v>
      </c>
      <c r="P3894">
        <v>46</v>
      </c>
      <c r="Q3894">
        <v>39</v>
      </c>
      <c r="R3894">
        <v>0</v>
      </c>
      <c r="S3894">
        <v>0</v>
      </c>
      <c r="T3894">
        <v>0</v>
      </c>
      <c r="U3894">
        <v>0</v>
      </c>
      <c r="V3894">
        <v>100</v>
      </c>
      <c r="W3894">
        <v>73</v>
      </c>
      <c r="X3894">
        <v>61</v>
      </c>
      <c r="Y3894" t="s">
        <v>173</v>
      </c>
      <c r="Z3894" t="s">
        <v>173</v>
      </c>
      <c r="AA3894" t="s">
        <v>173</v>
      </c>
      <c r="AB3894" t="s">
        <v>173</v>
      </c>
      <c r="AC3894" s="25">
        <v>39.87341772151899</v>
      </c>
      <c r="AD3894" s="25">
        <v>29.11392405063291</v>
      </c>
      <c r="AE3894" s="25">
        <v>24.683544303797468</v>
      </c>
      <c r="AQ3894" s="5">
        <f>VLOOKUP(AR3894,'End KS4 denominations'!A:G,7,0)</f>
        <v>158</v>
      </c>
      <c r="AR3894" s="5" t="str">
        <f t="shared" si="60"/>
        <v>Girls.S9.state-funded mainstream.Total.Sikh</v>
      </c>
    </row>
    <row r="3895" spans="1:44" x14ac:dyDescent="0.25">
      <c r="A3895">
        <v>201819</v>
      </c>
      <c r="B3895" t="s">
        <v>19</v>
      </c>
      <c r="C3895" t="s">
        <v>110</v>
      </c>
      <c r="D3895" t="s">
        <v>20</v>
      </c>
      <c r="E3895" t="s">
        <v>21</v>
      </c>
      <c r="F3895" t="s">
        <v>22</v>
      </c>
      <c r="G3895" t="s">
        <v>161</v>
      </c>
      <c r="H3895" t="s">
        <v>132</v>
      </c>
      <c r="I3895" t="s">
        <v>166</v>
      </c>
      <c r="J3895" t="s">
        <v>161</v>
      </c>
      <c r="K3895" t="s">
        <v>138</v>
      </c>
      <c r="L3895" t="s">
        <v>54</v>
      </c>
      <c r="M3895" t="s">
        <v>26</v>
      </c>
      <c r="N3895">
        <v>157</v>
      </c>
      <c r="O3895">
        <v>155</v>
      </c>
      <c r="P3895">
        <v>112</v>
      </c>
      <c r="Q3895">
        <v>87</v>
      </c>
      <c r="R3895">
        <v>0</v>
      </c>
      <c r="S3895">
        <v>0</v>
      </c>
      <c r="T3895">
        <v>0</v>
      </c>
      <c r="U3895">
        <v>0</v>
      </c>
      <c r="V3895">
        <v>98</v>
      </c>
      <c r="W3895">
        <v>71</v>
      </c>
      <c r="X3895">
        <v>55</v>
      </c>
      <c r="Y3895" t="s">
        <v>173</v>
      </c>
      <c r="Z3895" t="s">
        <v>173</v>
      </c>
      <c r="AA3895" t="s">
        <v>173</v>
      </c>
      <c r="AB3895" t="s">
        <v>173</v>
      </c>
      <c r="AC3895" s="25">
        <v>44.412607449856736</v>
      </c>
      <c r="AD3895" s="25">
        <v>32.091690544412607</v>
      </c>
      <c r="AE3895" s="25">
        <v>24.928366762177649</v>
      </c>
      <c r="AQ3895" s="5">
        <f>VLOOKUP(AR3895,'End KS4 denominations'!A:G,7,0)</f>
        <v>349</v>
      </c>
      <c r="AR3895" s="5" t="str">
        <f t="shared" si="60"/>
        <v>Total.S9.state-funded mainstream.Total.Sikh</v>
      </c>
    </row>
    <row r="3896" spans="1:44" x14ac:dyDescent="0.25">
      <c r="A3896">
        <v>201819</v>
      </c>
      <c r="B3896" t="s">
        <v>19</v>
      </c>
      <c r="C3896" t="s">
        <v>110</v>
      </c>
      <c r="D3896" t="s">
        <v>20</v>
      </c>
      <c r="E3896" t="s">
        <v>21</v>
      </c>
      <c r="F3896" t="s">
        <v>22</v>
      </c>
      <c r="G3896" t="s">
        <v>111</v>
      </c>
      <c r="H3896" t="s">
        <v>132</v>
      </c>
      <c r="I3896" t="s">
        <v>166</v>
      </c>
      <c r="J3896" t="s">
        <v>161</v>
      </c>
      <c r="K3896" t="s">
        <v>90</v>
      </c>
      <c r="L3896" t="s">
        <v>55</v>
      </c>
      <c r="M3896" t="s">
        <v>26</v>
      </c>
      <c r="N3896">
        <v>1405</v>
      </c>
      <c r="O3896">
        <v>1369</v>
      </c>
      <c r="P3896">
        <v>953</v>
      </c>
      <c r="Q3896">
        <v>697</v>
      </c>
      <c r="R3896">
        <v>0</v>
      </c>
      <c r="S3896">
        <v>0</v>
      </c>
      <c r="T3896">
        <v>0</v>
      </c>
      <c r="U3896">
        <v>0</v>
      </c>
      <c r="V3896">
        <v>97</v>
      </c>
      <c r="W3896">
        <v>67</v>
      </c>
      <c r="X3896">
        <v>49</v>
      </c>
      <c r="Y3896" t="s">
        <v>173</v>
      </c>
      <c r="Z3896" t="s">
        <v>173</v>
      </c>
      <c r="AA3896" t="s">
        <v>173</v>
      </c>
      <c r="AB3896" t="s">
        <v>173</v>
      </c>
      <c r="AC3896" s="25">
        <v>9.0136950223860932</v>
      </c>
      <c r="AD3896" s="25">
        <v>6.2746905451672372</v>
      </c>
      <c r="AE3896" s="25">
        <v>4.5891493284171716</v>
      </c>
      <c r="AQ3896" s="5">
        <f>VLOOKUP(AR3896,'End KS4 denominations'!A:G,7,0)</f>
        <v>15188</v>
      </c>
      <c r="AR3896" s="5" t="str">
        <f t="shared" si="60"/>
        <v>Boys.S9.state-funded mainstream.Total.Church of England</v>
      </c>
    </row>
    <row r="3897" spans="1:44" x14ac:dyDescent="0.25">
      <c r="A3897">
        <v>201819</v>
      </c>
      <c r="B3897" t="s">
        <v>19</v>
      </c>
      <c r="C3897" t="s">
        <v>110</v>
      </c>
      <c r="D3897" t="s">
        <v>20</v>
      </c>
      <c r="E3897" t="s">
        <v>21</v>
      </c>
      <c r="F3897" t="s">
        <v>22</v>
      </c>
      <c r="G3897" t="s">
        <v>113</v>
      </c>
      <c r="H3897" t="s">
        <v>132</v>
      </c>
      <c r="I3897" t="s">
        <v>166</v>
      </c>
      <c r="J3897" t="s">
        <v>161</v>
      </c>
      <c r="K3897" t="s">
        <v>90</v>
      </c>
      <c r="L3897" t="s">
        <v>55</v>
      </c>
      <c r="M3897" t="s">
        <v>26</v>
      </c>
      <c r="N3897">
        <v>1225</v>
      </c>
      <c r="O3897">
        <v>1193</v>
      </c>
      <c r="P3897">
        <v>904</v>
      </c>
      <c r="Q3897">
        <v>656</v>
      </c>
      <c r="R3897">
        <v>0</v>
      </c>
      <c r="S3897">
        <v>0</v>
      </c>
      <c r="T3897">
        <v>0</v>
      </c>
      <c r="U3897">
        <v>0</v>
      </c>
      <c r="V3897">
        <v>97</v>
      </c>
      <c r="W3897">
        <v>73</v>
      </c>
      <c r="X3897">
        <v>53</v>
      </c>
      <c r="Y3897" t="s">
        <v>173</v>
      </c>
      <c r="Z3897" t="s">
        <v>173</v>
      </c>
      <c r="AA3897" t="s">
        <v>173</v>
      </c>
      <c r="AB3897" t="s">
        <v>173</v>
      </c>
      <c r="AC3897" s="25">
        <v>8.145012630572813</v>
      </c>
      <c r="AD3897" s="25">
        <v>6.1719123369973374</v>
      </c>
      <c r="AE3897" s="25">
        <v>4.4787328463166522</v>
      </c>
      <c r="AQ3897" s="5">
        <f>VLOOKUP(AR3897,'End KS4 denominations'!A:G,7,0)</f>
        <v>14647</v>
      </c>
      <c r="AR3897" s="5" t="str">
        <f t="shared" si="60"/>
        <v>Girls.S9.state-funded mainstream.Total.Church of England</v>
      </c>
    </row>
    <row r="3898" spans="1:44" x14ac:dyDescent="0.25">
      <c r="A3898">
        <v>201819</v>
      </c>
      <c r="B3898" t="s">
        <v>19</v>
      </c>
      <c r="C3898" t="s">
        <v>110</v>
      </c>
      <c r="D3898" t="s">
        <v>20</v>
      </c>
      <c r="E3898" t="s">
        <v>21</v>
      </c>
      <c r="F3898" t="s">
        <v>22</v>
      </c>
      <c r="G3898" t="s">
        <v>161</v>
      </c>
      <c r="H3898" t="s">
        <v>132</v>
      </c>
      <c r="I3898" t="s">
        <v>166</v>
      </c>
      <c r="J3898" t="s">
        <v>161</v>
      </c>
      <c r="K3898" t="s">
        <v>90</v>
      </c>
      <c r="L3898" t="s">
        <v>55</v>
      </c>
      <c r="M3898" t="s">
        <v>26</v>
      </c>
      <c r="N3898">
        <v>2630</v>
      </c>
      <c r="O3898">
        <v>2562</v>
      </c>
      <c r="P3898">
        <v>1857</v>
      </c>
      <c r="Q3898">
        <v>1353</v>
      </c>
      <c r="R3898">
        <v>0</v>
      </c>
      <c r="S3898">
        <v>0</v>
      </c>
      <c r="T3898">
        <v>0</v>
      </c>
      <c r="U3898">
        <v>0</v>
      </c>
      <c r="V3898">
        <v>97</v>
      </c>
      <c r="W3898">
        <v>70</v>
      </c>
      <c r="X3898">
        <v>51</v>
      </c>
      <c r="Y3898" t="s">
        <v>173</v>
      </c>
      <c r="Z3898" t="s">
        <v>173</v>
      </c>
      <c r="AA3898" t="s">
        <v>173</v>
      </c>
      <c r="AB3898" t="s">
        <v>173</v>
      </c>
      <c r="AC3898" s="25">
        <v>8.5872297637003516</v>
      </c>
      <c r="AD3898" s="25">
        <v>6.2242332830568126</v>
      </c>
      <c r="AE3898" s="25">
        <v>4.5349421820010054</v>
      </c>
      <c r="AQ3898" s="5">
        <f>VLOOKUP(AR3898,'End KS4 denominations'!A:G,7,0)</f>
        <v>29835</v>
      </c>
      <c r="AR3898" s="5" t="str">
        <f t="shared" si="60"/>
        <v>Total.S9.state-funded mainstream.Total.Church of England</v>
      </c>
    </row>
    <row r="3899" spans="1:44" x14ac:dyDescent="0.25">
      <c r="A3899">
        <v>201819</v>
      </c>
      <c r="B3899" t="s">
        <v>19</v>
      </c>
      <c r="C3899" t="s">
        <v>110</v>
      </c>
      <c r="D3899" t="s">
        <v>20</v>
      </c>
      <c r="E3899" t="s">
        <v>21</v>
      </c>
      <c r="F3899" t="s">
        <v>22</v>
      </c>
      <c r="G3899" t="s">
        <v>111</v>
      </c>
      <c r="H3899" t="s">
        <v>132</v>
      </c>
      <c r="I3899" t="s">
        <v>166</v>
      </c>
      <c r="J3899" t="s">
        <v>161</v>
      </c>
      <c r="K3899" t="s">
        <v>135</v>
      </c>
      <c r="L3899" t="s">
        <v>55</v>
      </c>
      <c r="M3899" t="s">
        <v>26</v>
      </c>
      <c r="N3899">
        <v>1</v>
      </c>
      <c r="O3899">
        <v>1</v>
      </c>
      <c r="P3899">
        <v>1</v>
      </c>
      <c r="Q3899">
        <v>1</v>
      </c>
      <c r="R3899">
        <v>0</v>
      </c>
      <c r="S3899">
        <v>0</v>
      </c>
      <c r="T3899">
        <v>0</v>
      </c>
      <c r="U3899">
        <v>0</v>
      </c>
      <c r="V3899">
        <v>100</v>
      </c>
      <c r="W3899">
        <v>100</v>
      </c>
      <c r="X3899">
        <v>100</v>
      </c>
      <c r="Y3899" t="s">
        <v>173</v>
      </c>
      <c r="Z3899" t="s">
        <v>173</v>
      </c>
      <c r="AA3899" t="s">
        <v>173</v>
      </c>
      <c r="AB3899" t="s">
        <v>173</v>
      </c>
      <c r="AC3899" s="25">
        <v>1.2987012987012987</v>
      </c>
      <c r="AD3899" s="25">
        <v>1.2987012987012987</v>
      </c>
      <c r="AE3899" s="25">
        <v>1.2987012987012987</v>
      </c>
      <c r="AQ3899" s="5">
        <f>VLOOKUP(AR3899,'End KS4 denominations'!A:G,7,0)</f>
        <v>77</v>
      </c>
      <c r="AR3899" s="5" t="str">
        <f t="shared" si="60"/>
        <v>Boys.S9.state-funded mainstream.Total.Hindu</v>
      </c>
    </row>
    <row r="3900" spans="1:44" x14ac:dyDescent="0.25">
      <c r="A3900">
        <v>201819</v>
      </c>
      <c r="B3900" t="s">
        <v>19</v>
      </c>
      <c r="C3900" t="s">
        <v>110</v>
      </c>
      <c r="D3900" t="s">
        <v>20</v>
      </c>
      <c r="E3900" t="s">
        <v>21</v>
      </c>
      <c r="F3900" t="s">
        <v>22</v>
      </c>
      <c r="G3900" t="s">
        <v>161</v>
      </c>
      <c r="H3900" t="s">
        <v>132</v>
      </c>
      <c r="I3900" t="s">
        <v>166</v>
      </c>
      <c r="J3900" t="s">
        <v>161</v>
      </c>
      <c r="K3900" t="s">
        <v>135</v>
      </c>
      <c r="L3900" t="s">
        <v>55</v>
      </c>
      <c r="M3900" t="s">
        <v>26</v>
      </c>
      <c r="N3900">
        <v>1</v>
      </c>
      <c r="O3900">
        <v>1</v>
      </c>
      <c r="P3900">
        <v>1</v>
      </c>
      <c r="Q3900">
        <v>1</v>
      </c>
      <c r="R3900">
        <v>0</v>
      </c>
      <c r="S3900">
        <v>0</v>
      </c>
      <c r="T3900">
        <v>0</v>
      </c>
      <c r="U3900">
        <v>0</v>
      </c>
      <c r="V3900">
        <v>100</v>
      </c>
      <c r="W3900">
        <v>100</v>
      </c>
      <c r="X3900">
        <v>100</v>
      </c>
      <c r="Y3900" t="s">
        <v>173</v>
      </c>
      <c r="Z3900" t="s">
        <v>173</v>
      </c>
      <c r="AA3900" t="s">
        <v>173</v>
      </c>
      <c r="AB3900" t="s">
        <v>173</v>
      </c>
      <c r="AC3900" s="25">
        <v>0.68965517241379315</v>
      </c>
      <c r="AD3900" s="25">
        <v>0.68965517241379315</v>
      </c>
      <c r="AE3900" s="25">
        <v>0.68965517241379315</v>
      </c>
      <c r="AQ3900" s="5">
        <f>VLOOKUP(AR3900,'End KS4 denominations'!A:G,7,0)</f>
        <v>145</v>
      </c>
      <c r="AR3900" s="5" t="str">
        <f t="shared" si="60"/>
        <v>Total.S9.state-funded mainstream.Total.Hindu</v>
      </c>
    </row>
    <row r="3901" spans="1:44" x14ac:dyDescent="0.25">
      <c r="A3901">
        <v>201819</v>
      </c>
      <c r="B3901" t="s">
        <v>19</v>
      </c>
      <c r="C3901" t="s">
        <v>110</v>
      </c>
      <c r="D3901" t="s">
        <v>20</v>
      </c>
      <c r="E3901" t="s">
        <v>21</v>
      </c>
      <c r="F3901" t="s">
        <v>22</v>
      </c>
      <c r="G3901" t="s">
        <v>111</v>
      </c>
      <c r="H3901" t="s">
        <v>132</v>
      </c>
      <c r="I3901" t="s">
        <v>166</v>
      </c>
      <c r="J3901" t="s">
        <v>161</v>
      </c>
      <c r="K3901" t="s">
        <v>136</v>
      </c>
      <c r="L3901" t="s">
        <v>55</v>
      </c>
      <c r="M3901" t="s">
        <v>26</v>
      </c>
      <c r="N3901">
        <v>4</v>
      </c>
      <c r="O3901">
        <v>4</v>
      </c>
      <c r="P3901">
        <v>4</v>
      </c>
      <c r="Q3901">
        <v>1</v>
      </c>
      <c r="R3901">
        <v>0</v>
      </c>
      <c r="S3901">
        <v>0</v>
      </c>
      <c r="T3901">
        <v>0</v>
      </c>
      <c r="U3901">
        <v>0</v>
      </c>
      <c r="V3901">
        <v>100</v>
      </c>
      <c r="W3901">
        <v>100</v>
      </c>
      <c r="X3901">
        <v>25</v>
      </c>
      <c r="Y3901" t="s">
        <v>173</v>
      </c>
      <c r="Z3901" t="s">
        <v>173</v>
      </c>
      <c r="AA3901" t="s">
        <v>173</v>
      </c>
      <c r="AB3901" t="s">
        <v>173</v>
      </c>
      <c r="AC3901" s="25">
        <v>0.64102564102564097</v>
      </c>
      <c r="AD3901" s="25">
        <v>0.64102564102564097</v>
      </c>
      <c r="AE3901" s="25">
        <v>0.16025641025641024</v>
      </c>
      <c r="AQ3901" s="5">
        <f>VLOOKUP(AR3901,'End KS4 denominations'!A:G,7,0)</f>
        <v>624</v>
      </c>
      <c r="AR3901" s="5" t="str">
        <f t="shared" si="60"/>
        <v>Boys.S9.state-funded mainstream.Total.Jewish</v>
      </c>
    </row>
    <row r="3902" spans="1:44" x14ac:dyDescent="0.25">
      <c r="A3902">
        <v>201819</v>
      </c>
      <c r="B3902" t="s">
        <v>19</v>
      </c>
      <c r="C3902" t="s">
        <v>110</v>
      </c>
      <c r="D3902" t="s">
        <v>20</v>
      </c>
      <c r="E3902" t="s">
        <v>21</v>
      </c>
      <c r="F3902" t="s">
        <v>22</v>
      </c>
      <c r="G3902" t="s">
        <v>113</v>
      </c>
      <c r="H3902" t="s">
        <v>132</v>
      </c>
      <c r="I3902" t="s">
        <v>166</v>
      </c>
      <c r="J3902" t="s">
        <v>161</v>
      </c>
      <c r="K3902" t="s">
        <v>136</v>
      </c>
      <c r="L3902" t="s">
        <v>55</v>
      </c>
      <c r="M3902" t="s">
        <v>26</v>
      </c>
      <c r="N3902">
        <v>8</v>
      </c>
      <c r="O3902">
        <v>8</v>
      </c>
      <c r="P3902">
        <v>8</v>
      </c>
      <c r="Q3902">
        <v>7</v>
      </c>
      <c r="R3902">
        <v>0</v>
      </c>
      <c r="S3902">
        <v>0</v>
      </c>
      <c r="T3902">
        <v>0</v>
      </c>
      <c r="U3902">
        <v>0</v>
      </c>
      <c r="V3902">
        <v>100</v>
      </c>
      <c r="W3902">
        <v>100</v>
      </c>
      <c r="X3902">
        <v>87</v>
      </c>
      <c r="Y3902" t="s">
        <v>173</v>
      </c>
      <c r="Z3902" t="s">
        <v>173</v>
      </c>
      <c r="AA3902" t="s">
        <v>173</v>
      </c>
      <c r="AB3902" t="s">
        <v>173</v>
      </c>
      <c r="AC3902" s="25">
        <v>1.0512483574244416</v>
      </c>
      <c r="AD3902" s="25">
        <v>1.0512483574244416</v>
      </c>
      <c r="AE3902" s="25">
        <v>0.91984231274638628</v>
      </c>
      <c r="AQ3902" s="5">
        <f>VLOOKUP(AR3902,'End KS4 denominations'!A:G,7,0)</f>
        <v>761</v>
      </c>
      <c r="AR3902" s="5" t="str">
        <f t="shared" si="60"/>
        <v>Girls.S9.state-funded mainstream.Total.Jewish</v>
      </c>
    </row>
    <row r="3903" spans="1:44" x14ac:dyDescent="0.25">
      <c r="A3903">
        <v>201819</v>
      </c>
      <c r="B3903" t="s">
        <v>19</v>
      </c>
      <c r="C3903" t="s">
        <v>110</v>
      </c>
      <c r="D3903" t="s">
        <v>20</v>
      </c>
      <c r="E3903" t="s">
        <v>21</v>
      </c>
      <c r="F3903" t="s">
        <v>22</v>
      </c>
      <c r="G3903" t="s">
        <v>161</v>
      </c>
      <c r="H3903" t="s">
        <v>132</v>
      </c>
      <c r="I3903" t="s">
        <v>166</v>
      </c>
      <c r="J3903" t="s">
        <v>161</v>
      </c>
      <c r="K3903" t="s">
        <v>136</v>
      </c>
      <c r="L3903" t="s">
        <v>55</v>
      </c>
      <c r="M3903" t="s">
        <v>26</v>
      </c>
      <c r="N3903">
        <v>12</v>
      </c>
      <c r="O3903">
        <v>12</v>
      </c>
      <c r="P3903">
        <v>12</v>
      </c>
      <c r="Q3903">
        <v>8</v>
      </c>
      <c r="R3903">
        <v>0</v>
      </c>
      <c r="S3903">
        <v>0</v>
      </c>
      <c r="T3903">
        <v>0</v>
      </c>
      <c r="U3903">
        <v>0</v>
      </c>
      <c r="V3903">
        <v>100</v>
      </c>
      <c r="W3903">
        <v>100</v>
      </c>
      <c r="X3903">
        <v>66</v>
      </c>
      <c r="Y3903" t="s">
        <v>173</v>
      </c>
      <c r="Z3903" t="s">
        <v>173</v>
      </c>
      <c r="AA3903" t="s">
        <v>173</v>
      </c>
      <c r="AB3903" t="s">
        <v>173</v>
      </c>
      <c r="AC3903" s="25">
        <v>0.86642599277978338</v>
      </c>
      <c r="AD3903" s="25">
        <v>0.86642599277978338</v>
      </c>
      <c r="AE3903" s="25">
        <v>0.57761732851985559</v>
      </c>
      <c r="AQ3903" s="5">
        <f>VLOOKUP(AR3903,'End KS4 denominations'!A:G,7,0)</f>
        <v>1385</v>
      </c>
      <c r="AR3903" s="5" t="str">
        <f t="shared" si="60"/>
        <v>Total.S9.state-funded mainstream.Total.Jewish</v>
      </c>
    </row>
    <row r="3904" spans="1:44" x14ac:dyDescent="0.25">
      <c r="A3904">
        <v>201819</v>
      </c>
      <c r="B3904" t="s">
        <v>19</v>
      </c>
      <c r="C3904" t="s">
        <v>110</v>
      </c>
      <c r="D3904" t="s">
        <v>20</v>
      </c>
      <c r="E3904" t="s">
        <v>21</v>
      </c>
      <c r="F3904" t="s">
        <v>22</v>
      </c>
      <c r="G3904" t="s">
        <v>111</v>
      </c>
      <c r="H3904" t="s">
        <v>132</v>
      </c>
      <c r="I3904" t="s">
        <v>166</v>
      </c>
      <c r="J3904" t="s">
        <v>161</v>
      </c>
      <c r="K3904" t="s">
        <v>91</v>
      </c>
      <c r="L3904" t="s">
        <v>55</v>
      </c>
      <c r="M3904" t="s">
        <v>26</v>
      </c>
      <c r="N3904">
        <v>15861</v>
      </c>
      <c r="O3904">
        <v>15609</v>
      </c>
      <c r="P3904">
        <v>11131</v>
      </c>
      <c r="Q3904">
        <v>8108</v>
      </c>
      <c r="R3904">
        <v>0</v>
      </c>
      <c r="S3904">
        <v>0</v>
      </c>
      <c r="T3904">
        <v>0</v>
      </c>
      <c r="U3904">
        <v>0</v>
      </c>
      <c r="V3904">
        <v>98</v>
      </c>
      <c r="W3904">
        <v>70</v>
      </c>
      <c r="X3904">
        <v>51</v>
      </c>
      <c r="Y3904" t="s">
        <v>173</v>
      </c>
      <c r="Z3904" t="s">
        <v>173</v>
      </c>
      <c r="AA3904" t="s">
        <v>173</v>
      </c>
      <c r="AB3904" t="s">
        <v>173</v>
      </c>
      <c r="AC3904" s="25">
        <v>7.0339326754089493</v>
      </c>
      <c r="AD3904" s="25">
        <v>5.0159974764544186</v>
      </c>
      <c r="AE3904" s="25">
        <v>3.6537334955612635</v>
      </c>
      <c r="AQ3904" s="5">
        <f>VLOOKUP(AR3904,'End KS4 denominations'!A:G,7,0)</f>
        <v>221910</v>
      </c>
      <c r="AR3904" s="5" t="str">
        <f t="shared" ref="AR3904:AR3967" si="61">CONCATENATE(G3904,".",H3904,".",I3904,".",J3904,".",K3904)</f>
        <v>Boys.S9.state-funded mainstream.Total.No religious character</v>
      </c>
    </row>
    <row r="3905" spans="1:44" x14ac:dyDescent="0.25">
      <c r="A3905">
        <v>201819</v>
      </c>
      <c r="B3905" t="s">
        <v>19</v>
      </c>
      <c r="C3905" t="s">
        <v>110</v>
      </c>
      <c r="D3905" t="s">
        <v>20</v>
      </c>
      <c r="E3905" t="s">
        <v>21</v>
      </c>
      <c r="F3905" t="s">
        <v>22</v>
      </c>
      <c r="G3905" t="s">
        <v>113</v>
      </c>
      <c r="H3905" t="s">
        <v>132</v>
      </c>
      <c r="I3905" t="s">
        <v>166</v>
      </c>
      <c r="J3905" t="s">
        <v>161</v>
      </c>
      <c r="K3905" t="s">
        <v>91</v>
      </c>
      <c r="L3905" t="s">
        <v>55</v>
      </c>
      <c r="M3905" t="s">
        <v>26</v>
      </c>
      <c r="N3905">
        <v>16892</v>
      </c>
      <c r="O3905">
        <v>16687</v>
      </c>
      <c r="P3905">
        <v>13335</v>
      </c>
      <c r="Q3905">
        <v>10341</v>
      </c>
      <c r="R3905">
        <v>0</v>
      </c>
      <c r="S3905">
        <v>0</v>
      </c>
      <c r="T3905">
        <v>0</v>
      </c>
      <c r="U3905">
        <v>0</v>
      </c>
      <c r="V3905">
        <v>98</v>
      </c>
      <c r="W3905">
        <v>78</v>
      </c>
      <c r="X3905">
        <v>61</v>
      </c>
      <c r="Y3905" t="s">
        <v>173</v>
      </c>
      <c r="Z3905" t="s">
        <v>173</v>
      </c>
      <c r="AA3905" t="s">
        <v>173</v>
      </c>
      <c r="AB3905" t="s">
        <v>173</v>
      </c>
      <c r="AC3905" s="25">
        <v>7.745076652448561</v>
      </c>
      <c r="AD3905" s="25">
        <v>6.1892849020436014</v>
      </c>
      <c r="AE3905" s="25">
        <v>4.7996546810673326</v>
      </c>
      <c r="AQ3905" s="5">
        <f>VLOOKUP(AR3905,'End KS4 denominations'!A:G,7,0)</f>
        <v>215453</v>
      </c>
      <c r="AR3905" s="5" t="str">
        <f t="shared" si="61"/>
        <v>Girls.S9.state-funded mainstream.Total.No religious character</v>
      </c>
    </row>
    <row r="3906" spans="1:44" x14ac:dyDescent="0.25">
      <c r="A3906">
        <v>201819</v>
      </c>
      <c r="B3906" t="s">
        <v>19</v>
      </c>
      <c r="C3906" t="s">
        <v>110</v>
      </c>
      <c r="D3906" t="s">
        <v>20</v>
      </c>
      <c r="E3906" t="s">
        <v>21</v>
      </c>
      <c r="F3906" t="s">
        <v>22</v>
      </c>
      <c r="G3906" t="s">
        <v>161</v>
      </c>
      <c r="H3906" t="s">
        <v>132</v>
      </c>
      <c r="I3906" t="s">
        <v>166</v>
      </c>
      <c r="J3906" t="s">
        <v>161</v>
      </c>
      <c r="K3906" t="s">
        <v>91</v>
      </c>
      <c r="L3906" t="s">
        <v>55</v>
      </c>
      <c r="M3906" t="s">
        <v>26</v>
      </c>
      <c r="N3906">
        <v>32753</v>
      </c>
      <c r="O3906">
        <v>32296</v>
      </c>
      <c r="P3906">
        <v>24466</v>
      </c>
      <c r="Q3906">
        <v>18449</v>
      </c>
      <c r="R3906">
        <v>0</v>
      </c>
      <c r="S3906">
        <v>0</v>
      </c>
      <c r="T3906">
        <v>0</v>
      </c>
      <c r="U3906">
        <v>0</v>
      </c>
      <c r="V3906">
        <v>98</v>
      </c>
      <c r="W3906">
        <v>74</v>
      </c>
      <c r="X3906">
        <v>56</v>
      </c>
      <c r="Y3906" t="s">
        <v>173</v>
      </c>
      <c r="Z3906" t="s">
        <v>173</v>
      </c>
      <c r="AA3906" t="s">
        <v>173</v>
      </c>
      <c r="AB3906" t="s">
        <v>173</v>
      </c>
      <c r="AC3906" s="25">
        <v>7.3842551839090182</v>
      </c>
      <c r="AD3906" s="25">
        <v>5.5939802863982546</v>
      </c>
      <c r="AE3906" s="25">
        <v>4.218235195935641</v>
      </c>
      <c r="AQ3906" s="5">
        <f>VLOOKUP(AR3906,'End KS4 denominations'!A:G,7,0)</f>
        <v>437363</v>
      </c>
      <c r="AR3906" s="5" t="str">
        <f t="shared" si="61"/>
        <v>Total.S9.state-funded mainstream.Total.No religious character</v>
      </c>
    </row>
    <row r="3907" spans="1:44" x14ac:dyDescent="0.25">
      <c r="A3907">
        <v>201819</v>
      </c>
      <c r="B3907" t="s">
        <v>19</v>
      </c>
      <c r="C3907" t="s">
        <v>110</v>
      </c>
      <c r="D3907" t="s">
        <v>20</v>
      </c>
      <c r="E3907" t="s">
        <v>21</v>
      </c>
      <c r="F3907" t="s">
        <v>22</v>
      </c>
      <c r="G3907" t="s">
        <v>111</v>
      </c>
      <c r="H3907" t="s">
        <v>132</v>
      </c>
      <c r="I3907" t="s">
        <v>166</v>
      </c>
      <c r="J3907" t="s">
        <v>161</v>
      </c>
      <c r="K3907" t="s">
        <v>133</v>
      </c>
      <c r="L3907" t="s">
        <v>55</v>
      </c>
      <c r="M3907" t="s">
        <v>26</v>
      </c>
      <c r="N3907">
        <v>560</v>
      </c>
      <c r="O3907">
        <v>557</v>
      </c>
      <c r="P3907">
        <v>473</v>
      </c>
      <c r="Q3907">
        <v>389</v>
      </c>
      <c r="R3907">
        <v>0</v>
      </c>
      <c r="S3907">
        <v>0</v>
      </c>
      <c r="T3907">
        <v>0</v>
      </c>
      <c r="U3907">
        <v>0</v>
      </c>
      <c r="V3907">
        <v>99</v>
      </c>
      <c r="W3907">
        <v>84</v>
      </c>
      <c r="X3907">
        <v>69</v>
      </c>
      <c r="Y3907" t="s">
        <v>173</v>
      </c>
      <c r="Z3907" t="s">
        <v>173</v>
      </c>
      <c r="AA3907" t="s">
        <v>173</v>
      </c>
      <c r="AB3907" t="s">
        <v>173</v>
      </c>
      <c r="AC3907" s="25">
        <v>10.893800117347936</v>
      </c>
      <c r="AD3907" s="25">
        <v>9.250929004498337</v>
      </c>
      <c r="AE3907" s="25">
        <v>7.6080578916487385</v>
      </c>
      <c r="AQ3907" s="5">
        <f>VLOOKUP(AR3907,'End KS4 denominations'!A:G,7,0)</f>
        <v>5113</v>
      </c>
      <c r="AR3907" s="5" t="str">
        <f t="shared" si="61"/>
        <v>Boys.S9.state-funded mainstream.Total.Other Christian faith</v>
      </c>
    </row>
    <row r="3908" spans="1:44" x14ac:dyDescent="0.25">
      <c r="A3908">
        <v>201819</v>
      </c>
      <c r="B3908" t="s">
        <v>19</v>
      </c>
      <c r="C3908" t="s">
        <v>110</v>
      </c>
      <c r="D3908" t="s">
        <v>20</v>
      </c>
      <c r="E3908" t="s">
        <v>21</v>
      </c>
      <c r="F3908" t="s">
        <v>22</v>
      </c>
      <c r="G3908" t="s">
        <v>113</v>
      </c>
      <c r="H3908" t="s">
        <v>132</v>
      </c>
      <c r="I3908" t="s">
        <v>166</v>
      </c>
      <c r="J3908" t="s">
        <v>161</v>
      </c>
      <c r="K3908" t="s">
        <v>133</v>
      </c>
      <c r="L3908" t="s">
        <v>55</v>
      </c>
      <c r="M3908" t="s">
        <v>26</v>
      </c>
      <c r="N3908">
        <v>511</v>
      </c>
      <c r="O3908">
        <v>506</v>
      </c>
      <c r="P3908">
        <v>436</v>
      </c>
      <c r="Q3908">
        <v>355</v>
      </c>
      <c r="R3908">
        <v>0</v>
      </c>
      <c r="S3908">
        <v>0</v>
      </c>
      <c r="T3908">
        <v>0</v>
      </c>
      <c r="U3908">
        <v>0</v>
      </c>
      <c r="V3908">
        <v>99</v>
      </c>
      <c r="W3908">
        <v>85</v>
      </c>
      <c r="X3908">
        <v>69</v>
      </c>
      <c r="Y3908" t="s">
        <v>173</v>
      </c>
      <c r="Z3908" t="s">
        <v>173</v>
      </c>
      <c r="AA3908" t="s">
        <v>173</v>
      </c>
      <c r="AB3908" t="s">
        <v>173</v>
      </c>
      <c r="AC3908" s="25">
        <v>11.133113311331133</v>
      </c>
      <c r="AD3908" s="25">
        <v>9.5929592959295924</v>
      </c>
      <c r="AE3908" s="25">
        <v>7.8107810781078104</v>
      </c>
      <c r="AQ3908" s="5">
        <f>VLOOKUP(AR3908,'End KS4 denominations'!A:G,7,0)</f>
        <v>4545</v>
      </c>
      <c r="AR3908" s="5" t="str">
        <f t="shared" si="61"/>
        <v>Girls.S9.state-funded mainstream.Total.Other Christian faith</v>
      </c>
    </row>
    <row r="3909" spans="1:44" x14ac:dyDescent="0.25">
      <c r="A3909">
        <v>201819</v>
      </c>
      <c r="B3909" t="s">
        <v>19</v>
      </c>
      <c r="C3909" t="s">
        <v>110</v>
      </c>
      <c r="D3909" t="s">
        <v>20</v>
      </c>
      <c r="E3909" t="s">
        <v>21</v>
      </c>
      <c r="F3909" t="s">
        <v>22</v>
      </c>
      <c r="G3909" t="s">
        <v>161</v>
      </c>
      <c r="H3909" t="s">
        <v>132</v>
      </c>
      <c r="I3909" t="s">
        <v>166</v>
      </c>
      <c r="J3909" t="s">
        <v>161</v>
      </c>
      <c r="K3909" t="s">
        <v>133</v>
      </c>
      <c r="L3909" t="s">
        <v>55</v>
      </c>
      <c r="M3909" t="s">
        <v>26</v>
      </c>
      <c r="N3909">
        <v>1071</v>
      </c>
      <c r="O3909">
        <v>1063</v>
      </c>
      <c r="P3909">
        <v>909</v>
      </c>
      <c r="Q3909">
        <v>744</v>
      </c>
      <c r="R3909">
        <v>0</v>
      </c>
      <c r="S3909">
        <v>0</v>
      </c>
      <c r="T3909">
        <v>0</v>
      </c>
      <c r="U3909">
        <v>0</v>
      </c>
      <c r="V3909">
        <v>99</v>
      </c>
      <c r="W3909">
        <v>84</v>
      </c>
      <c r="X3909">
        <v>69</v>
      </c>
      <c r="Y3909" t="s">
        <v>173</v>
      </c>
      <c r="Z3909" t="s">
        <v>173</v>
      </c>
      <c r="AA3909" t="s">
        <v>173</v>
      </c>
      <c r="AB3909" t="s">
        <v>173</v>
      </c>
      <c r="AC3909" s="25">
        <v>11.006419548560778</v>
      </c>
      <c r="AD3909" s="25">
        <v>9.4118865189480214</v>
      </c>
      <c r="AE3909" s="25">
        <v>7.7034582729343546</v>
      </c>
      <c r="AQ3909" s="5">
        <f>VLOOKUP(AR3909,'End KS4 denominations'!A:G,7,0)</f>
        <v>9658</v>
      </c>
      <c r="AR3909" s="5" t="str">
        <f t="shared" si="61"/>
        <v>Total.S9.state-funded mainstream.Total.Other Christian faith</v>
      </c>
    </row>
    <row r="3910" spans="1:44" x14ac:dyDescent="0.25">
      <c r="A3910">
        <v>201819</v>
      </c>
      <c r="B3910" t="s">
        <v>19</v>
      </c>
      <c r="C3910" t="s">
        <v>110</v>
      </c>
      <c r="D3910" t="s">
        <v>20</v>
      </c>
      <c r="E3910" t="s">
        <v>21</v>
      </c>
      <c r="F3910" t="s">
        <v>22</v>
      </c>
      <c r="G3910" t="s">
        <v>111</v>
      </c>
      <c r="H3910" t="s">
        <v>132</v>
      </c>
      <c r="I3910" t="s">
        <v>166</v>
      </c>
      <c r="J3910" t="s">
        <v>161</v>
      </c>
      <c r="K3910" t="s">
        <v>134</v>
      </c>
      <c r="L3910" t="s">
        <v>55</v>
      </c>
      <c r="M3910" t="s">
        <v>26</v>
      </c>
      <c r="N3910">
        <v>1160</v>
      </c>
      <c r="O3910">
        <v>1134</v>
      </c>
      <c r="P3910">
        <v>781</v>
      </c>
      <c r="Q3910">
        <v>530</v>
      </c>
      <c r="R3910">
        <v>0</v>
      </c>
      <c r="S3910">
        <v>0</v>
      </c>
      <c r="T3910">
        <v>0</v>
      </c>
      <c r="U3910">
        <v>0</v>
      </c>
      <c r="V3910">
        <v>97</v>
      </c>
      <c r="W3910">
        <v>67</v>
      </c>
      <c r="X3910">
        <v>45</v>
      </c>
      <c r="Y3910" t="s">
        <v>173</v>
      </c>
      <c r="Z3910" t="s">
        <v>173</v>
      </c>
      <c r="AA3910" t="s">
        <v>173</v>
      </c>
      <c r="AB3910" t="s">
        <v>173</v>
      </c>
      <c r="AC3910" s="25">
        <v>4.5650336137836636</v>
      </c>
      <c r="AD3910" s="25">
        <v>3.1439958133730523</v>
      </c>
      <c r="AE3910" s="25">
        <v>2.1335695020329295</v>
      </c>
      <c r="AQ3910" s="5">
        <f>VLOOKUP(AR3910,'End KS4 denominations'!A:G,7,0)</f>
        <v>24841</v>
      </c>
      <c r="AR3910" s="5" t="str">
        <f t="shared" si="61"/>
        <v>Boys.S9.state-funded mainstream.Total.Roman catholic</v>
      </c>
    </row>
    <row r="3911" spans="1:44" x14ac:dyDescent="0.25">
      <c r="A3911">
        <v>201819</v>
      </c>
      <c r="B3911" t="s">
        <v>19</v>
      </c>
      <c r="C3911" t="s">
        <v>110</v>
      </c>
      <c r="D3911" t="s">
        <v>20</v>
      </c>
      <c r="E3911" t="s">
        <v>21</v>
      </c>
      <c r="F3911" t="s">
        <v>22</v>
      </c>
      <c r="G3911" t="s">
        <v>113</v>
      </c>
      <c r="H3911" t="s">
        <v>132</v>
      </c>
      <c r="I3911" t="s">
        <v>166</v>
      </c>
      <c r="J3911" t="s">
        <v>161</v>
      </c>
      <c r="K3911" t="s">
        <v>134</v>
      </c>
      <c r="L3911" t="s">
        <v>55</v>
      </c>
      <c r="M3911" t="s">
        <v>26</v>
      </c>
      <c r="N3911">
        <v>1321</v>
      </c>
      <c r="O3911">
        <v>1308</v>
      </c>
      <c r="P3911">
        <v>997</v>
      </c>
      <c r="Q3911">
        <v>743</v>
      </c>
      <c r="R3911">
        <v>0</v>
      </c>
      <c r="S3911">
        <v>0</v>
      </c>
      <c r="T3911">
        <v>0</v>
      </c>
      <c r="U3911">
        <v>0</v>
      </c>
      <c r="V3911">
        <v>99</v>
      </c>
      <c r="W3911">
        <v>75</v>
      </c>
      <c r="X3911">
        <v>56</v>
      </c>
      <c r="Y3911" t="s">
        <v>173</v>
      </c>
      <c r="Z3911" t="s">
        <v>173</v>
      </c>
      <c r="AA3911" t="s">
        <v>173</v>
      </c>
      <c r="AB3911" t="s">
        <v>173</v>
      </c>
      <c r="AC3911" s="25">
        <v>5.0184162062615094</v>
      </c>
      <c r="AD3911" s="25">
        <v>3.8251995089011661</v>
      </c>
      <c r="AE3911" s="25">
        <v>2.8506752608962556</v>
      </c>
      <c r="AQ3911" s="5">
        <f>VLOOKUP(AR3911,'End KS4 denominations'!A:G,7,0)</f>
        <v>26064</v>
      </c>
      <c r="AR3911" s="5" t="str">
        <f t="shared" si="61"/>
        <v>Girls.S9.state-funded mainstream.Total.Roman catholic</v>
      </c>
    </row>
    <row r="3912" spans="1:44" x14ac:dyDescent="0.25">
      <c r="A3912">
        <v>201819</v>
      </c>
      <c r="B3912" t="s">
        <v>19</v>
      </c>
      <c r="C3912" t="s">
        <v>110</v>
      </c>
      <c r="D3912" t="s">
        <v>20</v>
      </c>
      <c r="E3912" t="s">
        <v>21</v>
      </c>
      <c r="F3912" t="s">
        <v>22</v>
      </c>
      <c r="G3912" t="s">
        <v>161</v>
      </c>
      <c r="H3912" t="s">
        <v>132</v>
      </c>
      <c r="I3912" t="s">
        <v>166</v>
      </c>
      <c r="J3912" t="s">
        <v>161</v>
      </c>
      <c r="K3912" t="s">
        <v>134</v>
      </c>
      <c r="L3912" t="s">
        <v>55</v>
      </c>
      <c r="M3912" t="s">
        <v>26</v>
      </c>
      <c r="N3912">
        <v>2481</v>
      </c>
      <c r="O3912">
        <v>2442</v>
      </c>
      <c r="P3912">
        <v>1778</v>
      </c>
      <c r="Q3912">
        <v>1273</v>
      </c>
      <c r="R3912">
        <v>0</v>
      </c>
      <c r="S3912">
        <v>0</v>
      </c>
      <c r="T3912">
        <v>0</v>
      </c>
      <c r="U3912">
        <v>0</v>
      </c>
      <c r="V3912">
        <v>98</v>
      </c>
      <c r="W3912">
        <v>71</v>
      </c>
      <c r="X3912">
        <v>51</v>
      </c>
      <c r="Y3912" t="s">
        <v>173</v>
      </c>
      <c r="Z3912" t="s">
        <v>173</v>
      </c>
      <c r="AA3912" t="s">
        <v>173</v>
      </c>
      <c r="AB3912" t="s">
        <v>173</v>
      </c>
      <c r="AC3912" s="25">
        <v>4.7971712012572434</v>
      </c>
      <c r="AD3912" s="25">
        <v>3.4927806698752577</v>
      </c>
      <c r="AE3912" s="25">
        <v>2.5007366663392592</v>
      </c>
      <c r="AQ3912" s="5">
        <f>VLOOKUP(AR3912,'End KS4 denominations'!A:G,7,0)</f>
        <v>50905</v>
      </c>
      <c r="AR3912" s="5" t="str">
        <f t="shared" si="61"/>
        <v>Total.S9.state-funded mainstream.Total.Roman catholic</v>
      </c>
    </row>
    <row r="3913" spans="1:44" x14ac:dyDescent="0.25">
      <c r="A3913">
        <v>201819</v>
      </c>
      <c r="B3913" t="s">
        <v>19</v>
      </c>
      <c r="C3913" t="s">
        <v>110</v>
      </c>
      <c r="D3913" t="s">
        <v>20</v>
      </c>
      <c r="E3913" t="s">
        <v>21</v>
      </c>
      <c r="F3913" t="s">
        <v>22</v>
      </c>
      <c r="G3913" t="s">
        <v>111</v>
      </c>
      <c r="H3913" t="s">
        <v>132</v>
      </c>
      <c r="I3913" t="s">
        <v>166</v>
      </c>
      <c r="J3913" t="s">
        <v>161</v>
      </c>
      <c r="K3913" t="s">
        <v>90</v>
      </c>
      <c r="L3913" t="s">
        <v>56</v>
      </c>
      <c r="M3913" t="s">
        <v>26</v>
      </c>
      <c r="N3913">
        <v>6679</v>
      </c>
      <c r="O3913">
        <v>6426</v>
      </c>
      <c r="P3913">
        <v>4181</v>
      </c>
      <c r="Q3913">
        <v>3356</v>
      </c>
      <c r="R3913">
        <v>0</v>
      </c>
      <c r="S3913">
        <v>0</v>
      </c>
      <c r="T3913">
        <v>0</v>
      </c>
      <c r="U3913">
        <v>0</v>
      </c>
      <c r="V3913">
        <v>96</v>
      </c>
      <c r="W3913">
        <v>62</v>
      </c>
      <c r="X3913">
        <v>50</v>
      </c>
      <c r="Y3913" t="s">
        <v>173</v>
      </c>
      <c r="Z3913" t="s">
        <v>173</v>
      </c>
      <c r="AA3913" t="s">
        <v>173</v>
      </c>
      <c r="AB3913" t="s">
        <v>173</v>
      </c>
      <c r="AC3913" s="25">
        <v>42.309718198577819</v>
      </c>
      <c r="AD3913" s="25">
        <v>27.528311825125101</v>
      </c>
      <c r="AE3913" s="25">
        <v>22.096391888332896</v>
      </c>
      <c r="AQ3913" s="5">
        <f>VLOOKUP(AR3913,'End KS4 denominations'!A:G,7,0)</f>
        <v>15188</v>
      </c>
      <c r="AR3913" s="5" t="str">
        <f t="shared" si="61"/>
        <v>Boys.S9.state-funded mainstream.Total.Church of England</v>
      </c>
    </row>
    <row r="3914" spans="1:44" x14ac:dyDescent="0.25">
      <c r="A3914">
        <v>201819</v>
      </c>
      <c r="B3914" t="s">
        <v>19</v>
      </c>
      <c r="C3914" t="s">
        <v>110</v>
      </c>
      <c r="D3914" t="s">
        <v>20</v>
      </c>
      <c r="E3914" t="s">
        <v>21</v>
      </c>
      <c r="F3914" t="s">
        <v>22</v>
      </c>
      <c r="G3914" t="s">
        <v>113</v>
      </c>
      <c r="H3914" t="s">
        <v>132</v>
      </c>
      <c r="I3914" t="s">
        <v>166</v>
      </c>
      <c r="J3914" t="s">
        <v>161</v>
      </c>
      <c r="K3914" t="s">
        <v>90</v>
      </c>
      <c r="L3914" t="s">
        <v>56</v>
      </c>
      <c r="M3914" t="s">
        <v>26</v>
      </c>
      <c r="N3914">
        <v>7370</v>
      </c>
      <c r="O3914">
        <v>7206</v>
      </c>
      <c r="P3914">
        <v>5093</v>
      </c>
      <c r="Q3914">
        <v>4254</v>
      </c>
      <c r="R3914">
        <v>0</v>
      </c>
      <c r="S3914">
        <v>0</v>
      </c>
      <c r="T3914">
        <v>0</v>
      </c>
      <c r="U3914">
        <v>0</v>
      </c>
      <c r="V3914">
        <v>97</v>
      </c>
      <c r="W3914">
        <v>69</v>
      </c>
      <c r="X3914">
        <v>57</v>
      </c>
      <c r="Y3914" t="s">
        <v>173</v>
      </c>
      <c r="Z3914" t="s">
        <v>173</v>
      </c>
      <c r="AA3914" t="s">
        <v>173</v>
      </c>
      <c r="AB3914" t="s">
        <v>173</v>
      </c>
      <c r="AC3914" s="25">
        <v>49.197787942923469</v>
      </c>
      <c r="AD3914" s="25">
        <v>34.771625588857788</v>
      </c>
      <c r="AE3914" s="25">
        <v>29.043490134498533</v>
      </c>
      <c r="AQ3914" s="5">
        <f>VLOOKUP(AR3914,'End KS4 denominations'!A:G,7,0)</f>
        <v>14647</v>
      </c>
      <c r="AR3914" s="5" t="str">
        <f t="shared" si="61"/>
        <v>Girls.S9.state-funded mainstream.Total.Church of England</v>
      </c>
    </row>
    <row r="3915" spans="1:44" x14ac:dyDescent="0.25">
      <c r="A3915">
        <v>201819</v>
      </c>
      <c r="B3915" t="s">
        <v>19</v>
      </c>
      <c r="C3915" t="s">
        <v>110</v>
      </c>
      <c r="D3915" t="s">
        <v>20</v>
      </c>
      <c r="E3915" t="s">
        <v>21</v>
      </c>
      <c r="F3915" t="s">
        <v>22</v>
      </c>
      <c r="G3915" t="s">
        <v>161</v>
      </c>
      <c r="H3915" t="s">
        <v>132</v>
      </c>
      <c r="I3915" t="s">
        <v>166</v>
      </c>
      <c r="J3915" t="s">
        <v>161</v>
      </c>
      <c r="K3915" t="s">
        <v>90</v>
      </c>
      <c r="L3915" t="s">
        <v>56</v>
      </c>
      <c r="M3915" t="s">
        <v>26</v>
      </c>
      <c r="N3915">
        <v>14049</v>
      </c>
      <c r="O3915">
        <v>13632</v>
      </c>
      <c r="P3915">
        <v>9274</v>
      </c>
      <c r="Q3915">
        <v>7610</v>
      </c>
      <c r="R3915">
        <v>0</v>
      </c>
      <c r="S3915">
        <v>0</v>
      </c>
      <c r="T3915">
        <v>0</v>
      </c>
      <c r="U3915">
        <v>0</v>
      </c>
      <c r="V3915">
        <v>97</v>
      </c>
      <c r="W3915">
        <v>66</v>
      </c>
      <c r="X3915">
        <v>54</v>
      </c>
      <c r="Y3915" t="s">
        <v>173</v>
      </c>
      <c r="Z3915" t="s">
        <v>173</v>
      </c>
      <c r="AA3915" t="s">
        <v>173</v>
      </c>
      <c r="AB3915" t="s">
        <v>173</v>
      </c>
      <c r="AC3915" s="25">
        <v>45.691302161890398</v>
      </c>
      <c r="AD3915" s="25">
        <v>31.084296966649909</v>
      </c>
      <c r="AE3915" s="25">
        <v>25.506954918719625</v>
      </c>
      <c r="AQ3915" s="5">
        <f>VLOOKUP(AR3915,'End KS4 denominations'!A:G,7,0)</f>
        <v>29835</v>
      </c>
      <c r="AR3915" s="5" t="str">
        <f t="shared" si="61"/>
        <v>Total.S9.state-funded mainstream.Total.Church of England</v>
      </c>
    </row>
    <row r="3916" spans="1:44" x14ac:dyDescent="0.25">
      <c r="A3916">
        <v>201819</v>
      </c>
      <c r="B3916" t="s">
        <v>19</v>
      </c>
      <c r="C3916" t="s">
        <v>110</v>
      </c>
      <c r="D3916" t="s">
        <v>20</v>
      </c>
      <c r="E3916" t="s">
        <v>21</v>
      </c>
      <c r="F3916" t="s">
        <v>22</v>
      </c>
      <c r="G3916" t="s">
        <v>111</v>
      </c>
      <c r="H3916" t="s">
        <v>132</v>
      </c>
      <c r="I3916" t="s">
        <v>166</v>
      </c>
      <c r="J3916" t="s">
        <v>161</v>
      </c>
      <c r="K3916" t="s">
        <v>135</v>
      </c>
      <c r="L3916" t="s">
        <v>56</v>
      </c>
      <c r="M3916" t="s">
        <v>26</v>
      </c>
      <c r="N3916">
        <v>21</v>
      </c>
      <c r="O3916">
        <v>21</v>
      </c>
      <c r="P3916">
        <v>16</v>
      </c>
      <c r="Q3916">
        <v>14</v>
      </c>
      <c r="R3916">
        <v>0</v>
      </c>
      <c r="S3916">
        <v>0</v>
      </c>
      <c r="T3916">
        <v>0</v>
      </c>
      <c r="U3916">
        <v>0</v>
      </c>
      <c r="V3916">
        <v>100</v>
      </c>
      <c r="W3916">
        <v>76</v>
      </c>
      <c r="X3916">
        <v>66</v>
      </c>
      <c r="Y3916" t="s">
        <v>173</v>
      </c>
      <c r="Z3916" t="s">
        <v>173</v>
      </c>
      <c r="AA3916" t="s">
        <v>173</v>
      </c>
      <c r="AB3916" t="s">
        <v>173</v>
      </c>
      <c r="AC3916" s="25">
        <v>27.27272727272727</v>
      </c>
      <c r="AD3916" s="25">
        <v>20.779220779220779</v>
      </c>
      <c r="AE3916" s="25">
        <v>18.181818181818183</v>
      </c>
      <c r="AQ3916" s="5">
        <f>VLOOKUP(AR3916,'End KS4 denominations'!A:G,7,0)</f>
        <v>77</v>
      </c>
      <c r="AR3916" s="5" t="str">
        <f t="shared" si="61"/>
        <v>Boys.S9.state-funded mainstream.Total.Hindu</v>
      </c>
    </row>
    <row r="3917" spans="1:44" x14ac:dyDescent="0.25">
      <c r="A3917">
        <v>201819</v>
      </c>
      <c r="B3917" t="s">
        <v>19</v>
      </c>
      <c r="C3917" t="s">
        <v>110</v>
      </c>
      <c r="D3917" t="s">
        <v>20</v>
      </c>
      <c r="E3917" t="s">
        <v>21</v>
      </c>
      <c r="F3917" t="s">
        <v>22</v>
      </c>
      <c r="G3917" t="s">
        <v>113</v>
      </c>
      <c r="H3917" t="s">
        <v>132</v>
      </c>
      <c r="I3917" t="s">
        <v>166</v>
      </c>
      <c r="J3917" t="s">
        <v>161</v>
      </c>
      <c r="K3917" t="s">
        <v>135</v>
      </c>
      <c r="L3917" t="s">
        <v>56</v>
      </c>
      <c r="M3917" t="s">
        <v>26</v>
      </c>
      <c r="N3917">
        <v>32</v>
      </c>
      <c r="O3917">
        <v>31</v>
      </c>
      <c r="P3917">
        <v>29</v>
      </c>
      <c r="Q3917">
        <v>24</v>
      </c>
      <c r="R3917">
        <v>0</v>
      </c>
      <c r="S3917">
        <v>0</v>
      </c>
      <c r="T3917">
        <v>0</v>
      </c>
      <c r="U3917">
        <v>0</v>
      </c>
      <c r="V3917">
        <v>96</v>
      </c>
      <c r="W3917">
        <v>90</v>
      </c>
      <c r="X3917">
        <v>75</v>
      </c>
      <c r="Y3917" t="s">
        <v>173</v>
      </c>
      <c r="Z3917" t="s">
        <v>173</v>
      </c>
      <c r="AA3917" t="s">
        <v>173</v>
      </c>
      <c r="AB3917" t="s">
        <v>173</v>
      </c>
      <c r="AC3917" s="25">
        <v>45.588235294117645</v>
      </c>
      <c r="AD3917" s="25">
        <v>42.647058823529413</v>
      </c>
      <c r="AE3917" s="25">
        <v>35.294117647058826</v>
      </c>
      <c r="AQ3917" s="5">
        <f>VLOOKUP(AR3917,'End KS4 denominations'!A:G,7,0)</f>
        <v>68</v>
      </c>
      <c r="AR3917" s="5" t="str">
        <f t="shared" si="61"/>
        <v>Girls.S9.state-funded mainstream.Total.Hindu</v>
      </c>
    </row>
    <row r="3918" spans="1:44" x14ac:dyDescent="0.25">
      <c r="A3918">
        <v>201819</v>
      </c>
      <c r="B3918" t="s">
        <v>19</v>
      </c>
      <c r="C3918" t="s">
        <v>110</v>
      </c>
      <c r="D3918" t="s">
        <v>20</v>
      </c>
      <c r="E3918" t="s">
        <v>21</v>
      </c>
      <c r="F3918" t="s">
        <v>22</v>
      </c>
      <c r="G3918" t="s">
        <v>161</v>
      </c>
      <c r="H3918" t="s">
        <v>132</v>
      </c>
      <c r="I3918" t="s">
        <v>166</v>
      </c>
      <c r="J3918" t="s">
        <v>161</v>
      </c>
      <c r="K3918" t="s">
        <v>135</v>
      </c>
      <c r="L3918" t="s">
        <v>56</v>
      </c>
      <c r="M3918" t="s">
        <v>26</v>
      </c>
      <c r="N3918">
        <v>53</v>
      </c>
      <c r="O3918">
        <v>52</v>
      </c>
      <c r="P3918">
        <v>45</v>
      </c>
      <c r="Q3918">
        <v>38</v>
      </c>
      <c r="R3918">
        <v>0</v>
      </c>
      <c r="S3918">
        <v>0</v>
      </c>
      <c r="T3918">
        <v>0</v>
      </c>
      <c r="U3918">
        <v>0</v>
      </c>
      <c r="V3918">
        <v>98</v>
      </c>
      <c r="W3918">
        <v>84</v>
      </c>
      <c r="X3918">
        <v>71</v>
      </c>
      <c r="Y3918" t="s">
        <v>173</v>
      </c>
      <c r="Z3918" t="s">
        <v>173</v>
      </c>
      <c r="AA3918" t="s">
        <v>173</v>
      </c>
      <c r="AB3918" t="s">
        <v>173</v>
      </c>
      <c r="AC3918" s="25">
        <v>35.862068965517238</v>
      </c>
      <c r="AD3918" s="25">
        <v>31.03448275862069</v>
      </c>
      <c r="AE3918" s="25">
        <v>26.206896551724139</v>
      </c>
      <c r="AQ3918" s="5">
        <f>VLOOKUP(AR3918,'End KS4 denominations'!A:G,7,0)</f>
        <v>145</v>
      </c>
      <c r="AR3918" s="5" t="str">
        <f t="shared" si="61"/>
        <v>Total.S9.state-funded mainstream.Total.Hindu</v>
      </c>
    </row>
    <row r="3919" spans="1:44" x14ac:dyDescent="0.25">
      <c r="A3919">
        <v>201819</v>
      </c>
      <c r="B3919" t="s">
        <v>19</v>
      </c>
      <c r="C3919" t="s">
        <v>110</v>
      </c>
      <c r="D3919" t="s">
        <v>20</v>
      </c>
      <c r="E3919" t="s">
        <v>21</v>
      </c>
      <c r="F3919" t="s">
        <v>22</v>
      </c>
      <c r="G3919" t="s">
        <v>111</v>
      </c>
      <c r="H3919" t="s">
        <v>132</v>
      </c>
      <c r="I3919" t="s">
        <v>166</v>
      </c>
      <c r="J3919" t="s">
        <v>161</v>
      </c>
      <c r="K3919" t="s">
        <v>136</v>
      </c>
      <c r="L3919" t="s">
        <v>56</v>
      </c>
      <c r="M3919" t="s">
        <v>26</v>
      </c>
      <c r="N3919">
        <v>287</v>
      </c>
      <c r="O3919">
        <v>282</v>
      </c>
      <c r="P3919">
        <v>245</v>
      </c>
      <c r="Q3919">
        <v>217</v>
      </c>
      <c r="R3919">
        <v>0</v>
      </c>
      <c r="S3919">
        <v>0</v>
      </c>
      <c r="T3919">
        <v>0</v>
      </c>
      <c r="U3919">
        <v>0</v>
      </c>
      <c r="V3919">
        <v>98</v>
      </c>
      <c r="W3919">
        <v>85</v>
      </c>
      <c r="X3919">
        <v>75</v>
      </c>
      <c r="Y3919" t="s">
        <v>173</v>
      </c>
      <c r="Z3919" t="s">
        <v>173</v>
      </c>
      <c r="AA3919" t="s">
        <v>173</v>
      </c>
      <c r="AB3919" t="s">
        <v>173</v>
      </c>
      <c r="AC3919" s="25">
        <v>45.192307692307693</v>
      </c>
      <c r="AD3919" s="25">
        <v>39.262820512820511</v>
      </c>
      <c r="AE3919" s="25">
        <v>34.775641025641022</v>
      </c>
      <c r="AQ3919" s="5">
        <f>VLOOKUP(AR3919,'End KS4 denominations'!A:G,7,0)</f>
        <v>624</v>
      </c>
      <c r="AR3919" s="5" t="str">
        <f t="shared" si="61"/>
        <v>Boys.S9.state-funded mainstream.Total.Jewish</v>
      </c>
    </row>
    <row r="3920" spans="1:44" x14ac:dyDescent="0.25">
      <c r="A3920">
        <v>201819</v>
      </c>
      <c r="B3920" t="s">
        <v>19</v>
      </c>
      <c r="C3920" t="s">
        <v>110</v>
      </c>
      <c r="D3920" t="s">
        <v>20</v>
      </c>
      <c r="E3920" t="s">
        <v>21</v>
      </c>
      <c r="F3920" t="s">
        <v>22</v>
      </c>
      <c r="G3920" t="s">
        <v>113</v>
      </c>
      <c r="H3920" t="s">
        <v>132</v>
      </c>
      <c r="I3920" t="s">
        <v>166</v>
      </c>
      <c r="J3920" t="s">
        <v>161</v>
      </c>
      <c r="K3920" t="s">
        <v>136</v>
      </c>
      <c r="L3920" t="s">
        <v>56</v>
      </c>
      <c r="M3920" t="s">
        <v>26</v>
      </c>
      <c r="N3920">
        <v>395</v>
      </c>
      <c r="O3920">
        <v>393</v>
      </c>
      <c r="P3920">
        <v>347</v>
      </c>
      <c r="Q3920">
        <v>306</v>
      </c>
      <c r="R3920">
        <v>0</v>
      </c>
      <c r="S3920">
        <v>0</v>
      </c>
      <c r="T3920">
        <v>0</v>
      </c>
      <c r="U3920">
        <v>0</v>
      </c>
      <c r="V3920">
        <v>99</v>
      </c>
      <c r="W3920">
        <v>87</v>
      </c>
      <c r="X3920">
        <v>77</v>
      </c>
      <c r="Y3920" t="s">
        <v>173</v>
      </c>
      <c r="Z3920" t="s">
        <v>173</v>
      </c>
      <c r="AA3920" t="s">
        <v>173</v>
      </c>
      <c r="AB3920" t="s">
        <v>173</v>
      </c>
      <c r="AC3920" s="25">
        <v>51.642575558475691</v>
      </c>
      <c r="AD3920" s="25">
        <v>45.597897503285154</v>
      </c>
      <c r="AE3920" s="25">
        <v>40.210249671484888</v>
      </c>
      <c r="AQ3920" s="5">
        <f>VLOOKUP(AR3920,'End KS4 denominations'!A:G,7,0)</f>
        <v>761</v>
      </c>
      <c r="AR3920" s="5" t="str">
        <f t="shared" si="61"/>
        <v>Girls.S9.state-funded mainstream.Total.Jewish</v>
      </c>
    </row>
    <row r="3921" spans="1:44" x14ac:dyDescent="0.25">
      <c r="A3921">
        <v>201819</v>
      </c>
      <c r="B3921" t="s">
        <v>19</v>
      </c>
      <c r="C3921" t="s">
        <v>110</v>
      </c>
      <c r="D3921" t="s">
        <v>20</v>
      </c>
      <c r="E3921" t="s">
        <v>21</v>
      </c>
      <c r="F3921" t="s">
        <v>22</v>
      </c>
      <c r="G3921" t="s">
        <v>161</v>
      </c>
      <c r="H3921" t="s">
        <v>132</v>
      </c>
      <c r="I3921" t="s">
        <v>166</v>
      </c>
      <c r="J3921" t="s">
        <v>161</v>
      </c>
      <c r="K3921" t="s">
        <v>136</v>
      </c>
      <c r="L3921" t="s">
        <v>56</v>
      </c>
      <c r="M3921" t="s">
        <v>26</v>
      </c>
      <c r="N3921">
        <v>682</v>
      </c>
      <c r="O3921">
        <v>675</v>
      </c>
      <c r="P3921">
        <v>592</v>
      </c>
      <c r="Q3921">
        <v>523</v>
      </c>
      <c r="R3921">
        <v>0</v>
      </c>
      <c r="S3921">
        <v>0</v>
      </c>
      <c r="T3921">
        <v>0</v>
      </c>
      <c r="U3921">
        <v>0</v>
      </c>
      <c r="V3921">
        <v>98</v>
      </c>
      <c r="W3921">
        <v>86</v>
      </c>
      <c r="X3921">
        <v>76</v>
      </c>
      <c r="Y3921" t="s">
        <v>173</v>
      </c>
      <c r="Z3921" t="s">
        <v>173</v>
      </c>
      <c r="AA3921" t="s">
        <v>173</v>
      </c>
      <c r="AB3921" t="s">
        <v>173</v>
      </c>
      <c r="AC3921" s="25">
        <v>48.736462093862812</v>
      </c>
      <c r="AD3921" s="25">
        <v>42.743682310469318</v>
      </c>
      <c r="AE3921" s="25">
        <v>37.761732851985556</v>
      </c>
      <c r="AQ3921" s="5">
        <f>VLOOKUP(AR3921,'End KS4 denominations'!A:G,7,0)</f>
        <v>1385</v>
      </c>
      <c r="AR3921" s="5" t="str">
        <f t="shared" si="61"/>
        <v>Total.S9.state-funded mainstream.Total.Jewish</v>
      </c>
    </row>
    <row r="3922" spans="1:44" x14ac:dyDescent="0.25">
      <c r="A3922">
        <v>201819</v>
      </c>
      <c r="B3922" t="s">
        <v>19</v>
      </c>
      <c r="C3922" t="s">
        <v>110</v>
      </c>
      <c r="D3922" t="s">
        <v>20</v>
      </c>
      <c r="E3922" t="s">
        <v>21</v>
      </c>
      <c r="F3922" t="s">
        <v>22</v>
      </c>
      <c r="G3922" t="s">
        <v>111</v>
      </c>
      <c r="H3922" t="s">
        <v>132</v>
      </c>
      <c r="I3922" t="s">
        <v>166</v>
      </c>
      <c r="J3922" t="s">
        <v>161</v>
      </c>
      <c r="K3922" t="s">
        <v>137</v>
      </c>
      <c r="L3922" t="s">
        <v>56</v>
      </c>
      <c r="M3922" t="s">
        <v>26</v>
      </c>
      <c r="N3922">
        <v>215</v>
      </c>
      <c r="O3922">
        <v>212</v>
      </c>
      <c r="P3922">
        <v>150</v>
      </c>
      <c r="Q3922">
        <v>123</v>
      </c>
      <c r="R3922">
        <v>0</v>
      </c>
      <c r="S3922">
        <v>0</v>
      </c>
      <c r="T3922">
        <v>0</v>
      </c>
      <c r="U3922">
        <v>0</v>
      </c>
      <c r="V3922">
        <v>98</v>
      </c>
      <c r="W3922">
        <v>69</v>
      </c>
      <c r="X3922">
        <v>57</v>
      </c>
      <c r="Y3922" t="s">
        <v>173</v>
      </c>
      <c r="Z3922" t="s">
        <v>173</v>
      </c>
      <c r="AA3922" t="s">
        <v>173</v>
      </c>
      <c r="AB3922" t="s">
        <v>173</v>
      </c>
      <c r="AC3922" s="25">
        <v>54.498714652956295</v>
      </c>
      <c r="AD3922" s="25">
        <v>38.560411311053983</v>
      </c>
      <c r="AE3922" s="25">
        <v>31.619537275064268</v>
      </c>
      <c r="AQ3922" s="5">
        <f>VLOOKUP(AR3922,'End KS4 denominations'!A:G,7,0)</f>
        <v>389</v>
      </c>
      <c r="AR3922" s="5" t="str">
        <f t="shared" si="61"/>
        <v>Boys.S9.state-funded mainstream.Total.Muslim</v>
      </c>
    </row>
    <row r="3923" spans="1:44" x14ac:dyDescent="0.25">
      <c r="A3923">
        <v>201819</v>
      </c>
      <c r="B3923" t="s">
        <v>19</v>
      </c>
      <c r="C3923" t="s">
        <v>110</v>
      </c>
      <c r="D3923" t="s">
        <v>20</v>
      </c>
      <c r="E3923" t="s">
        <v>21</v>
      </c>
      <c r="F3923" t="s">
        <v>22</v>
      </c>
      <c r="G3923" t="s">
        <v>113</v>
      </c>
      <c r="H3923" t="s">
        <v>132</v>
      </c>
      <c r="I3923" t="s">
        <v>166</v>
      </c>
      <c r="J3923" t="s">
        <v>161</v>
      </c>
      <c r="K3923" t="s">
        <v>137</v>
      </c>
      <c r="L3923" t="s">
        <v>56</v>
      </c>
      <c r="M3923" t="s">
        <v>26</v>
      </c>
      <c r="N3923">
        <v>439</v>
      </c>
      <c r="O3923">
        <v>434</v>
      </c>
      <c r="P3923">
        <v>347</v>
      </c>
      <c r="Q3923">
        <v>296</v>
      </c>
      <c r="R3923">
        <v>0</v>
      </c>
      <c r="S3923">
        <v>0</v>
      </c>
      <c r="T3923">
        <v>0</v>
      </c>
      <c r="U3923">
        <v>0</v>
      </c>
      <c r="V3923">
        <v>98</v>
      </c>
      <c r="W3923">
        <v>79</v>
      </c>
      <c r="X3923">
        <v>67</v>
      </c>
      <c r="Y3923" t="s">
        <v>173</v>
      </c>
      <c r="Z3923" t="s">
        <v>173</v>
      </c>
      <c r="AA3923" t="s">
        <v>173</v>
      </c>
      <c r="AB3923" t="s">
        <v>173</v>
      </c>
      <c r="AC3923" s="25">
        <v>55.427841634738186</v>
      </c>
      <c r="AD3923" s="25">
        <v>44.316730523627072</v>
      </c>
      <c r="AE3923" s="25">
        <v>37.803320561941248</v>
      </c>
      <c r="AQ3923" s="5">
        <f>VLOOKUP(AR3923,'End KS4 denominations'!A:G,7,0)</f>
        <v>783</v>
      </c>
      <c r="AR3923" s="5" t="str">
        <f t="shared" si="61"/>
        <v>Girls.S9.state-funded mainstream.Total.Muslim</v>
      </c>
    </row>
    <row r="3924" spans="1:44" x14ac:dyDescent="0.25">
      <c r="A3924">
        <v>201819</v>
      </c>
      <c r="B3924" t="s">
        <v>19</v>
      </c>
      <c r="C3924" t="s">
        <v>110</v>
      </c>
      <c r="D3924" t="s">
        <v>20</v>
      </c>
      <c r="E3924" t="s">
        <v>21</v>
      </c>
      <c r="F3924" t="s">
        <v>22</v>
      </c>
      <c r="G3924" t="s">
        <v>161</v>
      </c>
      <c r="H3924" t="s">
        <v>132</v>
      </c>
      <c r="I3924" t="s">
        <v>166</v>
      </c>
      <c r="J3924" t="s">
        <v>161</v>
      </c>
      <c r="K3924" t="s">
        <v>137</v>
      </c>
      <c r="L3924" t="s">
        <v>56</v>
      </c>
      <c r="M3924" t="s">
        <v>26</v>
      </c>
      <c r="N3924">
        <v>654</v>
      </c>
      <c r="O3924">
        <v>646</v>
      </c>
      <c r="P3924">
        <v>497</v>
      </c>
      <c r="Q3924">
        <v>419</v>
      </c>
      <c r="R3924">
        <v>0</v>
      </c>
      <c r="S3924">
        <v>0</v>
      </c>
      <c r="T3924">
        <v>0</v>
      </c>
      <c r="U3924">
        <v>0</v>
      </c>
      <c r="V3924">
        <v>98</v>
      </c>
      <c r="W3924">
        <v>75</v>
      </c>
      <c r="X3924">
        <v>64</v>
      </c>
      <c r="Y3924" t="s">
        <v>173</v>
      </c>
      <c r="Z3924" t="s">
        <v>173</v>
      </c>
      <c r="AA3924" t="s">
        <v>173</v>
      </c>
      <c r="AB3924" t="s">
        <v>173</v>
      </c>
      <c r="AC3924" s="25">
        <v>55.119453924914673</v>
      </c>
      <c r="AD3924" s="25">
        <v>42.406143344709896</v>
      </c>
      <c r="AE3924" s="25">
        <v>35.750853242320815</v>
      </c>
      <c r="AQ3924" s="5">
        <f>VLOOKUP(AR3924,'End KS4 denominations'!A:G,7,0)</f>
        <v>1172</v>
      </c>
      <c r="AR3924" s="5" t="str">
        <f t="shared" si="61"/>
        <v>Total.S9.state-funded mainstream.Total.Muslim</v>
      </c>
    </row>
    <row r="3925" spans="1:44" x14ac:dyDescent="0.25">
      <c r="A3925">
        <v>201819</v>
      </c>
      <c r="B3925" t="s">
        <v>19</v>
      </c>
      <c r="C3925" t="s">
        <v>110</v>
      </c>
      <c r="D3925" t="s">
        <v>20</v>
      </c>
      <c r="E3925" t="s">
        <v>21</v>
      </c>
      <c r="F3925" t="s">
        <v>22</v>
      </c>
      <c r="G3925" t="s">
        <v>111</v>
      </c>
      <c r="H3925" t="s">
        <v>132</v>
      </c>
      <c r="I3925" t="s">
        <v>166</v>
      </c>
      <c r="J3925" t="s">
        <v>161</v>
      </c>
      <c r="K3925" t="s">
        <v>91</v>
      </c>
      <c r="L3925" t="s">
        <v>56</v>
      </c>
      <c r="M3925" t="s">
        <v>26</v>
      </c>
      <c r="N3925">
        <v>98269</v>
      </c>
      <c r="O3925">
        <v>93243</v>
      </c>
      <c r="P3925">
        <v>56566</v>
      </c>
      <c r="Q3925">
        <v>44322</v>
      </c>
      <c r="R3925">
        <v>0</v>
      </c>
      <c r="S3925">
        <v>0</v>
      </c>
      <c r="T3925">
        <v>0</v>
      </c>
      <c r="U3925">
        <v>0</v>
      </c>
      <c r="V3925">
        <v>94</v>
      </c>
      <c r="W3925">
        <v>57</v>
      </c>
      <c r="X3925">
        <v>45</v>
      </c>
      <c r="Y3925" t="s">
        <v>173</v>
      </c>
      <c r="Z3925" t="s">
        <v>173</v>
      </c>
      <c r="AA3925" t="s">
        <v>173</v>
      </c>
      <c r="AB3925" t="s">
        <v>173</v>
      </c>
      <c r="AC3925" s="25">
        <v>42.01838583209409</v>
      </c>
      <c r="AD3925" s="25">
        <v>25.490514172412237</v>
      </c>
      <c r="AE3925" s="25">
        <v>19.972962011626336</v>
      </c>
      <c r="AQ3925" s="5">
        <f>VLOOKUP(AR3925,'End KS4 denominations'!A:G,7,0)</f>
        <v>221910</v>
      </c>
      <c r="AR3925" s="5" t="str">
        <f t="shared" si="61"/>
        <v>Boys.S9.state-funded mainstream.Total.No religious character</v>
      </c>
    </row>
    <row r="3926" spans="1:44" x14ac:dyDescent="0.25">
      <c r="A3926">
        <v>201819</v>
      </c>
      <c r="B3926" t="s">
        <v>19</v>
      </c>
      <c r="C3926" t="s">
        <v>110</v>
      </c>
      <c r="D3926" t="s">
        <v>20</v>
      </c>
      <c r="E3926" t="s">
        <v>21</v>
      </c>
      <c r="F3926" t="s">
        <v>22</v>
      </c>
      <c r="G3926" t="s">
        <v>113</v>
      </c>
      <c r="H3926" t="s">
        <v>132</v>
      </c>
      <c r="I3926" t="s">
        <v>166</v>
      </c>
      <c r="J3926" t="s">
        <v>161</v>
      </c>
      <c r="K3926" t="s">
        <v>91</v>
      </c>
      <c r="L3926" t="s">
        <v>56</v>
      </c>
      <c r="M3926" t="s">
        <v>26</v>
      </c>
      <c r="N3926">
        <v>109427</v>
      </c>
      <c r="O3926">
        <v>106644</v>
      </c>
      <c r="P3926">
        <v>71147</v>
      </c>
      <c r="Q3926">
        <v>58170</v>
      </c>
      <c r="R3926">
        <v>0</v>
      </c>
      <c r="S3926">
        <v>0</v>
      </c>
      <c r="T3926">
        <v>0</v>
      </c>
      <c r="U3926">
        <v>0</v>
      </c>
      <c r="V3926">
        <v>97</v>
      </c>
      <c r="W3926">
        <v>65</v>
      </c>
      <c r="X3926">
        <v>53</v>
      </c>
      <c r="Y3926" t="s">
        <v>173</v>
      </c>
      <c r="Z3926" t="s">
        <v>173</v>
      </c>
      <c r="AA3926" t="s">
        <v>173</v>
      </c>
      <c r="AB3926" t="s">
        <v>173</v>
      </c>
      <c r="AC3926" s="25">
        <v>49.497570235735864</v>
      </c>
      <c r="AD3926" s="25">
        <v>33.022051213025577</v>
      </c>
      <c r="AE3926" s="25">
        <v>26.998927840410669</v>
      </c>
      <c r="AQ3926" s="5">
        <f>VLOOKUP(AR3926,'End KS4 denominations'!A:G,7,0)</f>
        <v>215453</v>
      </c>
      <c r="AR3926" s="5" t="str">
        <f t="shared" si="61"/>
        <v>Girls.S9.state-funded mainstream.Total.No religious character</v>
      </c>
    </row>
    <row r="3927" spans="1:44" x14ac:dyDescent="0.25">
      <c r="A3927">
        <v>201819</v>
      </c>
      <c r="B3927" t="s">
        <v>19</v>
      </c>
      <c r="C3927" t="s">
        <v>110</v>
      </c>
      <c r="D3927" t="s">
        <v>20</v>
      </c>
      <c r="E3927" t="s">
        <v>21</v>
      </c>
      <c r="F3927" t="s">
        <v>22</v>
      </c>
      <c r="G3927" t="s">
        <v>161</v>
      </c>
      <c r="H3927" t="s">
        <v>132</v>
      </c>
      <c r="I3927" t="s">
        <v>166</v>
      </c>
      <c r="J3927" t="s">
        <v>161</v>
      </c>
      <c r="K3927" t="s">
        <v>91</v>
      </c>
      <c r="L3927" t="s">
        <v>56</v>
      </c>
      <c r="M3927" t="s">
        <v>26</v>
      </c>
      <c r="N3927">
        <v>207696</v>
      </c>
      <c r="O3927">
        <v>199887</v>
      </c>
      <c r="P3927">
        <v>127713</v>
      </c>
      <c r="Q3927">
        <v>102492</v>
      </c>
      <c r="R3927">
        <v>0</v>
      </c>
      <c r="S3927">
        <v>0</v>
      </c>
      <c r="T3927">
        <v>0</v>
      </c>
      <c r="U3927">
        <v>0</v>
      </c>
      <c r="V3927">
        <v>96</v>
      </c>
      <c r="W3927">
        <v>61</v>
      </c>
      <c r="X3927">
        <v>49</v>
      </c>
      <c r="Y3927" t="s">
        <v>173</v>
      </c>
      <c r="Z3927" t="s">
        <v>173</v>
      </c>
      <c r="AA3927" t="s">
        <v>173</v>
      </c>
      <c r="AB3927" t="s">
        <v>173</v>
      </c>
      <c r="AC3927" s="25">
        <v>45.702768638407917</v>
      </c>
      <c r="AD3927" s="25">
        <v>29.200686843651614</v>
      </c>
      <c r="AE3927" s="25">
        <v>23.434081072244336</v>
      </c>
      <c r="AQ3927" s="5">
        <f>VLOOKUP(AR3927,'End KS4 denominations'!A:G,7,0)</f>
        <v>437363</v>
      </c>
      <c r="AR3927" s="5" t="str">
        <f t="shared" si="61"/>
        <v>Total.S9.state-funded mainstream.Total.No religious character</v>
      </c>
    </row>
    <row r="3928" spans="1:44" x14ac:dyDescent="0.25">
      <c r="A3928">
        <v>201819</v>
      </c>
      <c r="B3928" t="s">
        <v>19</v>
      </c>
      <c r="C3928" t="s">
        <v>110</v>
      </c>
      <c r="D3928" t="s">
        <v>20</v>
      </c>
      <c r="E3928" t="s">
        <v>21</v>
      </c>
      <c r="F3928" t="s">
        <v>22</v>
      </c>
      <c r="G3928" t="s">
        <v>111</v>
      </c>
      <c r="H3928" t="s">
        <v>132</v>
      </c>
      <c r="I3928" t="s">
        <v>166</v>
      </c>
      <c r="J3928" t="s">
        <v>161</v>
      </c>
      <c r="K3928" t="s">
        <v>133</v>
      </c>
      <c r="L3928" t="s">
        <v>56</v>
      </c>
      <c r="M3928" t="s">
        <v>26</v>
      </c>
      <c r="N3928">
        <v>2332</v>
      </c>
      <c r="O3928">
        <v>2237</v>
      </c>
      <c r="P3928">
        <v>1550</v>
      </c>
      <c r="Q3928">
        <v>1294</v>
      </c>
      <c r="R3928">
        <v>0</v>
      </c>
      <c r="S3928">
        <v>0</v>
      </c>
      <c r="T3928">
        <v>0</v>
      </c>
      <c r="U3928">
        <v>0</v>
      </c>
      <c r="V3928">
        <v>95</v>
      </c>
      <c r="W3928">
        <v>66</v>
      </c>
      <c r="X3928">
        <v>55</v>
      </c>
      <c r="Y3928" t="s">
        <v>173</v>
      </c>
      <c r="Z3928" t="s">
        <v>173</v>
      </c>
      <c r="AA3928" t="s">
        <v>173</v>
      </c>
      <c r="AB3928" t="s">
        <v>173</v>
      </c>
      <c r="AC3928" s="25">
        <v>43.751222374339918</v>
      </c>
      <c r="AD3928" s="25">
        <v>30.314883629962843</v>
      </c>
      <c r="AE3928" s="25">
        <v>25.308038333659301</v>
      </c>
      <c r="AQ3928" s="5">
        <f>VLOOKUP(AR3928,'End KS4 denominations'!A:G,7,0)</f>
        <v>5113</v>
      </c>
      <c r="AR3928" s="5" t="str">
        <f t="shared" si="61"/>
        <v>Boys.S9.state-funded mainstream.Total.Other Christian faith</v>
      </c>
    </row>
    <row r="3929" spans="1:44" x14ac:dyDescent="0.25">
      <c r="A3929">
        <v>201819</v>
      </c>
      <c r="B3929" t="s">
        <v>19</v>
      </c>
      <c r="C3929" t="s">
        <v>110</v>
      </c>
      <c r="D3929" t="s">
        <v>20</v>
      </c>
      <c r="E3929" t="s">
        <v>21</v>
      </c>
      <c r="F3929" t="s">
        <v>22</v>
      </c>
      <c r="G3929" t="s">
        <v>113</v>
      </c>
      <c r="H3929" t="s">
        <v>132</v>
      </c>
      <c r="I3929" t="s">
        <v>166</v>
      </c>
      <c r="J3929" t="s">
        <v>161</v>
      </c>
      <c r="K3929" t="s">
        <v>133</v>
      </c>
      <c r="L3929" t="s">
        <v>56</v>
      </c>
      <c r="M3929" t="s">
        <v>26</v>
      </c>
      <c r="N3929">
        <v>2417</v>
      </c>
      <c r="O3929">
        <v>2370</v>
      </c>
      <c r="P3929">
        <v>1662</v>
      </c>
      <c r="Q3929">
        <v>1396</v>
      </c>
      <c r="R3929">
        <v>0</v>
      </c>
      <c r="S3929">
        <v>0</v>
      </c>
      <c r="T3929">
        <v>0</v>
      </c>
      <c r="U3929">
        <v>0</v>
      </c>
      <c r="V3929">
        <v>98</v>
      </c>
      <c r="W3929">
        <v>68</v>
      </c>
      <c r="X3929">
        <v>57</v>
      </c>
      <c r="Y3929" t="s">
        <v>173</v>
      </c>
      <c r="Z3929" t="s">
        <v>173</v>
      </c>
      <c r="AA3929" t="s">
        <v>173</v>
      </c>
      <c r="AB3929" t="s">
        <v>173</v>
      </c>
      <c r="AC3929" s="25">
        <v>52.145214521452147</v>
      </c>
      <c r="AD3929" s="25">
        <v>36.567656765676567</v>
      </c>
      <c r="AE3929" s="25">
        <v>30.715071507150714</v>
      </c>
      <c r="AQ3929" s="5">
        <f>VLOOKUP(AR3929,'End KS4 denominations'!A:G,7,0)</f>
        <v>4545</v>
      </c>
      <c r="AR3929" s="5" t="str">
        <f t="shared" si="61"/>
        <v>Girls.S9.state-funded mainstream.Total.Other Christian faith</v>
      </c>
    </row>
    <row r="3930" spans="1:44" x14ac:dyDescent="0.25">
      <c r="A3930">
        <v>201819</v>
      </c>
      <c r="B3930" t="s">
        <v>19</v>
      </c>
      <c r="C3930" t="s">
        <v>110</v>
      </c>
      <c r="D3930" t="s">
        <v>20</v>
      </c>
      <c r="E3930" t="s">
        <v>21</v>
      </c>
      <c r="F3930" t="s">
        <v>22</v>
      </c>
      <c r="G3930" t="s">
        <v>161</v>
      </c>
      <c r="H3930" t="s">
        <v>132</v>
      </c>
      <c r="I3930" t="s">
        <v>166</v>
      </c>
      <c r="J3930" t="s">
        <v>161</v>
      </c>
      <c r="K3930" t="s">
        <v>133</v>
      </c>
      <c r="L3930" t="s">
        <v>56</v>
      </c>
      <c r="M3930" t="s">
        <v>26</v>
      </c>
      <c r="N3930">
        <v>4749</v>
      </c>
      <c r="O3930">
        <v>4607</v>
      </c>
      <c r="P3930">
        <v>3212</v>
      </c>
      <c r="Q3930">
        <v>2690</v>
      </c>
      <c r="R3930">
        <v>0</v>
      </c>
      <c r="S3930">
        <v>0</v>
      </c>
      <c r="T3930">
        <v>0</v>
      </c>
      <c r="U3930">
        <v>0</v>
      </c>
      <c r="V3930">
        <v>97</v>
      </c>
      <c r="W3930">
        <v>67</v>
      </c>
      <c r="X3930">
        <v>56</v>
      </c>
      <c r="Y3930" t="s">
        <v>173</v>
      </c>
      <c r="Z3930" t="s">
        <v>173</v>
      </c>
      <c r="AA3930" t="s">
        <v>173</v>
      </c>
      <c r="AB3930" t="s">
        <v>173</v>
      </c>
      <c r="AC3930" s="25">
        <v>47.701387450817975</v>
      </c>
      <c r="AD3930" s="25">
        <v>33.257403189066061</v>
      </c>
      <c r="AE3930" s="25">
        <v>27.852557465313733</v>
      </c>
      <c r="AQ3930" s="5">
        <f>VLOOKUP(AR3930,'End KS4 denominations'!A:G,7,0)</f>
        <v>9658</v>
      </c>
      <c r="AR3930" s="5" t="str">
        <f t="shared" si="61"/>
        <v>Total.S9.state-funded mainstream.Total.Other Christian faith</v>
      </c>
    </row>
    <row r="3931" spans="1:44" x14ac:dyDescent="0.25">
      <c r="A3931">
        <v>201819</v>
      </c>
      <c r="B3931" t="s">
        <v>19</v>
      </c>
      <c r="C3931" t="s">
        <v>110</v>
      </c>
      <c r="D3931" t="s">
        <v>20</v>
      </c>
      <c r="E3931" t="s">
        <v>21</v>
      </c>
      <c r="F3931" t="s">
        <v>22</v>
      </c>
      <c r="G3931" t="s">
        <v>111</v>
      </c>
      <c r="H3931" t="s">
        <v>132</v>
      </c>
      <c r="I3931" t="s">
        <v>166</v>
      </c>
      <c r="J3931" t="s">
        <v>161</v>
      </c>
      <c r="K3931" t="s">
        <v>134</v>
      </c>
      <c r="L3931" t="s">
        <v>56</v>
      </c>
      <c r="M3931" t="s">
        <v>26</v>
      </c>
      <c r="N3931">
        <v>11248</v>
      </c>
      <c r="O3931">
        <v>10886</v>
      </c>
      <c r="P3931">
        <v>7242</v>
      </c>
      <c r="Q3931">
        <v>5739</v>
      </c>
      <c r="R3931">
        <v>0</v>
      </c>
      <c r="S3931">
        <v>0</v>
      </c>
      <c r="T3931">
        <v>0</v>
      </c>
      <c r="U3931">
        <v>0</v>
      </c>
      <c r="V3931">
        <v>96</v>
      </c>
      <c r="W3931">
        <v>64</v>
      </c>
      <c r="X3931">
        <v>51</v>
      </c>
      <c r="Y3931" t="s">
        <v>173</v>
      </c>
      <c r="Z3931" t="s">
        <v>173</v>
      </c>
      <c r="AA3931" t="s">
        <v>173</v>
      </c>
      <c r="AB3931" t="s">
        <v>173</v>
      </c>
      <c r="AC3931" s="25">
        <v>43.822712451189567</v>
      </c>
      <c r="AD3931" s="25">
        <v>29.153415724004674</v>
      </c>
      <c r="AE3931" s="25">
        <v>23.102934664466005</v>
      </c>
      <c r="AQ3931" s="5">
        <f>VLOOKUP(AR3931,'End KS4 denominations'!A:G,7,0)</f>
        <v>24841</v>
      </c>
      <c r="AR3931" s="5" t="str">
        <f t="shared" si="61"/>
        <v>Boys.S9.state-funded mainstream.Total.Roman catholic</v>
      </c>
    </row>
    <row r="3932" spans="1:44" x14ac:dyDescent="0.25">
      <c r="A3932">
        <v>201819</v>
      </c>
      <c r="B3932" t="s">
        <v>19</v>
      </c>
      <c r="C3932" t="s">
        <v>110</v>
      </c>
      <c r="D3932" t="s">
        <v>20</v>
      </c>
      <c r="E3932" t="s">
        <v>21</v>
      </c>
      <c r="F3932" t="s">
        <v>22</v>
      </c>
      <c r="G3932" t="s">
        <v>113</v>
      </c>
      <c r="H3932" t="s">
        <v>132</v>
      </c>
      <c r="I3932" t="s">
        <v>166</v>
      </c>
      <c r="J3932" t="s">
        <v>161</v>
      </c>
      <c r="K3932" t="s">
        <v>134</v>
      </c>
      <c r="L3932" t="s">
        <v>56</v>
      </c>
      <c r="M3932" t="s">
        <v>26</v>
      </c>
      <c r="N3932">
        <v>13137</v>
      </c>
      <c r="O3932">
        <v>12900</v>
      </c>
      <c r="P3932">
        <v>9296</v>
      </c>
      <c r="Q3932">
        <v>7714</v>
      </c>
      <c r="R3932">
        <v>0</v>
      </c>
      <c r="S3932">
        <v>0</v>
      </c>
      <c r="T3932">
        <v>0</v>
      </c>
      <c r="U3932">
        <v>0</v>
      </c>
      <c r="V3932">
        <v>98</v>
      </c>
      <c r="W3932">
        <v>70</v>
      </c>
      <c r="X3932">
        <v>58</v>
      </c>
      <c r="Y3932" t="s">
        <v>173</v>
      </c>
      <c r="Z3932" t="s">
        <v>173</v>
      </c>
      <c r="AA3932" t="s">
        <v>173</v>
      </c>
      <c r="AB3932" t="s">
        <v>173</v>
      </c>
      <c r="AC3932" s="25">
        <v>49.493554327808468</v>
      </c>
      <c r="AD3932" s="25">
        <v>35.666052793124614</v>
      </c>
      <c r="AE3932" s="25">
        <v>29.596378146101905</v>
      </c>
      <c r="AQ3932" s="5">
        <f>VLOOKUP(AR3932,'End KS4 denominations'!A:G,7,0)</f>
        <v>26064</v>
      </c>
      <c r="AR3932" s="5" t="str">
        <f t="shared" si="61"/>
        <v>Girls.S9.state-funded mainstream.Total.Roman catholic</v>
      </c>
    </row>
    <row r="3933" spans="1:44" x14ac:dyDescent="0.25">
      <c r="A3933">
        <v>201819</v>
      </c>
      <c r="B3933" t="s">
        <v>19</v>
      </c>
      <c r="C3933" t="s">
        <v>110</v>
      </c>
      <c r="D3933" t="s">
        <v>20</v>
      </c>
      <c r="E3933" t="s">
        <v>21</v>
      </c>
      <c r="F3933" t="s">
        <v>22</v>
      </c>
      <c r="G3933" t="s">
        <v>161</v>
      </c>
      <c r="H3933" t="s">
        <v>132</v>
      </c>
      <c r="I3933" t="s">
        <v>166</v>
      </c>
      <c r="J3933" t="s">
        <v>161</v>
      </c>
      <c r="K3933" t="s">
        <v>134</v>
      </c>
      <c r="L3933" t="s">
        <v>56</v>
      </c>
      <c r="M3933" t="s">
        <v>26</v>
      </c>
      <c r="N3933">
        <v>24385</v>
      </c>
      <c r="O3933">
        <v>23786</v>
      </c>
      <c r="P3933">
        <v>16538</v>
      </c>
      <c r="Q3933">
        <v>13453</v>
      </c>
      <c r="R3933">
        <v>0</v>
      </c>
      <c r="S3933">
        <v>0</v>
      </c>
      <c r="T3933">
        <v>0</v>
      </c>
      <c r="U3933">
        <v>0</v>
      </c>
      <c r="V3933">
        <v>97</v>
      </c>
      <c r="W3933">
        <v>67</v>
      </c>
      <c r="X3933">
        <v>55</v>
      </c>
      <c r="Y3933" t="s">
        <v>173</v>
      </c>
      <c r="Z3933" t="s">
        <v>173</v>
      </c>
      <c r="AA3933" t="s">
        <v>173</v>
      </c>
      <c r="AB3933" t="s">
        <v>173</v>
      </c>
      <c r="AC3933" s="25">
        <v>46.726254788331204</v>
      </c>
      <c r="AD3933" s="25">
        <v>32.487967783125434</v>
      </c>
      <c r="AE3933" s="25">
        <v>26.427659365484729</v>
      </c>
      <c r="AQ3933" s="5">
        <f>VLOOKUP(AR3933,'End KS4 denominations'!A:G,7,0)</f>
        <v>50905</v>
      </c>
      <c r="AR3933" s="5" t="str">
        <f t="shared" si="61"/>
        <v>Total.S9.state-funded mainstream.Total.Roman catholic</v>
      </c>
    </row>
    <row r="3934" spans="1:44" x14ac:dyDescent="0.25">
      <c r="A3934">
        <v>201819</v>
      </c>
      <c r="B3934" t="s">
        <v>19</v>
      </c>
      <c r="C3934" t="s">
        <v>110</v>
      </c>
      <c r="D3934" t="s">
        <v>20</v>
      </c>
      <c r="E3934" t="s">
        <v>21</v>
      </c>
      <c r="F3934" t="s">
        <v>22</v>
      </c>
      <c r="G3934" t="s">
        <v>111</v>
      </c>
      <c r="H3934" t="s">
        <v>132</v>
      </c>
      <c r="I3934" t="s">
        <v>166</v>
      </c>
      <c r="J3934" t="s">
        <v>161</v>
      </c>
      <c r="K3934" t="s">
        <v>138</v>
      </c>
      <c r="L3934" t="s">
        <v>56</v>
      </c>
      <c r="M3934" t="s">
        <v>26</v>
      </c>
      <c r="N3934">
        <v>71</v>
      </c>
      <c r="O3934">
        <v>71</v>
      </c>
      <c r="P3934">
        <v>50</v>
      </c>
      <c r="Q3934">
        <v>41</v>
      </c>
      <c r="R3934">
        <v>0</v>
      </c>
      <c r="S3934">
        <v>0</v>
      </c>
      <c r="T3934">
        <v>0</v>
      </c>
      <c r="U3934">
        <v>0</v>
      </c>
      <c r="V3934">
        <v>100</v>
      </c>
      <c r="W3934">
        <v>70</v>
      </c>
      <c r="X3934">
        <v>57</v>
      </c>
      <c r="Y3934" t="s">
        <v>173</v>
      </c>
      <c r="Z3934" t="s">
        <v>173</v>
      </c>
      <c r="AA3934" t="s">
        <v>173</v>
      </c>
      <c r="AB3934" t="s">
        <v>173</v>
      </c>
      <c r="AC3934" s="25">
        <v>37.172774869109951</v>
      </c>
      <c r="AD3934" s="25">
        <v>26.178010471204189</v>
      </c>
      <c r="AE3934" s="25">
        <v>21.465968586387437</v>
      </c>
      <c r="AQ3934" s="5">
        <f>VLOOKUP(AR3934,'End KS4 denominations'!A:G,7,0)</f>
        <v>191</v>
      </c>
      <c r="AR3934" s="5" t="str">
        <f t="shared" si="61"/>
        <v>Boys.S9.state-funded mainstream.Total.Sikh</v>
      </c>
    </row>
    <row r="3935" spans="1:44" x14ac:dyDescent="0.25">
      <c r="A3935">
        <v>201819</v>
      </c>
      <c r="B3935" t="s">
        <v>19</v>
      </c>
      <c r="C3935" t="s">
        <v>110</v>
      </c>
      <c r="D3935" t="s">
        <v>20</v>
      </c>
      <c r="E3935" t="s">
        <v>21</v>
      </c>
      <c r="F3935" t="s">
        <v>22</v>
      </c>
      <c r="G3935" t="s">
        <v>113</v>
      </c>
      <c r="H3935" t="s">
        <v>132</v>
      </c>
      <c r="I3935" t="s">
        <v>166</v>
      </c>
      <c r="J3935" t="s">
        <v>161</v>
      </c>
      <c r="K3935" t="s">
        <v>138</v>
      </c>
      <c r="L3935" t="s">
        <v>56</v>
      </c>
      <c r="M3935" t="s">
        <v>26</v>
      </c>
      <c r="N3935">
        <v>77</v>
      </c>
      <c r="O3935">
        <v>77</v>
      </c>
      <c r="P3935">
        <v>62</v>
      </c>
      <c r="Q3935">
        <v>49</v>
      </c>
      <c r="R3935">
        <v>0</v>
      </c>
      <c r="S3935">
        <v>0</v>
      </c>
      <c r="T3935">
        <v>0</v>
      </c>
      <c r="U3935">
        <v>0</v>
      </c>
      <c r="V3935">
        <v>100</v>
      </c>
      <c r="W3935">
        <v>80</v>
      </c>
      <c r="X3935">
        <v>63</v>
      </c>
      <c r="Y3935" t="s">
        <v>173</v>
      </c>
      <c r="Z3935" t="s">
        <v>173</v>
      </c>
      <c r="AA3935" t="s">
        <v>173</v>
      </c>
      <c r="AB3935" t="s">
        <v>173</v>
      </c>
      <c r="AC3935" s="25">
        <v>48.734177215189874</v>
      </c>
      <c r="AD3935" s="25">
        <v>39.24050632911392</v>
      </c>
      <c r="AE3935" s="25">
        <v>31.0126582278481</v>
      </c>
      <c r="AQ3935" s="5">
        <f>VLOOKUP(AR3935,'End KS4 denominations'!A:G,7,0)</f>
        <v>158</v>
      </c>
      <c r="AR3935" s="5" t="str">
        <f t="shared" si="61"/>
        <v>Girls.S9.state-funded mainstream.Total.Sikh</v>
      </c>
    </row>
    <row r="3936" spans="1:44" x14ac:dyDescent="0.25">
      <c r="A3936">
        <v>201819</v>
      </c>
      <c r="B3936" t="s">
        <v>19</v>
      </c>
      <c r="C3936" t="s">
        <v>110</v>
      </c>
      <c r="D3936" t="s">
        <v>20</v>
      </c>
      <c r="E3936" t="s">
        <v>21</v>
      </c>
      <c r="F3936" t="s">
        <v>22</v>
      </c>
      <c r="G3936" t="s">
        <v>161</v>
      </c>
      <c r="H3936" t="s">
        <v>132</v>
      </c>
      <c r="I3936" t="s">
        <v>166</v>
      </c>
      <c r="J3936" t="s">
        <v>161</v>
      </c>
      <c r="K3936" t="s">
        <v>138</v>
      </c>
      <c r="L3936" t="s">
        <v>56</v>
      </c>
      <c r="M3936" t="s">
        <v>26</v>
      </c>
      <c r="N3936">
        <v>148</v>
      </c>
      <c r="O3936">
        <v>148</v>
      </c>
      <c r="P3936">
        <v>112</v>
      </c>
      <c r="Q3936">
        <v>90</v>
      </c>
      <c r="R3936">
        <v>0</v>
      </c>
      <c r="S3936">
        <v>0</v>
      </c>
      <c r="T3936">
        <v>0</v>
      </c>
      <c r="U3936">
        <v>0</v>
      </c>
      <c r="V3936">
        <v>100</v>
      </c>
      <c r="W3936">
        <v>75</v>
      </c>
      <c r="X3936">
        <v>60</v>
      </c>
      <c r="Y3936" t="s">
        <v>173</v>
      </c>
      <c r="Z3936" t="s">
        <v>173</v>
      </c>
      <c r="AA3936" t="s">
        <v>173</v>
      </c>
      <c r="AB3936" t="s">
        <v>173</v>
      </c>
      <c r="AC3936" s="25">
        <v>42.406876790830943</v>
      </c>
      <c r="AD3936" s="25">
        <v>32.091690544412607</v>
      </c>
      <c r="AE3936" s="25">
        <v>25.787965616045845</v>
      </c>
      <c r="AQ3936" s="5">
        <f>VLOOKUP(AR3936,'End KS4 denominations'!A:G,7,0)</f>
        <v>349</v>
      </c>
      <c r="AR3936" s="5" t="str">
        <f t="shared" si="61"/>
        <v>Total.S9.state-funded mainstream.Total.Sikh</v>
      </c>
    </row>
    <row r="3937" spans="1:44" x14ac:dyDescent="0.25">
      <c r="A3937">
        <v>201819</v>
      </c>
      <c r="B3937" t="s">
        <v>19</v>
      </c>
      <c r="C3937" t="s">
        <v>110</v>
      </c>
      <c r="D3937" t="s">
        <v>20</v>
      </c>
      <c r="E3937" t="s">
        <v>21</v>
      </c>
      <c r="F3937" t="s">
        <v>22</v>
      </c>
      <c r="G3937" t="s">
        <v>111</v>
      </c>
      <c r="H3937" t="s">
        <v>132</v>
      </c>
      <c r="I3937" t="s">
        <v>166</v>
      </c>
      <c r="J3937" t="s">
        <v>161</v>
      </c>
      <c r="K3937" t="s">
        <v>90</v>
      </c>
      <c r="L3937" t="s">
        <v>57</v>
      </c>
      <c r="M3937" t="s">
        <v>26</v>
      </c>
      <c r="N3937">
        <v>161</v>
      </c>
      <c r="O3937">
        <v>160</v>
      </c>
      <c r="P3937">
        <v>151</v>
      </c>
      <c r="Q3937">
        <v>144</v>
      </c>
      <c r="R3937">
        <v>0</v>
      </c>
      <c r="S3937">
        <v>0</v>
      </c>
      <c r="T3937">
        <v>0</v>
      </c>
      <c r="U3937">
        <v>0</v>
      </c>
      <c r="V3937">
        <v>99</v>
      </c>
      <c r="W3937">
        <v>93</v>
      </c>
      <c r="X3937">
        <v>89</v>
      </c>
      <c r="Y3937" t="s">
        <v>173</v>
      </c>
      <c r="Z3937" t="s">
        <v>173</v>
      </c>
      <c r="AA3937" t="s">
        <v>173</v>
      </c>
      <c r="AB3937" t="s">
        <v>173</v>
      </c>
      <c r="AC3937" s="25">
        <v>1.053463260468791</v>
      </c>
      <c r="AD3937" s="25">
        <v>0.99420595206742168</v>
      </c>
      <c r="AE3937" s="25">
        <v>0.94811693442191192</v>
      </c>
      <c r="AQ3937" s="5">
        <f>VLOOKUP(AR3937,'End KS4 denominations'!A:G,7,0)</f>
        <v>15188</v>
      </c>
      <c r="AR3937" s="5" t="str">
        <f t="shared" si="61"/>
        <v>Boys.S9.state-funded mainstream.Total.Church of England</v>
      </c>
    </row>
    <row r="3938" spans="1:44" x14ac:dyDescent="0.25">
      <c r="A3938">
        <v>201819</v>
      </c>
      <c r="B3938" t="s">
        <v>19</v>
      </c>
      <c r="C3938" t="s">
        <v>110</v>
      </c>
      <c r="D3938" t="s">
        <v>20</v>
      </c>
      <c r="E3938" t="s">
        <v>21</v>
      </c>
      <c r="F3938" t="s">
        <v>22</v>
      </c>
      <c r="G3938" t="s">
        <v>113</v>
      </c>
      <c r="H3938" t="s">
        <v>132</v>
      </c>
      <c r="I3938" t="s">
        <v>166</v>
      </c>
      <c r="J3938" t="s">
        <v>161</v>
      </c>
      <c r="K3938" t="s">
        <v>90</v>
      </c>
      <c r="L3938" t="s">
        <v>57</v>
      </c>
      <c r="M3938" t="s">
        <v>26</v>
      </c>
      <c r="N3938">
        <v>146</v>
      </c>
      <c r="O3938">
        <v>145</v>
      </c>
      <c r="P3938">
        <v>129</v>
      </c>
      <c r="Q3938">
        <v>116</v>
      </c>
      <c r="R3938">
        <v>0</v>
      </c>
      <c r="S3938">
        <v>0</v>
      </c>
      <c r="T3938">
        <v>0</v>
      </c>
      <c r="U3938">
        <v>0</v>
      </c>
      <c r="V3938">
        <v>99</v>
      </c>
      <c r="W3938">
        <v>88</v>
      </c>
      <c r="X3938">
        <v>79</v>
      </c>
      <c r="Y3938" t="s">
        <v>173</v>
      </c>
      <c r="Z3938" t="s">
        <v>173</v>
      </c>
      <c r="AA3938" t="s">
        <v>173</v>
      </c>
      <c r="AB3938" t="s">
        <v>173</v>
      </c>
      <c r="AC3938" s="25">
        <v>0.98996381511572329</v>
      </c>
      <c r="AD3938" s="25">
        <v>0.88072642862019535</v>
      </c>
      <c r="AE3938" s="25">
        <v>0.79197105209257868</v>
      </c>
      <c r="AQ3938" s="5">
        <f>VLOOKUP(AR3938,'End KS4 denominations'!A:G,7,0)</f>
        <v>14647</v>
      </c>
      <c r="AR3938" s="5" t="str">
        <f t="shared" si="61"/>
        <v>Girls.S9.state-funded mainstream.Total.Church of England</v>
      </c>
    </row>
    <row r="3939" spans="1:44" x14ac:dyDescent="0.25">
      <c r="A3939">
        <v>201819</v>
      </c>
      <c r="B3939" t="s">
        <v>19</v>
      </c>
      <c r="C3939" t="s">
        <v>110</v>
      </c>
      <c r="D3939" t="s">
        <v>20</v>
      </c>
      <c r="E3939" t="s">
        <v>21</v>
      </c>
      <c r="F3939" t="s">
        <v>22</v>
      </c>
      <c r="G3939" t="s">
        <v>161</v>
      </c>
      <c r="H3939" t="s">
        <v>132</v>
      </c>
      <c r="I3939" t="s">
        <v>166</v>
      </c>
      <c r="J3939" t="s">
        <v>161</v>
      </c>
      <c r="K3939" t="s">
        <v>90</v>
      </c>
      <c r="L3939" t="s">
        <v>57</v>
      </c>
      <c r="M3939" t="s">
        <v>26</v>
      </c>
      <c r="N3939">
        <v>307</v>
      </c>
      <c r="O3939">
        <v>305</v>
      </c>
      <c r="P3939">
        <v>280</v>
      </c>
      <c r="Q3939">
        <v>260</v>
      </c>
      <c r="R3939">
        <v>0</v>
      </c>
      <c r="S3939">
        <v>0</v>
      </c>
      <c r="T3939">
        <v>0</v>
      </c>
      <c r="U3939">
        <v>0</v>
      </c>
      <c r="V3939">
        <v>99</v>
      </c>
      <c r="W3939">
        <v>91</v>
      </c>
      <c r="X3939">
        <v>84</v>
      </c>
      <c r="Y3939" t="s">
        <v>173</v>
      </c>
      <c r="Z3939" t="s">
        <v>173</v>
      </c>
      <c r="AA3939" t="s">
        <v>173</v>
      </c>
      <c r="AB3939" t="s">
        <v>173</v>
      </c>
      <c r="AC3939" s="25">
        <v>1.0222892575833753</v>
      </c>
      <c r="AD3939" s="25">
        <v>0.93849505614211504</v>
      </c>
      <c r="AE3939" s="25">
        <v>0.8714596949891068</v>
      </c>
      <c r="AQ3939" s="5">
        <f>VLOOKUP(AR3939,'End KS4 denominations'!A:G,7,0)</f>
        <v>29835</v>
      </c>
      <c r="AR3939" s="5" t="str">
        <f t="shared" si="61"/>
        <v>Total.S9.state-funded mainstream.Total.Church of England</v>
      </c>
    </row>
    <row r="3940" spans="1:44" x14ac:dyDescent="0.25">
      <c r="A3940">
        <v>201819</v>
      </c>
      <c r="B3940" t="s">
        <v>19</v>
      </c>
      <c r="C3940" t="s">
        <v>110</v>
      </c>
      <c r="D3940" t="s">
        <v>20</v>
      </c>
      <c r="E3940" t="s">
        <v>21</v>
      </c>
      <c r="F3940" t="s">
        <v>22</v>
      </c>
      <c r="G3940" t="s">
        <v>111</v>
      </c>
      <c r="H3940" t="s">
        <v>132</v>
      </c>
      <c r="I3940" t="s">
        <v>166</v>
      </c>
      <c r="J3940" t="s">
        <v>161</v>
      </c>
      <c r="K3940" t="s">
        <v>136</v>
      </c>
      <c r="L3940" t="s">
        <v>57</v>
      </c>
      <c r="M3940" t="s">
        <v>26</v>
      </c>
      <c r="N3940">
        <v>6</v>
      </c>
      <c r="O3940">
        <v>6</v>
      </c>
      <c r="P3940">
        <v>6</v>
      </c>
      <c r="Q3940">
        <v>6</v>
      </c>
      <c r="R3940">
        <v>0</v>
      </c>
      <c r="S3940">
        <v>0</v>
      </c>
      <c r="T3940">
        <v>0</v>
      </c>
      <c r="U3940">
        <v>0</v>
      </c>
      <c r="V3940">
        <v>100</v>
      </c>
      <c r="W3940">
        <v>100</v>
      </c>
      <c r="X3940">
        <v>100</v>
      </c>
      <c r="Y3940" t="s">
        <v>173</v>
      </c>
      <c r="Z3940" t="s">
        <v>173</v>
      </c>
      <c r="AA3940" t="s">
        <v>173</v>
      </c>
      <c r="AB3940" t="s">
        <v>173</v>
      </c>
      <c r="AC3940" s="25">
        <v>0.96153846153846156</v>
      </c>
      <c r="AD3940" s="25">
        <v>0.96153846153846156</v>
      </c>
      <c r="AE3940" s="25">
        <v>0.96153846153846156</v>
      </c>
      <c r="AQ3940" s="5">
        <f>VLOOKUP(AR3940,'End KS4 denominations'!A:G,7,0)</f>
        <v>624</v>
      </c>
      <c r="AR3940" s="5" t="str">
        <f t="shared" si="61"/>
        <v>Boys.S9.state-funded mainstream.Total.Jewish</v>
      </c>
    </row>
    <row r="3941" spans="1:44" x14ac:dyDescent="0.25">
      <c r="A3941">
        <v>201819</v>
      </c>
      <c r="B3941" t="s">
        <v>19</v>
      </c>
      <c r="C3941" t="s">
        <v>110</v>
      </c>
      <c r="D3941" t="s">
        <v>20</v>
      </c>
      <c r="E3941" t="s">
        <v>21</v>
      </c>
      <c r="F3941" t="s">
        <v>22</v>
      </c>
      <c r="G3941" t="s">
        <v>161</v>
      </c>
      <c r="H3941" t="s">
        <v>132</v>
      </c>
      <c r="I3941" t="s">
        <v>166</v>
      </c>
      <c r="J3941" t="s">
        <v>161</v>
      </c>
      <c r="K3941" t="s">
        <v>136</v>
      </c>
      <c r="L3941" t="s">
        <v>57</v>
      </c>
      <c r="M3941" t="s">
        <v>26</v>
      </c>
      <c r="N3941">
        <v>6</v>
      </c>
      <c r="O3941">
        <v>6</v>
      </c>
      <c r="P3941">
        <v>6</v>
      </c>
      <c r="Q3941">
        <v>6</v>
      </c>
      <c r="R3941">
        <v>0</v>
      </c>
      <c r="S3941">
        <v>0</v>
      </c>
      <c r="T3941">
        <v>0</v>
      </c>
      <c r="U3941">
        <v>0</v>
      </c>
      <c r="V3941">
        <v>100</v>
      </c>
      <c r="W3941">
        <v>100</v>
      </c>
      <c r="X3941">
        <v>100</v>
      </c>
      <c r="Y3941" t="s">
        <v>173</v>
      </c>
      <c r="Z3941" t="s">
        <v>173</v>
      </c>
      <c r="AA3941" t="s">
        <v>173</v>
      </c>
      <c r="AB3941" t="s">
        <v>173</v>
      </c>
      <c r="AC3941" s="25">
        <v>0.43321299638989169</v>
      </c>
      <c r="AD3941" s="25">
        <v>0.43321299638989169</v>
      </c>
      <c r="AE3941" s="25">
        <v>0.43321299638989169</v>
      </c>
      <c r="AQ3941" s="5">
        <f>VLOOKUP(AR3941,'End KS4 denominations'!A:G,7,0)</f>
        <v>1385</v>
      </c>
      <c r="AR3941" s="5" t="str">
        <f t="shared" si="61"/>
        <v>Total.S9.state-funded mainstream.Total.Jewish</v>
      </c>
    </row>
    <row r="3942" spans="1:44" x14ac:dyDescent="0.25">
      <c r="A3942">
        <v>201819</v>
      </c>
      <c r="B3942" t="s">
        <v>19</v>
      </c>
      <c r="C3942" t="s">
        <v>110</v>
      </c>
      <c r="D3942" t="s">
        <v>20</v>
      </c>
      <c r="E3942" t="s">
        <v>21</v>
      </c>
      <c r="F3942" t="s">
        <v>22</v>
      </c>
      <c r="G3942" t="s">
        <v>111</v>
      </c>
      <c r="H3942" t="s">
        <v>132</v>
      </c>
      <c r="I3942" t="s">
        <v>166</v>
      </c>
      <c r="J3942" t="s">
        <v>161</v>
      </c>
      <c r="K3942" t="s">
        <v>91</v>
      </c>
      <c r="L3942" t="s">
        <v>57</v>
      </c>
      <c r="M3942" t="s">
        <v>26</v>
      </c>
      <c r="N3942">
        <v>1105</v>
      </c>
      <c r="O3942">
        <v>1095</v>
      </c>
      <c r="P3942">
        <v>972</v>
      </c>
      <c r="Q3942">
        <v>916</v>
      </c>
      <c r="R3942">
        <v>0</v>
      </c>
      <c r="S3942">
        <v>0</v>
      </c>
      <c r="T3942">
        <v>0</v>
      </c>
      <c r="U3942">
        <v>0</v>
      </c>
      <c r="V3942">
        <v>99</v>
      </c>
      <c r="W3942">
        <v>87</v>
      </c>
      <c r="X3942">
        <v>82</v>
      </c>
      <c r="Y3942" t="s">
        <v>173</v>
      </c>
      <c r="Z3942" t="s">
        <v>173</v>
      </c>
      <c r="AA3942" t="s">
        <v>173</v>
      </c>
      <c r="AB3942" t="s">
        <v>173</v>
      </c>
      <c r="AC3942" s="25">
        <v>0.49344328781938623</v>
      </c>
      <c r="AD3942" s="25">
        <v>0.43801541165337293</v>
      </c>
      <c r="AE3942" s="25">
        <v>0.41277995583795229</v>
      </c>
      <c r="AQ3942" s="5">
        <f>VLOOKUP(AR3942,'End KS4 denominations'!A:G,7,0)</f>
        <v>221910</v>
      </c>
      <c r="AR3942" s="5" t="str">
        <f t="shared" si="61"/>
        <v>Boys.S9.state-funded mainstream.Total.No religious character</v>
      </c>
    </row>
    <row r="3943" spans="1:44" x14ac:dyDescent="0.25">
      <c r="A3943">
        <v>201819</v>
      </c>
      <c r="B3943" t="s">
        <v>19</v>
      </c>
      <c r="C3943" t="s">
        <v>110</v>
      </c>
      <c r="D3943" t="s">
        <v>20</v>
      </c>
      <c r="E3943" t="s">
        <v>21</v>
      </c>
      <c r="F3943" t="s">
        <v>22</v>
      </c>
      <c r="G3943" t="s">
        <v>113</v>
      </c>
      <c r="H3943" t="s">
        <v>132</v>
      </c>
      <c r="I3943" t="s">
        <v>166</v>
      </c>
      <c r="J3943" t="s">
        <v>161</v>
      </c>
      <c r="K3943" t="s">
        <v>91</v>
      </c>
      <c r="L3943" t="s">
        <v>57</v>
      </c>
      <c r="M3943" t="s">
        <v>26</v>
      </c>
      <c r="N3943">
        <v>1732</v>
      </c>
      <c r="O3943">
        <v>1715</v>
      </c>
      <c r="P3943">
        <v>1558</v>
      </c>
      <c r="Q3943">
        <v>1461</v>
      </c>
      <c r="R3943">
        <v>0</v>
      </c>
      <c r="S3943">
        <v>0</v>
      </c>
      <c r="T3943">
        <v>0</v>
      </c>
      <c r="U3943">
        <v>0</v>
      </c>
      <c r="V3943">
        <v>99</v>
      </c>
      <c r="W3943">
        <v>89</v>
      </c>
      <c r="X3943">
        <v>84</v>
      </c>
      <c r="Y3943" t="s">
        <v>173</v>
      </c>
      <c r="Z3943" t="s">
        <v>173</v>
      </c>
      <c r="AA3943" t="s">
        <v>173</v>
      </c>
      <c r="AB3943" t="s">
        <v>173</v>
      </c>
      <c r="AC3943" s="25">
        <v>0.79599727086649996</v>
      </c>
      <c r="AD3943" s="25">
        <v>0.72312754986006234</v>
      </c>
      <c r="AE3943" s="25">
        <v>0.67810612987519314</v>
      </c>
      <c r="AQ3943" s="5">
        <f>VLOOKUP(AR3943,'End KS4 denominations'!A:G,7,0)</f>
        <v>215453</v>
      </c>
      <c r="AR3943" s="5" t="str">
        <f t="shared" si="61"/>
        <v>Girls.S9.state-funded mainstream.Total.No religious character</v>
      </c>
    </row>
    <row r="3944" spans="1:44" x14ac:dyDescent="0.25">
      <c r="A3944">
        <v>201819</v>
      </c>
      <c r="B3944" t="s">
        <v>19</v>
      </c>
      <c r="C3944" t="s">
        <v>110</v>
      </c>
      <c r="D3944" t="s">
        <v>20</v>
      </c>
      <c r="E3944" t="s">
        <v>21</v>
      </c>
      <c r="F3944" t="s">
        <v>22</v>
      </c>
      <c r="G3944" t="s">
        <v>161</v>
      </c>
      <c r="H3944" t="s">
        <v>132</v>
      </c>
      <c r="I3944" t="s">
        <v>166</v>
      </c>
      <c r="J3944" t="s">
        <v>161</v>
      </c>
      <c r="K3944" t="s">
        <v>91</v>
      </c>
      <c r="L3944" t="s">
        <v>57</v>
      </c>
      <c r="M3944" t="s">
        <v>26</v>
      </c>
      <c r="N3944">
        <v>2837</v>
      </c>
      <c r="O3944">
        <v>2810</v>
      </c>
      <c r="P3944">
        <v>2530</v>
      </c>
      <c r="Q3944">
        <v>2377</v>
      </c>
      <c r="R3944">
        <v>0</v>
      </c>
      <c r="S3944">
        <v>0</v>
      </c>
      <c r="T3944">
        <v>0</v>
      </c>
      <c r="U3944">
        <v>0</v>
      </c>
      <c r="V3944">
        <v>99</v>
      </c>
      <c r="W3944">
        <v>89</v>
      </c>
      <c r="X3944">
        <v>83</v>
      </c>
      <c r="Y3944" t="s">
        <v>173</v>
      </c>
      <c r="Z3944" t="s">
        <v>173</v>
      </c>
      <c r="AA3944" t="s">
        <v>173</v>
      </c>
      <c r="AB3944" t="s">
        <v>173</v>
      </c>
      <c r="AC3944" s="25">
        <v>0.64248690447065704</v>
      </c>
      <c r="AD3944" s="25">
        <v>0.57846685705009337</v>
      </c>
      <c r="AE3944" s="25">
        <v>0.54348447399528532</v>
      </c>
      <c r="AQ3944" s="5">
        <f>VLOOKUP(AR3944,'End KS4 denominations'!A:G,7,0)</f>
        <v>437363</v>
      </c>
      <c r="AR3944" s="5" t="str">
        <f t="shared" si="61"/>
        <v>Total.S9.state-funded mainstream.Total.No religious character</v>
      </c>
    </row>
    <row r="3945" spans="1:44" x14ac:dyDescent="0.25">
      <c r="A3945">
        <v>201819</v>
      </c>
      <c r="B3945" t="s">
        <v>19</v>
      </c>
      <c r="C3945" t="s">
        <v>110</v>
      </c>
      <c r="D3945" t="s">
        <v>20</v>
      </c>
      <c r="E3945" t="s">
        <v>21</v>
      </c>
      <c r="F3945" t="s">
        <v>22</v>
      </c>
      <c r="G3945" t="s">
        <v>111</v>
      </c>
      <c r="H3945" t="s">
        <v>132</v>
      </c>
      <c r="I3945" t="s">
        <v>166</v>
      </c>
      <c r="J3945" t="s">
        <v>161</v>
      </c>
      <c r="K3945" t="s">
        <v>133</v>
      </c>
      <c r="L3945" t="s">
        <v>57</v>
      </c>
      <c r="M3945" t="s">
        <v>26</v>
      </c>
      <c r="N3945">
        <v>71</v>
      </c>
      <c r="O3945">
        <v>71</v>
      </c>
      <c r="P3945">
        <v>71</v>
      </c>
      <c r="Q3945">
        <v>69</v>
      </c>
      <c r="R3945">
        <v>0</v>
      </c>
      <c r="S3945">
        <v>0</v>
      </c>
      <c r="T3945">
        <v>0</v>
      </c>
      <c r="U3945">
        <v>0</v>
      </c>
      <c r="V3945">
        <v>100</v>
      </c>
      <c r="W3945">
        <v>100</v>
      </c>
      <c r="X3945">
        <v>97</v>
      </c>
      <c r="Y3945" t="s">
        <v>173</v>
      </c>
      <c r="Z3945" t="s">
        <v>173</v>
      </c>
      <c r="AA3945" t="s">
        <v>173</v>
      </c>
      <c r="AB3945" t="s">
        <v>173</v>
      </c>
      <c r="AC3945" s="25">
        <v>1.3886172501466849</v>
      </c>
      <c r="AD3945" s="25">
        <v>1.3886172501466849</v>
      </c>
      <c r="AE3945" s="25">
        <v>1.3495012712693135</v>
      </c>
      <c r="AQ3945" s="5">
        <f>VLOOKUP(AR3945,'End KS4 denominations'!A:G,7,0)</f>
        <v>5113</v>
      </c>
      <c r="AR3945" s="5" t="str">
        <f t="shared" si="61"/>
        <v>Boys.S9.state-funded mainstream.Total.Other Christian faith</v>
      </c>
    </row>
    <row r="3946" spans="1:44" x14ac:dyDescent="0.25">
      <c r="A3946">
        <v>201819</v>
      </c>
      <c r="B3946" t="s">
        <v>19</v>
      </c>
      <c r="C3946" t="s">
        <v>110</v>
      </c>
      <c r="D3946" t="s">
        <v>20</v>
      </c>
      <c r="E3946" t="s">
        <v>21</v>
      </c>
      <c r="F3946" t="s">
        <v>22</v>
      </c>
      <c r="G3946" t="s">
        <v>113</v>
      </c>
      <c r="H3946" t="s">
        <v>132</v>
      </c>
      <c r="I3946" t="s">
        <v>166</v>
      </c>
      <c r="J3946" t="s">
        <v>161</v>
      </c>
      <c r="K3946" t="s">
        <v>133</v>
      </c>
      <c r="L3946" t="s">
        <v>57</v>
      </c>
      <c r="M3946" t="s">
        <v>26</v>
      </c>
      <c r="N3946">
        <v>51</v>
      </c>
      <c r="O3946">
        <v>51</v>
      </c>
      <c r="P3946">
        <v>49</v>
      </c>
      <c r="Q3946">
        <v>48</v>
      </c>
      <c r="R3946">
        <v>0</v>
      </c>
      <c r="S3946">
        <v>0</v>
      </c>
      <c r="T3946">
        <v>0</v>
      </c>
      <c r="U3946">
        <v>0</v>
      </c>
      <c r="V3946">
        <v>100</v>
      </c>
      <c r="W3946">
        <v>96</v>
      </c>
      <c r="X3946">
        <v>94</v>
      </c>
      <c r="Y3946" t="s">
        <v>173</v>
      </c>
      <c r="Z3946" t="s">
        <v>173</v>
      </c>
      <c r="AA3946" t="s">
        <v>173</v>
      </c>
      <c r="AB3946" t="s">
        <v>173</v>
      </c>
      <c r="AC3946" s="25">
        <v>1.1221122112211221</v>
      </c>
      <c r="AD3946" s="25">
        <v>1.078107810781078</v>
      </c>
      <c r="AE3946" s="25">
        <v>1.056105610561056</v>
      </c>
      <c r="AQ3946" s="5">
        <f>VLOOKUP(AR3946,'End KS4 denominations'!A:G,7,0)</f>
        <v>4545</v>
      </c>
      <c r="AR3946" s="5" t="str">
        <f t="shared" si="61"/>
        <v>Girls.S9.state-funded mainstream.Total.Other Christian faith</v>
      </c>
    </row>
    <row r="3947" spans="1:44" x14ac:dyDescent="0.25">
      <c r="A3947">
        <v>201819</v>
      </c>
      <c r="B3947" t="s">
        <v>19</v>
      </c>
      <c r="C3947" t="s">
        <v>110</v>
      </c>
      <c r="D3947" t="s">
        <v>20</v>
      </c>
      <c r="E3947" t="s">
        <v>21</v>
      </c>
      <c r="F3947" t="s">
        <v>22</v>
      </c>
      <c r="G3947" t="s">
        <v>161</v>
      </c>
      <c r="H3947" t="s">
        <v>132</v>
      </c>
      <c r="I3947" t="s">
        <v>166</v>
      </c>
      <c r="J3947" t="s">
        <v>161</v>
      </c>
      <c r="K3947" t="s">
        <v>133</v>
      </c>
      <c r="L3947" t="s">
        <v>57</v>
      </c>
      <c r="M3947" t="s">
        <v>26</v>
      </c>
      <c r="N3947">
        <v>122</v>
      </c>
      <c r="O3947">
        <v>122</v>
      </c>
      <c r="P3947">
        <v>120</v>
      </c>
      <c r="Q3947">
        <v>117</v>
      </c>
      <c r="R3947">
        <v>0</v>
      </c>
      <c r="S3947">
        <v>0</v>
      </c>
      <c r="T3947">
        <v>0</v>
      </c>
      <c r="U3947">
        <v>0</v>
      </c>
      <c r="V3947">
        <v>100</v>
      </c>
      <c r="W3947">
        <v>98</v>
      </c>
      <c r="X3947">
        <v>95</v>
      </c>
      <c r="Y3947" t="s">
        <v>173</v>
      </c>
      <c r="Z3947" t="s">
        <v>173</v>
      </c>
      <c r="AA3947" t="s">
        <v>173</v>
      </c>
      <c r="AB3947" t="s">
        <v>173</v>
      </c>
      <c r="AC3947" s="25">
        <v>1.2632014909919238</v>
      </c>
      <c r="AD3947" s="25">
        <v>1.2424932698281217</v>
      </c>
      <c r="AE3947" s="25">
        <v>1.2114309380824186</v>
      </c>
      <c r="AQ3947" s="5">
        <f>VLOOKUP(AR3947,'End KS4 denominations'!A:G,7,0)</f>
        <v>9658</v>
      </c>
      <c r="AR3947" s="5" t="str">
        <f t="shared" si="61"/>
        <v>Total.S9.state-funded mainstream.Total.Other Christian faith</v>
      </c>
    </row>
    <row r="3948" spans="1:44" x14ac:dyDescent="0.25">
      <c r="A3948">
        <v>201819</v>
      </c>
      <c r="B3948" t="s">
        <v>19</v>
      </c>
      <c r="C3948" t="s">
        <v>110</v>
      </c>
      <c r="D3948" t="s">
        <v>20</v>
      </c>
      <c r="E3948" t="s">
        <v>21</v>
      </c>
      <c r="F3948" t="s">
        <v>22</v>
      </c>
      <c r="G3948" t="s">
        <v>111</v>
      </c>
      <c r="H3948" t="s">
        <v>132</v>
      </c>
      <c r="I3948" t="s">
        <v>166</v>
      </c>
      <c r="J3948" t="s">
        <v>161</v>
      </c>
      <c r="K3948" t="s">
        <v>134</v>
      </c>
      <c r="L3948" t="s">
        <v>57</v>
      </c>
      <c r="M3948" t="s">
        <v>26</v>
      </c>
      <c r="N3948">
        <v>148</v>
      </c>
      <c r="O3948">
        <v>141</v>
      </c>
      <c r="P3948">
        <v>130</v>
      </c>
      <c r="Q3948">
        <v>127</v>
      </c>
      <c r="R3948">
        <v>0</v>
      </c>
      <c r="S3948">
        <v>0</v>
      </c>
      <c r="T3948">
        <v>0</v>
      </c>
      <c r="U3948">
        <v>0</v>
      </c>
      <c r="V3948">
        <v>95</v>
      </c>
      <c r="W3948">
        <v>87</v>
      </c>
      <c r="X3948">
        <v>85</v>
      </c>
      <c r="Y3948" t="s">
        <v>173</v>
      </c>
      <c r="Z3948" t="s">
        <v>173</v>
      </c>
      <c r="AA3948" t="s">
        <v>173</v>
      </c>
      <c r="AB3948" t="s">
        <v>173</v>
      </c>
      <c r="AC3948" s="25">
        <v>0.56760999959743974</v>
      </c>
      <c r="AD3948" s="25">
        <v>0.52332836842317143</v>
      </c>
      <c r="AE3948" s="25">
        <v>0.51125155992109816</v>
      </c>
      <c r="AQ3948" s="5">
        <f>VLOOKUP(AR3948,'End KS4 denominations'!A:G,7,0)</f>
        <v>24841</v>
      </c>
      <c r="AR3948" s="5" t="str">
        <f t="shared" si="61"/>
        <v>Boys.S9.state-funded mainstream.Total.Roman catholic</v>
      </c>
    </row>
    <row r="3949" spans="1:44" x14ac:dyDescent="0.25">
      <c r="A3949">
        <v>201819</v>
      </c>
      <c r="B3949" t="s">
        <v>19</v>
      </c>
      <c r="C3949" t="s">
        <v>110</v>
      </c>
      <c r="D3949" t="s">
        <v>20</v>
      </c>
      <c r="E3949" t="s">
        <v>21</v>
      </c>
      <c r="F3949" t="s">
        <v>22</v>
      </c>
      <c r="G3949" t="s">
        <v>113</v>
      </c>
      <c r="H3949" t="s">
        <v>132</v>
      </c>
      <c r="I3949" t="s">
        <v>166</v>
      </c>
      <c r="J3949" t="s">
        <v>161</v>
      </c>
      <c r="K3949" t="s">
        <v>134</v>
      </c>
      <c r="L3949" t="s">
        <v>57</v>
      </c>
      <c r="M3949" t="s">
        <v>26</v>
      </c>
      <c r="N3949">
        <v>201</v>
      </c>
      <c r="O3949">
        <v>188</v>
      </c>
      <c r="P3949">
        <v>166</v>
      </c>
      <c r="Q3949">
        <v>153</v>
      </c>
      <c r="R3949">
        <v>0</v>
      </c>
      <c r="S3949">
        <v>0</v>
      </c>
      <c r="T3949">
        <v>0</v>
      </c>
      <c r="U3949">
        <v>0</v>
      </c>
      <c r="V3949">
        <v>93</v>
      </c>
      <c r="W3949">
        <v>82</v>
      </c>
      <c r="X3949">
        <v>76</v>
      </c>
      <c r="Y3949" t="s">
        <v>173</v>
      </c>
      <c r="Z3949" t="s">
        <v>173</v>
      </c>
      <c r="AA3949" t="s">
        <v>173</v>
      </c>
      <c r="AB3949" t="s">
        <v>173</v>
      </c>
      <c r="AC3949" s="25">
        <v>0.72130141190914665</v>
      </c>
      <c r="AD3949" s="25">
        <v>0.63689379987722528</v>
      </c>
      <c r="AE3949" s="25">
        <v>0.58701657458563539</v>
      </c>
      <c r="AQ3949" s="5">
        <f>VLOOKUP(AR3949,'End KS4 denominations'!A:G,7,0)</f>
        <v>26064</v>
      </c>
      <c r="AR3949" s="5" t="str">
        <f t="shared" si="61"/>
        <v>Girls.S9.state-funded mainstream.Total.Roman catholic</v>
      </c>
    </row>
    <row r="3950" spans="1:44" x14ac:dyDescent="0.25">
      <c r="A3950">
        <v>201819</v>
      </c>
      <c r="B3950" t="s">
        <v>19</v>
      </c>
      <c r="C3950" t="s">
        <v>110</v>
      </c>
      <c r="D3950" t="s">
        <v>20</v>
      </c>
      <c r="E3950" t="s">
        <v>21</v>
      </c>
      <c r="F3950" t="s">
        <v>22</v>
      </c>
      <c r="G3950" t="s">
        <v>161</v>
      </c>
      <c r="H3950" t="s">
        <v>132</v>
      </c>
      <c r="I3950" t="s">
        <v>166</v>
      </c>
      <c r="J3950" t="s">
        <v>161</v>
      </c>
      <c r="K3950" t="s">
        <v>134</v>
      </c>
      <c r="L3950" t="s">
        <v>57</v>
      </c>
      <c r="M3950" t="s">
        <v>26</v>
      </c>
      <c r="N3950">
        <v>349</v>
      </c>
      <c r="O3950">
        <v>329</v>
      </c>
      <c r="P3950">
        <v>296</v>
      </c>
      <c r="Q3950">
        <v>280</v>
      </c>
      <c r="R3950">
        <v>0</v>
      </c>
      <c r="S3950">
        <v>0</v>
      </c>
      <c r="T3950">
        <v>0</v>
      </c>
      <c r="U3950">
        <v>0</v>
      </c>
      <c r="V3950">
        <v>94</v>
      </c>
      <c r="W3950">
        <v>84</v>
      </c>
      <c r="X3950">
        <v>80</v>
      </c>
      <c r="Y3950" t="s">
        <v>173</v>
      </c>
      <c r="Z3950" t="s">
        <v>173</v>
      </c>
      <c r="AA3950" t="s">
        <v>173</v>
      </c>
      <c r="AB3950" t="s">
        <v>173</v>
      </c>
      <c r="AC3950" s="25">
        <v>0.64630193497691779</v>
      </c>
      <c r="AD3950" s="25">
        <v>0.58147529712209023</v>
      </c>
      <c r="AE3950" s="25">
        <v>0.55004419998035559</v>
      </c>
      <c r="AQ3950" s="5">
        <f>VLOOKUP(AR3950,'End KS4 denominations'!A:G,7,0)</f>
        <v>50905</v>
      </c>
      <c r="AR3950" s="5" t="str">
        <f t="shared" si="61"/>
        <v>Total.S9.state-funded mainstream.Total.Roman catholic</v>
      </c>
    </row>
    <row r="3951" spans="1:44" x14ac:dyDescent="0.25">
      <c r="A3951">
        <v>201819</v>
      </c>
      <c r="B3951" t="s">
        <v>19</v>
      </c>
      <c r="C3951" t="s">
        <v>110</v>
      </c>
      <c r="D3951" t="s">
        <v>20</v>
      </c>
      <c r="E3951" t="s">
        <v>21</v>
      </c>
      <c r="F3951" t="s">
        <v>22</v>
      </c>
      <c r="G3951" t="s">
        <v>111</v>
      </c>
      <c r="H3951" t="s">
        <v>132</v>
      </c>
      <c r="I3951" t="s">
        <v>166</v>
      </c>
      <c r="J3951" t="s">
        <v>161</v>
      </c>
      <c r="K3951" t="s">
        <v>90</v>
      </c>
      <c r="L3951" t="s">
        <v>58</v>
      </c>
      <c r="M3951" t="s">
        <v>26</v>
      </c>
      <c r="N3951">
        <v>15045</v>
      </c>
      <c r="O3951">
        <v>14758</v>
      </c>
      <c r="P3951">
        <v>11094</v>
      </c>
      <c r="Q3951">
        <v>7836</v>
      </c>
      <c r="R3951">
        <v>0</v>
      </c>
      <c r="S3951">
        <v>0</v>
      </c>
      <c r="T3951">
        <v>0</v>
      </c>
      <c r="U3951">
        <v>0</v>
      </c>
      <c r="V3951">
        <v>98</v>
      </c>
      <c r="W3951">
        <v>73</v>
      </c>
      <c r="X3951">
        <v>52</v>
      </c>
      <c r="Y3951" t="s">
        <v>173</v>
      </c>
      <c r="Z3951" t="s">
        <v>173</v>
      </c>
      <c r="AA3951" t="s">
        <v>173</v>
      </c>
      <c r="AB3951" t="s">
        <v>173</v>
      </c>
      <c r="AC3951" s="25">
        <v>97.168817487490116</v>
      </c>
      <c r="AD3951" s="25">
        <v>73.044508822754807</v>
      </c>
      <c r="AE3951" s="25">
        <v>51.593363181459054</v>
      </c>
      <c r="AQ3951" s="5">
        <f>VLOOKUP(AR3951,'End KS4 denominations'!A:G,7,0)</f>
        <v>15188</v>
      </c>
      <c r="AR3951" s="5" t="str">
        <f t="shared" si="61"/>
        <v>Boys.S9.state-funded mainstream.Total.Church of England</v>
      </c>
    </row>
    <row r="3952" spans="1:44" x14ac:dyDescent="0.25">
      <c r="A3952">
        <v>201819</v>
      </c>
      <c r="B3952" t="s">
        <v>19</v>
      </c>
      <c r="C3952" t="s">
        <v>110</v>
      </c>
      <c r="D3952" t="s">
        <v>20</v>
      </c>
      <c r="E3952" t="s">
        <v>21</v>
      </c>
      <c r="F3952" t="s">
        <v>22</v>
      </c>
      <c r="G3952" t="s">
        <v>113</v>
      </c>
      <c r="H3952" t="s">
        <v>132</v>
      </c>
      <c r="I3952" t="s">
        <v>166</v>
      </c>
      <c r="J3952" t="s">
        <v>161</v>
      </c>
      <c r="K3952" t="s">
        <v>90</v>
      </c>
      <c r="L3952" t="s">
        <v>58</v>
      </c>
      <c r="M3952" t="s">
        <v>26</v>
      </c>
      <c r="N3952">
        <v>14547</v>
      </c>
      <c r="O3952">
        <v>14283</v>
      </c>
      <c r="P3952">
        <v>10554</v>
      </c>
      <c r="Q3952">
        <v>7346</v>
      </c>
      <c r="R3952">
        <v>0</v>
      </c>
      <c r="S3952">
        <v>0</v>
      </c>
      <c r="T3952">
        <v>0</v>
      </c>
      <c r="U3952">
        <v>0</v>
      </c>
      <c r="V3952">
        <v>98</v>
      </c>
      <c r="W3952">
        <v>72</v>
      </c>
      <c r="X3952">
        <v>50</v>
      </c>
      <c r="Y3952" t="s">
        <v>173</v>
      </c>
      <c r="Z3952" t="s">
        <v>173</v>
      </c>
      <c r="AA3952" t="s">
        <v>173</v>
      </c>
      <c r="AB3952" t="s">
        <v>173</v>
      </c>
      <c r="AC3952" s="25">
        <v>97.514849457226731</v>
      </c>
      <c r="AD3952" s="25">
        <v>72.055711067112711</v>
      </c>
      <c r="AE3952" s="25">
        <v>50.153615074759337</v>
      </c>
      <c r="AQ3952" s="5">
        <f>VLOOKUP(AR3952,'End KS4 denominations'!A:G,7,0)</f>
        <v>14647</v>
      </c>
      <c r="AR3952" s="5" t="str">
        <f t="shared" si="61"/>
        <v>Girls.S9.state-funded mainstream.Total.Church of England</v>
      </c>
    </row>
    <row r="3953" spans="1:44" x14ac:dyDescent="0.25">
      <c r="A3953">
        <v>201819</v>
      </c>
      <c r="B3953" t="s">
        <v>19</v>
      </c>
      <c r="C3953" t="s">
        <v>110</v>
      </c>
      <c r="D3953" t="s">
        <v>20</v>
      </c>
      <c r="E3953" t="s">
        <v>21</v>
      </c>
      <c r="F3953" t="s">
        <v>22</v>
      </c>
      <c r="G3953" t="s">
        <v>161</v>
      </c>
      <c r="H3953" t="s">
        <v>132</v>
      </c>
      <c r="I3953" t="s">
        <v>166</v>
      </c>
      <c r="J3953" t="s">
        <v>161</v>
      </c>
      <c r="K3953" t="s">
        <v>90</v>
      </c>
      <c r="L3953" t="s">
        <v>58</v>
      </c>
      <c r="M3953" t="s">
        <v>26</v>
      </c>
      <c r="N3953">
        <v>29592</v>
      </c>
      <c r="O3953">
        <v>29041</v>
      </c>
      <c r="P3953">
        <v>21648</v>
      </c>
      <c r="Q3953">
        <v>15182</v>
      </c>
      <c r="R3953">
        <v>0</v>
      </c>
      <c r="S3953">
        <v>0</v>
      </c>
      <c r="T3953">
        <v>0</v>
      </c>
      <c r="U3953">
        <v>0</v>
      </c>
      <c r="V3953">
        <v>98</v>
      </c>
      <c r="W3953">
        <v>73</v>
      </c>
      <c r="X3953">
        <v>51</v>
      </c>
      <c r="Y3953" t="s">
        <v>173</v>
      </c>
      <c r="Z3953" t="s">
        <v>173</v>
      </c>
      <c r="AA3953" t="s">
        <v>173</v>
      </c>
      <c r="AB3953" t="s">
        <v>173</v>
      </c>
      <c r="AC3953" s="25">
        <v>97.338696162225574</v>
      </c>
      <c r="AD3953" s="25">
        <v>72.559074912016087</v>
      </c>
      <c r="AE3953" s="25">
        <v>50.886542651248533</v>
      </c>
      <c r="AQ3953" s="5">
        <f>VLOOKUP(AR3953,'End KS4 denominations'!A:G,7,0)</f>
        <v>29835</v>
      </c>
      <c r="AR3953" s="5" t="str">
        <f t="shared" si="61"/>
        <v>Total.S9.state-funded mainstream.Total.Church of England</v>
      </c>
    </row>
    <row r="3954" spans="1:44" x14ac:dyDescent="0.25">
      <c r="A3954">
        <v>201819</v>
      </c>
      <c r="B3954" t="s">
        <v>19</v>
      </c>
      <c r="C3954" t="s">
        <v>110</v>
      </c>
      <c r="D3954" t="s">
        <v>20</v>
      </c>
      <c r="E3954" t="s">
        <v>21</v>
      </c>
      <c r="F3954" t="s">
        <v>22</v>
      </c>
      <c r="G3954" t="s">
        <v>111</v>
      </c>
      <c r="H3954" t="s">
        <v>132</v>
      </c>
      <c r="I3954" t="s">
        <v>166</v>
      </c>
      <c r="J3954" t="s">
        <v>161</v>
      </c>
      <c r="K3954" t="s">
        <v>135</v>
      </c>
      <c r="L3954" t="s">
        <v>58</v>
      </c>
      <c r="M3954" t="s">
        <v>26</v>
      </c>
      <c r="N3954">
        <v>77</v>
      </c>
      <c r="O3954">
        <v>76</v>
      </c>
      <c r="P3954">
        <v>68</v>
      </c>
      <c r="Q3954">
        <v>56</v>
      </c>
      <c r="R3954">
        <v>0</v>
      </c>
      <c r="S3954">
        <v>0</v>
      </c>
      <c r="T3954">
        <v>0</v>
      </c>
      <c r="U3954">
        <v>0</v>
      </c>
      <c r="V3954">
        <v>98</v>
      </c>
      <c r="W3954">
        <v>88</v>
      </c>
      <c r="X3954">
        <v>72</v>
      </c>
      <c r="Y3954" t="s">
        <v>173</v>
      </c>
      <c r="Z3954" t="s">
        <v>173</v>
      </c>
      <c r="AA3954" t="s">
        <v>173</v>
      </c>
      <c r="AB3954" t="s">
        <v>173</v>
      </c>
      <c r="AC3954" s="25">
        <v>98.701298701298697</v>
      </c>
      <c r="AD3954" s="25">
        <v>88.311688311688314</v>
      </c>
      <c r="AE3954" s="25">
        <v>72.727272727272734</v>
      </c>
      <c r="AQ3954" s="5">
        <f>VLOOKUP(AR3954,'End KS4 denominations'!A:G,7,0)</f>
        <v>77</v>
      </c>
      <c r="AR3954" s="5" t="str">
        <f t="shared" si="61"/>
        <v>Boys.S9.state-funded mainstream.Total.Hindu</v>
      </c>
    </row>
    <row r="3955" spans="1:44" x14ac:dyDescent="0.25">
      <c r="A3955">
        <v>201819</v>
      </c>
      <c r="B3955" t="s">
        <v>19</v>
      </c>
      <c r="C3955" t="s">
        <v>110</v>
      </c>
      <c r="D3955" t="s">
        <v>20</v>
      </c>
      <c r="E3955" t="s">
        <v>21</v>
      </c>
      <c r="F3955" t="s">
        <v>22</v>
      </c>
      <c r="G3955" t="s">
        <v>113</v>
      </c>
      <c r="H3955" t="s">
        <v>132</v>
      </c>
      <c r="I3955" t="s">
        <v>166</v>
      </c>
      <c r="J3955" t="s">
        <v>161</v>
      </c>
      <c r="K3955" t="s">
        <v>135</v>
      </c>
      <c r="L3955" t="s">
        <v>58</v>
      </c>
      <c r="M3955" t="s">
        <v>26</v>
      </c>
      <c r="N3955">
        <v>68</v>
      </c>
      <c r="O3955">
        <v>68</v>
      </c>
      <c r="P3955">
        <v>60</v>
      </c>
      <c r="Q3955">
        <v>51</v>
      </c>
      <c r="R3955">
        <v>0</v>
      </c>
      <c r="S3955">
        <v>0</v>
      </c>
      <c r="T3955">
        <v>0</v>
      </c>
      <c r="U3955">
        <v>0</v>
      </c>
      <c r="V3955">
        <v>100</v>
      </c>
      <c r="W3955">
        <v>88</v>
      </c>
      <c r="X3955">
        <v>75</v>
      </c>
      <c r="Y3955" t="s">
        <v>173</v>
      </c>
      <c r="Z3955" t="s">
        <v>173</v>
      </c>
      <c r="AA3955" t="s">
        <v>173</v>
      </c>
      <c r="AB3955" t="s">
        <v>173</v>
      </c>
      <c r="AC3955" s="25">
        <v>100</v>
      </c>
      <c r="AD3955" s="25">
        <v>88.235294117647058</v>
      </c>
      <c r="AE3955" s="25">
        <v>75</v>
      </c>
      <c r="AQ3955" s="5">
        <f>VLOOKUP(AR3955,'End KS4 denominations'!A:G,7,0)</f>
        <v>68</v>
      </c>
      <c r="AR3955" s="5" t="str">
        <f t="shared" si="61"/>
        <v>Girls.S9.state-funded mainstream.Total.Hindu</v>
      </c>
    </row>
    <row r="3956" spans="1:44" x14ac:dyDescent="0.25">
      <c r="A3956">
        <v>201819</v>
      </c>
      <c r="B3956" t="s">
        <v>19</v>
      </c>
      <c r="C3956" t="s">
        <v>110</v>
      </c>
      <c r="D3956" t="s">
        <v>20</v>
      </c>
      <c r="E3956" t="s">
        <v>21</v>
      </c>
      <c r="F3956" t="s">
        <v>22</v>
      </c>
      <c r="G3956" t="s">
        <v>161</v>
      </c>
      <c r="H3956" t="s">
        <v>132</v>
      </c>
      <c r="I3956" t="s">
        <v>166</v>
      </c>
      <c r="J3956" t="s">
        <v>161</v>
      </c>
      <c r="K3956" t="s">
        <v>135</v>
      </c>
      <c r="L3956" t="s">
        <v>58</v>
      </c>
      <c r="M3956" t="s">
        <v>26</v>
      </c>
      <c r="N3956">
        <v>145</v>
      </c>
      <c r="O3956">
        <v>144</v>
      </c>
      <c r="P3956">
        <v>128</v>
      </c>
      <c r="Q3956">
        <v>107</v>
      </c>
      <c r="R3956">
        <v>0</v>
      </c>
      <c r="S3956">
        <v>0</v>
      </c>
      <c r="T3956">
        <v>0</v>
      </c>
      <c r="U3956">
        <v>0</v>
      </c>
      <c r="V3956">
        <v>99</v>
      </c>
      <c r="W3956">
        <v>88</v>
      </c>
      <c r="X3956">
        <v>73</v>
      </c>
      <c r="Y3956" t="s">
        <v>173</v>
      </c>
      <c r="Z3956" t="s">
        <v>173</v>
      </c>
      <c r="AA3956" t="s">
        <v>173</v>
      </c>
      <c r="AB3956" t="s">
        <v>173</v>
      </c>
      <c r="AC3956" s="25">
        <v>99.310344827586206</v>
      </c>
      <c r="AD3956" s="25">
        <v>88.275862068965523</v>
      </c>
      <c r="AE3956" s="25">
        <v>73.793103448275872</v>
      </c>
      <c r="AQ3956" s="5">
        <f>VLOOKUP(AR3956,'End KS4 denominations'!A:G,7,0)</f>
        <v>145</v>
      </c>
      <c r="AR3956" s="5" t="str">
        <f t="shared" si="61"/>
        <v>Total.S9.state-funded mainstream.Total.Hindu</v>
      </c>
    </row>
    <row r="3957" spans="1:44" x14ac:dyDescent="0.25">
      <c r="A3957">
        <v>201819</v>
      </c>
      <c r="B3957" t="s">
        <v>19</v>
      </c>
      <c r="C3957" t="s">
        <v>110</v>
      </c>
      <c r="D3957" t="s">
        <v>20</v>
      </c>
      <c r="E3957" t="s">
        <v>21</v>
      </c>
      <c r="F3957" t="s">
        <v>22</v>
      </c>
      <c r="G3957" t="s">
        <v>111</v>
      </c>
      <c r="H3957" t="s">
        <v>132</v>
      </c>
      <c r="I3957" t="s">
        <v>166</v>
      </c>
      <c r="J3957" t="s">
        <v>161</v>
      </c>
      <c r="K3957" t="s">
        <v>136</v>
      </c>
      <c r="L3957" t="s">
        <v>58</v>
      </c>
      <c r="M3957" t="s">
        <v>26</v>
      </c>
      <c r="N3957">
        <v>613</v>
      </c>
      <c r="O3957">
        <v>612</v>
      </c>
      <c r="P3957">
        <v>553</v>
      </c>
      <c r="Q3957">
        <v>454</v>
      </c>
      <c r="R3957">
        <v>0</v>
      </c>
      <c r="S3957">
        <v>0</v>
      </c>
      <c r="T3957">
        <v>0</v>
      </c>
      <c r="U3957">
        <v>0</v>
      </c>
      <c r="V3957">
        <v>99</v>
      </c>
      <c r="W3957">
        <v>90</v>
      </c>
      <c r="X3957">
        <v>74</v>
      </c>
      <c r="Y3957" t="s">
        <v>173</v>
      </c>
      <c r="Z3957" t="s">
        <v>173</v>
      </c>
      <c r="AA3957" t="s">
        <v>173</v>
      </c>
      <c r="AB3957" t="s">
        <v>173</v>
      </c>
      <c r="AC3957" s="25">
        <v>98.076923076923066</v>
      </c>
      <c r="AD3957" s="25">
        <v>88.621794871794862</v>
      </c>
      <c r="AE3957" s="25">
        <v>72.756410256410248</v>
      </c>
      <c r="AQ3957" s="5">
        <f>VLOOKUP(AR3957,'End KS4 denominations'!A:G,7,0)</f>
        <v>624</v>
      </c>
      <c r="AR3957" s="5" t="str">
        <f t="shared" si="61"/>
        <v>Boys.S9.state-funded mainstream.Total.Jewish</v>
      </c>
    </row>
    <row r="3958" spans="1:44" x14ac:dyDescent="0.25">
      <c r="A3958">
        <v>201819</v>
      </c>
      <c r="B3958" t="s">
        <v>19</v>
      </c>
      <c r="C3958" t="s">
        <v>110</v>
      </c>
      <c r="D3958" t="s">
        <v>20</v>
      </c>
      <c r="E3958" t="s">
        <v>21</v>
      </c>
      <c r="F3958" t="s">
        <v>22</v>
      </c>
      <c r="G3958" t="s">
        <v>113</v>
      </c>
      <c r="H3958" t="s">
        <v>132</v>
      </c>
      <c r="I3958" t="s">
        <v>166</v>
      </c>
      <c r="J3958" t="s">
        <v>161</v>
      </c>
      <c r="K3958" t="s">
        <v>136</v>
      </c>
      <c r="L3958" t="s">
        <v>58</v>
      </c>
      <c r="M3958" t="s">
        <v>26</v>
      </c>
      <c r="N3958">
        <v>755</v>
      </c>
      <c r="O3958">
        <v>751</v>
      </c>
      <c r="P3958">
        <v>672</v>
      </c>
      <c r="Q3958">
        <v>539</v>
      </c>
      <c r="R3958">
        <v>0</v>
      </c>
      <c r="S3958">
        <v>0</v>
      </c>
      <c r="T3958">
        <v>0</v>
      </c>
      <c r="U3958">
        <v>0</v>
      </c>
      <c r="V3958">
        <v>99</v>
      </c>
      <c r="W3958">
        <v>89</v>
      </c>
      <c r="X3958">
        <v>71</v>
      </c>
      <c r="Y3958" t="s">
        <v>173</v>
      </c>
      <c r="Z3958" t="s">
        <v>173</v>
      </c>
      <c r="AA3958" t="s">
        <v>173</v>
      </c>
      <c r="AB3958" t="s">
        <v>173</v>
      </c>
      <c r="AC3958" s="25">
        <v>98.685939553219441</v>
      </c>
      <c r="AD3958" s="25">
        <v>88.304862023653087</v>
      </c>
      <c r="AE3958" s="25">
        <v>70.827858081471746</v>
      </c>
      <c r="AQ3958" s="5">
        <f>VLOOKUP(AR3958,'End KS4 denominations'!A:G,7,0)</f>
        <v>761</v>
      </c>
      <c r="AR3958" s="5" t="str">
        <f t="shared" si="61"/>
        <v>Girls.S9.state-funded mainstream.Total.Jewish</v>
      </c>
    </row>
    <row r="3959" spans="1:44" x14ac:dyDescent="0.25">
      <c r="A3959">
        <v>201819</v>
      </c>
      <c r="B3959" t="s">
        <v>19</v>
      </c>
      <c r="C3959" t="s">
        <v>110</v>
      </c>
      <c r="D3959" t="s">
        <v>20</v>
      </c>
      <c r="E3959" t="s">
        <v>21</v>
      </c>
      <c r="F3959" t="s">
        <v>22</v>
      </c>
      <c r="G3959" t="s">
        <v>161</v>
      </c>
      <c r="H3959" t="s">
        <v>132</v>
      </c>
      <c r="I3959" t="s">
        <v>166</v>
      </c>
      <c r="J3959" t="s">
        <v>161</v>
      </c>
      <c r="K3959" t="s">
        <v>136</v>
      </c>
      <c r="L3959" t="s">
        <v>58</v>
      </c>
      <c r="M3959" t="s">
        <v>26</v>
      </c>
      <c r="N3959">
        <v>1368</v>
      </c>
      <c r="O3959">
        <v>1363</v>
      </c>
      <c r="P3959">
        <v>1225</v>
      </c>
      <c r="Q3959">
        <v>993</v>
      </c>
      <c r="R3959">
        <v>0</v>
      </c>
      <c r="S3959">
        <v>0</v>
      </c>
      <c r="T3959">
        <v>0</v>
      </c>
      <c r="U3959">
        <v>0</v>
      </c>
      <c r="V3959">
        <v>99</v>
      </c>
      <c r="W3959">
        <v>89</v>
      </c>
      <c r="X3959">
        <v>72</v>
      </c>
      <c r="Y3959" t="s">
        <v>173</v>
      </c>
      <c r="Z3959" t="s">
        <v>173</v>
      </c>
      <c r="AA3959" t="s">
        <v>173</v>
      </c>
      <c r="AB3959" t="s">
        <v>173</v>
      </c>
      <c r="AC3959" s="25">
        <v>98.411552346570403</v>
      </c>
      <c r="AD3959" s="25">
        <v>88.447653429602894</v>
      </c>
      <c r="AE3959" s="25">
        <v>71.696750902527072</v>
      </c>
      <c r="AQ3959" s="5">
        <f>VLOOKUP(AR3959,'End KS4 denominations'!A:G,7,0)</f>
        <v>1385</v>
      </c>
      <c r="AR3959" s="5" t="str">
        <f t="shared" si="61"/>
        <v>Total.S9.state-funded mainstream.Total.Jewish</v>
      </c>
    </row>
    <row r="3960" spans="1:44" x14ac:dyDescent="0.25">
      <c r="A3960">
        <v>201819</v>
      </c>
      <c r="B3960" t="s">
        <v>19</v>
      </c>
      <c r="C3960" t="s">
        <v>110</v>
      </c>
      <c r="D3960" t="s">
        <v>20</v>
      </c>
      <c r="E3960" t="s">
        <v>21</v>
      </c>
      <c r="F3960" t="s">
        <v>22</v>
      </c>
      <c r="G3960" t="s">
        <v>111</v>
      </c>
      <c r="H3960" t="s">
        <v>132</v>
      </c>
      <c r="I3960" t="s">
        <v>166</v>
      </c>
      <c r="J3960" t="s">
        <v>161</v>
      </c>
      <c r="K3960" t="s">
        <v>137</v>
      </c>
      <c r="L3960" t="s">
        <v>58</v>
      </c>
      <c r="M3960" t="s">
        <v>26</v>
      </c>
      <c r="N3960">
        <v>387</v>
      </c>
      <c r="O3960">
        <v>383</v>
      </c>
      <c r="P3960">
        <v>337</v>
      </c>
      <c r="Q3960">
        <v>282</v>
      </c>
      <c r="R3960">
        <v>0</v>
      </c>
      <c r="S3960">
        <v>0</v>
      </c>
      <c r="T3960">
        <v>0</v>
      </c>
      <c r="U3960">
        <v>0</v>
      </c>
      <c r="V3960">
        <v>98</v>
      </c>
      <c r="W3960">
        <v>87</v>
      </c>
      <c r="X3960">
        <v>72</v>
      </c>
      <c r="Y3960" t="s">
        <v>173</v>
      </c>
      <c r="Z3960" t="s">
        <v>173</v>
      </c>
      <c r="AA3960" t="s">
        <v>173</v>
      </c>
      <c r="AB3960" t="s">
        <v>173</v>
      </c>
      <c r="AC3960" s="25">
        <v>98.457583547557832</v>
      </c>
      <c r="AD3960" s="25">
        <v>86.632390745501283</v>
      </c>
      <c r="AE3960" s="25">
        <v>72.493573264781489</v>
      </c>
      <c r="AQ3960" s="5">
        <f>VLOOKUP(AR3960,'End KS4 denominations'!A:G,7,0)</f>
        <v>389</v>
      </c>
      <c r="AR3960" s="5" t="str">
        <f t="shared" si="61"/>
        <v>Boys.S9.state-funded mainstream.Total.Muslim</v>
      </c>
    </row>
    <row r="3961" spans="1:44" x14ac:dyDescent="0.25">
      <c r="A3961">
        <v>201819</v>
      </c>
      <c r="B3961" t="s">
        <v>19</v>
      </c>
      <c r="C3961" t="s">
        <v>110</v>
      </c>
      <c r="D3961" t="s">
        <v>20</v>
      </c>
      <c r="E3961" t="s">
        <v>21</v>
      </c>
      <c r="F3961" t="s">
        <v>22</v>
      </c>
      <c r="G3961" t="s">
        <v>113</v>
      </c>
      <c r="H3961" t="s">
        <v>132</v>
      </c>
      <c r="I3961" t="s">
        <v>166</v>
      </c>
      <c r="J3961" t="s">
        <v>161</v>
      </c>
      <c r="K3961" t="s">
        <v>137</v>
      </c>
      <c r="L3961" t="s">
        <v>58</v>
      </c>
      <c r="M3961" t="s">
        <v>26</v>
      </c>
      <c r="N3961">
        <v>780</v>
      </c>
      <c r="O3961">
        <v>777</v>
      </c>
      <c r="P3961">
        <v>654</v>
      </c>
      <c r="Q3961">
        <v>510</v>
      </c>
      <c r="R3961">
        <v>0</v>
      </c>
      <c r="S3961">
        <v>0</v>
      </c>
      <c r="T3961">
        <v>0</v>
      </c>
      <c r="U3961">
        <v>0</v>
      </c>
      <c r="V3961">
        <v>99</v>
      </c>
      <c r="W3961">
        <v>83</v>
      </c>
      <c r="X3961">
        <v>65</v>
      </c>
      <c r="Y3961" t="s">
        <v>173</v>
      </c>
      <c r="Z3961" t="s">
        <v>173</v>
      </c>
      <c r="AA3961" t="s">
        <v>173</v>
      </c>
      <c r="AB3961" t="s">
        <v>173</v>
      </c>
      <c r="AC3961" s="25">
        <v>99.23371647509579</v>
      </c>
      <c r="AD3961" s="25">
        <v>83.524904214559399</v>
      </c>
      <c r="AE3961" s="25">
        <v>65.134099616858236</v>
      </c>
      <c r="AQ3961" s="5">
        <f>VLOOKUP(AR3961,'End KS4 denominations'!A:G,7,0)</f>
        <v>783</v>
      </c>
      <c r="AR3961" s="5" t="str">
        <f t="shared" si="61"/>
        <v>Girls.S9.state-funded mainstream.Total.Muslim</v>
      </c>
    </row>
    <row r="3962" spans="1:44" x14ac:dyDescent="0.25">
      <c r="A3962">
        <v>201819</v>
      </c>
      <c r="B3962" t="s">
        <v>19</v>
      </c>
      <c r="C3962" t="s">
        <v>110</v>
      </c>
      <c r="D3962" t="s">
        <v>20</v>
      </c>
      <c r="E3962" t="s">
        <v>21</v>
      </c>
      <c r="F3962" t="s">
        <v>22</v>
      </c>
      <c r="G3962" t="s">
        <v>161</v>
      </c>
      <c r="H3962" t="s">
        <v>132</v>
      </c>
      <c r="I3962" t="s">
        <v>166</v>
      </c>
      <c r="J3962" t="s">
        <v>161</v>
      </c>
      <c r="K3962" t="s">
        <v>137</v>
      </c>
      <c r="L3962" t="s">
        <v>58</v>
      </c>
      <c r="M3962" t="s">
        <v>26</v>
      </c>
      <c r="N3962">
        <v>1167</v>
      </c>
      <c r="O3962">
        <v>1160</v>
      </c>
      <c r="P3962">
        <v>991</v>
      </c>
      <c r="Q3962">
        <v>792</v>
      </c>
      <c r="R3962">
        <v>0</v>
      </c>
      <c r="S3962">
        <v>0</v>
      </c>
      <c r="T3962">
        <v>0</v>
      </c>
      <c r="U3962">
        <v>0</v>
      </c>
      <c r="V3962">
        <v>99</v>
      </c>
      <c r="W3962">
        <v>84</v>
      </c>
      <c r="X3962">
        <v>67</v>
      </c>
      <c r="Y3962" t="s">
        <v>173</v>
      </c>
      <c r="Z3962" t="s">
        <v>173</v>
      </c>
      <c r="AA3962" t="s">
        <v>173</v>
      </c>
      <c r="AB3962" t="s">
        <v>173</v>
      </c>
      <c r="AC3962" s="25">
        <v>98.976109215017061</v>
      </c>
      <c r="AD3962" s="25">
        <v>84.556313993174058</v>
      </c>
      <c r="AE3962" s="25">
        <v>67.576791808873722</v>
      </c>
      <c r="AQ3962" s="5">
        <f>VLOOKUP(AR3962,'End KS4 denominations'!A:G,7,0)</f>
        <v>1172</v>
      </c>
      <c r="AR3962" s="5" t="str">
        <f t="shared" si="61"/>
        <v>Total.S9.state-funded mainstream.Total.Muslim</v>
      </c>
    </row>
    <row r="3963" spans="1:44" x14ac:dyDescent="0.25">
      <c r="A3963">
        <v>201819</v>
      </c>
      <c r="B3963" t="s">
        <v>19</v>
      </c>
      <c r="C3963" t="s">
        <v>110</v>
      </c>
      <c r="D3963" t="s">
        <v>20</v>
      </c>
      <c r="E3963" t="s">
        <v>21</v>
      </c>
      <c r="F3963" t="s">
        <v>22</v>
      </c>
      <c r="G3963" t="s">
        <v>111</v>
      </c>
      <c r="H3963" t="s">
        <v>132</v>
      </c>
      <c r="I3963" t="s">
        <v>166</v>
      </c>
      <c r="J3963" t="s">
        <v>161</v>
      </c>
      <c r="K3963" t="s">
        <v>91</v>
      </c>
      <c r="L3963" t="s">
        <v>58</v>
      </c>
      <c r="M3963" t="s">
        <v>26</v>
      </c>
      <c r="N3963">
        <v>219942</v>
      </c>
      <c r="O3963">
        <v>215103</v>
      </c>
      <c r="P3963">
        <v>156305</v>
      </c>
      <c r="Q3963">
        <v>109135</v>
      </c>
      <c r="R3963">
        <v>0</v>
      </c>
      <c r="S3963">
        <v>0</v>
      </c>
      <c r="T3963">
        <v>0</v>
      </c>
      <c r="U3963">
        <v>0</v>
      </c>
      <c r="V3963">
        <v>97</v>
      </c>
      <c r="W3963">
        <v>71</v>
      </c>
      <c r="X3963">
        <v>49</v>
      </c>
      <c r="Y3963" t="s">
        <v>173</v>
      </c>
      <c r="Z3963" t="s">
        <v>173</v>
      </c>
      <c r="AA3963" t="s">
        <v>173</v>
      </c>
      <c r="AB3963" t="s">
        <v>173</v>
      </c>
      <c r="AC3963" s="25">
        <v>96.932540219007706</v>
      </c>
      <c r="AD3963" s="25">
        <v>70.436212879095123</v>
      </c>
      <c r="AE3963" s="25">
        <v>49.17984768599883</v>
      </c>
      <c r="AQ3963" s="5">
        <f>VLOOKUP(AR3963,'End KS4 denominations'!A:G,7,0)</f>
        <v>221910</v>
      </c>
      <c r="AR3963" s="5" t="str">
        <f t="shared" si="61"/>
        <v>Boys.S9.state-funded mainstream.Total.No religious character</v>
      </c>
    </row>
    <row r="3964" spans="1:44" x14ac:dyDescent="0.25">
      <c r="A3964">
        <v>201819</v>
      </c>
      <c r="B3964" t="s">
        <v>19</v>
      </c>
      <c r="C3964" t="s">
        <v>110</v>
      </c>
      <c r="D3964" t="s">
        <v>20</v>
      </c>
      <c r="E3964" t="s">
        <v>21</v>
      </c>
      <c r="F3964" t="s">
        <v>22</v>
      </c>
      <c r="G3964" t="s">
        <v>113</v>
      </c>
      <c r="H3964" t="s">
        <v>132</v>
      </c>
      <c r="I3964" t="s">
        <v>166</v>
      </c>
      <c r="J3964" t="s">
        <v>161</v>
      </c>
      <c r="K3964" t="s">
        <v>91</v>
      </c>
      <c r="L3964" t="s">
        <v>58</v>
      </c>
      <c r="M3964" t="s">
        <v>26</v>
      </c>
      <c r="N3964">
        <v>214017</v>
      </c>
      <c r="O3964">
        <v>209994</v>
      </c>
      <c r="P3964">
        <v>153105</v>
      </c>
      <c r="Q3964">
        <v>106702</v>
      </c>
      <c r="R3964">
        <v>0</v>
      </c>
      <c r="S3964">
        <v>0</v>
      </c>
      <c r="T3964">
        <v>0</v>
      </c>
      <c r="U3964">
        <v>0</v>
      </c>
      <c r="V3964">
        <v>98</v>
      </c>
      <c r="W3964">
        <v>71</v>
      </c>
      <c r="X3964">
        <v>49</v>
      </c>
      <c r="Y3964" t="s">
        <v>173</v>
      </c>
      <c r="Z3964" t="s">
        <v>173</v>
      </c>
      <c r="AA3964" t="s">
        <v>173</v>
      </c>
      <c r="AB3964" t="s">
        <v>173</v>
      </c>
      <c r="AC3964" s="25">
        <v>97.466268745387623</v>
      </c>
      <c r="AD3964" s="25">
        <v>71.061902131787448</v>
      </c>
      <c r="AE3964" s="25">
        <v>49.524490260056723</v>
      </c>
      <c r="AQ3964" s="5">
        <f>VLOOKUP(AR3964,'End KS4 denominations'!A:G,7,0)</f>
        <v>215453</v>
      </c>
      <c r="AR3964" s="5" t="str">
        <f t="shared" si="61"/>
        <v>Girls.S9.state-funded mainstream.Total.No religious character</v>
      </c>
    </row>
    <row r="3965" spans="1:44" x14ac:dyDescent="0.25">
      <c r="A3965">
        <v>201819</v>
      </c>
      <c r="B3965" t="s">
        <v>19</v>
      </c>
      <c r="C3965" t="s">
        <v>110</v>
      </c>
      <c r="D3965" t="s">
        <v>20</v>
      </c>
      <c r="E3965" t="s">
        <v>21</v>
      </c>
      <c r="F3965" t="s">
        <v>22</v>
      </c>
      <c r="G3965" t="s">
        <v>161</v>
      </c>
      <c r="H3965" t="s">
        <v>132</v>
      </c>
      <c r="I3965" t="s">
        <v>166</v>
      </c>
      <c r="J3965" t="s">
        <v>161</v>
      </c>
      <c r="K3965" t="s">
        <v>91</v>
      </c>
      <c r="L3965" t="s">
        <v>58</v>
      </c>
      <c r="M3965" t="s">
        <v>26</v>
      </c>
      <c r="N3965">
        <v>433959</v>
      </c>
      <c r="O3965">
        <v>425097</v>
      </c>
      <c r="P3965">
        <v>309410</v>
      </c>
      <c r="Q3965">
        <v>215837</v>
      </c>
      <c r="R3965">
        <v>0</v>
      </c>
      <c r="S3965">
        <v>0</v>
      </c>
      <c r="T3965">
        <v>0</v>
      </c>
      <c r="U3965">
        <v>0</v>
      </c>
      <c r="V3965">
        <v>97</v>
      </c>
      <c r="W3965">
        <v>71</v>
      </c>
      <c r="X3965">
        <v>49</v>
      </c>
      <c r="Y3965" t="s">
        <v>173</v>
      </c>
      <c r="Z3965" t="s">
        <v>173</v>
      </c>
      <c r="AA3965" t="s">
        <v>173</v>
      </c>
      <c r="AB3965" t="s">
        <v>173</v>
      </c>
      <c r="AC3965" s="25">
        <v>97.195464636926303</v>
      </c>
      <c r="AD3965" s="25">
        <v>70.744438829987914</v>
      </c>
      <c r="AE3965" s="25">
        <v>49.349624911115022</v>
      </c>
      <c r="AQ3965" s="5">
        <f>VLOOKUP(AR3965,'End KS4 denominations'!A:G,7,0)</f>
        <v>437363</v>
      </c>
      <c r="AR3965" s="5" t="str">
        <f t="shared" si="61"/>
        <v>Total.S9.state-funded mainstream.Total.No religious character</v>
      </c>
    </row>
    <row r="3966" spans="1:44" x14ac:dyDescent="0.25">
      <c r="A3966">
        <v>201819</v>
      </c>
      <c r="B3966" t="s">
        <v>19</v>
      </c>
      <c r="C3966" t="s">
        <v>110</v>
      </c>
      <c r="D3966" t="s">
        <v>20</v>
      </c>
      <c r="E3966" t="s">
        <v>21</v>
      </c>
      <c r="F3966" t="s">
        <v>22</v>
      </c>
      <c r="G3966" t="s">
        <v>111</v>
      </c>
      <c r="H3966" t="s">
        <v>132</v>
      </c>
      <c r="I3966" t="s">
        <v>166</v>
      </c>
      <c r="J3966" t="s">
        <v>161</v>
      </c>
      <c r="K3966" t="s">
        <v>133</v>
      </c>
      <c r="L3966" t="s">
        <v>58</v>
      </c>
      <c r="M3966" t="s">
        <v>26</v>
      </c>
      <c r="N3966">
        <v>5065</v>
      </c>
      <c r="O3966">
        <v>4986</v>
      </c>
      <c r="P3966">
        <v>3821</v>
      </c>
      <c r="Q3966">
        <v>2924</v>
      </c>
      <c r="R3966">
        <v>0</v>
      </c>
      <c r="S3966">
        <v>0</v>
      </c>
      <c r="T3966">
        <v>0</v>
      </c>
      <c r="U3966">
        <v>0</v>
      </c>
      <c r="V3966">
        <v>98</v>
      </c>
      <c r="W3966">
        <v>75</v>
      </c>
      <c r="X3966">
        <v>57</v>
      </c>
      <c r="Y3966" t="s">
        <v>173</v>
      </c>
      <c r="Z3966" t="s">
        <v>173</v>
      </c>
      <c r="AA3966" t="s">
        <v>173</v>
      </c>
      <c r="AB3966" t="s">
        <v>173</v>
      </c>
      <c r="AC3966" s="25">
        <v>97.516135341286912</v>
      </c>
      <c r="AD3966" s="25">
        <v>74.731077645218065</v>
      </c>
      <c r="AE3966" s="25">
        <v>57.187561118716999</v>
      </c>
      <c r="AQ3966" s="5">
        <f>VLOOKUP(AR3966,'End KS4 denominations'!A:G,7,0)</f>
        <v>5113</v>
      </c>
      <c r="AR3966" s="5" t="str">
        <f t="shared" si="61"/>
        <v>Boys.S9.state-funded mainstream.Total.Other Christian faith</v>
      </c>
    </row>
    <row r="3967" spans="1:44" x14ac:dyDescent="0.25">
      <c r="A3967">
        <v>201819</v>
      </c>
      <c r="B3967" t="s">
        <v>19</v>
      </c>
      <c r="C3967" t="s">
        <v>110</v>
      </c>
      <c r="D3967" t="s">
        <v>20</v>
      </c>
      <c r="E3967" t="s">
        <v>21</v>
      </c>
      <c r="F3967" t="s">
        <v>22</v>
      </c>
      <c r="G3967" t="s">
        <v>113</v>
      </c>
      <c r="H3967" t="s">
        <v>132</v>
      </c>
      <c r="I3967" t="s">
        <v>166</v>
      </c>
      <c r="J3967" t="s">
        <v>161</v>
      </c>
      <c r="K3967" t="s">
        <v>133</v>
      </c>
      <c r="L3967" t="s">
        <v>58</v>
      </c>
      <c r="M3967" t="s">
        <v>26</v>
      </c>
      <c r="N3967">
        <v>4493</v>
      </c>
      <c r="O3967">
        <v>4427</v>
      </c>
      <c r="P3967">
        <v>3366</v>
      </c>
      <c r="Q3967">
        <v>2484</v>
      </c>
      <c r="R3967">
        <v>0</v>
      </c>
      <c r="S3967">
        <v>0</v>
      </c>
      <c r="T3967">
        <v>0</v>
      </c>
      <c r="U3967">
        <v>0</v>
      </c>
      <c r="V3967">
        <v>98</v>
      </c>
      <c r="W3967">
        <v>74</v>
      </c>
      <c r="X3967">
        <v>55</v>
      </c>
      <c r="Y3967" t="s">
        <v>173</v>
      </c>
      <c r="Z3967" t="s">
        <v>173</v>
      </c>
      <c r="AA3967" t="s">
        <v>173</v>
      </c>
      <c r="AB3967" t="s">
        <v>173</v>
      </c>
      <c r="AC3967" s="25">
        <v>97.403740374037412</v>
      </c>
      <c r="AD3967" s="25">
        <v>74.059405940594061</v>
      </c>
      <c r="AE3967" s="25">
        <v>54.653465346534659</v>
      </c>
      <c r="AQ3967" s="5">
        <f>VLOOKUP(AR3967,'End KS4 denominations'!A:G,7,0)</f>
        <v>4545</v>
      </c>
      <c r="AR3967" s="5" t="str">
        <f t="shared" si="61"/>
        <v>Girls.S9.state-funded mainstream.Total.Other Christian faith</v>
      </c>
    </row>
    <row r="3968" spans="1:44" x14ac:dyDescent="0.25">
      <c r="A3968">
        <v>201819</v>
      </c>
      <c r="B3968" t="s">
        <v>19</v>
      </c>
      <c r="C3968" t="s">
        <v>110</v>
      </c>
      <c r="D3968" t="s">
        <v>20</v>
      </c>
      <c r="E3968" t="s">
        <v>21</v>
      </c>
      <c r="F3968" t="s">
        <v>22</v>
      </c>
      <c r="G3968" t="s">
        <v>161</v>
      </c>
      <c r="H3968" t="s">
        <v>132</v>
      </c>
      <c r="I3968" t="s">
        <v>166</v>
      </c>
      <c r="J3968" t="s">
        <v>161</v>
      </c>
      <c r="K3968" t="s">
        <v>133</v>
      </c>
      <c r="L3968" t="s">
        <v>58</v>
      </c>
      <c r="M3968" t="s">
        <v>26</v>
      </c>
      <c r="N3968">
        <v>9558</v>
      </c>
      <c r="O3968">
        <v>9413</v>
      </c>
      <c r="P3968">
        <v>7187</v>
      </c>
      <c r="Q3968">
        <v>5408</v>
      </c>
      <c r="R3968">
        <v>0</v>
      </c>
      <c r="S3968">
        <v>0</v>
      </c>
      <c r="T3968">
        <v>0</v>
      </c>
      <c r="U3968">
        <v>0</v>
      </c>
      <c r="V3968">
        <v>98</v>
      </c>
      <c r="W3968">
        <v>75</v>
      </c>
      <c r="X3968">
        <v>56</v>
      </c>
      <c r="Y3968" t="s">
        <v>173</v>
      </c>
      <c r="Z3968" t="s">
        <v>173</v>
      </c>
      <c r="AA3968" t="s">
        <v>173</v>
      </c>
      <c r="AB3968" t="s">
        <v>173</v>
      </c>
      <c r="AC3968" s="25">
        <v>97.46324290743425</v>
      </c>
      <c r="AD3968" s="25">
        <v>74.414992752122586</v>
      </c>
      <c r="AE3968" s="25">
        <v>55.995030026920688</v>
      </c>
      <c r="AQ3968" s="5">
        <f>VLOOKUP(AR3968,'End KS4 denominations'!A:G,7,0)</f>
        <v>9658</v>
      </c>
      <c r="AR3968" s="5" t="str">
        <f t="shared" ref="AR3968:AR4031" si="62">CONCATENATE(G3968,".",H3968,".",I3968,".",J3968,".",K3968)</f>
        <v>Total.S9.state-funded mainstream.Total.Other Christian faith</v>
      </c>
    </row>
    <row r="3969" spans="1:44" x14ac:dyDescent="0.25">
      <c r="A3969">
        <v>201819</v>
      </c>
      <c r="B3969" t="s">
        <v>19</v>
      </c>
      <c r="C3969" t="s">
        <v>110</v>
      </c>
      <c r="D3969" t="s">
        <v>20</v>
      </c>
      <c r="E3969" t="s">
        <v>21</v>
      </c>
      <c r="F3969" t="s">
        <v>22</v>
      </c>
      <c r="G3969" t="s">
        <v>111</v>
      </c>
      <c r="H3969" t="s">
        <v>132</v>
      </c>
      <c r="I3969" t="s">
        <v>166</v>
      </c>
      <c r="J3969" t="s">
        <v>161</v>
      </c>
      <c r="K3969" t="s">
        <v>134</v>
      </c>
      <c r="L3969" t="s">
        <v>58</v>
      </c>
      <c r="M3969" t="s">
        <v>26</v>
      </c>
      <c r="N3969">
        <v>24657</v>
      </c>
      <c r="O3969">
        <v>24263</v>
      </c>
      <c r="P3969">
        <v>18399</v>
      </c>
      <c r="Q3969">
        <v>12997</v>
      </c>
      <c r="R3969">
        <v>0</v>
      </c>
      <c r="S3969">
        <v>0</v>
      </c>
      <c r="T3969">
        <v>0</v>
      </c>
      <c r="U3969">
        <v>0</v>
      </c>
      <c r="V3969">
        <v>98</v>
      </c>
      <c r="W3969">
        <v>74</v>
      </c>
      <c r="X3969">
        <v>52</v>
      </c>
      <c r="Y3969" t="s">
        <v>173</v>
      </c>
      <c r="Z3969" t="s">
        <v>173</v>
      </c>
      <c r="AA3969" t="s">
        <v>173</v>
      </c>
      <c r="AB3969" t="s">
        <v>173</v>
      </c>
      <c r="AC3969" s="25">
        <v>97.673201561933894</v>
      </c>
      <c r="AD3969" s="25">
        <v>74.06706654321485</v>
      </c>
      <c r="AE3969" s="25">
        <v>52.320760033815063</v>
      </c>
      <c r="AQ3969" s="5">
        <f>VLOOKUP(AR3969,'End KS4 denominations'!A:G,7,0)</f>
        <v>24841</v>
      </c>
      <c r="AR3969" s="5" t="str">
        <f t="shared" si="62"/>
        <v>Boys.S9.state-funded mainstream.Total.Roman catholic</v>
      </c>
    </row>
    <row r="3970" spans="1:44" x14ac:dyDescent="0.25">
      <c r="A3970">
        <v>201819</v>
      </c>
      <c r="B3970" t="s">
        <v>19</v>
      </c>
      <c r="C3970" t="s">
        <v>110</v>
      </c>
      <c r="D3970" t="s">
        <v>20</v>
      </c>
      <c r="E3970" t="s">
        <v>21</v>
      </c>
      <c r="F3970" t="s">
        <v>22</v>
      </c>
      <c r="G3970" t="s">
        <v>113</v>
      </c>
      <c r="H3970" t="s">
        <v>132</v>
      </c>
      <c r="I3970" t="s">
        <v>166</v>
      </c>
      <c r="J3970" t="s">
        <v>161</v>
      </c>
      <c r="K3970" t="s">
        <v>134</v>
      </c>
      <c r="L3970" t="s">
        <v>58</v>
      </c>
      <c r="M3970" t="s">
        <v>26</v>
      </c>
      <c r="N3970">
        <v>25910</v>
      </c>
      <c r="O3970">
        <v>25562</v>
      </c>
      <c r="P3970">
        <v>19255</v>
      </c>
      <c r="Q3970">
        <v>13454</v>
      </c>
      <c r="R3970">
        <v>0</v>
      </c>
      <c r="S3970">
        <v>0</v>
      </c>
      <c r="T3970">
        <v>0</v>
      </c>
      <c r="U3970">
        <v>0</v>
      </c>
      <c r="V3970">
        <v>98</v>
      </c>
      <c r="W3970">
        <v>74</v>
      </c>
      <c r="X3970">
        <v>51</v>
      </c>
      <c r="Y3970" t="s">
        <v>173</v>
      </c>
      <c r="Z3970" t="s">
        <v>173</v>
      </c>
      <c r="AA3970" t="s">
        <v>173</v>
      </c>
      <c r="AB3970" t="s">
        <v>173</v>
      </c>
      <c r="AC3970" s="25">
        <v>98.073971761817063</v>
      </c>
      <c r="AD3970" s="25">
        <v>73.875844076120316</v>
      </c>
      <c r="AE3970" s="25">
        <v>51.619091467157766</v>
      </c>
      <c r="AQ3970" s="5">
        <f>VLOOKUP(AR3970,'End KS4 denominations'!A:G,7,0)</f>
        <v>26064</v>
      </c>
      <c r="AR3970" s="5" t="str">
        <f t="shared" si="62"/>
        <v>Girls.S9.state-funded mainstream.Total.Roman catholic</v>
      </c>
    </row>
    <row r="3971" spans="1:44" x14ac:dyDescent="0.25">
      <c r="A3971">
        <v>201819</v>
      </c>
      <c r="B3971" t="s">
        <v>19</v>
      </c>
      <c r="C3971" t="s">
        <v>110</v>
      </c>
      <c r="D3971" t="s">
        <v>20</v>
      </c>
      <c r="E3971" t="s">
        <v>21</v>
      </c>
      <c r="F3971" t="s">
        <v>22</v>
      </c>
      <c r="G3971" t="s">
        <v>161</v>
      </c>
      <c r="H3971" t="s">
        <v>132</v>
      </c>
      <c r="I3971" t="s">
        <v>166</v>
      </c>
      <c r="J3971" t="s">
        <v>161</v>
      </c>
      <c r="K3971" t="s">
        <v>134</v>
      </c>
      <c r="L3971" t="s">
        <v>58</v>
      </c>
      <c r="M3971" t="s">
        <v>26</v>
      </c>
      <c r="N3971">
        <v>50567</v>
      </c>
      <c r="O3971">
        <v>49825</v>
      </c>
      <c r="P3971">
        <v>37654</v>
      </c>
      <c r="Q3971">
        <v>26451</v>
      </c>
      <c r="R3971">
        <v>0</v>
      </c>
      <c r="S3971">
        <v>0</v>
      </c>
      <c r="T3971">
        <v>0</v>
      </c>
      <c r="U3971">
        <v>0</v>
      </c>
      <c r="V3971">
        <v>98</v>
      </c>
      <c r="W3971">
        <v>74</v>
      </c>
      <c r="X3971">
        <v>52</v>
      </c>
      <c r="Y3971" t="s">
        <v>173</v>
      </c>
      <c r="Z3971" t="s">
        <v>173</v>
      </c>
      <c r="AA3971" t="s">
        <v>173</v>
      </c>
      <c r="AB3971" t="s">
        <v>173</v>
      </c>
      <c r="AC3971" s="25">
        <v>97.878400942932913</v>
      </c>
      <c r="AD3971" s="25">
        <v>73.969158235929683</v>
      </c>
      <c r="AE3971" s="25">
        <v>51.961496906001372</v>
      </c>
      <c r="AQ3971" s="5">
        <f>VLOOKUP(AR3971,'End KS4 denominations'!A:G,7,0)</f>
        <v>50905</v>
      </c>
      <c r="AR3971" s="5" t="str">
        <f t="shared" si="62"/>
        <v>Total.S9.state-funded mainstream.Total.Roman catholic</v>
      </c>
    </row>
    <row r="3972" spans="1:44" x14ac:dyDescent="0.25">
      <c r="A3972">
        <v>201819</v>
      </c>
      <c r="B3972" t="s">
        <v>19</v>
      </c>
      <c r="C3972" t="s">
        <v>110</v>
      </c>
      <c r="D3972" t="s">
        <v>20</v>
      </c>
      <c r="E3972" t="s">
        <v>21</v>
      </c>
      <c r="F3972" t="s">
        <v>22</v>
      </c>
      <c r="G3972" t="s">
        <v>111</v>
      </c>
      <c r="H3972" t="s">
        <v>132</v>
      </c>
      <c r="I3972" t="s">
        <v>166</v>
      </c>
      <c r="J3972" t="s">
        <v>161</v>
      </c>
      <c r="K3972" t="s">
        <v>138</v>
      </c>
      <c r="L3972" t="s">
        <v>58</v>
      </c>
      <c r="M3972" t="s">
        <v>26</v>
      </c>
      <c r="N3972">
        <v>191</v>
      </c>
      <c r="O3972">
        <v>191</v>
      </c>
      <c r="P3972">
        <v>162</v>
      </c>
      <c r="Q3972">
        <v>121</v>
      </c>
      <c r="R3972">
        <v>0</v>
      </c>
      <c r="S3972">
        <v>0</v>
      </c>
      <c r="T3972">
        <v>0</v>
      </c>
      <c r="U3972">
        <v>0</v>
      </c>
      <c r="V3972">
        <v>100</v>
      </c>
      <c r="W3972">
        <v>84</v>
      </c>
      <c r="X3972">
        <v>63</v>
      </c>
      <c r="Y3972" t="s">
        <v>173</v>
      </c>
      <c r="Z3972" t="s">
        <v>173</v>
      </c>
      <c r="AA3972" t="s">
        <v>173</v>
      </c>
      <c r="AB3972" t="s">
        <v>173</v>
      </c>
      <c r="AC3972" s="25">
        <v>100</v>
      </c>
      <c r="AD3972" s="25">
        <v>84.816753926701566</v>
      </c>
      <c r="AE3972" s="25">
        <v>63.350785340314133</v>
      </c>
      <c r="AQ3972" s="5">
        <f>VLOOKUP(AR3972,'End KS4 denominations'!A:G,7,0)</f>
        <v>191</v>
      </c>
      <c r="AR3972" s="5" t="str">
        <f t="shared" si="62"/>
        <v>Boys.S9.state-funded mainstream.Total.Sikh</v>
      </c>
    </row>
    <row r="3973" spans="1:44" x14ac:dyDescent="0.25">
      <c r="A3973">
        <v>201819</v>
      </c>
      <c r="B3973" t="s">
        <v>19</v>
      </c>
      <c r="C3973" t="s">
        <v>110</v>
      </c>
      <c r="D3973" t="s">
        <v>20</v>
      </c>
      <c r="E3973" t="s">
        <v>21</v>
      </c>
      <c r="F3973" t="s">
        <v>22</v>
      </c>
      <c r="G3973" t="s">
        <v>113</v>
      </c>
      <c r="H3973" t="s">
        <v>132</v>
      </c>
      <c r="I3973" t="s">
        <v>166</v>
      </c>
      <c r="J3973" t="s">
        <v>161</v>
      </c>
      <c r="K3973" t="s">
        <v>138</v>
      </c>
      <c r="L3973" t="s">
        <v>58</v>
      </c>
      <c r="M3973" t="s">
        <v>26</v>
      </c>
      <c r="N3973">
        <v>158</v>
      </c>
      <c r="O3973">
        <v>158</v>
      </c>
      <c r="P3973">
        <v>132</v>
      </c>
      <c r="Q3973">
        <v>109</v>
      </c>
      <c r="R3973">
        <v>0</v>
      </c>
      <c r="S3973">
        <v>0</v>
      </c>
      <c r="T3973">
        <v>0</v>
      </c>
      <c r="U3973">
        <v>0</v>
      </c>
      <c r="V3973">
        <v>100</v>
      </c>
      <c r="W3973">
        <v>83</v>
      </c>
      <c r="X3973">
        <v>68</v>
      </c>
      <c r="Y3973" t="s">
        <v>173</v>
      </c>
      <c r="Z3973" t="s">
        <v>173</v>
      </c>
      <c r="AA3973" t="s">
        <v>173</v>
      </c>
      <c r="AB3973" t="s">
        <v>173</v>
      </c>
      <c r="AC3973" s="25">
        <v>100</v>
      </c>
      <c r="AD3973" s="25">
        <v>83.544303797468359</v>
      </c>
      <c r="AE3973" s="25">
        <v>68.987341772151893</v>
      </c>
      <c r="AQ3973" s="5">
        <f>VLOOKUP(AR3973,'End KS4 denominations'!A:G,7,0)</f>
        <v>158</v>
      </c>
      <c r="AR3973" s="5" t="str">
        <f t="shared" si="62"/>
        <v>Girls.S9.state-funded mainstream.Total.Sikh</v>
      </c>
    </row>
    <row r="3974" spans="1:44" x14ac:dyDescent="0.25">
      <c r="A3974">
        <v>201819</v>
      </c>
      <c r="B3974" t="s">
        <v>19</v>
      </c>
      <c r="C3974" t="s">
        <v>110</v>
      </c>
      <c r="D3974" t="s">
        <v>20</v>
      </c>
      <c r="E3974" t="s">
        <v>21</v>
      </c>
      <c r="F3974" t="s">
        <v>22</v>
      </c>
      <c r="G3974" t="s">
        <v>161</v>
      </c>
      <c r="H3974" t="s">
        <v>132</v>
      </c>
      <c r="I3974" t="s">
        <v>166</v>
      </c>
      <c r="J3974" t="s">
        <v>161</v>
      </c>
      <c r="K3974" t="s">
        <v>138</v>
      </c>
      <c r="L3974" t="s">
        <v>58</v>
      </c>
      <c r="M3974" t="s">
        <v>26</v>
      </c>
      <c r="N3974">
        <v>349</v>
      </c>
      <c r="O3974">
        <v>349</v>
      </c>
      <c r="P3974">
        <v>294</v>
      </c>
      <c r="Q3974">
        <v>230</v>
      </c>
      <c r="R3974">
        <v>0</v>
      </c>
      <c r="S3974">
        <v>0</v>
      </c>
      <c r="T3974">
        <v>0</v>
      </c>
      <c r="U3974">
        <v>0</v>
      </c>
      <c r="V3974">
        <v>100</v>
      </c>
      <c r="W3974">
        <v>84</v>
      </c>
      <c r="X3974">
        <v>65</v>
      </c>
      <c r="Y3974" t="s">
        <v>173</v>
      </c>
      <c r="Z3974" t="s">
        <v>173</v>
      </c>
      <c r="AA3974" t="s">
        <v>173</v>
      </c>
      <c r="AB3974" t="s">
        <v>173</v>
      </c>
      <c r="AC3974" s="25">
        <v>100</v>
      </c>
      <c r="AD3974" s="25">
        <v>84.240687679083095</v>
      </c>
      <c r="AE3974" s="25">
        <v>65.902578796561613</v>
      </c>
      <c r="AQ3974" s="5">
        <f>VLOOKUP(AR3974,'End KS4 denominations'!A:G,7,0)</f>
        <v>349</v>
      </c>
      <c r="AR3974" s="5" t="str">
        <f t="shared" si="62"/>
        <v>Total.S9.state-funded mainstream.Total.Sikh</v>
      </c>
    </row>
    <row r="3975" spans="1:44" x14ac:dyDescent="0.25">
      <c r="A3975">
        <v>201819</v>
      </c>
      <c r="B3975" t="s">
        <v>19</v>
      </c>
      <c r="C3975" t="s">
        <v>110</v>
      </c>
      <c r="D3975" t="s">
        <v>20</v>
      </c>
      <c r="E3975" t="s">
        <v>21</v>
      </c>
      <c r="F3975" t="s">
        <v>22</v>
      </c>
      <c r="G3975" t="s">
        <v>111</v>
      </c>
      <c r="H3975" t="s">
        <v>132</v>
      </c>
      <c r="I3975" t="s">
        <v>166</v>
      </c>
      <c r="J3975" t="s">
        <v>161</v>
      </c>
      <c r="K3975" t="s">
        <v>90</v>
      </c>
      <c r="L3975" t="s">
        <v>59</v>
      </c>
      <c r="M3975" t="s">
        <v>26</v>
      </c>
      <c r="N3975">
        <v>14919</v>
      </c>
      <c r="O3975">
        <v>14543</v>
      </c>
      <c r="P3975">
        <v>9613</v>
      </c>
      <c r="Q3975">
        <v>6670</v>
      </c>
      <c r="R3975">
        <v>0</v>
      </c>
      <c r="S3975">
        <v>0</v>
      </c>
      <c r="T3975">
        <v>0</v>
      </c>
      <c r="U3975">
        <v>0</v>
      </c>
      <c r="V3975">
        <v>97</v>
      </c>
      <c r="W3975">
        <v>64</v>
      </c>
      <c r="X3975">
        <v>44</v>
      </c>
      <c r="Y3975" t="s">
        <v>173</v>
      </c>
      <c r="Z3975" t="s">
        <v>173</v>
      </c>
      <c r="AA3975" t="s">
        <v>173</v>
      </c>
      <c r="AB3975" t="s">
        <v>173</v>
      </c>
      <c r="AC3975" s="25">
        <v>95.753226231235189</v>
      </c>
      <c r="AD3975" s="25">
        <v>63.293389518040556</v>
      </c>
      <c r="AE3975" s="25">
        <v>43.91624967079273</v>
      </c>
      <c r="AQ3975" s="5">
        <f>VLOOKUP(AR3975,'End KS4 denominations'!A:G,7,0)</f>
        <v>15188</v>
      </c>
      <c r="AR3975" s="5" t="str">
        <f t="shared" si="62"/>
        <v>Boys.S9.state-funded mainstream.Total.Church of England</v>
      </c>
    </row>
    <row r="3976" spans="1:44" x14ac:dyDescent="0.25">
      <c r="A3976">
        <v>201819</v>
      </c>
      <c r="B3976" t="s">
        <v>19</v>
      </c>
      <c r="C3976" t="s">
        <v>110</v>
      </c>
      <c r="D3976" t="s">
        <v>20</v>
      </c>
      <c r="E3976" t="s">
        <v>21</v>
      </c>
      <c r="F3976" t="s">
        <v>22</v>
      </c>
      <c r="G3976" t="s">
        <v>113</v>
      </c>
      <c r="H3976" t="s">
        <v>132</v>
      </c>
      <c r="I3976" t="s">
        <v>166</v>
      </c>
      <c r="J3976" t="s">
        <v>161</v>
      </c>
      <c r="K3976" t="s">
        <v>90</v>
      </c>
      <c r="L3976" t="s">
        <v>59</v>
      </c>
      <c r="M3976" t="s">
        <v>26</v>
      </c>
      <c r="N3976">
        <v>14464</v>
      </c>
      <c r="O3976">
        <v>14123</v>
      </c>
      <c r="P3976">
        <v>9473</v>
      </c>
      <c r="Q3976">
        <v>6466</v>
      </c>
      <c r="R3976">
        <v>0</v>
      </c>
      <c r="S3976">
        <v>0</v>
      </c>
      <c r="T3976">
        <v>0</v>
      </c>
      <c r="U3976">
        <v>0</v>
      </c>
      <c r="V3976">
        <v>97</v>
      </c>
      <c r="W3976">
        <v>65</v>
      </c>
      <c r="X3976">
        <v>44</v>
      </c>
      <c r="Y3976" t="s">
        <v>173</v>
      </c>
      <c r="Z3976" t="s">
        <v>173</v>
      </c>
      <c r="AA3976" t="s">
        <v>173</v>
      </c>
      <c r="AB3976" t="s">
        <v>173</v>
      </c>
      <c r="AC3976" s="25">
        <v>96.422475592271454</v>
      </c>
      <c r="AD3976" s="25">
        <v>64.6753601420086</v>
      </c>
      <c r="AE3976" s="25">
        <v>44.14555881750529</v>
      </c>
      <c r="AQ3976" s="5">
        <f>VLOOKUP(AR3976,'End KS4 denominations'!A:G,7,0)</f>
        <v>14647</v>
      </c>
      <c r="AR3976" s="5" t="str">
        <f t="shared" si="62"/>
        <v>Girls.S9.state-funded mainstream.Total.Church of England</v>
      </c>
    </row>
    <row r="3977" spans="1:44" x14ac:dyDescent="0.25">
      <c r="A3977">
        <v>201819</v>
      </c>
      <c r="B3977" t="s">
        <v>19</v>
      </c>
      <c r="C3977" t="s">
        <v>110</v>
      </c>
      <c r="D3977" t="s">
        <v>20</v>
      </c>
      <c r="E3977" t="s">
        <v>21</v>
      </c>
      <c r="F3977" t="s">
        <v>22</v>
      </c>
      <c r="G3977" t="s">
        <v>161</v>
      </c>
      <c r="H3977" t="s">
        <v>132</v>
      </c>
      <c r="I3977" t="s">
        <v>166</v>
      </c>
      <c r="J3977" t="s">
        <v>161</v>
      </c>
      <c r="K3977" t="s">
        <v>90</v>
      </c>
      <c r="L3977" t="s">
        <v>59</v>
      </c>
      <c r="M3977" t="s">
        <v>26</v>
      </c>
      <c r="N3977">
        <v>29383</v>
      </c>
      <c r="O3977">
        <v>28666</v>
      </c>
      <c r="P3977">
        <v>19086</v>
      </c>
      <c r="Q3977">
        <v>13136</v>
      </c>
      <c r="R3977">
        <v>0</v>
      </c>
      <c r="S3977">
        <v>0</v>
      </c>
      <c r="T3977">
        <v>0</v>
      </c>
      <c r="U3977">
        <v>0</v>
      </c>
      <c r="V3977">
        <v>97</v>
      </c>
      <c r="W3977">
        <v>64</v>
      </c>
      <c r="X3977">
        <v>44</v>
      </c>
      <c r="Y3977" t="s">
        <v>173</v>
      </c>
      <c r="Z3977" t="s">
        <v>173</v>
      </c>
      <c r="AA3977" t="s">
        <v>173</v>
      </c>
      <c r="AB3977" t="s">
        <v>173</v>
      </c>
      <c r="AC3977" s="25">
        <v>96.081783140606674</v>
      </c>
      <c r="AD3977" s="25">
        <v>63.97184514831573</v>
      </c>
      <c r="AE3977" s="25">
        <v>44.028825205295796</v>
      </c>
      <c r="AQ3977" s="5">
        <f>VLOOKUP(AR3977,'End KS4 denominations'!A:G,7,0)</f>
        <v>29835</v>
      </c>
      <c r="AR3977" s="5" t="str">
        <f t="shared" si="62"/>
        <v>Total.S9.state-funded mainstream.Total.Church of England</v>
      </c>
    </row>
    <row r="3978" spans="1:44" x14ac:dyDescent="0.25">
      <c r="A3978">
        <v>201819</v>
      </c>
      <c r="B3978" t="s">
        <v>19</v>
      </c>
      <c r="C3978" t="s">
        <v>110</v>
      </c>
      <c r="D3978" t="s">
        <v>20</v>
      </c>
      <c r="E3978" t="s">
        <v>21</v>
      </c>
      <c r="F3978" t="s">
        <v>22</v>
      </c>
      <c r="G3978" t="s">
        <v>111</v>
      </c>
      <c r="H3978" t="s">
        <v>132</v>
      </c>
      <c r="I3978" t="s">
        <v>166</v>
      </c>
      <c r="J3978" t="s">
        <v>161</v>
      </c>
      <c r="K3978" t="s">
        <v>135</v>
      </c>
      <c r="L3978" t="s">
        <v>59</v>
      </c>
      <c r="M3978" t="s">
        <v>26</v>
      </c>
      <c r="N3978">
        <v>77</v>
      </c>
      <c r="O3978">
        <v>76</v>
      </c>
      <c r="P3978">
        <v>64</v>
      </c>
      <c r="Q3978">
        <v>49</v>
      </c>
      <c r="R3978">
        <v>0</v>
      </c>
      <c r="S3978">
        <v>0</v>
      </c>
      <c r="T3978">
        <v>0</v>
      </c>
      <c r="U3978">
        <v>0</v>
      </c>
      <c r="V3978">
        <v>98</v>
      </c>
      <c r="W3978">
        <v>83</v>
      </c>
      <c r="X3978">
        <v>63</v>
      </c>
      <c r="Y3978" t="s">
        <v>173</v>
      </c>
      <c r="Z3978" t="s">
        <v>173</v>
      </c>
      <c r="AA3978" t="s">
        <v>173</v>
      </c>
      <c r="AB3978" t="s">
        <v>173</v>
      </c>
      <c r="AC3978" s="25">
        <v>98.701298701298697</v>
      </c>
      <c r="AD3978" s="25">
        <v>83.116883116883116</v>
      </c>
      <c r="AE3978" s="25">
        <v>63.636363636363633</v>
      </c>
      <c r="AQ3978" s="5">
        <f>VLOOKUP(AR3978,'End KS4 denominations'!A:G,7,0)</f>
        <v>77</v>
      </c>
      <c r="AR3978" s="5" t="str">
        <f t="shared" si="62"/>
        <v>Boys.S9.state-funded mainstream.Total.Hindu</v>
      </c>
    </row>
    <row r="3979" spans="1:44" x14ac:dyDescent="0.25">
      <c r="A3979">
        <v>201819</v>
      </c>
      <c r="B3979" t="s">
        <v>19</v>
      </c>
      <c r="C3979" t="s">
        <v>110</v>
      </c>
      <c r="D3979" t="s">
        <v>20</v>
      </c>
      <c r="E3979" t="s">
        <v>21</v>
      </c>
      <c r="F3979" t="s">
        <v>22</v>
      </c>
      <c r="G3979" t="s">
        <v>113</v>
      </c>
      <c r="H3979" t="s">
        <v>132</v>
      </c>
      <c r="I3979" t="s">
        <v>166</v>
      </c>
      <c r="J3979" t="s">
        <v>161</v>
      </c>
      <c r="K3979" t="s">
        <v>135</v>
      </c>
      <c r="L3979" t="s">
        <v>59</v>
      </c>
      <c r="M3979" t="s">
        <v>26</v>
      </c>
      <c r="N3979">
        <v>68</v>
      </c>
      <c r="O3979">
        <v>68</v>
      </c>
      <c r="P3979">
        <v>60</v>
      </c>
      <c r="Q3979">
        <v>50</v>
      </c>
      <c r="R3979">
        <v>0</v>
      </c>
      <c r="S3979">
        <v>0</v>
      </c>
      <c r="T3979">
        <v>0</v>
      </c>
      <c r="U3979">
        <v>0</v>
      </c>
      <c r="V3979">
        <v>100</v>
      </c>
      <c r="W3979">
        <v>88</v>
      </c>
      <c r="X3979">
        <v>73</v>
      </c>
      <c r="Y3979" t="s">
        <v>173</v>
      </c>
      <c r="Z3979" t="s">
        <v>173</v>
      </c>
      <c r="AA3979" t="s">
        <v>173</v>
      </c>
      <c r="AB3979" t="s">
        <v>173</v>
      </c>
      <c r="AC3979" s="25">
        <v>100</v>
      </c>
      <c r="AD3979" s="25">
        <v>88.235294117647058</v>
      </c>
      <c r="AE3979" s="25">
        <v>73.529411764705884</v>
      </c>
      <c r="AQ3979" s="5">
        <f>VLOOKUP(AR3979,'End KS4 denominations'!A:G,7,0)</f>
        <v>68</v>
      </c>
      <c r="AR3979" s="5" t="str">
        <f t="shared" si="62"/>
        <v>Girls.S9.state-funded mainstream.Total.Hindu</v>
      </c>
    </row>
    <row r="3980" spans="1:44" x14ac:dyDescent="0.25">
      <c r="A3980">
        <v>201819</v>
      </c>
      <c r="B3980" t="s">
        <v>19</v>
      </c>
      <c r="C3980" t="s">
        <v>110</v>
      </c>
      <c r="D3980" t="s">
        <v>20</v>
      </c>
      <c r="E3980" t="s">
        <v>21</v>
      </c>
      <c r="F3980" t="s">
        <v>22</v>
      </c>
      <c r="G3980" t="s">
        <v>161</v>
      </c>
      <c r="H3980" t="s">
        <v>132</v>
      </c>
      <c r="I3980" t="s">
        <v>166</v>
      </c>
      <c r="J3980" t="s">
        <v>161</v>
      </c>
      <c r="K3980" t="s">
        <v>135</v>
      </c>
      <c r="L3980" t="s">
        <v>59</v>
      </c>
      <c r="M3980" t="s">
        <v>26</v>
      </c>
      <c r="N3980">
        <v>145</v>
      </c>
      <c r="O3980">
        <v>144</v>
      </c>
      <c r="P3980">
        <v>124</v>
      </c>
      <c r="Q3980">
        <v>99</v>
      </c>
      <c r="R3980">
        <v>0</v>
      </c>
      <c r="S3980">
        <v>0</v>
      </c>
      <c r="T3980">
        <v>0</v>
      </c>
      <c r="U3980">
        <v>0</v>
      </c>
      <c r="V3980">
        <v>99</v>
      </c>
      <c r="W3980">
        <v>85</v>
      </c>
      <c r="X3980">
        <v>68</v>
      </c>
      <c r="Y3980" t="s">
        <v>173</v>
      </c>
      <c r="Z3980" t="s">
        <v>173</v>
      </c>
      <c r="AA3980" t="s">
        <v>173</v>
      </c>
      <c r="AB3980" t="s">
        <v>173</v>
      </c>
      <c r="AC3980" s="25">
        <v>99.310344827586206</v>
      </c>
      <c r="AD3980" s="25">
        <v>85.517241379310349</v>
      </c>
      <c r="AE3980" s="25">
        <v>68.275862068965523</v>
      </c>
      <c r="AQ3980" s="5">
        <f>VLOOKUP(AR3980,'End KS4 denominations'!A:G,7,0)</f>
        <v>145</v>
      </c>
      <c r="AR3980" s="5" t="str">
        <f t="shared" si="62"/>
        <v>Total.S9.state-funded mainstream.Total.Hindu</v>
      </c>
    </row>
    <row r="3981" spans="1:44" x14ac:dyDescent="0.25">
      <c r="A3981">
        <v>201819</v>
      </c>
      <c r="B3981" t="s">
        <v>19</v>
      </c>
      <c r="C3981" t="s">
        <v>110</v>
      </c>
      <c r="D3981" t="s">
        <v>20</v>
      </c>
      <c r="E3981" t="s">
        <v>21</v>
      </c>
      <c r="F3981" t="s">
        <v>22</v>
      </c>
      <c r="G3981" t="s">
        <v>111</v>
      </c>
      <c r="H3981" t="s">
        <v>132</v>
      </c>
      <c r="I3981" t="s">
        <v>166</v>
      </c>
      <c r="J3981" t="s">
        <v>161</v>
      </c>
      <c r="K3981" t="s">
        <v>136</v>
      </c>
      <c r="L3981" t="s">
        <v>59</v>
      </c>
      <c r="M3981" t="s">
        <v>26</v>
      </c>
      <c r="N3981">
        <v>606</v>
      </c>
      <c r="O3981">
        <v>597</v>
      </c>
      <c r="P3981">
        <v>502</v>
      </c>
      <c r="Q3981">
        <v>414</v>
      </c>
      <c r="R3981">
        <v>0</v>
      </c>
      <c r="S3981">
        <v>0</v>
      </c>
      <c r="T3981">
        <v>0</v>
      </c>
      <c r="U3981">
        <v>0</v>
      </c>
      <c r="V3981">
        <v>98</v>
      </c>
      <c r="W3981">
        <v>82</v>
      </c>
      <c r="X3981">
        <v>68</v>
      </c>
      <c r="Y3981" t="s">
        <v>173</v>
      </c>
      <c r="Z3981" t="s">
        <v>173</v>
      </c>
      <c r="AA3981" t="s">
        <v>173</v>
      </c>
      <c r="AB3981" t="s">
        <v>173</v>
      </c>
      <c r="AC3981" s="25">
        <v>95.673076923076934</v>
      </c>
      <c r="AD3981" s="25">
        <v>80.448717948717956</v>
      </c>
      <c r="AE3981" s="25">
        <v>66.34615384615384</v>
      </c>
      <c r="AQ3981" s="5">
        <f>VLOOKUP(AR3981,'End KS4 denominations'!A:G,7,0)</f>
        <v>624</v>
      </c>
      <c r="AR3981" s="5" t="str">
        <f t="shared" si="62"/>
        <v>Boys.S9.state-funded mainstream.Total.Jewish</v>
      </c>
    </row>
    <row r="3982" spans="1:44" x14ac:dyDescent="0.25">
      <c r="A3982">
        <v>201819</v>
      </c>
      <c r="B3982" t="s">
        <v>19</v>
      </c>
      <c r="C3982" t="s">
        <v>110</v>
      </c>
      <c r="D3982" t="s">
        <v>20</v>
      </c>
      <c r="E3982" t="s">
        <v>21</v>
      </c>
      <c r="F3982" t="s">
        <v>22</v>
      </c>
      <c r="G3982" t="s">
        <v>113</v>
      </c>
      <c r="H3982" t="s">
        <v>132</v>
      </c>
      <c r="I3982" t="s">
        <v>166</v>
      </c>
      <c r="J3982" t="s">
        <v>161</v>
      </c>
      <c r="K3982" t="s">
        <v>136</v>
      </c>
      <c r="L3982" t="s">
        <v>59</v>
      </c>
      <c r="M3982" t="s">
        <v>26</v>
      </c>
      <c r="N3982">
        <v>748</v>
      </c>
      <c r="O3982">
        <v>740</v>
      </c>
      <c r="P3982">
        <v>626</v>
      </c>
      <c r="Q3982">
        <v>493</v>
      </c>
      <c r="R3982">
        <v>0</v>
      </c>
      <c r="S3982">
        <v>0</v>
      </c>
      <c r="T3982">
        <v>0</v>
      </c>
      <c r="U3982">
        <v>0</v>
      </c>
      <c r="V3982">
        <v>98</v>
      </c>
      <c r="W3982">
        <v>83</v>
      </c>
      <c r="X3982">
        <v>65</v>
      </c>
      <c r="Y3982" t="s">
        <v>173</v>
      </c>
      <c r="Z3982" t="s">
        <v>173</v>
      </c>
      <c r="AA3982" t="s">
        <v>173</v>
      </c>
      <c r="AB3982" t="s">
        <v>173</v>
      </c>
      <c r="AC3982" s="25">
        <v>97.240473061760852</v>
      </c>
      <c r="AD3982" s="25">
        <v>82.260183968462556</v>
      </c>
      <c r="AE3982" s="25">
        <v>64.783180026281201</v>
      </c>
      <c r="AQ3982" s="5">
        <f>VLOOKUP(AR3982,'End KS4 denominations'!A:G,7,0)</f>
        <v>761</v>
      </c>
      <c r="AR3982" s="5" t="str">
        <f t="shared" si="62"/>
        <v>Girls.S9.state-funded mainstream.Total.Jewish</v>
      </c>
    </row>
    <row r="3983" spans="1:44" x14ac:dyDescent="0.25">
      <c r="A3983">
        <v>201819</v>
      </c>
      <c r="B3983" t="s">
        <v>19</v>
      </c>
      <c r="C3983" t="s">
        <v>110</v>
      </c>
      <c r="D3983" t="s">
        <v>20</v>
      </c>
      <c r="E3983" t="s">
        <v>21</v>
      </c>
      <c r="F3983" t="s">
        <v>22</v>
      </c>
      <c r="G3983" t="s">
        <v>161</v>
      </c>
      <c r="H3983" t="s">
        <v>132</v>
      </c>
      <c r="I3983" t="s">
        <v>166</v>
      </c>
      <c r="J3983" t="s">
        <v>161</v>
      </c>
      <c r="K3983" t="s">
        <v>136</v>
      </c>
      <c r="L3983" t="s">
        <v>59</v>
      </c>
      <c r="M3983" t="s">
        <v>26</v>
      </c>
      <c r="N3983">
        <v>1354</v>
      </c>
      <c r="O3983">
        <v>1337</v>
      </c>
      <c r="P3983">
        <v>1128</v>
      </c>
      <c r="Q3983">
        <v>907</v>
      </c>
      <c r="R3983">
        <v>0</v>
      </c>
      <c r="S3983">
        <v>0</v>
      </c>
      <c r="T3983">
        <v>0</v>
      </c>
      <c r="U3983">
        <v>0</v>
      </c>
      <c r="V3983">
        <v>98</v>
      </c>
      <c r="W3983">
        <v>83</v>
      </c>
      <c r="X3983">
        <v>66</v>
      </c>
      <c r="Y3983" t="s">
        <v>173</v>
      </c>
      <c r="Z3983" t="s">
        <v>173</v>
      </c>
      <c r="AA3983" t="s">
        <v>173</v>
      </c>
      <c r="AB3983" t="s">
        <v>173</v>
      </c>
      <c r="AC3983" s="25">
        <v>96.53429602888086</v>
      </c>
      <c r="AD3983" s="25">
        <v>81.444043321299645</v>
      </c>
      <c r="AE3983" s="25">
        <v>65.487364620938621</v>
      </c>
      <c r="AQ3983" s="5">
        <f>VLOOKUP(AR3983,'End KS4 denominations'!A:G,7,0)</f>
        <v>1385</v>
      </c>
      <c r="AR3983" s="5" t="str">
        <f t="shared" si="62"/>
        <v>Total.S9.state-funded mainstream.Total.Jewish</v>
      </c>
    </row>
    <row r="3984" spans="1:44" x14ac:dyDescent="0.25">
      <c r="A3984">
        <v>201819</v>
      </c>
      <c r="B3984" t="s">
        <v>19</v>
      </c>
      <c r="C3984" t="s">
        <v>110</v>
      </c>
      <c r="D3984" t="s">
        <v>20</v>
      </c>
      <c r="E3984" t="s">
        <v>21</v>
      </c>
      <c r="F3984" t="s">
        <v>22</v>
      </c>
      <c r="G3984" t="s">
        <v>111</v>
      </c>
      <c r="H3984" t="s">
        <v>132</v>
      </c>
      <c r="I3984" t="s">
        <v>166</v>
      </c>
      <c r="J3984" t="s">
        <v>161</v>
      </c>
      <c r="K3984" t="s">
        <v>137</v>
      </c>
      <c r="L3984" t="s">
        <v>59</v>
      </c>
      <c r="M3984" t="s">
        <v>26</v>
      </c>
      <c r="N3984">
        <v>387</v>
      </c>
      <c r="O3984">
        <v>367</v>
      </c>
      <c r="P3984">
        <v>314</v>
      </c>
      <c r="Q3984">
        <v>241</v>
      </c>
      <c r="R3984">
        <v>0</v>
      </c>
      <c r="S3984">
        <v>0</v>
      </c>
      <c r="T3984">
        <v>0</v>
      </c>
      <c r="U3984">
        <v>0</v>
      </c>
      <c r="V3984">
        <v>94</v>
      </c>
      <c r="W3984">
        <v>81</v>
      </c>
      <c r="X3984">
        <v>62</v>
      </c>
      <c r="Y3984" t="s">
        <v>173</v>
      </c>
      <c r="Z3984" t="s">
        <v>173</v>
      </c>
      <c r="AA3984" t="s">
        <v>173</v>
      </c>
      <c r="AB3984" t="s">
        <v>173</v>
      </c>
      <c r="AC3984" s="25">
        <v>94.344473007712082</v>
      </c>
      <c r="AD3984" s="25">
        <v>80.719794344473002</v>
      </c>
      <c r="AE3984" s="25">
        <v>61.953727506426738</v>
      </c>
      <c r="AQ3984" s="5">
        <f>VLOOKUP(AR3984,'End KS4 denominations'!A:G,7,0)</f>
        <v>389</v>
      </c>
      <c r="AR3984" s="5" t="str">
        <f t="shared" si="62"/>
        <v>Boys.S9.state-funded mainstream.Total.Muslim</v>
      </c>
    </row>
    <row r="3985" spans="1:44" x14ac:dyDescent="0.25">
      <c r="A3985">
        <v>201819</v>
      </c>
      <c r="B3985" t="s">
        <v>19</v>
      </c>
      <c r="C3985" t="s">
        <v>110</v>
      </c>
      <c r="D3985" t="s">
        <v>20</v>
      </c>
      <c r="E3985" t="s">
        <v>21</v>
      </c>
      <c r="F3985" t="s">
        <v>22</v>
      </c>
      <c r="G3985" t="s">
        <v>113</v>
      </c>
      <c r="H3985" t="s">
        <v>132</v>
      </c>
      <c r="I3985" t="s">
        <v>166</v>
      </c>
      <c r="J3985" t="s">
        <v>161</v>
      </c>
      <c r="K3985" t="s">
        <v>137</v>
      </c>
      <c r="L3985" t="s">
        <v>59</v>
      </c>
      <c r="M3985" t="s">
        <v>26</v>
      </c>
      <c r="N3985">
        <v>773</v>
      </c>
      <c r="O3985">
        <v>764</v>
      </c>
      <c r="P3985">
        <v>632</v>
      </c>
      <c r="Q3985">
        <v>495</v>
      </c>
      <c r="R3985">
        <v>0</v>
      </c>
      <c r="S3985">
        <v>0</v>
      </c>
      <c r="T3985">
        <v>0</v>
      </c>
      <c r="U3985">
        <v>0</v>
      </c>
      <c r="V3985">
        <v>98</v>
      </c>
      <c r="W3985">
        <v>81</v>
      </c>
      <c r="X3985">
        <v>64</v>
      </c>
      <c r="Y3985" t="s">
        <v>173</v>
      </c>
      <c r="Z3985" t="s">
        <v>173</v>
      </c>
      <c r="AA3985" t="s">
        <v>173</v>
      </c>
      <c r="AB3985" t="s">
        <v>173</v>
      </c>
      <c r="AC3985" s="25">
        <v>97.573435504469984</v>
      </c>
      <c r="AD3985" s="25">
        <v>80.715197956577271</v>
      </c>
      <c r="AE3985" s="25">
        <v>63.218390804597703</v>
      </c>
      <c r="AQ3985" s="5">
        <f>VLOOKUP(AR3985,'End KS4 denominations'!A:G,7,0)</f>
        <v>783</v>
      </c>
      <c r="AR3985" s="5" t="str">
        <f t="shared" si="62"/>
        <v>Girls.S9.state-funded mainstream.Total.Muslim</v>
      </c>
    </row>
    <row r="3986" spans="1:44" x14ac:dyDescent="0.25">
      <c r="A3986">
        <v>201819</v>
      </c>
      <c r="B3986" t="s">
        <v>19</v>
      </c>
      <c r="C3986" t="s">
        <v>110</v>
      </c>
      <c r="D3986" t="s">
        <v>20</v>
      </c>
      <c r="E3986" t="s">
        <v>21</v>
      </c>
      <c r="F3986" t="s">
        <v>22</v>
      </c>
      <c r="G3986" t="s">
        <v>161</v>
      </c>
      <c r="H3986" t="s">
        <v>132</v>
      </c>
      <c r="I3986" t="s">
        <v>166</v>
      </c>
      <c r="J3986" t="s">
        <v>161</v>
      </c>
      <c r="K3986" t="s">
        <v>137</v>
      </c>
      <c r="L3986" t="s">
        <v>59</v>
      </c>
      <c r="M3986" t="s">
        <v>26</v>
      </c>
      <c r="N3986">
        <v>1160</v>
      </c>
      <c r="O3986">
        <v>1131</v>
      </c>
      <c r="P3986">
        <v>946</v>
      </c>
      <c r="Q3986">
        <v>736</v>
      </c>
      <c r="R3986">
        <v>0</v>
      </c>
      <c r="S3986">
        <v>0</v>
      </c>
      <c r="T3986">
        <v>0</v>
      </c>
      <c r="U3986">
        <v>0</v>
      </c>
      <c r="V3986">
        <v>97</v>
      </c>
      <c r="W3986">
        <v>81</v>
      </c>
      <c r="X3986">
        <v>63</v>
      </c>
      <c r="Y3986" t="s">
        <v>173</v>
      </c>
      <c r="Z3986" t="s">
        <v>173</v>
      </c>
      <c r="AA3986" t="s">
        <v>173</v>
      </c>
      <c r="AB3986" t="s">
        <v>173</v>
      </c>
      <c r="AC3986" s="25">
        <v>96.50170648464163</v>
      </c>
      <c r="AD3986" s="25">
        <v>80.716723549488052</v>
      </c>
      <c r="AE3986" s="25">
        <v>62.798634812286693</v>
      </c>
      <c r="AQ3986" s="5">
        <f>VLOOKUP(AR3986,'End KS4 denominations'!A:G,7,0)</f>
        <v>1172</v>
      </c>
      <c r="AR3986" s="5" t="str">
        <f t="shared" si="62"/>
        <v>Total.S9.state-funded mainstream.Total.Muslim</v>
      </c>
    </row>
    <row r="3987" spans="1:44" x14ac:dyDescent="0.25">
      <c r="A3987">
        <v>201819</v>
      </c>
      <c r="B3987" t="s">
        <v>19</v>
      </c>
      <c r="C3987" t="s">
        <v>110</v>
      </c>
      <c r="D3987" t="s">
        <v>20</v>
      </c>
      <c r="E3987" t="s">
        <v>21</v>
      </c>
      <c r="F3987" t="s">
        <v>22</v>
      </c>
      <c r="G3987" t="s">
        <v>111</v>
      </c>
      <c r="H3987" t="s">
        <v>132</v>
      </c>
      <c r="I3987" t="s">
        <v>166</v>
      </c>
      <c r="J3987" t="s">
        <v>161</v>
      </c>
      <c r="K3987" t="s">
        <v>91</v>
      </c>
      <c r="L3987" t="s">
        <v>59</v>
      </c>
      <c r="M3987" t="s">
        <v>26</v>
      </c>
      <c r="N3987">
        <v>217478</v>
      </c>
      <c r="O3987">
        <v>210980</v>
      </c>
      <c r="P3987">
        <v>132667</v>
      </c>
      <c r="Q3987">
        <v>90662</v>
      </c>
      <c r="R3987">
        <v>0</v>
      </c>
      <c r="S3987">
        <v>0</v>
      </c>
      <c r="T3987">
        <v>0</v>
      </c>
      <c r="U3987">
        <v>0</v>
      </c>
      <c r="V3987">
        <v>97</v>
      </c>
      <c r="W3987">
        <v>61</v>
      </c>
      <c r="X3987">
        <v>41</v>
      </c>
      <c r="Y3987" t="s">
        <v>173</v>
      </c>
      <c r="Z3987" t="s">
        <v>173</v>
      </c>
      <c r="AA3987" t="s">
        <v>173</v>
      </c>
      <c r="AB3987" t="s">
        <v>173</v>
      </c>
      <c r="AC3987" s="25">
        <v>95.074579784597361</v>
      </c>
      <c r="AD3987" s="25">
        <v>59.784146726150247</v>
      </c>
      <c r="AE3987" s="25">
        <v>40.855301698886933</v>
      </c>
      <c r="AQ3987" s="5">
        <f>VLOOKUP(AR3987,'End KS4 denominations'!A:G,7,0)</f>
        <v>221910</v>
      </c>
      <c r="AR3987" s="5" t="str">
        <f t="shared" si="62"/>
        <v>Boys.S9.state-funded mainstream.Total.No religious character</v>
      </c>
    </row>
    <row r="3988" spans="1:44" x14ac:dyDescent="0.25">
      <c r="A3988">
        <v>201819</v>
      </c>
      <c r="B3988" t="s">
        <v>19</v>
      </c>
      <c r="C3988" t="s">
        <v>110</v>
      </c>
      <c r="D3988" t="s">
        <v>20</v>
      </c>
      <c r="E3988" t="s">
        <v>21</v>
      </c>
      <c r="F3988" t="s">
        <v>22</v>
      </c>
      <c r="G3988" t="s">
        <v>113</v>
      </c>
      <c r="H3988" t="s">
        <v>132</v>
      </c>
      <c r="I3988" t="s">
        <v>166</v>
      </c>
      <c r="J3988" t="s">
        <v>161</v>
      </c>
      <c r="K3988" t="s">
        <v>91</v>
      </c>
      <c r="L3988" t="s">
        <v>59</v>
      </c>
      <c r="M3988" t="s">
        <v>26</v>
      </c>
      <c r="N3988">
        <v>212357</v>
      </c>
      <c r="O3988">
        <v>206840</v>
      </c>
      <c r="P3988">
        <v>135560</v>
      </c>
      <c r="Q3988">
        <v>92604</v>
      </c>
      <c r="R3988">
        <v>0</v>
      </c>
      <c r="S3988">
        <v>0</v>
      </c>
      <c r="T3988">
        <v>0</v>
      </c>
      <c r="U3988">
        <v>0</v>
      </c>
      <c r="V3988">
        <v>97</v>
      </c>
      <c r="W3988">
        <v>63</v>
      </c>
      <c r="X3988">
        <v>43</v>
      </c>
      <c r="Y3988" t="s">
        <v>173</v>
      </c>
      <c r="Z3988" t="s">
        <v>173</v>
      </c>
      <c r="AA3988" t="s">
        <v>173</v>
      </c>
      <c r="AB3988" t="s">
        <v>173</v>
      </c>
      <c r="AC3988" s="25">
        <v>96.002376388353838</v>
      </c>
      <c r="AD3988" s="25">
        <v>62.918594774730451</v>
      </c>
      <c r="AE3988" s="25">
        <v>42.981067796688841</v>
      </c>
      <c r="AQ3988" s="5">
        <f>VLOOKUP(AR3988,'End KS4 denominations'!A:G,7,0)</f>
        <v>215453</v>
      </c>
      <c r="AR3988" s="5" t="str">
        <f t="shared" si="62"/>
        <v>Girls.S9.state-funded mainstream.Total.No religious character</v>
      </c>
    </row>
    <row r="3989" spans="1:44" x14ac:dyDescent="0.25">
      <c r="A3989">
        <v>201819</v>
      </c>
      <c r="B3989" t="s">
        <v>19</v>
      </c>
      <c r="C3989" t="s">
        <v>110</v>
      </c>
      <c r="D3989" t="s">
        <v>20</v>
      </c>
      <c r="E3989" t="s">
        <v>21</v>
      </c>
      <c r="F3989" t="s">
        <v>22</v>
      </c>
      <c r="G3989" t="s">
        <v>161</v>
      </c>
      <c r="H3989" t="s">
        <v>132</v>
      </c>
      <c r="I3989" t="s">
        <v>166</v>
      </c>
      <c r="J3989" t="s">
        <v>161</v>
      </c>
      <c r="K3989" t="s">
        <v>91</v>
      </c>
      <c r="L3989" t="s">
        <v>59</v>
      </c>
      <c r="M3989" t="s">
        <v>26</v>
      </c>
      <c r="N3989">
        <v>429835</v>
      </c>
      <c r="O3989">
        <v>417820</v>
      </c>
      <c r="P3989">
        <v>268227</v>
      </c>
      <c r="Q3989">
        <v>183266</v>
      </c>
      <c r="R3989">
        <v>0</v>
      </c>
      <c r="S3989">
        <v>0</v>
      </c>
      <c r="T3989">
        <v>0</v>
      </c>
      <c r="U3989">
        <v>0</v>
      </c>
      <c r="V3989">
        <v>97</v>
      </c>
      <c r="W3989">
        <v>62</v>
      </c>
      <c r="X3989">
        <v>42</v>
      </c>
      <c r="Y3989" t="s">
        <v>173</v>
      </c>
      <c r="Z3989" t="s">
        <v>173</v>
      </c>
      <c r="AA3989" t="s">
        <v>173</v>
      </c>
      <c r="AB3989" t="s">
        <v>173</v>
      </c>
      <c r="AC3989" s="25">
        <v>95.531629333071152</v>
      </c>
      <c r="AD3989" s="25">
        <v>61.328233069555495</v>
      </c>
      <c r="AE3989" s="25">
        <v>41.902492894917955</v>
      </c>
      <c r="AQ3989" s="5">
        <f>VLOOKUP(AR3989,'End KS4 denominations'!A:G,7,0)</f>
        <v>437363</v>
      </c>
      <c r="AR3989" s="5" t="str">
        <f t="shared" si="62"/>
        <v>Total.S9.state-funded mainstream.Total.No religious character</v>
      </c>
    </row>
    <row r="3990" spans="1:44" x14ac:dyDescent="0.25">
      <c r="A3990">
        <v>201819</v>
      </c>
      <c r="B3990" t="s">
        <v>19</v>
      </c>
      <c r="C3990" t="s">
        <v>110</v>
      </c>
      <c r="D3990" t="s">
        <v>20</v>
      </c>
      <c r="E3990" t="s">
        <v>21</v>
      </c>
      <c r="F3990" t="s">
        <v>22</v>
      </c>
      <c r="G3990" t="s">
        <v>111</v>
      </c>
      <c r="H3990" t="s">
        <v>132</v>
      </c>
      <c r="I3990" t="s">
        <v>166</v>
      </c>
      <c r="J3990" t="s">
        <v>161</v>
      </c>
      <c r="K3990" t="s">
        <v>133</v>
      </c>
      <c r="L3990" t="s">
        <v>59</v>
      </c>
      <c r="M3990" t="s">
        <v>26</v>
      </c>
      <c r="N3990">
        <v>5034</v>
      </c>
      <c r="O3990">
        <v>4929</v>
      </c>
      <c r="P3990">
        <v>3422</v>
      </c>
      <c r="Q3990">
        <v>2606</v>
      </c>
      <c r="R3990">
        <v>0</v>
      </c>
      <c r="S3990">
        <v>0</v>
      </c>
      <c r="T3990">
        <v>0</v>
      </c>
      <c r="U3990">
        <v>0</v>
      </c>
      <c r="V3990">
        <v>97</v>
      </c>
      <c r="W3990">
        <v>67</v>
      </c>
      <c r="X3990">
        <v>51</v>
      </c>
      <c r="Y3990" t="s">
        <v>173</v>
      </c>
      <c r="Z3990" t="s">
        <v>173</v>
      </c>
      <c r="AA3990" t="s">
        <v>173</v>
      </c>
      <c r="AB3990" t="s">
        <v>173</v>
      </c>
      <c r="AC3990" s="25">
        <v>96.401329943281837</v>
      </c>
      <c r="AD3990" s="25">
        <v>66.927439859182485</v>
      </c>
      <c r="AE3990" s="25">
        <v>50.968120477214939</v>
      </c>
      <c r="AQ3990" s="5">
        <f>VLOOKUP(AR3990,'End KS4 denominations'!A:G,7,0)</f>
        <v>5113</v>
      </c>
      <c r="AR3990" s="5" t="str">
        <f t="shared" si="62"/>
        <v>Boys.S9.state-funded mainstream.Total.Other Christian faith</v>
      </c>
    </row>
    <row r="3991" spans="1:44" x14ac:dyDescent="0.25">
      <c r="A3991">
        <v>201819</v>
      </c>
      <c r="B3991" t="s">
        <v>19</v>
      </c>
      <c r="C3991" t="s">
        <v>110</v>
      </c>
      <c r="D3991" t="s">
        <v>20</v>
      </c>
      <c r="E3991" t="s">
        <v>21</v>
      </c>
      <c r="F3991" t="s">
        <v>22</v>
      </c>
      <c r="G3991" t="s">
        <v>113</v>
      </c>
      <c r="H3991" t="s">
        <v>132</v>
      </c>
      <c r="I3991" t="s">
        <v>166</v>
      </c>
      <c r="J3991" t="s">
        <v>161</v>
      </c>
      <c r="K3991" t="s">
        <v>133</v>
      </c>
      <c r="L3991" t="s">
        <v>59</v>
      </c>
      <c r="M3991" t="s">
        <v>26</v>
      </c>
      <c r="N3991">
        <v>4476</v>
      </c>
      <c r="O3991">
        <v>4379</v>
      </c>
      <c r="P3991">
        <v>3077</v>
      </c>
      <c r="Q3991">
        <v>2235</v>
      </c>
      <c r="R3991">
        <v>0</v>
      </c>
      <c r="S3991">
        <v>0</v>
      </c>
      <c r="T3991">
        <v>0</v>
      </c>
      <c r="U3991">
        <v>0</v>
      </c>
      <c r="V3991">
        <v>97</v>
      </c>
      <c r="W3991">
        <v>68</v>
      </c>
      <c r="X3991">
        <v>49</v>
      </c>
      <c r="Y3991" t="s">
        <v>173</v>
      </c>
      <c r="Z3991" t="s">
        <v>173</v>
      </c>
      <c r="AA3991" t="s">
        <v>173</v>
      </c>
      <c r="AB3991" t="s">
        <v>173</v>
      </c>
      <c r="AC3991" s="25">
        <v>96.34763476347635</v>
      </c>
      <c r="AD3991" s="25">
        <v>67.700770077007704</v>
      </c>
      <c r="AE3991" s="25">
        <v>49.174917491749177</v>
      </c>
      <c r="AQ3991" s="5">
        <f>VLOOKUP(AR3991,'End KS4 denominations'!A:G,7,0)</f>
        <v>4545</v>
      </c>
      <c r="AR3991" s="5" t="str">
        <f t="shared" si="62"/>
        <v>Girls.S9.state-funded mainstream.Total.Other Christian faith</v>
      </c>
    </row>
    <row r="3992" spans="1:44" x14ac:dyDescent="0.25">
      <c r="A3992">
        <v>201819</v>
      </c>
      <c r="B3992" t="s">
        <v>19</v>
      </c>
      <c r="C3992" t="s">
        <v>110</v>
      </c>
      <c r="D3992" t="s">
        <v>20</v>
      </c>
      <c r="E3992" t="s">
        <v>21</v>
      </c>
      <c r="F3992" t="s">
        <v>22</v>
      </c>
      <c r="G3992" t="s">
        <v>161</v>
      </c>
      <c r="H3992" t="s">
        <v>132</v>
      </c>
      <c r="I3992" t="s">
        <v>166</v>
      </c>
      <c r="J3992" t="s">
        <v>161</v>
      </c>
      <c r="K3992" t="s">
        <v>133</v>
      </c>
      <c r="L3992" t="s">
        <v>59</v>
      </c>
      <c r="M3992" t="s">
        <v>26</v>
      </c>
      <c r="N3992">
        <v>9510</v>
      </c>
      <c r="O3992">
        <v>9308</v>
      </c>
      <c r="P3992">
        <v>6499</v>
      </c>
      <c r="Q3992">
        <v>4841</v>
      </c>
      <c r="R3992">
        <v>0</v>
      </c>
      <c r="S3992">
        <v>0</v>
      </c>
      <c r="T3992">
        <v>0</v>
      </c>
      <c r="U3992">
        <v>0</v>
      </c>
      <c r="V3992">
        <v>97</v>
      </c>
      <c r="W3992">
        <v>68</v>
      </c>
      <c r="X3992">
        <v>50</v>
      </c>
      <c r="Y3992" t="s">
        <v>173</v>
      </c>
      <c r="Z3992" t="s">
        <v>173</v>
      </c>
      <c r="AA3992" t="s">
        <v>173</v>
      </c>
      <c r="AB3992" t="s">
        <v>173</v>
      </c>
      <c r="AC3992" s="25">
        <v>96.376061296334655</v>
      </c>
      <c r="AD3992" s="25">
        <v>67.291364671774687</v>
      </c>
      <c r="AE3992" s="25">
        <v>50.12424932698282</v>
      </c>
      <c r="AQ3992" s="5">
        <f>VLOOKUP(AR3992,'End KS4 denominations'!A:G,7,0)</f>
        <v>9658</v>
      </c>
      <c r="AR3992" s="5" t="str">
        <f t="shared" si="62"/>
        <v>Total.S9.state-funded mainstream.Total.Other Christian faith</v>
      </c>
    </row>
    <row r="3993" spans="1:44" x14ac:dyDescent="0.25">
      <c r="A3993">
        <v>201819</v>
      </c>
      <c r="B3993" t="s">
        <v>19</v>
      </c>
      <c r="C3993" t="s">
        <v>110</v>
      </c>
      <c r="D3993" t="s">
        <v>20</v>
      </c>
      <c r="E3993" t="s">
        <v>21</v>
      </c>
      <c r="F3993" t="s">
        <v>22</v>
      </c>
      <c r="G3993" t="s">
        <v>111</v>
      </c>
      <c r="H3993" t="s">
        <v>132</v>
      </c>
      <c r="I3993" t="s">
        <v>166</v>
      </c>
      <c r="J3993" t="s">
        <v>161</v>
      </c>
      <c r="K3993" t="s">
        <v>134</v>
      </c>
      <c r="L3993" t="s">
        <v>59</v>
      </c>
      <c r="M3993" t="s">
        <v>26</v>
      </c>
      <c r="N3993">
        <v>24425</v>
      </c>
      <c r="O3993">
        <v>23816</v>
      </c>
      <c r="P3993">
        <v>15843</v>
      </c>
      <c r="Q3993">
        <v>10895</v>
      </c>
      <c r="R3993">
        <v>0</v>
      </c>
      <c r="S3993">
        <v>0</v>
      </c>
      <c r="T3993">
        <v>0</v>
      </c>
      <c r="U3993">
        <v>0</v>
      </c>
      <c r="V3993">
        <v>97</v>
      </c>
      <c r="W3993">
        <v>64</v>
      </c>
      <c r="X3993">
        <v>44</v>
      </c>
      <c r="Y3993" t="s">
        <v>173</v>
      </c>
      <c r="Z3993" t="s">
        <v>173</v>
      </c>
      <c r="AA3993" t="s">
        <v>173</v>
      </c>
      <c r="AB3993" t="s">
        <v>173</v>
      </c>
      <c r="AC3993" s="25">
        <v>95.873757095124986</v>
      </c>
      <c r="AD3993" s="25">
        <v>63.777625699448492</v>
      </c>
      <c r="AE3993" s="25">
        <v>43.858942876695785</v>
      </c>
      <c r="AQ3993" s="5">
        <f>VLOOKUP(AR3993,'End KS4 denominations'!A:G,7,0)</f>
        <v>24841</v>
      </c>
      <c r="AR3993" s="5" t="str">
        <f t="shared" si="62"/>
        <v>Boys.S9.state-funded mainstream.Total.Roman catholic</v>
      </c>
    </row>
    <row r="3994" spans="1:44" x14ac:dyDescent="0.25">
      <c r="A3994">
        <v>201819</v>
      </c>
      <c r="B3994" t="s">
        <v>19</v>
      </c>
      <c r="C3994" t="s">
        <v>110</v>
      </c>
      <c r="D3994" t="s">
        <v>20</v>
      </c>
      <c r="E3994" t="s">
        <v>21</v>
      </c>
      <c r="F3994" t="s">
        <v>22</v>
      </c>
      <c r="G3994" t="s">
        <v>113</v>
      </c>
      <c r="H3994" t="s">
        <v>132</v>
      </c>
      <c r="I3994" t="s">
        <v>166</v>
      </c>
      <c r="J3994" t="s">
        <v>161</v>
      </c>
      <c r="K3994" t="s">
        <v>134</v>
      </c>
      <c r="L3994" t="s">
        <v>59</v>
      </c>
      <c r="M3994" t="s">
        <v>26</v>
      </c>
      <c r="N3994">
        <v>25704</v>
      </c>
      <c r="O3994">
        <v>25162</v>
      </c>
      <c r="P3994">
        <v>17087</v>
      </c>
      <c r="Q3994">
        <v>11642</v>
      </c>
      <c r="R3994">
        <v>0</v>
      </c>
      <c r="S3994">
        <v>0</v>
      </c>
      <c r="T3994">
        <v>0</v>
      </c>
      <c r="U3994">
        <v>0</v>
      </c>
      <c r="V3994">
        <v>97</v>
      </c>
      <c r="W3994">
        <v>66</v>
      </c>
      <c r="X3994">
        <v>45</v>
      </c>
      <c r="Y3994" t="s">
        <v>173</v>
      </c>
      <c r="Z3994" t="s">
        <v>173</v>
      </c>
      <c r="AA3994" t="s">
        <v>173</v>
      </c>
      <c r="AB3994" t="s">
        <v>173</v>
      </c>
      <c r="AC3994" s="25">
        <v>96.539287906691214</v>
      </c>
      <c r="AD3994" s="25">
        <v>65.55785758133824</v>
      </c>
      <c r="AE3994" s="25">
        <v>44.66697360343769</v>
      </c>
      <c r="AQ3994" s="5">
        <f>VLOOKUP(AR3994,'End KS4 denominations'!A:G,7,0)</f>
        <v>26064</v>
      </c>
      <c r="AR3994" s="5" t="str">
        <f t="shared" si="62"/>
        <v>Girls.S9.state-funded mainstream.Total.Roman catholic</v>
      </c>
    </row>
    <row r="3995" spans="1:44" x14ac:dyDescent="0.25">
      <c r="A3995">
        <v>201819</v>
      </c>
      <c r="B3995" t="s">
        <v>19</v>
      </c>
      <c r="C3995" t="s">
        <v>110</v>
      </c>
      <c r="D3995" t="s">
        <v>20</v>
      </c>
      <c r="E3995" t="s">
        <v>21</v>
      </c>
      <c r="F3995" t="s">
        <v>22</v>
      </c>
      <c r="G3995" t="s">
        <v>161</v>
      </c>
      <c r="H3995" t="s">
        <v>132</v>
      </c>
      <c r="I3995" t="s">
        <v>166</v>
      </c>
      <c r="J3995" t="s">
        <v>161</v>
      </c>
      <c r="K3995" t="s">
        <v>134</v>
      </c>
      <c r="L3995" t="s">
        <v>59</v>
      </c>
      <c r="M3995" t="s">
        <v>26</v>
      </c>
      <c r="N3995">
        <v>50129</v>
      </c>
      <c r="O3995">
        <v>48978</v>
      </c>
      <c r="P3995">
        <v>32930</v>
      </c>
      <c r="Q3995">
        <v>22537</v>
      </c>
      <c r="R3995">
        <v>0</v>
      </c>
      <c r="S3995">
        <v>0</v>
      </c>
      <c r="T3995">
        <v>0</v>
      </c>
      <c r="U3995">
        <v>0</v>
      </c>
      <c r="V3995">
        <v>97</v>
      </c>
      <c r="W3995">
        <v>65</v>
      </c>
      <c r="X3995">
        <v>44</v>
      </c>
      <c r="Y3995" t="s">
        <v>173</v>
      </c>
      <c r="Z3995" t="s">
        <v>173</v>
      </c>
      <c r="AA3995" t="s">
        <v>173</v>
      </c>
      <c r="AB3995" t="s">
        <v>173</v>
      </c>
      <c r="AC3995" s="25">
        <v>96.214517237992339</v>
      </c>
      <c r="AD3995" s="25">
        <v>64.689126804832526</v>
      </c>
      <c r="AE3995" s="25">
        <v>44.272664767704548</v>
      </c>
      <c r="AQ3995" s="5">
        <f>VLOOKUP(AR3995,'End KS4 denominations'!A:G,7,0)</f>
        <v>50905</v>
      </c>
      <c r="AR3995" s="5" t="str">
        <f t="shared" si="62"/>
        <v>Total.S9.state-funded mainstream.Total.Roman catholic</v>
      </c>
    </row>
    <row r="3996" spans="1:44" x14ac:dyDescent="0.25">
      <c r="A3996">
        <v>201819</v>
      </c>
      <c r="B3996" t="s">
        <v>19</v>
      </c>
      <c r="C3996" t="s">
        <v>110</v>
      </c>
      <c r="D3996" t="s">
        <v>20</v>
      </c>
      <c r="E3996" t="s">
        <v>21</v>
      </c>
      <c r="F3996" t="s">
        <v>22</v>
      </c>
      <c r="G3996" t="s">
        <v>111</v>
      </c>
      <c r="H3996" t="s">
        <v>132</v>
      </c>
      <c r="I3996" t="s">
        <v>166</v>
      </c>
      <c r="J3996" t="s">
        <v>161</v>
      </c>
      <c r="K3996" t="s">
        <v>138</v>
      </c>
      <c r="L3996" t="s">
        <v>59</v>
      </c>
      <c r="M3996" t="s">
        <v>26</v>
      </c>
      <c r="N3996">
        <v>191</v>
      </c>
      <c r="O3996">
        <v>191</v>
      </c>
      <c r="P3996">
        <v>142</v>
      </c>
      <c r="Q3996">
        <v>101</v>
      </c>
      <c r="R3996">
        <v>0</v>
      </c>
      <c r="S3996">
        <v>0</v>
      </c>
      <c r="T3996">
        <v>0</v>
      </c>
      <c r="U3996">
        <v>0</v>
      </c>
      <c r="V3996">
        <v>100</v>
      </c>
      <c r="W3996">
        <v>74</v>
      </c>
      <c r="X3996">
        <v>52</v>
      </c>
      <c r="Y3996" t="s">
        <v>173</v>
      </c>
      <c r="Z3996" t="s">
        <v>173</v>
      </c>
      <c r="AA3996" t="s">
        <v>173</v>
      </c>
      <c r="AB3996" t="s">
        <v>173</v>
      </c>
      <c r="AC3996" s="25">
        <v>100</v>
      </c>
      <c r="AD3996" s="25">
        <v>74.345549738219901</v>
      </c>
      <c r="AE3996" s="25">
        <v>52.879581151832454</v>
      </c>
      <c r="AQ3996" s="5">
        <f>VLOOKUP(AR3996,'End KS4 denominations'!A:G,7,0)</f>
        <v>191</v>
      </c>
      <c r="AR3996" s="5" t="str">
        <f t="shared" si="62"/>
        <v>Boys.S9.state-funded mainstream.Total.Sikh</v>
      </c>
    </row>
    <row r="3997" spans="1:44" x14ac:dyDescent="0.25">
      <c r="A3997">
        <v>201819</v>
      </c>
      <c r="B3997" t="s">
        <v>19</v>
      </c>
      <c r="C3997" t="s">
        <v>110</v>
      </c>
      <c r="D3997" t="s">
        <v>20</v>
      </c>
      <c r="E3997" t="s">
        <v>21</v>
      </c>
      <c r="F3997" t="s">
        <v>22</v>
      </c>
      <c r="G3997" t="s">
        <v>113</v>
      </c>
      <c r="H3997" t="s">
        <v>132</v>
      </c>
      <c r="I3997" t="s">
        <v>166</v>
      </c>
      <c r="J3997" t="s">
        <v>161</v>
      </c>
      <c r="K3997" t="s">
        <v>138</v>
      </c>
      <c r="L3997" t="s">
        <v>59</v>
      </c>
      <c r="M3997" t="s">
        <v>26</v>
      </c>
      <c r="N3997">
        <v>158</v>
      </c>
      <c r="O3997">
        <v>157</v>
      </c>
      <c r="P3997">
        <v>125</v>
      </c>
      <c r="Q3997">
        <v>86</v>
      </c>
      <c r="R3997">
        <v>0</v>
      </c>
      <c r="S3997">
        <v>0</v>
      </c>
      <c r="T3997">
        <v>0</v>
      </c>
      <c r="U3997">
        <v>0</v>
      </c>
      <c r="V3997">
        <v>99</v>
      </c>
      <c r="W3997">
        <v>79</v>
      </c>
      <c r="X3997">
        <v>54</v>
      </c>
      <c r="Y3997" t="s">
        <v>173</v>
      </c>
      <c r="Z3997" t="s">
        <v>173</v>
      </c>
      <c r="AA3997" t="s">
        <v>173</v>
      </c>
      <c r="AB3997" t="s">
        <v>173</v>
      </c>
      <c r="AC3997" s="25">
        <v>99.367088607594937</v>
      </c>
      <c r="AD3997" s="25">
        <v>79.113924050632917</v>
      </c>
      <c r="AE3997" s="25">
        <v>54.430379746835442</v>
      </c>
      <c r="AQ3997" s="5">
        <f>VLOOKUP(AR3997,'End KS4 denominations'!A:G,7,0)</f>
        <v>158</v>
      </c>
      <c r="AR3997" s="5" t="str">
        <f t="shared" si="62"/>
        <v>Girls.S9.state-funded mainstream.Total.Sikh</v>
      </c>
    </row>
    <row r="3998" spans="1:44" x14ac:dyDescent="0.25">
      <c r="A3998">
        <v>201819</v>
      </c>
      <c r="B3998" t="s">
        <v>19</v>
      </c>
      <c r="C3998" t="s">
        <v>110</v>
      </c>
      <c r="D3998" t="s">
        <v>20</v>
      </c>
      <c r="E3998" t="s">
        <v>21</v>
      </c>
      <c r="F3998" t="s">
        <v>22</v>
      </c>
      <c r="G3998" t="s">
        <v>161</v>
      </c>
      <c r="H3998" t="s">
        <v>132</v>
      </c>
      <c r="I3998" t="s">
        <v>166</v>
      </c>
      <c r="J3998" t="s">
        <v>161</v>
      </c>
      <c r="K3998" t="s">
        <v>138</v>
      </c>
      <c r="L3998" t="s">
        <v>59</v>
      </c>
      <c r="M3998" t="s">
        <v>26</v>
      </c>
      <c r="N3998">
        <v>349</v>
      </c>
      <c r="O3998">
        <v>348</v>
      </c>
      <c r="P3998">
        <v>267</v>
      </c>
      <c r="Q3998">
        <v>187</v>
      </c>
      <c r="R3998">
        <v>0</v>
      </c>
      <c r="S3998">
        <v>0</v>
      </c>
      <c r="T3998">
        <v>0</v>
      </c>
      <c r="U3998">
        <v>0</v>
      </c>
      <c r="V3998">
        <v>99</v>
      </c>
      <c r="W3998">
        <v>76</v>
      </c>
      <c r="X3998">
        <v>53</v>
      </c>
      <c r="Y3998" t="s">
        <v>173</v>
      </c>
      <c r="Z3998" t="s">
        <v>173</v>
      </c>
      <c r="AA3998" t="s">
        <v>173</v>
      </c>
      <c r="AB3998" t="s">
        <v>173</v>
      </c>
      <c r="AC3998" s="25">
        <v>99.713467048710598</v>
      </c>
      <c r="AD3998" s="25">
        <v>76.504297994269336</v>
      </c>
      <c r="AE3998" s="25">
        <v>53.581661891117484</v>
      </c>
      <c r="AQ3998" s="5">
        <f>VLOOKUP(AR3998,'End KS4 denominations'!A:G,7,0)</f>
        <v>349</v>
      </c>
      <c r="AR3998" s="5" t="str">
        <f t="shared" si="62"/>
        <v>Total.S9.state-funded mainstream.Total.Sikh</v>
      </c>
    </row>
    <row r="3999" spans="1:44" x14ac:dyDescent="0.25">
      <c r="A3999">
        <v>201819</v>
      </c>
      <c r="B3999" t="s">
        <v>19</v>
      </c>
      <c r="C3999" t="s">
        <v>110</v>
      </c>
      <c r="D3999" t="s">
        <v>20</v>
      </c>
      <c r="E3999" t="s">
        <v>21</v>
      </c>
      <c r="F3999" t="s">
        <v>22</v>
      </c>
      <c r="G3999" t="s">
        <v>111</v>
      </c>
      <c r="H3999" t="s">
        <v>132</v>
      </c>
      <c r="I3999" t="s">
        <v>166</v>
      </c>
      <c r="J3999" t="s">
        <v>161</v>
      </c>
      <c r="K3999" t="s">
        <v>90</v>
      </c>
      <c r="L3999" t="s">
        <v>60</v>
      </c>
      <c r="M3999" t="s">
        <v>26</v>
      </c>
      <c r="N3999">
        <v>843</v>
      </c>
      <c r="O3999">
        <v>832</v>
      </c>
      <c r="P3999">
        <v>494</v>
      </c>
      <c r="Q3999">
        <v>318</v>
      </c>
      <c r="R3999">
        <v>0</v>
      </c>
      <c r="S3999">
        <v>0</v>
      </c>
      <c r="T3999">
        <v>0</v>
      </c>
      <c r="U3999">
        <v>0</v>
      </c>
      <c r="V3999">
        <v>98</v>
      </c>
      <c r="W3999">
        <v>58</v>
      </c>
      <c r="X3999">
        <v>37</v>
      </c>
      <c r="Y3999" t="s">
        <v>173</v>
      </c>
      <c r="Z3999" t="s">
        <v>173</v>
      </c>
      <c r="AA3999" t="s">
        <v>173</v>
      </c>
      <c r="AB3999" t="s">
        <v>173</v>
      </c>
      <c r="AC3999" s="25">
        <v>5.4780089544377137</v>
      </c>
      <c r="AD3999" s="25">
        <v>3.2525678166973928</v>
      </c>
      <c r="AE3999" s="25">
        <v>2.0937582301817224</v>
      </c>
      <c r="AQ3999" s="5">
        <f>VLOOKUP(AR3999,'End KS4 denominations'!A:G,7,0)</f>
        <v>15188</v>
      </c>
      <c r="AR3999" s="5" t="str">
        <f t="shared" si="62"/>
        <v>Boys.S9.state-funded mainstream.Total.Church of England</v>
      </c>
    </row>
    <row r="4000" spans="1:44" x14ac:dyDescent="0.25">
      <c r="A4000">
        <v>201819</v>
      </c>
      <c r="B4000" t="s">
        <v>19</v>
      </c>
      <c r="C4000" t="s">
        <v>110</v>
      </c>
      <c r="D4000" t="s">
        <v>20</v>
      </c>
      <c r="E4000" t="s">
        <v>21</v>
      </c>
      <c r="F4000" t="s">
        <v>22</v>
      </c>
      <c r="G4000" t="s">
        <v>113</v>
      </c>
      <c r="H4000" t="s">
        <v>132</v>
      </c>
      <c r="I4000" t="s">
        <v>166</v>
      </c>
      <c r="J4000" t="s">
        <v>161</v>
      </c>
      <c r="K4000" t="s">
        <v>90</v>
      </c>
      <c r="L4000" t="s">
        <v>60</v>
      </c>
      <c r="M4000" t="s">
        <v>26</v>
      </c>
      <c r="N4000">
        <v>771</v>
      </c>
      <c r="O4000">
        <v>767</v>
      </c>
      <c r="P4000">
        <v>605</v>
      </c>
      <c r="Q4000">
        <v>503</v>
      </c>
      <c r="R4000">
        <v>0</v>
      </c>
      <c r="S4000">
        <v>0</v>
      </c>
      <c r="T4000">
        <v>0</v>
      </c>
      <c r="U4000">
        <v>0</v>
      </c>
      <c r="V4000">
        <v>99</v>
      </c>
      <c r="W4000">
        <v>78</v>
      </c>
      <c r="X4000">
        <v>65</v>
      </c>
      <c r="Y4000" t="s">
        <v>173</v>
      </c>
      <c r="Z4000" t="s">
        <v>173</v>
      </c>
      <c r="AA4000" t="s">
        <v>173</v>
      </c>
      <c r="AB4000" t="s">
        <v>173</v>
      </c>
      <c r="AC4000" s="25">
        <v>5.2365672151293774</v>
      </c>
      <c r="AD4000" s="25">
        <v>4.1305386768621561</v>
      </c>
      <c r="AE4000" s="25">
        <v>3.4341503379531644</v>
      </c>
      <c r="AQ4000" s="5">
        <f>VLOOKUP(AR4000,'End KS4 denominations'!A:G,7,0)</f>
        <v>14647</v>
      </c>
      <c r="AR4000" s="5" t="str">
        <f t="shared" si="62"/>
        <v>Girls.S9.state-funded mainstream.Total.Church of England</v>
      </c>
    </row>
    <row r="4001" spans="1:44" x14ac:dyDescent="0.25">
      <c r="A4001">
        <v>201819</v>
      </c>
      <c r="B4001" t="s">
        <v>19</v>
      </c>
      <c r="C4001" t="s">
        <v>110</v>
      </c>
      <c r="D4001" t="s">
        <v>20</v>
      </c>
      <c r="E4001" t="s">
        <v>21</v>
      </c>
      <c r="F4001" t="s">
        <v>22</v>
      </c>
      <c r="G4001" t="s">
        <v>161</v>
      </c>
      <c r="H4001" t="s">
        <v>132</v>
      </c>
      <c r="I4001" t="s">
        <v>166</v>
      </c>
      <c r="J4001" t="s">
        <v>161</v>
      </c>
      <c r="K4001" t="s">
        <v>90</v>
      </c>
      <c r="L4001" t="s">
        <v>60</v>
      </c>
      <c r="M4001" t="s">
        <v>26</v>
      </c>
      <c r="N4001">
        <v>1614</v>
      </c>
      <c r="O4001">
        <v>1599</v>
      </c>
      <c r="P4001">
        <v>1099</v>
      </c>
      <c r="Q4001">
        <v>821</v>
      </c>
      <c r="R4001">
        <v>0</v>
      </c>
      <c r="S4001">
        <v>0</v>
      </c>
      <c r="T4001">
        <v>0</v>
      </c>
      <c r="U4001">
        <v>0</v>
      </c>
      <c r="V4001">
        <v>99</v>
      </c>
      <c r="W4001">
        <v>68</v>
      </c>
      <c r="X4001">
        <v>50</v>
      </c>
      <c r="Y4001" t="s">
        <v>173</v>
      </c>
      <c r="Z4001" t="s">
        <v>173</v>
      </c>
      <c r="AA4001" t="s">
        <v>173</v>
      </c>
      <c r="AB4001" t="s">
        <v>173</v>
      </c>
      <c r="AC4001" s="25">
        <v>5.3594771241830061</v>
      </c>
      <c r="AD4001" s="25">
        <v>3.6835930953578009</v>
      </c>
      <c r="AE4001" s="25">
        <v>2.7518015753309872</v>
      </c>
      <c r="AQ4001" s="5">
        <f>VLOOKUP(AR4001,'End KS4 denominations'!A:G,7,0)</f>
        <v>29835</v>
      </c>
      <c r="AR4001" s="5" t="str">
        <f t="shared" si="62"/>
        <v>Total.S9.state-funded mainstream.Total.Church of England</v>
      </c>
    </row>
    <row r="4002" spans="1:44" x14ac:dyDescent="0.25">
      <c r="A4002">
        <v>201819</v>
      </c>
      <c r="B4002" t="s">
        <v>19</v>
      </c>
      <c r="C4002" t="s">
        <v>110</v>
      </c>
      <c r="D4002" t="s">
        <v>20</v>
      </c>
      <c r="E4002" t="s">
        <v>21</v>
      </c>
      <c r="F4002" t="s">
        <v>22</v>
      </c>
      <c r="G4002" t="s">
        <v>111</v>
      </c>
      <c r="H4002" t="s">
        <v>132</v>
      </c>
      <c r="I4002" t="s">
        <v>166</v>
      </c>
      <c r="J4002" t="s">
        <v>161</v>
      </c>
      <c r="K4002" t="s">
        <v>135</v>
      </c>
      <c r="L4002" t="s">
        <v>60</v>
      </c>
      <c r="M4002" t="s">
        <v>26</v>
      </c>
      <c r="N4002">
        <v>7</v>
      </c>
      <c r="O4002">
        <v>7</v>
      </c>
      <c r="P4002">
        <v>5</v>
      </c>
      <c r="Q4002">
        <v>3</v>
      </c>
      <c r="R4002">
        <v>0</v>
      </c>
      <c r="S4002">
        <v>0</v>
      </c>
      <c r="T4002">
        <v>0</v>
      </c>
      <c r="U4002">
        <v>0</v>
      </c>
      <c r="V4002">
        <v>100</v>
      </c>
      <c r="W4002">
        <v>71</v>
      </c>
      <c r="X4002">
        <v>42</v>
      </c>
      <c r="Y4002" t="s">
        <v>173</v>
      </c>
      <c r="Z4002" t="s">
        <v>173</v>
      </c>
      <c r="AA4002" t="s">
        <v>173</v>
      </c>
      <c r="AB4002" t="s">
        <v>173</v>
      </c>
      <c r="AC4002" s="25">
        <v>9.0909090909090917</v>
      </c>
      <c r="AD4002" s="25">
        <v>6.4935064935064926</v>
      </c>
      <c r="AE4002" s="25">
        <v>3.8961038961038961</v>
      </c>
      <c r="AQ4002" s="5">
        <f>VLOOKUP(AR4002,'End KS4 denominations'!A:G,7,0)</f>
        <v>77</v>
      </c>
      <c r="AR4002" s="5" t="str">
        <f t="shared" si="62"/>
        <v>Boys.S9.state-funded mainstream.Total.Hindu</v>
      </c>
    </row>
    <row r="4003" spans="1:44" x14ac:dyDescent="0.25">
      <c r="A4003">
        <v>201819</v>
      </c>
      <c r="B4003" t="s">
        <v>19</v>
      </c>
      <c r="C4003" t="s">
        <v>110</v>
      </c>
      <c r="D4003" t="s">
        <v>20</v>
      </c>
      <c r="E4003" t="s">
        <v>21</v>
      </c>
      <c r="F4003" t="s">
        <v>22</v>
      </c>
      <c r="G4003" t="s">
        <v>113</v>
      </c>
      <c r="H4003" t="s">
        <v>132</v>
      </c>
      <c r="I4003" t="s">
        <v>166</v>
      </c>
      <c r="J4003" t="s">
        <v>161</v>
      </c>
      <c r="K4003" t="s">
        <v>135</v>
      </c>
      <c r="L4003" t="s">
        <v>60</v>
      </c>
      <c r="M4003" t="s">
        <v>26</v>
      </c>
      <c r="N4003">
        <v>12</v>
      </c>
      <c r="O4003">
        <v>12</v>
      </c>
      <c r="P4003">
        <v>9</v>
      </c>
      <c r="Q4003">
        <v>8</v>
      </c>
      <c r="R4003">
        <v>0</v>
      </c>
      <c r="S4003">
        <v>0</v>
      </c>
      <c r="T4003">
        <v>0</v>
      </c>
      <c r="U4003">
        <v>0</v>
      </c>
      <c r="V4003">
        <v>100</v>
      </c>
      <c r="W4003">
        <v>75</v>
      </c>
      <c r="X4003">
        <v>66</v>
      </c>
      <c r="Y4003" t="s">
        <v>173</v>
      </c>
      <c r="Z4003" t="s">
        <v>173</v>
      </c>
      <c r="AA4003" t="s">
        <v>173</v>
      </c>
      <c r="AB4003" t="s">
        <v>173</v>
      </c>
      <c r="AC4003" s="25">
        <v>17.647058823529413</v>
      </c>
      <c r="AD4003" s="25">
        <v>13.23529411764706</v>
      </c>
      <c r="AE4003" s="25">
        <v>11.76470588235294</v>
      </c>
      <c r="AQ4003" s="5">
        <f>VLOOKUP(AR4003,'End KS4 denominations'!A:G,7,0)</f>
        <v>68</v>
      </c>
      <c r="AR4003" s="5" t="str">
        <f t="shared" si="62"/>
        <v>Girls.S9.state-funded mainstream.Total.Hindu</v>
      </c>
    </row>
    <row r="4004" spans="1:44" x14ac:dyDescent="0.25">
      <c r="A4004">
        <v>201819</v>
      </c>
      <c r="B4004" t="s">
        <v>19</v>
      </c>
      <c r="C4004" t="s">
        <v>110</v>
      </c>
      <c r="D4004" t="s">
        <v>20</v>
      </c>
      <c r="E4004" t="s">
        <v>21</v>
      </c>
      <c r="F4004" t="s">
        <v>22</v>
      </c>
      <c r="G4004" t="s">
        <v>161</v>
      </c>
      <c r="H4004" t="s">
        <v>132</v>
      </c>
      <c r="I4004" t="s">
        <v>166</v>
      </c>
      <c r="J4004" t="s">
        <v>161</v>
      </c>
      <c r="K4004" t="s">
        <v>135</v>
      </c>
      <c r="L4004" t="s">
        <v>60</v>
      </c>
      <c r="M4004" t="s">
        <v>26</v>
      </c>
      <c r="N4004">
        <v>19</v>
      </c>
      <c r="O4004">
        <v>19</v>
      </c>
      <c r="P4004">
        <v>14</v>
      </c>
      <c r="Q4004">
        <v>11</v>
      </c>
      <c r="R4004">
        <v>0</v>
      </c>
      <c r="S4004">
        <v>0</v>
      </c>
      <c r="T4004">
        <v>0</v>
      </c>
      <c r="U4004">
        <v>0</v>
      </c>
      <c r="V4004">
        <v>100</v>
      </c>
      <c r="W4004">
        <v>73</v>
      </c>
      <c r="X4004">
        <v>57</v>
      </c>
      <c r="Y4004" t="s">
        <v>173</v>
      </c>
      <c r="Z4004" t="s">
        <v>173</v>
      </c>
      <c r="AA4004" t="s">
        <v>173</v>
      </c>
      <c r="AB4004" t="s">
        <v>173</v>
      </c>
      <c r="AC4004" s="25">
        <v>13.103448275862069</v>
      </c>
      <c r="AD4004" s="25">
        <v>9.6551724137931032</v>
      </c>
      <c r="AE4004" s="25">
        <v>7.5862068965517242</v>
      </c>
      <c r="AQ4004" s="5">
        <f>VLOOKUP(AR4004,'End KS4 denominations'!A:G,7,0)</f>
        <v>145</v>
      </c>
      <c r="AR4004" s="5" t="str">
        <f t="shared" si="62"/>
        <v>Total.S9.state-funded mainstream.Total.Hindu</v>
      </c>
    </row>
    <row r="4005" spans="1:44" x14ac:dyDescent="0.25">
      <c r="A4005">
        <v>201819</v>
      </c>
      <c r="B4005" t="s">
        <v>19</v>
      </c>
      <c r="C4005" t="s">
        <v>110</v>
      </c>
      <c r="D4005" t="s">
        <v>20</v>
      </c>
      <c r="E4005" t="s">
        <v>21</v>
      </c>
      <c r="F4005" t="s">
        <v>22</v>
      </c>
      <c r="G4005" t="s">
        <v>111</v>
      </c>
      <c r="H4005" t="s">
        <v>132</v>
      </c>
      <c r="I4005" t="s">
        <v>166</v>
      </c>
      <c r="J4005" t="s">
        <v>161</v>
      </c>
      <c r="K4005" t="s">
        <v>136</v>
      </c>
      <c r="L4005" t="s">
        <v>60</v>
      </c>
      <c r="M4005" t="s">
        <v>26</v>
      </c>
      <c r="N4005">
        <v>6</v>
      </c>
      <c r="O4005">
        <v>6</v>
      </c>
      <c r="P4005">
        <v>6</v>
      </c>
      <c r="Q4005">
        <v>6</v>
      </c>
      <c r="R4005">
        <v>0</v>
      </c>
      <c r="S4005">
        <v>0</v>
      </c>
      <c r="T4005">
        <v>0</v>
      </c>
      <c r="U4005">
        <v>0</v>
      </c>
      <c r="V4005">
        <v>100</v>
      </c>
      <c r="W4005">
        <v>100</v>
      </c>
      <c r="X4005">
        <v>100</v>
      </c>
      <c r="Y4005" t="s">
        <v>173</v>
      </c>
      <c r="Z4005" t="s">
        <v>173</v>
      </c>
      <c r="AA4005" t="s">
        <v>173</v>
      </c>
      <c r="AB4005" t="s">
        <v>173</v>
      </c>
      <c r="AC4005" s="25">
        <v>0.96153846153846156</v>
      </c>
      <c r="AD4005" s="25">
        <v>0.96153846153846156</v>
      </c>
      <c r="AE4005" s="25">
        <v>0.96153846153846156</v>
      </c>
      <c r="AQ4005" s="5">
        <f>VLOOKUP(AR4005,'End KS4 denominations'!A:G,7,0)</f>
        <v>624</v>
      </c>
      <c r="AR4005" s="5" t="str">
        <f t="shared" si="62"/>
        <v>Boys.S9.state-funded mainstream.Total.Jewish</v>
      </c>
    </row>
    <row r="4006" spans="1:44" x14ac:dyDescent="0.25">
      <c r="A4006">
        <v>201819</v>
      </c>
      <c r="B4006" t="s">
        <v>19</v>
      </c>
      <c r="C4006" t="s">
        <v>110</v>
      </c>
      <c r="D4006" t="s">
        <v>20</v>
      </c>
      <c r="E4006" t="s">
        <v>21</v>
      </c>
      <c r="F4006" t="s">
        <v>22</v>
      </c>
      <c r="G4006" t="s">
        <v>113</v>
      </c>
      <c r="H4006" t="s">
        <v>132</v>
      </c>
      <c r="I4006" t="s">
        <v>166</v>
      </c>
      <c r="J4006" t="s">
        <v>161</v>
      </c>
      <c r="K4006" t="s">
        <v>136</v>
      </c>
      <c r="L4006" t="s">
        <v>60</v>
      </c>
      <c r="M4006" t="s">
        <v>26</v>
      </c>
      <c r="N4006">
        <v>7</v>
      </c>
      <c r="O4006">
        <v>7</v>
      </c>
      <c r="P4006">
        <v>7</v>
      </c>
      <c r="Q4006">
        <v>7</v>
      </c>
      <c r="R4006">
        <v>0</v>
      </c>
      <c r="S4006">
        <v>0</v>
      </c>
      <c r="T4006">
        <v>0</v>
      </c>
      <c r="U4006">
        <v>0</v>
      </c>
      <c r="V4006">
        <v>100</v>
      </c>
      <c r="W4006">
        <v>100</v>
      </c>
      <c r="X4006">
        <v>100</v>
      </c>
      <c r="Y4006" t="s">
        <v>173</v>
      </c>
      <c r="Z4006" t="s">
        <v>173</v>
      </c>
      <c r="AA4006" t="s">
        <v>173</v>
      </c>
      <c r="AB4006" t="s">
        <v>173</v>
      </c>
      <c r="AC4006" s="25">
        <v>0.91984231274638628</v>
      </c>
      <c r="AD4006" s="25">
        <v>0.91984231274638628</v>
      </c>
      <c r="AE4006" s="25">
        <v>0.91984231274638628</v>
      </c>
      <c r="AQ4006" s="5">
        <f>VLOOKUP(AR4006,'End KS4 denominations'!A:G,7,0)</f>
        <v>761</v>
      </c>
      <c r="AR4006" s="5" t="str">
        <f t="shared" si="62"/>
        <v>Girls.S9.state-funded mainstream.Total.Jewish</v>
      </c>
    </row>
    <row r="4007" spans="1:44" x14ac:dyDescent="0.25">
      <c r="A4007">
        <v>201819</v>
      </c>
      <c r="B4007" t="s">
        <v>19</v>
      </c>
      <c r="C4007" t="s">
        <v>110</v>
      </c>
      <c r="D4007" t="s">
        <v>20</v>
      </c>
      <c r="E4007" t="s">
        <v>21</v>
      </c>
      <c r="F4007" t="s">
        <v>22</v>
      </c>
      <c r="G4007" t="s">
        <v>161</v>
      </c>
      <c r="H4007" t="s">
        <v>132</v>
      </c>
      <c r="I4007" t="s">
        <v>166</v>
      </c>
      <c r="J4007" t="s">
        <v>161</v>
      </c>
      <c r="K4007" t="s">
        <v>136</v>
      </c>
      <c r="L4007" t="s">
        <v>60</v>
      </c>
      <c r="M4007" t="s">
        <v>26</v>
      </c>
      <c r="N4007">
        <v>13</v>
      </c>
      <c r="O4007">
        <v>13</v>
      </c>
      <c r="P4007">
        <v>13</v>
      </c>
      <c r="Q4007">
        <v>13</v>
      </c>
      <c r="R4007">
        <v>0</v>
      </c>
      <c r="S4007">
        <v>0</v>
      </c>
      <c r="T4007">
        <v>0</v>
      </c>
      <c r="U4007">
        <v>0</v>
      </c>
      <c r="V4007">
        <v>100</v>
      </c>
      <c r="W4007">
        <v>100</v>
      </c>
      <c r="X4007">
        <v>100</v>
      </c>
      <c r="Y4007" t="s">
        <v>173</v>
      </c>
      <c r="Z4007" t="s">
        <v>173</v>
      </c>
      <c r="AA4007" t="s">
        <v>173</v>
      </c>
      <c r="AB4007" t="s">
        <v>173</v>
      </c>
      <c r="AC4007" s="25">
        <v>0.93862815884476536</v>
      </c>
      <c r="AD4007" s="25">
        <v>0.93862815884476536</v>
      </c>
      <c r="AE4007" s="25">
        <v>0.93862815884476536</v>
      </c>
      <c r="AQ4007" s="5">
        <f>VLOOKUP(AR4007,'End KS4 denominations'!A:G,7,0)</f>
        <v>1385</v>
      </c>
      <c r="AR4007" s="5" t="str">
        <f t="shared" si="62"/>
        <v>Total.S9.state-funded mainstream.Total.Jewish</v>
      </c>
    </row>
    <row r="4008" spans="1:44" x14ac:dyDescent="0.25">
      <c r="A4008">
        <v>201819</v>
      </c>
      <c r="B4008" t="s">
        <v>19</v>
      </c>
      <c r="C4008" t="s">
        <v>110</v>
      </c>
      <c r="D4008" t="s">
        <v>20</v>
      </c>
      <c r="E4008" t="s">
        <v>21</v>
      </c>
      <c r="F4008" t="s">
        <v>22</v>
      </c>
      <c r="G4008" t="s">
        <v>111</v>
      </c>
      <c r="H4008" t="s">
        <v>132</v>
      </c>
      <c r="I4008" t="s">
        <v>166</v>
      </c>
      <c r="J4008" t="s">
        <v>161</v>
      </c>
      <c r="K4008" t="s">
        <v>91</v>
      </c>
      <c r="L4008" t="s">
        <v>60</v>
      </c>
      <c r="M4008" t="s">
        <v>26</v>
      </c>
      <c r="N4008">
        <v>14060</v>
      </c>
      <c r="O4008">
        <v>13745</v>
      </c>
      <c r="P4008">
        <v>8073</v>
      </c>
      <c r="Q4008">
        <v>5618</v>
      </c>
      <c r="R4008">
        <v>0</v>
      </c>
      <c r="S4008">
        <v>0</v>
      </c>
      <c r="T4008">
        <v>0</v>
      </c>
      <c r="U4008">
        <v>0</v>
      </c>
      <c r="V4008">
        <v>97</v>
      </c>
      <c r="W4008">
        <v>57</v>
      </c>
      <c r="X4008">
        <v>39</v>
      </c>
      <c r="Y4008" t="s">
        <v>173</v>
      </c>
      <c r="Z4008" t="s">
        <v>173</v>
      </c>
      <c r="AA4008" t="s">
        <v>173</v>
      </c>
      <c r="AB4008" t="s">
        <v>173</v>
      </c>
      <c r="AC4008" s="25">
        <v>6.1939525032670906</v>
      </c>
      <c r="AD4008" s="25">
        <v>3.6379613356766254</v>
      </c>
      <c r="AE4008" s="25">
        <v>2.531656978054166</v>
      </c>
      <c r="AQ4008" s="5">
        <f>VLOOKUP(AR4008,'End KS4 denominations'!A:G,7,0)</f>
        <v>221910</v>
      </c>
      <c r="AR4008" s="5" t="str">
        <f t="shared" si="62"/>
        <v>Boys.S9.state-funded mainstream.Total.No religious character</v>
      </c>
    </row>
    <row r="4009" spans="1:44" x14ac:dyDescent="0.25">
      <c r="A4009">
        <v>201819</v>
      </c>
      <c r="B4009" t="s">
        <v>19</v>
      </c>
      <c r="C4009" t="s">
        <v>110</v>
      </c>
      <c r="D4009" t="s">
        <v>20</v>
      </c>
      <c r="E4009" t="s">
        <v>21</v>
      </c>
      <c r="F4009" t="s">
        <v>22</v>
      </c>
      <c r="G4009" t="s">
        <v>113</v>
      </c>
      <c r="H4009" t="s">
        <v>132</v>
      </c>
      <c r="I4009" t="s">
        <v>166</v>
      </c>
      <c r="J4009" t="s">
        <v>161</v>
      </c>
      <c r="K4009" t="s">
        <v>91</v>
      </c>
      <c r="L4009" t="s">
        <v>60</v>
      </c>
      <c r="M4009" t="s">
        <v>26</v>
      </c>
      <c r="N4009">
        <v>12015</v>
      </c>
      <c r="O4009">
        <v>11908</v>
      </c>
      <c r="P4009">
        <v>9368</v>
      </c>
      <c r="Q4009">
        <v>7642</v>
      </c>
      <c r="R4009">
        <v>0</v>
      </c>
      <c r="S4009">
        <v>0</v>
      </c>
      <c r="T4009">
        <v>0</v>
      </c>
      <c r="U4009">
        <v>0</v>
      </c>
      <c r="V4009">
        <v>99</v>
      </c>
      <c r="W4009">
        <v>77</v>
      </c>
      <c r="X4009">
        <v>63</v>
      </c>
      <c r="Y4009" t="s">
        <v>173</v>
      </c>
      <c r="Z4009" t="s">
        <v>173</v>
      </c>
      <c r="AA4009" t="s">
        <v>173</v>
      </c>
      <c r="AB4009" t="s">
        <v>173</v>
      </c>
      <c r="AC4009" s="25">
        <v>5.5269594760806298</v>
      </c>
      <c r="AD4009" s="25">
        <v>4.3480480661675633</v>
      </c>
      <c r="AE4009" s="25">
        <v>3.5469452734471094</v>
      </c>
      <c r="AQ4009" s="5">
        <f>VLOOKUP(AR4009,'End KS4 denominations'!A:G,7,0)</f>
        <v>215453</v>
      </c>
      <c r="AR4009" s="5" t="str">
        <f t="shared" si="62"/>
        <v>Girls.S9.state-funded mainstream.Total.No religious character</v>
      </c>
    </row>
    <row r="4010" spans="1:44" x14ac:dyDescent="0.25">
      <c r="A4010">
        <v>201819</v>
      </c>
      <c r="B4010" t="s">
        <v>19</v>
      </c>
      <c r="C4010" t="s">
        <v>110</v>
      </c>
      <c r="D4010" t="s">
        <v>20</v>
      </c>
      <c r="E4010" t="s">
        <v>21</v>
      </c>
      <c r="F4010" t="s">
        <v>22</v>
      </c>
      <c r="G4010" t="s">
        <v>161</v>
      </c>
      <c r="H4010" t="s">
        <v>132</v>
      </c>
      <c r="I4010" t="s">
        <v>166</v>
      </c>
      <c r="J4010" t="s">
        <v>161</v>
      </c>
      <c r="K4010" t="s">
        <v>91</v>
      </c>
      <c r="L4010" t="s">
        <v>60</v>
      </c>
      <c r="M4010" t="s">
        <v>26</v>
      </c>
      <c r="N4010">
        <v>26075</v>
      </c>
      <c r="O4010">
        <v>25653</v>
      </c>
      <c r="P4010">
        <v>17441</v>
      </c>
      <c r="Q4010">
        <v>13260</v>
      </c>
      <c r="R4010">
        <v>0</v>
      </c>
      <c r="S4010">
        <v>0</v>
      </c>
      <c r="T4010">
        <v>0</v>
      </c>
      <c r="U4010">
        <v>0</v>
      </c>
      <c r="V4010">
        <v>98</v>
      </c>
      <c r="W4010">
        <v>66</v>
      </c>
      <c r="X4010">
        <v>50</v>
      </c>
      <c r="Y4010" t="s">
        <v>173</v>
      </c>
      <c r="Z4010" t="s">
        <v>173</v>
      </c>
      <c r="AA4010" t="s">
        <v>173</v>
      </c>
      <c r="AB4010" t="s">
        <v>173</v>
      </c>
      <c r="AC4010" s="25">
        <v>5.8653795588561444</v>
      </c>
      <c r="AD4010" s="25">
        <v>3.9877630252216121</v>
      </c>
      <c r="AE4010" s="25">
        <v>3.0318065314166951</v>
      </c>
      <c r="AQ4010" s="5">
        <f>VLOOKUP(AR4010,'End KS4 denominations'!A:G,7,0)</f>
        <v>437363</v>
      </c>
      <c r="AR4010" s="5" t="str">
        <f t="shared" si="62"/>
        <v>Total.S9.state-funded mainstream.Total.No religious character</v>
      </c>
    </row>
    <row r="4011" spans="1:44" x14ac:dyDescent="0.25">
      <c r="A4011">
        <v>201819</v>
      </c>
      <c r="B4011" t="s">
        <v>19</v>
      </c>
      <c r="C4011" t="s">
        <v>110</v>
      </c>
      <c r="D4011" t="s">
        <v>20</v>
      </c>
      <c r="E4011" t="s">
        <v>21</v>
      </c>
      <c r="F4011" t="s">
        <v>22</v>
      </c>
      <c r="G4011" t="s">
        <v>111</v>
      </c>
      <c r="H4011" t="s">
        <v>132</v>
      </c>
      <c r="I4011" t="s">
        <v>166</v>
      </c>
      <c r="J4011" t="s">
        <v>161</v>
      </c>
      <c r="K4011" t="s">
        <v>133</v>
      </c>
      <c r="L4011" t="s">
        <v>60</v>
      </c>
      <c r="M4011" t="s">
        <v>26</v>
      </c>
      <c r="N4011">
        <v>245</v>
      </c>
      <c r="O4011">
        <v>242</v>
      </c>
      <c r="P4011">
        <v>135</v>
      </c>
      <c r="Q4011">
        <v>92</v>
      </c>
      <c r="R4011">
        <v>0</v>
      </c>
      <c r="S4011">
        <v>0</v>
      </c>
      <c r="T4011">
        <v>0</v>
      </c>
      <c r="U4011">
        <v>0</v>
      </c>
      <c r="V4011">
        <v>98</v>
      </c>
      <c r="W4011">
        <v>55</v>
      </c>
      <c r="X4011">
        <v>37</v>
      </c>
      <c r="Y4011" t="s">
        <v>173</v>
      </c>
      <c r="Z4011" t="s">
        <v>173</v>
      </c>
      <c r="AA4011" t="s">
        <v>173</v>
      </c>
      <c r="AB4011" t="s">
        <v>173</v>
      </c>
      <c r="AC4011" s="25">
        <v>4.7330334441619399</v>
      </c>
      <c r="AD4011" s="25">
        <v>2.6403285742225702</v>
      </c>
      <c r="AE4011" s="25">
        <v>1.7993350283590848</v>
      </c>
      <c r="AQ4011" s="5">
        <f>VLOOKUP(AR4011,'End KS4 denominations'!A:G,7,0)</f>
        <v>5113</v>
      </c>
      <c r="AR4011" s="5" t="str">
        <f t="shared" si="62"/>
        <v>Boys.S9.state-funded mainstream.Total.Other Christian faith</v>
      </c>
    </row>
    <row r="4012" spans="1:44" x14ac:dyDescent="0.25">
      <c r="A4012">
        <v>201819</v>
      </c>
      <c r="B4012" t="s">
        <v>19</v>
      </c>
      <c r="C4012" t="s">
        <v>110</v>
      </c>
      <c r="D4012" t="s">
        <v>20</v>
      </c>
      <c r="E4012" t="s">
        <v>21</v>
      </c>
      <c r="F4012" t="s">
        <v>22</v>
      </c>
      <c r="G4012" t="s">
        <v>113</v>
      </c>
      <c r="H4012" t="s">
        <v>132</v>
      </c>
      <c r="I4012" t="s">
        <v>166</v>
      </c>
      <c r="J4012" t="s">
        <v>161</v>
      </c>
      <c r="K4012" t="s">
        <v>133</v>
      </c>
      <c r="L4012" t="s">
        <v>60</v>
      </c>
      <c r="M4012" t="s">
        <v>26</v>
      </c>
      <c r="N4012">
        <v>214</v>
      </c>
      <c r="O4012">
        <v>212</v>
      </c>
      <c r="P4012">
        <v>175</v>
      </c>
      <c r="Q4012">
        <v>145</v>
      </c>
      <c r="R4012">
        <v>0</v>
      </c>
      <c r="S4012">
        <v>0</v>
      </c>
      <c r="T4012">
        <v>0</v>
      </c>
      <c r="U4012">
        <v>0</v>
      </c>
      <c r="V4012">
        <v>99</v>
      </c>
      <c r="W4012">
        <v>81</v>
      </c>
      <c r="X4012">
        <v>67</v>
      </c>
      <c r="Y4012" t="s">
        <v>173</v>
      </c>
      <c r="Z4012" t="s">
        <v>173</v>
      </c>
      <c r="AA4012" t="s">
        <v>173</v>
      </c>
      <c r="AB4012" t="s">
        <v>173</v>
      </c>
      <c r="AC4012" s="25">
        <v>4.6644664466446644</v>
      </c>
      <c r="AD4012" s="25">
        <v>3.8503850385038509</v>
      </c>
      <c r="AE4012" s="25">
        <v>3.1903190319031904</v>
      </c>
      <c r="AQ4012" s="5">
        <f>VLOOKUP(AR4012,'End KS4 denominations'!A:G,7,0)</f>
        <v>4545</v>
      </c>
      <c r="AR4012" s="5" t="str">
        <f t="shared" si="62"/>
        <v>Girls.S9.state-funded mainstream.Total.Other Christian faith</v>
      </c>
    </row>
    <row r="4013" spans="1:44" x14ac:dyDescent="0.25">
      <c r="A4013">
        <v>201819</v>
      </c>
      <c r="B4013" t="s">
        <v>19</v>
      </c>
      <c r="C4013" t="s">
        <v>110</v>
      </c>
      <c r="D4013" t="s">
        <v>20</v>
      </c>
      <c r="E4013" t="s">
        <v>21</v>
      </c>
      <c r="F4013" t="s">
        <v>22</v>
      </c>
      <c r="G4013" t="s">
        <v>161</v>
      </c>
      <c r="H4013" t="s">
        <v>132</v>
      </c>
      <c r="I4013" t="s">
        <v>166</v>
      </c>
      <c r="J4013" t="s">
        <v>161</v>
      </c>
      <c r="K4013" t="s">
        <v>133</v>
      </c>
      <c r="L4013" t="s">
        <v>60</v>
      </c>
      <c r="M4013" t="s">
        <v>26</v>
      </c>
      <c r="N4013">
        <v>459</v>
      </c>
      <c r="O4013">
        <v>454</v>
      </c>
      <c r="P4013">
        <v>310</v>
      </c>
      <c r="Q4013">
        <v>237</v>
      </c>
      <c r="R4013">
        <v>0</v>
      </c>
      <c r="S4013">
        <v>0</v>
      </c>
      <c r="T4013">
        <v>0</v>
      </c>
      <c r="U4013">
        <v>0</v>
      </c>
      <c r="V4013">
        <v>98</v>
      </c>
      <c r="W4013">
        <v>67</v>
      </c>
      <c r="X4013">
        <v>51</v>
      </c>
      <c r="Y4013" t="s">
        <v>173</v>
      </c>
      <c r="Z4013" t="s">
        <v>173</v>
      </c>
      <c r="AA4013" t="s">
        <v>173</v>
      </c>
      <c r="AB4013" t="s">
        <v>173</v>
      </c>
      <c r="AC4013" s="25">
        <v>4.7007662041830605</v>
      </c>
      <c r="AD4013" s="25">
        <v>3.2097742803893143</v>
      </c>
      <c r="AE4013" s="25">
        <v>2.4539242079105406</v>
      </c>
      <c r="AQ4013" s="5">
        <f>VLOOKUP(AR4013,'End KS4 denominations'!A:G,7,0)</f>
        <v>9658</v>
      </c>
      <c r="AR4013" s="5" t="str">
        <f t="shared" si="62"/>
        <v>Total.S9.state-funded mainstream.Total.Other Christian faith</v>
      </c>
    </row>
    <row r="4014" spans="1:44" x14ac:dyDescent="0.25">
      <c r="A4014">
        <v>201819</v>
      </c>
      <c r="B4014" t="s">
        <v>19</v>
      </c>
      <c r="C4014" t="s">
        <v>110</v>
      </c>
      <c r="D4014" t="s">
        <v>20</v>
      </c>
      <c r="E4014" t="s">
        <v>21</v>
      </c>
      <c r="F4014" t="s">
        <v>22</v>
      </c>
      <c r="G4014" t="s">
        <v>111</v>
      </c>
      <c r="H4014" t="s">
        <v>132</v>
      </c>
      <c r="I4014" t="s">
        <v>166</v>
      </c>
      <c r="J4014" t="s">
        <v>161</v>
      </c>
      <c r="K4014" t="s">
        <v>134</v>
      </c>
      <c r="L4014" t="s">
        <v>60</v>
      </c>
      <c r="M4014" t="s">
        <v>26</v>
      </c>
      <c r="N4014">
        <v>824</v>
      </c>
      <c r="O4014">
        <v>818</v>
      </c>
      <c r="P4014">
        <v>512</v>
      </c>
      <c r="Q4014">
        <v>355</v>
      </c>
      <c r="R4014">
        <v>0</v>
      </c>
      <c r="S4014">
        <v>0</v>
      </c>
      <c r="T4014">
        <v>0</v>
      </c>
      <c r="U4014">
        <v>0</v>
      </c>
      <c r="V4014">
        <v>99</v>
      </c>
      <c r="W4014">
        <v>62</v>
      </c>
      <c r="X4014">
        <v>43</v>
      </c>
      <c r="Y4014" t="s">
        <v>173</v>
      </c>
      <c r="Z4014" t="s">
        <v>173</v>
      </c>
      <c r="AA4014" t="s">
        <v>173</v>
      </c>
      <c r="AB4014" t="s">
        <v>173</v>
      </c>
      <c r="AC4014" s="25">
        <v>3.2929431182319551</v>
      </c>
      <c r="AD4014" s="25">
        <v>2.0611086510204903</v>
      </c>
      <c r="AE4014" s="25">
        <v>1.4290890060786603</v>
      </c>
      <c r="AQ4014" s="5">
        <f>VLOOKUP(AR4014,'End KS4 denominations'!A:G,7,0)</f>
        <v>24841</v>
      </c>
      <c r="AR4014" s="5" t="str">
        <f t="shared" si="62"/>
        <v>Boys.S9.state-funded mainstream.Total.Roman catholic</v>
      </c>
    </row>
    <row r="4015" spans="1:44" x14ac:dyDescent="0.25">
      <c r="A4015">
        <v>201819</v>
      </c>
      <c r="B4015" t="s">
        <v>19</v>
      </c>
      <c r="C4015" t="s">
        <v>110</v>
      </c>
      <c r="D4015" t="s">
        <v>20</v>
      </c>
      <c r="E4015" t="s">
        <v>21</v>
      </c>
      <c r="F4015" t="s">
        <v>22</v>
      </c>
      <c r="G4015" t="s">
        <v>113</v>
      </c>
      <c r="H4015" t="s">
        <v>132</v>
      </c>
      <c r="I4015" t="s">
        <v>166</v>
      </c>
      <c r="J4015" t="s">
        <v>161</v>
      </c>
      <c r="K4015" t="s">
        <v>134</v>
      </c>
      <c r="L4015" t="s">
        <v>60</v>
      </c>
      <c r="M4015" t="s">
        <v>26</v>
      </c>
      <c r="N4015">
        <v>820</v>
      </c>
      <c r="O4015">
        <v>818</v>
      </c>
      <c r="P4015">
        <v>676</v>
      </c>
      <c r="Q4015">
        <v>587</v>
      </c>
      <c r="R4015">
        <v>0</v>
      </c>
      <c r="S4015">
        <v>0</v>
      </c>
      <c r="T4015">
        <v>0</v>
      </c>
      <c r="U4015">
        <v>0</v>
      </c>
      <c r="V4015">
        <v>99</v>
      </c>
      <c r="W4015">
        <v>82</v>
      </c>
      <c r="X4015">
        <v>71</v>
      </c>
      <c r="Y4015" t="s">
        <v>173</v>
      </c>
      <c r="Z4015" t="s">
        <v>173</v>
      </c>
      <c r="AA4015" t="s">
        <v>173</v>
      </c>
      <c r="AB4015" t="s">
        <v>173</v>
      </c>
      <c r="AC4015" s="25">
        <v>3.1384284837323513</v>
      </c>
      <c r="AD4015" s="25">
        <v>2.5936157151626764</v>
      </c>
      <c r="AE4015" s="25">
        <v>2.2521485573971765</v>
      </c>
      <c r="AQ4015" s="5">
        <f>VLOOKUP(AR4015,'End KS4 denominations'!A:G,7,0)</f>
        <v>26064</v>
      </c>
      <c r="AR4015" s="5" t="str">
        <f t="shared" si="62"/>
        <v>Girls.S9.state-funded mainstream.Total.Roman catholic</v>
      </c>
    </row>
    <row r="4016" spans="1:44" x14ac:dyDescent="0.25">
      <c r="A4016">
        <v>201819</v>
      </c>
      <c r="B4016" t="s">
        <v>19</v>
      </c>
      <c r="C4016" t="s">
        <v>110</v>
      </c>
      <c r="D4016" t="s">
        <v>20</v>
      </c>
      <c r="E4016" t="s">
        <v>21</v>
      </c>
      <c r="F4016" t="s">
        <v>22</v>
      </c>
      <c r="G4016" t="s">
        <v>161</v>
      </c>
      <c r="H4016" t="s">
        <v>132</v>
      </c>
      <c r="I4016" t="s">
        <v>166</v>
      </c>
      <c r="J4016" t="s">
        <v>161</v>
      </c>
      <c r="K4016" t="s">
        <v>134</v>
      </c>
      <c r="L4016" t="s">
        <v>60</v>
      </c>
      <c r="M4016" t="s">
        <v>26</v>
      </c>
      <c r="N4016">
        <v>1644</v>
      </c>
      <c r="O4016">
        <v>1636</v>
      </c>
      <c r="P4016">
        <v>1188</v>
      </c>
      <c r="Q4016">
        <v>942</v>
      </c>
      <c r="R4016">
        <v>0</v>
      </c>
      <c r="S4016">
        <v>0</v>
      </c>
      <c r="T4016">
        <v>0</v>
      </c>
      <c r="U4016">
        <v>0</v>
      </c>
      <c r="V4016">
        <v>99</v>
      </c>
      <c r="W4016">
        <v>72</v>
      </c>
      <c r="X4016">
        <v>57</v>
      </c>
      <c r="Y4016" t="s">
        <v>173</v>
      </c>
      <c r="Z4016" t="s">
        <v>173</v>
      </c>
      <c r="AA4016" t="s">
        <v>173</v>
      </c>
      <c r="AB4016" t="s">
        <v>173</v>
      </c>
      <c r="AC4016" s="25">
        <v>3.2138296827423631</v>
      </c>
      <c r="AD4016" s="25">
        <v>2.3337589627737945</v>
      </c>
      <c r="AE4016" s="25">
        <v>1.8505058442196247</v>
      </c>
      <c r="AQ4016" s="5">
        <f>VLOOKUP(AR4016,'End KS4 denominations'!A:G,7,0)</f>
        <v>50905</v>
      </c>
      <c r="AR4016" s="5" t="str">
        <f t="shared" si="62"/>
        <v>Total.S9.state-funded mainstream.Total.Roman catholic</v>
      </c>
    </row>
    <row r="4017" spans="1:44" x14ac:dyDescent="0.25">
      <c r="A4017">
        <v>201819</v>
      </c>
      <c r="B4017" t="s">
        <v>19</v>
      </c>
      <c r="C4017" t="s">
        <v>110</v>
      </c>
      <c r="D4017" t="s">
        <v>20</v>
      </c>
      <c r="E4017" t="s">
        <v>21</v>
      </c>
      <c r="F4017" t="s">
        <v>22</v>
      </c>
      <c r="G4017" t="s">
        <v>111</v>
      </c>
      <c r="H4017" t="s">
        <v>132</v>
      </c>
      <c r="I4017" t="s">
        <v>166</v>
      </c>
      <c r="J4017" t="s">
        <v>161</v>
      </c>
      <c r="K4017" t="s">
        <v>138</v>
      </c>
      <c r="L4017" t="s">
        <v>60</v>
      </c>
      <c r="M4017" t="s">
        <v>26</v>
      </c>
      <c r="N4017">
        <v>13</v>
      </c>
      <c r="O4017">
        <v>13</v>
      </c>
      <c r="P4017">
        <v>11</v>
      </c>
      <c r="Q4017">
        <v>7</v>
      </c>
      <c r="R4017">
        <v>0</v>
      </c>
      <c r="S4017">
        <v>0</v>
      </c>
      <c r="T4017">
        <v>0</v>
      </c>
      <c r="U4017">
        <v>0</v>
      </c>
      <c r="V4017">
        <v>100</v>
      </c>
      <c r="W4017">
        <v>84</v>
      </c>
      <c r="X4017">
        <v>53</v>
      </c>
      <c r="Y4017" t="s">
        <v>173</v>
      </c>
      <c r="Z4017" t="s">
        <v>173</v>
      </c>
      <c r="AA4017" t="s">
        <v>173</v>
      </c>
      <c r="AB4017" t="s">
        <v>173</v>
      </c>
      <c r="AC4017" s="25">
        <v>6.8062827225130889</v>
      </c>
      <c r="AD4017" s="25">
        <v>5.7591623036649215</v>
      </c>
      <c r="AE4017" s="25">
        <v>3.664921465968586</v>
      </c>
      <c r="AQ4017" s="5">
        <f>VLOOKUP(AR4017,'End KS4 denominations'!A:G,7,0)</f>
        <v>191</v>
      </c>
      <c r="AR4017" s="5" t="str">
        <f t="shared" si="62"/>
        <v>Boys.S9.state-funded mainstream.Total.Sikh</v>
      </c>
    </row>
    <row r="4018" spans="1:44" x14ac:dyDescent="0.25">
      <c r="A4018">
        <v>201819</v>
      </c>
      <c r="B4018" t="s">
        <v>19</v>
      </c>
      <c r="C4018" t="s">
        <v>110</v>
      </c>
      <c r="D4018" t="s">
        <v>20</v>
      </c>
      <c r="E4018" t="s">
        <v>21</v>
      </c>
      <c r="F4018" t="s">
        <v>22</v>
      </c>
      <c r="G4018" t="s">
        <v>113</v>
      </c>
      <c r="H4018" t="s">
        <v>132</v>
      </c>
      <c r="I4018" t="s">
        <v>166</v>
      </c>
      <c r="J4018" t="s">
        <v>161</v>
      </c>
      <c r="K4018" t="s">
        <v>138</v>
      </c>
      <c r="L4018" t="s">
        <v>60</v>
      </c>
      <c r="M4018" t="s">
        <v>26</v>
      </c>
      <c r="N4018">
        <v>11</v>
      </c>
      <c r="O4018">
        <v>11</v>
      </c>
      <c r="P4018">
        <v>10</v>
      </c>
      <c r="Q4018">
        <v>9</v>
      </c>
      <c r="R4018">
        <v>0</v>
      </c>
      <c r="S4018">
        <v>0</v>
      </c>
      <c r="T4018">
        <v>0</v>
      </c>
      <c r="U4018">
        <v>0</v>
      </c>
      <c r="V4018">
        <v>100</v>
      </c>
      <c r="W4018">
        <v>90</v>
      </c>
      <c r="X4018">
        <v>81</v>
      </c>
      <c r="Y4018" t="s">
        <v>173</v>
      </c>
      <c r="Z4018" t="s">
        <v>173</v>
      </c>
      <c r="AA4018" t="s">
        <v>173</v>
      </c>
      <c r="AB4018" t="s">
        <v>173</v>
      </c>
      <c r="AC4018" s="25">
        <v>6.962025316455696</v>
      </c>
      <c r="AD4018" s="25">
        <v>6.3291139240506329</v>
      </c>
      <c r="AE4018" s="25">
        <v>5.6962025316455698</v>
      </c>
      <c r="AQ4018" s="5">
        <f>VLOOKUP(AR4018,'End KS4 denominations'!A:G,7,0)</f>
        <v>158</v>
      </c>
      <c r="AR4018" s="5" t="str">
        <f t="shared" si="62"/>
        <v>Girls.S9.state-funded mainstream.Total.Sikh</v>
      </c>
    </row>
    <row r="4019" spans="1:44" x14ac:dyDescent="0.25">
      <c r="A4019">
        <v>201819</v>
      </c>
      <c r="B4019" t="s">
        <v>19</v>
      </c>
      <c r="C4019" t="s">
        <v>110</v>
      </c>
      <c r="D4019" t="s">
        <v>20</v>
      </c>
      <c r="E4019" t="s">
        <v>21</v>
      </c>
      <c r="F4019" t="s">
        <v>22</v>
      </c>
      <c r="G4019" t="s">
        <v>161</v>
      </c>
      <c r="H4019" t="s">
        <v>132</v>
      </c>
      <c r="I4019" t="s">
        <v>166</v>
      </c>
      <c r="J4019" t="s">
        <v>161</v>
      </c>
      <c r="K4019" t="s">
        <v>138</v>
      </c>
      <c r="L4019" t="s">
        <v>60</v>
      </c>
      <c r="M4019" t="s">
        <v>26</v>
      </c>
      <c r="N4019">
        <v>24</v>
      </c>
      <c r="O4019">
        <v>24</v>
      </c>
      <c r="P4019">
        <v>21</v>
      </c>
      <c r="Q4019">
        <v>16</v>
      </c>
      <c r="R4019">
        <v>0</v>
      </c>
      <c r="S4019">
        <v>0</v>
      </c>
      <c r="T4019">
        <v>0</v>
      </c>
      <c r="U4019">
        <v>0</v>
      </c>
      <c r="V4019">
        <v>100</v>
      </c>
      <c r="W4019">
        <v>87</v>
      </c>
      <c r="X4019">
        <v>66</v>
      </c>
      <c r="Y4019" t="s">
        <v>173</v>
      </c>
      <c r="Z4019" t="s">
        <v>173</v>
      </c>
      <c r="AA4019" t="s">
        <v>173</v>
      </c>
      <c r="AB4019" t="s">
        <v>173</v>
      </c>
      <c r="AC4019" s="25">
        <v>6.8767908309455592</v>
      </c>
      <c r="AD4019" s="25">
        <v>6.0171919770773634</v>
      </c>
      <c r="AE4019" s="25">
        <v>4.5845272206303722</v>
      </c>
      <c r="AQ4019" s="5">
        <f>VLOOKUP(AR4019,'End KS4 denominations'!A:G,7,0)</f>
        <v>349</v>
      </c>
      <c r="AR4019" s="5" t="str">
        <f t="shared" si="62"/>
        <v>Total.S9.state-funded mainstream.Total.Sikh</v>
      </c>
    </row>
    <row r="4020" spans="1:44" x14ac:dyDescent="0.25">
      <c r="A4020">
        <v>201819</v>
      </c>
      <c r="B4020" t="s">
        <v>19</v>
      </c>
      <c r="C4020" t="s">
        <v>110</v>
      </c>
      <c r="D4020" t="s">
        <v>20</v>
      </c>
      <c r="E4020" t="s">
        <v>21</v>
      </c>
      <c r="F4020" t="s">
        <v>22</v>
      </c>
      <c r="G4020" t="s">
        <v>111</v>
      </c>
      <c r="H4020" t="s">
        <v>132</v>
      </c>
      <c r="I4020" t="s">
        <v>166</v>
      </c>
      <c r="J4020" t="s">
        <v>161</v>
      </c>
      <c r="K4020" t="s">
        <v>90</v>
      </c>
      <c r="L4020" t="s">
        <v>61</v>
      </c>
      <c r="M4020" t="s">
        <v>26</v>
      </c>
      <c r="N4020">
        <v>916</v>
      </c>
      <c r="O4020">
        <v>910</v>
      </c>
      <c r="P4020">
        <v>702</v>
      </c>
      <c r="Q4020">
        <v>582</v>
      </c>
      <c r="R4020">
        <v>0</v>
      </c>
      <c r="S4020">
        <v>0</v>
      </c>
      <c r="T4020">
        <v>0</v>
      </c>
      <c r="U4020">
        <v>0</v>
      </c>
      <c r="V4020">
        <v>99</v>
      </c>
      <c r="W4020">
        <v>76</v>
      </c>
      <c r="X4020">
        <v>63</v>
      </c>
      <c r="Y4020" t="s">
        <v>173</v>
      </c>
      <c r="Z4020" t="s">
        <v>173</v>
      </c>
      <c r="AA4020" t="s">
        <v>173</v>
      </c>
      <c r="AB4020" t="s">
        <v>173</v>
      </c>
      <c r="AC4020" s="25">
        <v>5.9915722939162492</v>
      </c>
      <c r="AD4020" s="25">
        <v>4.6220700553068212</v>
      </c>
      <c r="AE4020" s="25">
        <v>3.831972609955228</v>
      </c>
      <c r="AQ4020" s="5">
        <f>VLOOKUP(AR4020,'End KS4 denominations'!A:G,7,0)</f>
        <v>15188</v>
      </c>
      <c r="AR4020" s="5" t="str">
        <f t="shared" si="62"/>
        <v>Boys.S9.state-funded mainstream.Total.Church of England</v>
      </c>
    </row>
    <row r="4021" spans="1:44" x14ac:dyDescent="0.25">
      <c r="A4021">
        <v>201819</v>
      </c>
      <c r="B4021" t="s">
        <v>19</v>
      </c>
      <c r="C4021" t="s">
        <v>110</v>
      </c>
      <c r="D4021" t="s">
        <v>20</v>
      </c>
      <c r="E4021" t="s">
        <v>21</v>
      </c>
      <c r="F4021" t="s">
        <v>22</v>
      </c>
      <c r="G4021" t="s">
        <v>113</v>
      </c>
      <c r="H4021" t="s">
        <v>132</v>
      </c>
      <c r="I4021" t="s">
        <v>166</v>
      </c>
      <c r="J4021" t="s">
        <v>161</v>
      </c>
      <c r="K4021" t="s">
        <v>90</v>
      </c>
      <c r="L4021" t="s">
        <v>61</v>
      </c>
      <c r="M4021" t="s">
        <v>26</v>
      </c>
      <c r="N4021">
        <v>1095</v>
      </c>
      <c r="O4021">
        <v>1093</v>
      </c>
      <c r="P4021">
        <v>860</v>
      </c>
      <c r="Q4021">
        <v>703</v>
      </c>
      <c r="R4021">
        <v>0</v>
      </c>
      <c r="S4021">
        <v>0</v>
      </c>
      <c r="T4021">
        <v>0</v>
      </c>
      <c r="U4021">
        <v>0</v>
      </c>
      <c r="V4021">
        <v>99</v>
      </c>
      <c r="W4021">
        <v>78</v>
      </c>
      <c r="X4021">
        <v>64</v>
      </c>
      <c r="Y4021" t="s">
        <v>173</v>
      </c>
      <c r="Z4021" t="s">
        <v>173</v>
      </c>
      <c r="AA4021" t="s">
        <v>173</v>
      </c>
      <c r="AB4021" t="s">
        <v>173</v>
      </c>
      <c r="AC4021" s="25">
        <v>7.4622789649757628</v>
      </c>
      <c r="AD4021" s="25">
        <v>5.8715095241346349</v>
      </c>
      <c r="AE4021" s="25">
        <v>4.7996176691472661</v>
      </c>
      <c r="AQ4021" s="5">
        <f>VLOOKUP(AR4021,'End KS4 denominations'!A:G,7,0)</f>
        <v>14647</v>
      </c>
      <c r="AR4021" s="5" t="str">
        <f t="shared" si="62"/>
        <v>Girls.S9.state-funded mainstream.Total.Church of England</v>
      </c>
    </row>
    <row r="4022" spans="1:44" x14ac:dyDescent="0.25">
      <c r="A4022">
        <v>201819</v>
      </c>
      <c r="B4022" t="s">
        <v>19</v>
      </c>
      <c r="C4022" t="s">
        <v>110</v>
      </c>
      <c r="D4022" t="s">
        <v>20</v>
      </c>
      <c r="E4022" t="s">
        <v>21</v>
      </c>
      <c r="F4022" t="s">
        <v>22</v>
      </c>
      <c r="G4022" t="s">
        <v>161</v>
      </c>
      <c r="H4022" t="s">
        <v>132</v>
      </c>
      <c r="I4022" t="s">
        <v>166</v>
      </c>
      <c r="J4022" t="s">
        <v>161</v>
      </c>
      <c r="K4022" t="s">
        <v>90</v>
      </c>
      <c r="L4022" t="s">
        <v>61</v>
      </c>
      <c r="M4022" t="s">
        <v>26</v>
      </c>
      <c r="N4022">
        <v>2011</v>
      </c>
      <c r="O4022">
        <v>2003</v>
      </c>
      <c r="P4022">
        <v>1562</v>
      </c>
      <c r="Q4022">
        <v>1285</v>
      </c>
      <c r="R4022">
        <v>0</v>
      </c>
      <c r="S4022">
        <v>0</v>
      </c>
      <c r="T4022">
        <v>0</v>
      </c>
      <c r="U4022">
        <v>0</v>
      </c>
      <c r="V4022">
        <v>99</v>
      </c>
      <c r="W4022">
        <v>77</v>
      </c>
      <c r="X4022">
        <v>63</v>
      </c>
      <c r="Y4022" t="s">
        <v>173</v>
      </c>
      <c r="Z4022" t="s">
        <v>173</v>
      </c>
      <c r="AA4022" t="s">
        <v>173</v>
      </c>
      <c r="AB4022" t="s">
        <v>173</v>
      </c>
      <c r="AC4022" s="25">
        <v>6.7135914194737731</v>
      </c>
      <c r="AD4022" s="25">
        <v>5.2354617060499411</v>
      </c>
      <c r="AE4022" s="25">
        <v>4.3070219540807777</v>
      </c>
      <c r="AQ4022" s="5">
        <f>VLOOKUP(AR4022,'End KS4 denominations'!A:G,7,0)</f>
        <v>29835</v>
      </c>
      <c r="AR4022" s="5" t="str">
        <f t="shared" si="62"/>
        <v>Total.S9.state-funded mainstream.Total.Church of England</v>
      </c>
    </row>
    <row r="4023" spans="1:44" x14ac:dyDescent="0.25">
      <c r="A4023">
        <v>201819</v>
      </c>
      <c r="B4023" t="s">
        <v>19</v>
      </c>
      <c r="C4023" t="s">
        <v>110</v>
      </c>
      <c r="D4023" t="s">
        <v>20</v>
      </c>
      <c r="E4023" t="s">
        <v>21</v>
      </c>
      <c r="F4023" t="s">
        <v>22</v>
      </c>
      <c r="G4023" t="s">
        <v>111</v>
      </c>
      <c r="H4023" t="s">
        <v>132</v>
      </c>
      <c r="I4023" t="s">
        <v>166</v>
      </c>
      <c r="J4023" t="s">
        <v>161</v>
      </c>
      <c r="K4023" t="s">
        <v>135</v>
      </c>
      <c r="L4023" t="s">
        <v>61</v>
      </c>
      <c r="M4023" t="s">
        <v>26</v>
      </c>
      <c r="N4023">
        <v>2</v>
      </c>
      <c r="O4023">
        <v>2</v>
      </c>
      <c r="P4023">
        <v>1</v>
      </c>
      <c r="Q4023">
        <v>1</v>
      </c>
      <c r="R4023">
        <v>0</v>
      </c>
      <c r="S4023">
        <v>0</v>
      </c>
      <c r="T4023">
        <v>0</v>
      </c>
      <c r="U4023">
        <v>0</v>
      </c>
      <c r="V4023">
        <v>100</v>
      </c>
      <c r="W4023">
        <v>50</v>
      </c>
      <c r="X4023">
        <v>50</v>
      </c>
      <c r="Y4023" t="s">
        <v>173</v>
      </c>
      <c r="Z4023" t="s">
        <v>173</v>
      </c>
      <c r="AA4023" t="s">
        <v>173</v>
      </c>
      <c r="AB4023" t="s">
        <v>173</v>
      </c>
      <c r="AC4023" s="25">
        <v>2.5974025974025974</v>
      </c>
      <c r="AD4023" s="25">
        <v>1.2987012987012987</v>
      </c>
      <c r="AE4023" s="25">
        <v>1.2987012987012987</v>
      </c>
      <c r="AQ4023" s="5">
        <f>VLOOKUP(AR4023,'End KS4 denominations'!A:G,7,0)</f>
        <v>77</v>
      </c>
      <c r="AR4023" s="5" t="str">
        <f t="shared" si="62"/>
        <v>Boys.S9.state-funded mainstream.Total.Hindu</v>
      </c>
    </row>
    <row r="4024" spans="1:44" x14ac:dyDescent="0.25">
      <c r="A4024">
        <v>201819</v>
      </c>
      <c r="B4024" t="s">
        <v>19</v>
      </c>
      <c r="C4024" t="s">
        <v>110</v>
      </c>
      <c r="D4024" t="s">
        <v>20</v>
      </c>
      <c r="E4024" t="s">
        <v>21</v>
      </c>
      <c r="F4024" t="s">
        <v>22</v>
      </c>
      <c r="G4024" t="s">
        <v>113</v>
      </c>
      <c r="H4024" t="s">
        <v>132</v>
      </c>
      <c r="I4024" t="s">
        <v>166</v>
      </c>
      <c r="J4024" t="s">
        <v>161</v>
      </c>
      <c r="K4024" t="s">
        <v>135</v>
      </c>
      <c r="L4024" t="s">
        <v>61</v>
      </c>
      <c r="M4024" t="s">
        <v>26</v>
      </c>
      <c r="N4024">
        <v>2</v>
      </c>
      <c r="O4024">
        <v>2</v>
      </c>
      <c r="P4024">
        <v>2</v>
      </c>
      <c r="Q4024">
        <v>2</v>
      </c>
      <c r="R4024">
        <v>0</v>
      </c>
      <c r="S4024">
        <v>0</v>
      </c>
      <c r="T4024">
        <v>0</v>
      </c>
      <c r="U4024">
        <v>0</v>
      </c>
      <c r="V4024">
        <v>100</v>
      </c>
      <c r="W4024">
        <v>100</v>
      </c>
      <c r="X4024">
        <v>100</v>
      </c>
      <c r="Y4024" t="s">
        <v>173</v>
      </c>
      <c r="Z4024" t="s">
        <v>173</v>
      </c>
      <c r="AA4024" t="s">
        <v>173</v>
      </c>
      <c r="AB4024" t="s">
        <v>173</v>
      </c>
      <c r="AC4024" s="25">
        <v>2.9411764705882351</v>
      </c>
      <c r="AD4024" s="25">
        <v>2.9411764705882351</v>
      </c>
      <c r="AE4024" s="25">
        <v>2.9411764705882351</v>
      </c>
      <c r="AQ4024" s="5">
        <f>VLOOKUP(AR4024,'End KS4 denominations'!A:G,7,0)</f>
        <v>68</v>
      </c>
      <c r="AR4024" s="5" t="str">
        <f t="shared" si="62"/>
        <v>Girls.S9.state-funded mainstream.Total.Hindu</v>
      </c>
    </row>
    <row r="4025" spans="1:44" x14ac:dyDescent="0.25">
      <c r="A4025">
        <v>201819</v>
      </c>
      <c r="B4025" t="s">
        <v>19</v>
      </c>
      <c r="C4025" t="s">
        <v>110</v>
      </c>
      <c r="D4025" t="s">
        <v>20</v>
      </c>
      <c r="E4025" t="s">
        <v>21</v>
      </c>
      <c r="F4025" t="s">
        <v>22</v>
      </c>
      <c r="G4025" t="s">
        <v>161</v>
      </c>
      <c r="H4025" t="s">
        <v>132</v>
      </c>
      <c r="I4025" t="s">
        <v>166</v>
      </c>
      <c r="J4025" t="s">
        <v>161</v>
      </c>
      <c r="K4025" t="s">
        <v>135</v>
      </c>
      <c r="L4025" t="s">
        <v>61</v>
      </c>
      <c r="M4025" t="s">
        <v>26</v>
      </c>
      <c r="N4025">
        <v>4</v>
      </c>
      <c r="O4025">
        <v>4</v>
      </c>
      <c r="P4025">
        <v>3</v>
      </c>
      <c r="Q4025">
        <v>3</v>
      </c>
      <c r="R4025">
        <v>0</v>
      </c>
      <c r="S4025">
        <v>0</v>
      </c>
      <c r="T4025">
        <v>0</v>
      </c>
      <c r="U4025">
        <v>0</v>
      </c>
      <c r="V4025">
        <v>100</v>
      </c>
      <c r="W4025">
        <v>75</v>
      </c>
      <c r="X4025">
        <v>75</v>
      </c>
      <c r="Y4025" t="s">
        <v>173</v>
      </c>
      <c r="Z4025" t="s">
        <v>173</v>
      </c>
      <c r="AA4025" t="s">
        <v>173</v>
      </c>
      <c r="AB4025" t="s">
        <v>173</v>
      </c>
      <c r="AC4025" s="25">
        <v>2.7586206896551726</v>
      </c>
      <c r="AD4025" s="25">
        <v>2.0689655172413794</v>
      </c>
      <c r="AE4025" s="25">
        <v>2.0689655172413794</v>
      </c>
      <c r="AQ4025" s="5">
        <f>VLOOKUP(AR4025,'End KS4 denominations'!A:G,7,0)</f>
        <v>145</v>
      </c>
      <c r="AR4025" s="5" t="str">
        <f t="shared" si="62"/>
        <v>Total.S9.state-funded mainstream.Total.Hindu</v>
      </c>
    </row>
    <row r="4026" spans="1:44" x14ac:dyDescent="0.25">
      <c r="A4026">
        <v>201819</v>
      </c>
      <c r="B4026" t="s">
        <v>19</v>
      </c>
      <c r="C4026" t="s">
        <v>110</v>
      </c>
      <c r="D4026" t="s">
        <v>20</v>
      </c>
      <c r="E4026" t="s">
        <v>21</v>
      </c>
      <c r="F4026" t="s">
        <v>22</v>
      </c>
      <c r="G4026" t="s">
        <v>111</v>
      </c>
      <c r="H4026" t="s">
        <v>132</v>
      </c>
      <c r="I4026" t="s">
        <v>166</v>
      </c>
      <c r="J4026" t="s">
        <v>161</v>
      </c>
      <c r="K4026" t="s">
        <v>136</v>
      </c>
      <c r="L4026" t="s">
        <v>61</v>
      </c>
      <c r="M4026" t="s">
        <v>26</v>
      </c>
      <c r="N4026">
        <v>39</v>
      </c>
      <c r="O4026">
        <v>39</v>
      </c>
      <c r="P4026">
        <v>32</v>
      </c>
      <c r="Q4026">
        <v>28</v>
      </c>
      <c r="R4026">
        <v>0</v>
      </c>
      <c r="S4026">
        <v>0</v>
      </c>
      <c r="T4026">
        <v>0</v>
      </c>
      <c r="U4026">
        <v>0</v>
      </c>
      <c r="V4026">
        <v>100</v>
      </c>
      <c r="W4026">
        <v>82</v>
      </c>
      <c r="X4026">
        <v>71</v>
      </c>
      <c r="Y4026" t="s">
        <v>173</v>
      </c>
      <c r="Z4026" t="s">
        <v>173</v>
      </c>
      <c r="AA4026" t="s">
        <v>173</v>
      </c>
      <c r="AB4026" t="s">
        <v>173</v>
      </c>
      <c r="AC4026" s="25">
        <v>6.25</v>
      </c>
      <c r="AD4026" s="25">
        <v>5.1282051282051277</v>
      </c>
      <c r="AE4026" s="25">
        <v>4.4871794871794872</v>
      </c>
      <c r="AQ4026" s="5">
        <f>VLOOKUP(AR4026,'End KS4 denominations'!A:G,7,0)</f>
        <v>624</v>
      </c>
      <c r="AR4026" s="5" t="str">
        <f t="shared" si="62"/>
        <v>Boys.S9.state-funded mainstream.Total.Jewish</v>
      </c>
    </row>
    <row r="4027" spans="1:44" x14ac:dyDescent="0.25">
      <c r="A4027">
        <v>201819</v>
      </c>
      <c r="B4027" t="s">
        <v>19</v>
      </c>
      <c r="C4027" t="s">
        <v>110</v>
      </c>
      <c r="D4027" t="s">
        <v>20</v>
      </c>
      <c r="E4027" t="s">
        <v>21</v>
      </c>
      <c r="F4027" t="s">
        <v>22</v>
      </c>
      <c r="G4027" t="s">
        <v>113</v>
      </c>
      <c r="H4027" t="s">
        <v>132</v>
      </c>
      <c r="I4027" t="s">
        <v>166</v>
      </c>
      <c r="J4027" t="s">
        <v>161</v>
      </c>
      <c r="K4027" t="s">
        <v>136</v>
      </c>
      <c r="L4027" t="s">
        <v>61</v>
      </c>
      <c r="M4027" t="s">
        <v>26</v>
      </c>
      <c r="N4027">
        <v>38</v>
      </c>
      <c r="O4027">
        <v>38</v>
      </c>
      <c r="P4027">
        <v>34</v>
      </c>
      <c r="Q4027">
        <v>28</v>
      </c>
      <c r="R4027">
        <v>0</v>
      </c>
      <c r="S4027">
        <v>0</v>
      </c>
      <c r="T4027">
        <v>0</v>
      </c>
      <c r="U4027">
        <v>0</v>
      </c>
      <c r="V4027">
        <v>100</v>
      </c>
      <c r="W4027">
        <v>89</v>
      </c>
      <c r="X4027">
        <v>73</v>
      </c>
      <c r="Y4027" t="s">
        <v>173</v>
      </c>
      <c r="Z4027" t="s">
        <v>173</v>
      </c>
      <c r="AA4027" t="s">
        <v>173</v>
      </c>
      <c r="AB4027" t="s">
        <v>173</v>
      </c>
      <c r="AC4027" s="25">
        <v>4.9934296977660972</v>
      </c>
      <c r="AD4027" s="25">
        <v>4.4678055190538766</v>
      </c>
      <c r="AE4027" s="25">
        <v>3.6793692509855451</v>
      </c>
      <c r="AQ4027" s="5">
        <f>VLOOKUP(AR4027,'End KS4 denominations'!A:G,7,0)</f>
        <v>761</v>
      </c>
      <c r="AR4027" s="5" t="str">
        <f t="shared" si="62"/>
        <v>Girls.S9.state-funded mainstream.Total.Jewish</v>
      </c>
    </row>
    <row r="4028" spans="1:44" x14ac:dyDescent="0.25">
      <c r="A4028">
        <v>201819</v>
      </c>
      <c r="B4028" t="s">
        <v>19</v>
      </c>
      <c r="C4028" t="s">
        <v>110</v>
      </c>
      <c r="D4028" t="s">
        <v>20</v>
      </c>
      <c r="E4028" t="s">
        <v>21</v>
      </c>
      <c r="F4028" t="s">
        <v>22</v>
      </c>
      <c r="G4028" t="s">
        <v>161</v>
      </c>
      <c r="H4028" t="s">
        <v>132</v>
      </c>
      <c r="I4028" t="s">
        <v>166</v>
      </c>
      <c r="J4028" t="s">
        <v>161</v>
      </c>
      <c r="K4028" t="s">
        <v>136</v>
      </c>
      <c r="L4028" t="s">
        <v>61</v>
      </c>
      <c r="M4028" t="s">
        <v>26</v>
      </c>
      <c r="N4028">
        <v>77</v>
      </c>
      <c r="O4028">
        <v>77</v>
      </c>
      <c r="P4028">
        <v>66</v>
      </c>
      <c r="Q4028">
        <v>56</v>
      </c>
      <c r="R4028">
        <v>0</v>
      </c>
      <c r="S4028">
        <v>0</v>
      </c>
      <c r="T4028">
        <v>0</v>
      </c>
      <c r="U4028">
        <v>0</v>
      </c>
      <c r="V4028">
        <v>100</v>
      </c>
      <c r="W4028">
        <v>85</v>
      </c>
      <c r="X4028">
        <v>72</v>
      </c>
      <c r="Y4028" t="s">
        <v>173</v>
      </c>
      <c r="Z4028" t="s">
        <v>173</v>
      </c>
      <c r="AA4028" t="s">
        <v>173</v>
      </c>
      <c r="AB4028" t="s">
        <v>173</v>
      </c>
      <c r="AC4028" s="25">
        <v>5.5595667870036101</v>
      </c>
      <c r="AD4028" s="25">
        <v>4.765342960288808</v>
      </c>
      <c r="AE4028" s="25">
        <v>4.0433212996389889</v>
      </c>
      <c r="AQ4028" s="5">
        <f>VLOOKUP(AR4028,'End KS4 denominations'!A:G,7,0)</f>
        <v>1385</v>
      </c>
      <c r="AR4028" s="5" t="str">
        <f t="shared" si="62"/>
        <v>Total.S9.state-funded mainstream.Total.Jewish</v>
      </c>
    </row>
    <row r="4029" spans="1:44" x14ac:dyDescent="0.25">
      <c r="A4029">
        <v>201819</v>
      </c>
      <c r="B4029" t="s">
        <v>19</v>
      </c>
      <c r="C4029" t="s">
        <v>110</v>
      </c>
      <c r="D4029" t="s">
        <v>20</v>
      </c>
      <c r="E4029" t="s">
        <v>21</v>
      </c>
      <c r="F4029" t="s">
        <v>22</v>
      </c>
      <c r="G4029" t="s">
        <v>111</v>
      </c>
      <c r="H4029" t="s">
        <v>132</v>
      </c>
      <c r="I4029" t="s">
        <v>166</v>
      </c>
      <c r="J4029" t="s">
        <v>161</v>
      </c>
      <c r="K4029" t="s">
        <v>91</v>
      </c>
      <c r="L4029" t="s">
        <v>61</v>
      </c>
      <c r="M4029" t="s">
        <v>26</v>
      </c>
      <c r="N4029">
        <v>11321</v>
      </c>
      <c r="O4029">
        <v>11145</v>
      </c>
      <c r="P4029">
        <v>7763</v>
      </c>
      <c r="Q4029">
        <v>6316</v>
      </c>
      <c r="R4029">
        <v>0</v>
      </c>
      <c r="S4029">
        <v>0</v>
      </c>
      <c r="T4029">
        <v>0</v>
      </c>
      <c r="U4029">
        <v>0</v>
      </c>
      <c r="V4029">
        <v>98</v>
      </c>
      <c r="W4029">
        <v>68</v>
      </c>
      <c r="X4029">
        <v>55</v>
      </c>
      <c r="Y4029" t="s">
        <v>173</v>
      </c>
      <c r="Z4029" t="s">
        <v>173</v>
      </c>
      <c r="AA4029" t="s">
        <v>173</v>
      </c>
      <c r="AB4029" t="s">
        <v>173</v>
      </c>
      <c r="AC4029" s="25">
        <v>5.0223063404082735</v>
      </c>
      <c r="AD4029" s="25">
        <v>3.4982650624126901</v>
      </c>
      <c r="AE4029" s="25">
        <v>2.8461989094678022</v>
      </c>
      <c r="AQ4029" s="5">
        <f>VLOOKUP(AR4029,'End KS4 denominations'!A:G,7,0)</f>
        <v>221910</v>
      </c>
      <c r="AR4029" s="5" t="str">
        <f t="shared" si="62"/>
        <v>Boys.S9.state-funded mainstream.Total.No religious character</v>
      </c>
    </row>
    <row r="4030" spans="1:44" x14ac:dyDescent="0.25">
      <c r="A4030">
        <v>201819</v>
      </c>
      <c r="B4030" t="s">
        <v>19</v>
      </c>
      <c r="C4030" t="s">
        <v>110</v>
      </c>
      <c r="D4030" t="s">
        <v>20</v>
      </c>
      <c r="E4030" t="s">
        <v>21</v>
      </c>
      <c r="F4030" t="s">
        <v>22</v>
      </c>
      <c r="G4030" t="s">
        <v>113</v>
      </c>
      <c r="H4030" t="s">
        <v>132</v>
      </c>
      <c r="I4030" t="s">
        <v>166</v>
      </c>
      <c r="J4030" t="s">
        <v>161</v>
      </c>
      <c r="K4030" t="s">
        <v>91</v>
      </c>
      <c r="L4030" t="s">
        <v>61</v>
      </c>
      <c r="M4030" t="s">
        <v>26</v>
      </c>
      <c r="N4030">
        <v>13516</v>
      </c>
      <c r="O4030">
        <v>13399</v>
      </c>
      <c r="P4030">
        <v>10199</v>
      </c>
      <c r="Q4030">
        <v>8405</v>
      </c>
      <c r="R4030">
        <v>0</v>
      </c>
      <c r="S4030">
        <v>0</v>
      </c>
      <c r="T4030">
        <v>0</v>
      </c>
      <c r="U4030">
        <v>0</v>
      </c>
      <c r="V4030">
        <v>99</v>
      </c>
      <c r="W4030">
        <v>75</v>
      </c>
      <c r="X4030">
        <v>62</v>
      </c>
      <c r="Y4030" t="s">
        <v>173</v>
      </c>
      <c r="Z4030" t="s">
        <v>173</v>
      </c>
      <c r="AA4030" t="s">
        <v>173</v>
      </c>
      <c r="AB4030" t="s">
        <v>173</v>
      </c>
      <c r="AC4030" s="25">
        <v>6.2189897564666081</v>
      </c>
      <c r="AD4030" s="25">
        <v>4.7337470353162869</v>
      </c>
      <c r="AE4030" s="25">
        <v>3.9010828347713891</v>
      </c>
      <c r="AQ4030" s="5">
        <f>VLOOKUP(AR4030,'End KS4 denominations'!A:G,7,0)</f>
        <v>215453</v>
      </c>
      <c r="AR4030" s="5" t="str">
        <f t="shared" si="62"/>
        <v>Girls.S9.state-funded mainstream.Total.No religious character</v>
      </c>
    </row>
    <row r="4031" spans="1:44" x14ac:dyDescent="0.25">
      <c r="A4031">
        <v>201819</v>
      </c>
      <c r="B4031" t="s">
        <v>19</v>
      </c>
      <c r="C4031" t="s">
        <v>110</v>
      </c>
      <c r="D4031" t="s">
        <v>20</v>
      </c>
      <c r="E4031" t="s">
        <v>21</v>
      </c>
      <c r="F4031" t="s">
        <v>22</v>
      </c>
      <c r="G4031" t="s">
        <v>161</v>
      </c>
      <c r="H4031" t="s">
        <v>132</v>
      </c>
      <c r="I4031" t="s">
        <v>166</v>
      </c>
      <c r="J4031" t="s">
        <v>161</v>
      </c>
      <c r="K4031" t="s">
        <v>91</v>
      </c>
      <c r="L4031" t="s">
        <v>61</v>
      </c>
      <c r="M4031" t="s">
        <v>26</v>
      </c>
      <c r="N4031">
        <v>24837</v>
      </c>
      <c r="O4031">
        <v>24544</v>
      </c>
      <c r="P4031">
        <v>17962</v>
      </c>
      <c r="Q4031">
        <v>14721</v>
      </c>
      <c r="R4031">
        <v>0</v>
      </c>
      <c r="S4031">
        <v>0</v>
      </c>
      <c r="T4031">
        <v>0</v>
      </c>
      <c r="U4031">
        <v>0</v>
      </c>
      <c r="V4031">
        <v>98</v>
      </c>
      <c r="W4031">
        <v>72</v>
      </c>
      <c r="X4031">
        <v>59</v>
      </c>
      <c r="Y4031" t="s">
        <v>173</v>
      </c>
      <c r="Z4031" t="s">
        <v>173</v>
      </c>
      <c r="AA4031" t="s">
        <v>173</v>
      </c>
      <c r="AB4031" t="s">
        <v>173</v>
      </c>
      <c r="AC4031" s="25">
        <v>5.6118144424654117</v>
      </c>
      <c r="AD4031" s="25">
        <v>4.1068860420291609</v>
      </c>
      <c r="AE4031" s="25">
        <v>3.3658539931361364</v>
      </c>
      <c r="AQ4031" s="5">
        <f>VLOOKUP(AR4031,'End KS4 denominations'!A:G,7,0)</f>
        <v>437363</v>
      </c>
      <c r="AR4031" s="5" t="str">
        <f t="shared" si="62"/>
        <v>Total.S9.state-funded mainstream.Total.No religious character</v>
      </c>
    </row>
    <row r="4032" spans="1:44" x14ac:dyDescent="0.25">
      <c r="A4032">
        <v>201819</v>
      </c>
      <c r="B4032" t="s">
        <v>19</v>
      </c>
      <c r="C4032" t="s">
        <v>110</v>
      </c>
      <c r="D4032" t="s">
        <v>20</v>
      </c>
      <c r="E4032" t="s">
        <v>21</v>
      </c>
      <c r="F4032" t="s">
        <v>22</v>
      </c>
      <c r="G4032" t="s">
        <v>111</v>
      </c>
      <c r="H4032" t="s">
        <v>132</v>
      </c>
      <c r="I4032" t="s">
        <v>166</v>
      </c>
      <c r="J4032" t="s">
        <v>161</v>
      </c>
      <c r="K4032" t="s">
        <v>133</v>
      </c>
      <c r="L4032" t="s">
        <v>61</v>
      </c>
      <c r="M4032" t="s">
        <v>26</v>
      </c>
      <c r="N4032">
        <v>376</v>
      </c>
      <c r="O4032">
        <v>369</v>
      </c>
      <c r="P4032">
        <v>273</v>
      </c>
      <c r="Q4032">
        <v>233</v>
      </c>
      <c r="R4032">
        <v>0</v>
      </c>
      <c r="S4032">
        <v>0</v>
      </c>
      <c r="T4032">
        <v>0</v>
      </c>
      <c r="U4032">
        <v>0</v>
      </c>
      <c r="V4032">
        <v>98</v>
      </c>
      <c r="W4032">
        <v>72</v>
      </c>
      <c r="X4032">
        <v>61</v>
      </c>
      <c r="Y4032" t="s">
        <v>173</v>
      </c>
      <c r="Z4032" t="s">
        <v>173</v>
      </c>
      <c r="AA4032" t="s">
        <v>173</v>
      </c>
      <c r="AB4032" t="s">
        <v>173</v>
      </c>
      <c r="AC4032" s="25">
        <v>7.2168981028750245</v>
      </c>
      <c r="AD4032" s="25">
        <v>5.3393311167611968</v>
      </c>
      <c r="AE4032" s="25">
        <v>4.5570115392137689</v>
      </c>
      <c r="AQ4032" s="5">
        <f>VLOOKUP(AR4032,'End KS4 denominations'!A:G,7,0)</f>
        <v>5113</v>
      </c>
      <c r="AR4032" s="5" t="str">
        <f t="shared" ref="AR4032:AR4095" si="63">CONCATENATE(G4032,".",H4032,".",I4032,".",J4032,".",K4032)</f>
        <v>Boys.S9.state-funded mainstream.Total.Other Christian faith</v>
      </c>
    </row>
    <row r="4033" spans="1:44" x14ac:dyDescent="0.25">
      <c r="A4033">
        <v>201819</v>
      </c>
      <c r="B4033" t="s">
        <v>19</v>
      </c>
      <c r="C4033" t="s">
        <v>110</v>
      </c>
      <c r="D4033" t="s">
        <v>20</v>
      </c>
      <c r="E4033" t="s">
        <v>21</v>
      </c>
      <c r="F4033" t="s">
        <v>22</v>
      </c>
      <c r="G4033" t="s">
        <v>113</v>
      </c>
      <c r="H4033" t="s">
        <v>132</v>
      </c>
      <c r="I4033" t="s">
        <v>166</v>
      </c>
      <c r="J4033" t="s">
        <v>161</v>
      </c>
      <c r="K4033" t="s">
        <v>133</v>
      </c>
      <c r="L4033" t="s">
        <v>61</v>
      </c>
      <c r="M4033" t="s">
        <v>26</v>
      </c>
      <c r="N4033">
        <v>365</v>
      </c>
      <c r="O4033">
        <v>360</v>
      </c>
      <c r="P4033">
        <v>274</v>
      </c>
      <c r="Q4033">
        <v>230</v>
      </c>
      <c r="R4033">
        <v>0</v>
      </c>
      <c r="S4033">
        <v>0</v>
      </c>
      <c r="T4033">
        <v>0</v>
      </c>
      <c r="U4033">
        <v>0</v>
      </c>
      <c r="V4033">
        <v>98</v>
      </c>
      <c r="W4033">
        <v>75</v>
      </c>
      <c r="X4033">
        <v>63</v>
      </c>
      <c r="Y4033" t="s">
        <v>173</v>
      </c>
      <c r="Z4033" t="s">
        <v>173</v>
      </c>
      <c r="AA4033" t="s">
        <v>173</v>
      </c>
      <c r="AB4033" t="s">
        <v>173</v>
      </c>
      <c r="AC4033" s="25">
        <v>7.9207920792079207</v>
      </c>
      <c r="AD4033" s="25">
        <v>6.0286028602860284</v>
      </c>
      <c r="AE4033" s="25">
        <v>5.0605060506050608</v>
      </c>
      <c r="AQ4033" s="5">
        <f>VLOOKUP(AR4033,'End KS4 denominations'!A:G,7,0)</f>
        <v>4545</v>
      </c>
      <c r="AR4033" s="5" t="str">
        <f t="shared" si="63"/>
        <v>Girls.S9.state-funded mainstream.Total.Other Christian faith</v>
      </c>
    </row>
    <row r="4034" spans="1:44" x14ac:dyDescent="0.25">
      <c r="A4034">
        <v>201819</v>
      </c>
      <c r="B4034" t="s">
        <v>19</v>
      </c>
      <c r="C4034" t="s">
        <v>110</v>
      </c>
      <c r="D4034" t="s">
        <v>20</v>
      </c>
      <c r="E4034" t="s">
        <v>21</v>
      </c>
      <c r="F4034" t="s">
        <v>22</v>
      </c>
      <c r="G4034" t="s">
        <v>161</v>
      </c>
      <c r="H4034" t="s">
        <v>132</v>
      </c>
      <c r="I4034" t="s">
        <v>166</v>
      </c>
      <c r="J4034" t="s">
        <v>161</v>
      </c>
      <c r="K4034" t="s">
        <v>133</v>
      </c>
      <c r="L4034" t="s">
        <v>61</v>
      </c>
      <c r="M4034" t="s">
        <v>26</v>
      </c>
      <c r="N4034">
        <v>741</v>
      </c>
      <c r="O4034">
        <v>729</v>
      </c>
      <c r="P4034">
        <v>547</v>
      </c>
      <c r="Q4034">
        <v>463</v>
      </c>
      <c r="R4034">
        <v>0</v>
      </c>
      <c r="S4034">
        <v>0</v>
      </c>
      <c r="T4034">
        <v>0</v>
      </c>
      <c r="U4034">
        <v>0</v>
      </c>
      <c r="V4034">
        <v>98</v>
      </c>
      <c r="W4034">
        <v>73</v>
      </c>
      <c r="X4034">
        <v>62</v>
      </c>
      <c r="Y4034" t="s">
        <v>173</v>
      </c>
      <c r="Z4034" t="s">
        <v>173</v>
      </c>
      <c r="AA4034" t="s">
        <v>173</v>
      </c>
      <c r="AB4034" t="s">
        <v>173</v>
      </c>
      <c r="AC4034" s="25">
        <v>7.54814661420584</v>
      </c>
      <c r="AD4034" s="25">
        <v>5.6636984882998549</v>
      </c>
      <c r="AE4034" s="25">
        <v>4.7939531994201703</v>
      </c>
      <c r="AQ4034" s="5">
        <f>VLOOKUP(AR4034,'End KS4 denominations'!A:G,7,0)</f>
        <v>9658</v>
      </c>
      <c r="AR4034" s="5" t="str">
        <f t="shared" si="63"/>
        <v>Total.S9.state-funded mainstream.Total.Other Christian faith</v>
      </c>
    </row>
    <row r="4035" spans="1:44" x14ac:dyDescent="0.25">
      <c r="A4035">
        <v>201819</v>
      </c>
      <c r="B4035" t="s">
        <v>19</v>
      </c>
      <c r="C4035" t="s">
        <v>110</v>
      </c>
      <c r="D4035" t="s">
        <v>20</v>
      </c>
      <c r="E4035" t="s">
        <v>21</v>
      </c>
      <c r="F4035" t="s">
        <v>22</v>
      </c>
      <c r="G4035" t="s">
        <v>111</v>
      </c>
      <c r="H4035" t="s">
        <v>132</v>
      </c>
      <c r="I4035" t="s">
        <v>166</v>
      </c>
      <c r="J4035" t="s">
        <v>161</v>
      </c>
      <c r="K4035" t="s">
        <v>134</v>
      </c>
      <c r="L4035" t="s">
        <v>61</v>
      </c>
      <c r="M4035" t="s">
        <v>26</v>
      </c>
      <c r="N4035">
        <v>1236</v>
      </c>
      <c r="O4035">
        <v>1223</v>
      </c>
      <c r="P4035">
        <v>898</v>
      </c>
      <c r="Q4035">
        <v>725</v>
      </c>
      <c r="R4035">
        <v>0</v>
      </c>
      <c r="S4035">
        <v>0</v>
      </c>
      <c r="T4035">
        <v>0</v>
      </c>
      <c r="U4035">
        <v>0</v>
      </c>
      <c r="V4035">
        <v>98</v>
      </c>
      <c r="W4035">
        <v>72</v>
      </c>
      <c r="X4035">
        <v>58</v>
      </c>
      <c r="Y4035" t="s">
        <v>173</v>
      </c>
      <c r="Z4035" t="s">
        <v>173</v>
      </c>
      <c r="AA4035" t="s">
        <v>173</v>
      </c>
      <c r="AB4035" t="s">
        <v>173</v>
      </c>
      <c r="AC4035" s="25">
        <v>4.9233122660118349</v>
      </c>
      <c r="AD4035" s="25">
        <v>3.6149913449539071</v>
      </c>
      <c r="AE4035" s="25">
        <v>2.9185620546676865</v>
      </c>
      <c r="AQ4035" s="5">
        <f>VLOOKUP(AR4035,'End KS4 denominations'!A:G,7,0)</f>
        <v>24841</v>
      </c>
      <c r="AR4035" s="5" t="str">
        <f t="shared" si="63"/>
        <v>Boys.S9.state-funded mainstream.Total.Roman catholic</v>
      </c>
    </row>
    <row r="4036" spans="1:44" x14ac:dyDescent="0.25">
      <c r="A4036">
        <v>201819</v>
      </c>
      <c r="B4036" t="s">
        <v>19</v>
      </c>
      <c r="C4036" t="s">
        <v>110</v>
      </c>
      <c r="D4036" t="s">
        <v>20</v>
      </c>
      <c r="E4036" t="s">
        <v>21</v>
      </c>
      <c r="F4036" t="s">
        <v>22</v>
      </c>
      <c r="G4036" t="s">
        <v>113</v>
      </c>
      <c r="H4036" t="s">
        <v>132</v>
      </c>
      <c r="I4036" t="s">
        <v>166</v>
      </c>
      <c r="J4036" t="s">
        <v>161</v>
      </c>
      <c r="K4036" t="s">
        <v>134</v>
      </c>
      <c r="L4036" t="s">
        <v>61</v>
      </c>
      <c r="M4036" t="s">
        <v>26</v>
      </c>
      <c r="N4036">
        <v>1770</v>
      </c>
      <c r="O4036">
        <v>1754</v>
      </c>
      <c r="P4036">
        <v>1373</v>
      </c>
      <c r="Q4036">
        <v>1150</v>
      </c>
      <c r="R4036">
        <v>0</v>
      </c>
      <c r="S4036">
        <v>0</v>
      </c>
      <c r="T4036">
        <v>0</v>
      </c>
      <c r="U4036">
        <v>0</v>
      </c>
      <c r="V4036">
        <v>99</v>
      </c>
      <c r="W4036">
        <v>77</v>
      </c>
      <c r="X4036">
        <v>64</v>
      </c>
      <c r="Y4036" t="s">
        <v>173</v>
      </c>
      <c r="Z4036" t="s">
        <v>173</v>
      </c>
      <c r="AA4036" t="s">
        <v>173</v>
      </c>
      <c r="AB4036" t="s">
        <v>173</v>
      </c>
      <c r="AC4036" s="25">
        <v>6.7295887047268259</v>
      </c>
      <c r="AD4036" s="25">
        <v>5.2678023327194596</v>
      </c>
      <c r="AE4036" s="25">
        <v>4.4122160834868014</v>
      </c>
      <c r="AQ4036" s="5">
        <f>VLOOKUP(AR4036,'End KS4 denominations'!A:G,7,0)</f>
        <v>26064</v>
      </c>
      <c r="AR4036" s="5" t="str">
        <f t="shared" si="63"/>
        <v>Girls.S9.state-funded mainstream.Total.Roman catholic</v>
      </c>
    </row>
    <row r="4037" spans="1:44" x14ac:dyDescent="0.25">
      <c r="A4037">
        <v>201819</v>
      </c>
      <c r="B4037" t="s">
        <v>19</v>
      </c>
      <c r="C4037" t="s">
        <v>110</v>
      </c>
      <c r="D4037" t="s">
        <v>20</v>
      </c>
      <c r="E4037" t="s">
        <v>21</v>
      </c>
      <c r="F4037" t="s">
        <v>22</v>
      </c>
      <c r="G4037" t="s">
        <v>161</v>
      </c>
      <c r="H4037" t="s">
        <v>132</v>
      </c>
      <c r="I4037" t="s">
        <v>166</v>
      </c>
      <c r="J4037" t="s">
        <v>161</v>
      </c>
      <c r="K4037" t="s">
        <v>134</v>
      </c>
      <c r="L4037" t="s">
        <v>61</v>
      </c>
      <c r="M4037" t="s">
        <v>26</v>
      </c>
      <c r="N4037">
        <v>3006</v>
      </c>
      <c r="O4037">
        <v>2977</v>
      </c>
      <c r="P4037">
        <v>2271</v>
      </c>
      <c r="Q4037">
        <v>1875</v>
      </c>
      <c r="R4037">
        <v>0</v>
      </c>
      <c r="S4037">
        <v>0</v>
      </c>
      <c r="T4037">
        <v>0</v>
      </c>
      <c r="U4037">
        <v>0</v>
      </c>
      <c r="V4037">
        <v>99</v>
      </c>
      <c r="W4037">
        <v>75</v>
      </c>
      <c r="X4037">
        <v>62</v>
      </c>
      <c r="Y4037" t="s">
        <v>173</v>
      </c>
      <c r="Z4037" t="s">
        <v>173</v>
      </c>
      <c r="AA4037" t="s">
        <v>173</v>
      </c>
      <c r="AB4037" t="s">
        <v>173</v>
      </c>
      <c r="AC4037" s="25">
        <v>5.8481485119339949</v>
      </c>
      <c r="AD4037" s="25">
        <v>4.4612513505549556</v>
      </c>
      <c r="AE4037" s="25">
        <v>3.6833316962970235</v>
      </c>
      <c r="AQ4037" s="5">
        <f>VLOOKUP(AR4037,'End KS4 denominations'!A:G,7,0)</f>
        <v>50905</v>
      </c>
      <c r="AR4037" s="5" t="str">
        <f t="shared" si="63"/>
        <v>Total.S9.state-funded mainstream.Total.Roman catholic</v>
      </c>
    </row>
    <row r="4038" spans="1:44" x14ac:dyDescent="0.25">
      <c r="A4038">
        <v>201819</v>
      </c>
      <c r="B4038" t="s">
        <v>19</v>
      </c>
      <c r="C4038" t="s">
        <v>110</v>
      </c>
      <c r="D4038" t="s">
        <v>20</v>
      </c>
      <c r="E4038" t="s">
        <v>21</v>
      </c>
      <c r="F4038" t="s">
        <v>22</v>
      </c>
      <c r="G4038" t="s">
        <v>111</v>
      </c>
      <c r="H4038" t="s">
        <v>132</v>
      </c>
      <c r="I4038" t="s">
        <v>166</v>
      </c>
      <c r="J4038" t="s">
        <v>161</v>
      </c>
      <c r="K4038" t="s">
        <v>138</v>
      </c>
      <c r="L4038" t="s">
        <v>61</v>
      </c>
      <c r="M4038" t="s">
        <v>26</v>
      </c>
      <c r="N4038">
        <v>9</v>
      </c>
      <c r="O4038">
        <v>9</v>
      </c>
      <c r="P4038">
        <v>6</v>
      </c>
      <c r="Q4038">
        <v>2</v>
      </c>
      <c r="R4038">
        <v>0</v>
      </c>
      <c r="S4038">
        <v>0</v>
      </c>
      <c r="T4038">
        <v>0</v>
      </c>
      <c r="U4038">
        <v>0</v>
      </c>
      <c r="V4038">
        <v>100</v>
      </c>
      <c r="W4038">
        <v>66</v>
      </c>
      <c r="X4038">
        <v>22</v>
      </c>
      <c r="Y4038" t="s">
        <v>173</v>
      </c>
      <c r="Z4038" t="s">
        <v>173</v>
      </c>
      <c r="AA4038" t="s">
        <v>173</v>
      </c>
      <c r="AB4038" t="s">
        <v>173</v>
      </c>
      <c r="AC4038" s="25">
        <v>4.7120418848167542</v>
      </c>
      <c r="AD4038" s="25">
        <v>3.1413612565445024</v>
      </c>
      <c r="AE4038" s="25">
        <v>1.0471204188481675</v>
      </c>
      <c r="AQ4038" s="5">
        <f>VLOOKUP(AR4038,'End KS4 denominations'!A:G,7,0)</f>
        <v>191</v>
      </c>
      <c r="AR4038" s="5" t="str">
        <f t="shared" si="63"/>
        <v>Boys.S9.state-funded mainstream.Total.Sikh</v>
      </c>
    </row>
    <row r="4039" spans="1:44" x14ac:dyDescent="0.25">
      <c r="A4039">
        <v>201819</v>
      </c>
      <c r="B4039" t="s">
        <v>19</v>
      </c>
      <c r="C4039" t="s">
        <v>110</v>
      </c>
      <c r="D4039" t="s">
        <v>20</v>
      </c>
      <c r="E4039" t="s">
        <v>21</v>
      </c>
      <c r="F4039" t="s">
        <v>22</v>
      </c>
      <c r="G4039" t="s">
        <v>113</v>
      </c>
      <c r="H4039" t="s">
        <v>132</v>
      </c>
      <c r="I4039" t="s">
        <v>166</v>
      </c>
      <c r="J4039" t="s">
        <v>161</v>
      </c>
      <c r="K4039" t="s">
        <v>138</v>
      </c>
      <c r="L4039" t="s">
        <v>61</v>
      </c>
      <c r="M4039" t="s">
        <v>26</v>
      </c>
      <c r="N4039">
        <v>10</v>
      </c>
      <c r="O4039">
        <v>10</v>
      </c>
      <c r="P4039">
        <v>8</v>
      </c>
      <c r="Q4039">
        <v>6</v>
      </c>
      <c r="R4039">
        <v>0</v>
      </c>
      <c r="S4039">
        <v>0</v>
      </c>
      <c r="T4039">
        <v>0</v>
      </c>
      <c r="U4039">
        <v>0</v>
      </c>
      <c r="V4039">
        <v>100</v>
      </c>
      <c r="W4039">
        <v>80</v>
      </c>
      <c r="X4039">
        <v>60</v>
      </c>
      <c r="Y4039" t="s">
        <v>173</v>
      </c>
      <c r="Z4039" t="s">
        <v>173</v>
      </c>
      <c r="AA4039" t="s">
        <v>173</v>
      </c>
      <c r="AB4039" t="s">
        <v>173</v>
      </c>
      <c r="AC4039" s="25">
        <v>6.3291139240506329</v>
      </c>
      <c r="AD4039" s="25">
        <v>5.0632911392405067</v>
      </c>
      <c r="AE4039" s="25">
        <v>3.79746835443038</v>
      </c>
      <c r="AQ4039" s="5">
        <f>VLOOKUP(AR4039,'End KS4 denominations'!A:G,7,0)</f>
        <v>158</v>
      </c>
      <c r="AR4039" s="5" t="str">
        <f t="shared" si="63"/>
        <v>Girls.S9.state-funded mainstream.Total.Sikh</v>
      </c>
    </row>
    <row r="4040" spans="1:44" x14ac:dyDescent="0.25">
      <c r="A4040">
        <v>201819</v>
      </c>
      <c r="B4040" t="s">
        <v>19</v>
      </c>
      <c r="C4040" t="s">
        <v>110</v>
      </c>
      <c r="D4040" t="s">
        <v>20</v>
      </c>
      <c r="E4040" t="s">
        <v>21</v>
      </c>
      <c r="F4040" t="s">
        <v>22</v>
      </c>
      <c r="G4040" t="s">
        <v>161</v>
      </c>
      <c r="H4040" t="s">
        <v>132</v>
      </c>
      <c r="I4040" t="s">
        <v>166</v>
      </c>
      <c r="J4040" t="s">
        <v>161</v>
      </c>
      <c r="K4040" t="s">
        <v>138</v>
      </c>
      <c r="L4040" t="s">
        <v>61</v>
      </c>
      <c r="M4040" t="s">
        <v>26</v>
      </c>
      <c r="N4040">
        <v>19</v>
      </c>
      <c r="O4040">
        <v>19</v>
      </c>
      <c r="P4040">
        <v>14</v>
      </c>
      <c r="Q4040">
        <v>8</v>
      </c>
      <c r="R4040">
        <v>0</v>
      </c>
      <c r="S4040">
        <v>0</v>
      </c>
      <c r="T4040">
        <v>0</v>
      </c>
      <c r="U4040">
        <v>0</v>
      </c>
      <c r="V4040">
        <v>100</v>
      </c>
      <c r="W4040">
        <v>73</v>
      </c>
      <c r="X4040">
        <v>42</v>
      </c>
      <c r="Y4040" t="s">
        <v>173</v>
      </c>
      <c r="Z4040" t="s">
        <v>173</v>
      </c>
      <c r="AA4040" t="s">
        <v>173</v>
      </c>
      <c r="AB4040" t="s">
        <v>173</v>
      </c>
      <c r="AC4040" s="25">
        <v>5.444126074498568</v>
      </c>
      <c r="AD4040" s="25">
        <v>4.0114613180515759</v>
      </c>
      <c r="AE4040" s="25">
        <v>2.2922636103151861</v>
      </c>
      <c r="AQ4040" s="5">
        <f>VLOOKUP(AR4040,'End KS4 denominations'!A:G,7,0)</f>
        <v>349</v>
      </c>
      <c r="AR4040" s="5" t="str">
        <f t="shared" si="63"/>
        <v>Total.S9.state-funded mainstream.Total.Sikh</v>
      </c>
    </row>
    <row r="4041" spans="1:44" x14ac:dyDescent="0.25">
      <c r="A4041">
        <v>201819</v>
      </c>
      <c r="B4041" t="s">
        <v>19</v>
      </c>
      <c r="C4041" t="s">
        <v>110</v>
      </c>
      <c r="D4041" t="s">
        <v>20</v>
      </c>
      <c r="E4041" t="s">
        <v>21</v>
      </c>
      <c r="F4041" t="s">
        <v>22</v>
      </c>
      <c r="G4041" t="s">
        <v>111</v>
      </c>
      <c r="H4041" t="s">
        <v>132</v>
      </c>
      <c r="I4041" t="s">
        <v>166</v>
      </c>
      <c r="J4041" t="s">
        <v>161</v>
      </c>
      <c r="K4041" t="s">
        <v>136</v>
      </c>
      <c r="L4041" t="s">
        <v>102</v>
      </c>
      <c r="M4041" t="s">
        <v>26</v>
      </c>
      <c r="N4041">
        <v>44</v>
      </c>
      <c r="O4041">
        <v>44</v>
      </c>
      <c r="P4041">
        <v>40</v>
      </c>
      <c r="Q4041">
        <v>0</v>
      </c>
      <c r="R4041">
        <v>0</v>
      </c>
      <c r="S4041">
        <v>0</v>
      </c>
      <c r="T4041">
        <v>0</v>
      </c>
      <c r="U4041">
        <v>0</v>
      </c>
      <c r="V4041">
        <v>100</v>
      </c>
      <c r="W4041">
        <v>90</v>
      </c>
      <c r="X4041">
        <v>0</v>
      </c>
      <c r="Y4041" t="s">
        <v>173</v>
      </c>
      <c r="Z4041" t="s">
        <v>173</v>
      </c>
      <c r="AA4041" t="s">
        <v>173</v>
      </c>
      <c r="AB4041" t="s">
        <v>173</v>
      </c>
      <c r="AC4041" s="25">
        <v>7.0512820512820511</v>
      </c>
      <c r="AD4041" s="25">
        <v>6.4102564102564097</v>
      </c>
      <c r="AE4041" s="25">
        <v>0</v>
      </c>
      <c r="AQ4041" s="5">
        <f>VLOOKUP(AR4041,'End KS4 denominations'!A:G,7,0)</f>
        <v>624</v>
      </c>
      <c r="AR4041" s="5" t="str">
        <f t="shared" si="63"/>
        <v>Boys.S9.state-funded mainstream.Total.Jewish</v>
      </c>
    </row>
    <row r="4042" spans="1:44" x14ac:dyDescent="0.25">
      <c r="A4042">
        <v>201819</v>
      </c>
      <c r="B4042" t="s">
        <v>19</v>
      </c>
      <c r="C4042" t="s">
        <v>110</v>
      </c>
      <c r="D4042" t="s">
        <v>20</v>
      </c>
      <c r="E4042" t="s">
        <v>21</v>
      </c>
      <c r="F4042" t="s">
        <v>22</v>
      </c>
      <c r="G4042" t="s">
        <v>113</v>
      </c>
      <c r="H4042" t="s">
        <v>132</v>
      </c>
      <c r="I4042" t="s">
        <v>166</v>
      </c>
      <c r="J4042" t="s">
        <v>161</v>
      </c>
      <c r="K4042" t="s">
        <v>136</v>
      </c>
      <c r="L4042" t="s">
        <v>102</v>
      </c>
      <c r="M4042" t="s">
        <v>26</v>
      </c>
      <c r="N4042">
        <v>191</v>
      </c>
      <c r="O4042">
        <v>185</v>
      </c>
      <c r="P4042">
        <v>158</v>
      </c>
      <c r="Q4042">
        <v>0</v>
      </c>
      <c r="R4042">
        <v>0</v>
      </c>
      <c r="S4042">
        <v>0</v>
      </c>
      <c r="T4042">
        <v>0</v>
      </c>
      <c r="U4042">
        <v>0</v>
      </c>
      <c r="V4042">
        <v>96</v>
      </c>
      <c r="W4042">
        <v>82</v>
      </c>
      <c r="X4042">
        <v>0</v>
      </c>
      <c r="Y4042" t="s">
        <v>173</v>
      </c>
      <c r="Z4042" t="s">
        <v>173</v>
      </c>
      <c r="AA4042" t="s">
        <v>173</v>
      </c>
      <c r="AB4042" t="s">
        <v>173</v>
      </c>
      <c r="AC4042" s="25">
        <v>24.310118265440213</v>
      </c>
      <c r="AD4042" s="25">
        <v>20.76215505913272</v>
      </c>
      <c r="AE4042" s="25">
        <v>0</v>
      </c>
      <c r="AQ4042" s="5">
        <f>VLOOKUP(AR4042,'End KS4 denominations'!A:G,7,0)</f>
        <v>761</v>
      </c>
      <c r="AR4042" s="5" t="str">
        <f t="shared" si="63"/>
        <v>Girls.S9.state-funded mainstream.Total.Jewish</v>
      </c>
    </row>
    <row r="4043" spans="1:44" x14ac:dyDescent="0.25">
      <c r="A4043">
        <v>201819</v>
      </c>
      <c r="B4043" t="s">
        <v>19</v>
      </c>
      <c r="C4043" t="s">
        <v>110</v>
      </c>
      <c r="D4043" t="s">
        <v>20</v>
      </c>
      <c r="E4043" t="s">
        <v>21</v>
      </c>
      <c r="F4043" t="s">
        <v>22</v>
      </c>
      <c r="G4043" t="s">
        <v>161</v>
      </c>
      <c r="H4043" t="s">
        <v>132</v>
      </c>
      <c r="I4043" t="s">
        <v>166</v>
      </c>
      <c r="J4043" t="s">
        <v>161</v>
      </c>
      <c r="K4043" t="s">
        <v>136</v>
      </c>
      <c r="L4043" t="s">
        <v>102</v>
      </c>
      <c r="M4043" t="s">
        <v>26</v>
      </c>
      <c r="N4043">
        <v>235</v>
      </c>
      <c r="O4043">
        <v>229</v>
      </c>
      <c r="P4043">
        <v>198</v>
      </c>
      <c r="Q4043">
        <v>0</v>
      </c>
      <c r="R4043">
        <v>0</v>
      </c>
      <c r="S4043">
        <v>0</v>
      </c>
      <c r="T4043">
        <v>0</v>
      </c>
      <c r="U4043">
        <v>0</v>
      </c>
      <c r="V4043">
        <v>97</v>
      </c>
      <c r="W4043">
        <v>84</v>
      </c>
      <c r="X4043">
        <v>0</v>
      </c>
      <c r="Y4043" t="s">
        <v>173</v>
      </c>
      <c r="Z4043" t="s">
        <v>173</v>
      </c>
      <c r="AA4043" t="s">
        <v>173</v>
      </c>
      <c r="AB4043" t="s">
        <v>173</v>
      </c>
      <c r="AC4043" s="25">
        <v>16.534296028880867</v>
      </c>
      <c r="AD4043" s="25">
        <v>14.296028880866427</v>
      </c>
      <c r="AE4043" s="25">
        <v>0</v>
      </c>
      <c r="AQ4043" s="5">
        <f>VLOOKUP(AR4043,'End KS4 denominations'!A:G,7,0)</f>
        <v>1385</v>
      </c>
      <c r="AR4043" s="5" t="str">
        <f t="shared" si="63"/>
        <v>Total.S9.state-funded mainstream.Total.Jewish</v>
      </c>
    </row>
    <row r="4044" spans="1:44" x14ac:dyDescent="0.25">
      <c r="A4044">
        <v>201819</v>
      </c>
      <c r="B4044" t="s">
        <v>19</v>
      </c>
      <c r="C4044" t="s">
        <v>110</v>
      </c>
      <c r="D4044" t="s">
        <v>20</v>
      </c>
      <c r="E4044" t="s">
        <v>21</v>
      </c>
      <c r="F4044" t="s">
        <v>22</v>
      </c>
      <c r="G4044" t="s">
        <v>111</v>
      </c>
      <c r="H4044" t="s">
        <v>132</v>
      </c>
      <c r="I4044" t="s">
        <v>166</v>
      </c>
      <c r="J4044" t="s">
        <v>161</v>
      </c>
      <c r="K4044" t="s">
        <v>90</v>
      </c>
      <c r="L4044" t="s">
        <v>63</v>
      </c>
      <c r="M4044" t="s">
        <v>26</v>
      </c>
      <c r="N4044">
        <v>378</v>
      </c>
      <c r="O4044">
        <v>367</v>
      </c>
      <c r="P4044">
        <v>338</v>
      </c>
      <c r="Q4044">
        <v>212</v>
      </c>
      <c r="R4044">
        <v>0</v>
      </c>
      <c r="S4044">
        <v>0</v>
      </c>
      <c r="T4044">
        <v>0</v>
      </c>
      <c r="U4044">
        <v>0</v>
      </c>
      <c r="V4044">
        <v>97</v>
      </c>
      <c r="W4044">
        <v>89</v>
      </c>
      <c r="X4044">
        <v>56</v>
      </c>
      <c r="Y4044" t="s">
        <v>173</v>
      </c>
      <c r="Z4044" t="s">
        <v>173</v>
      </c>
      <c r="AA4044" t="s">
        <v>173</v>
      </c>
      <c r="AB4044" t="s">
        <v>173</v>
      </c>
      <c r="AC4044" s="25">
        <v>2.4163813537002898</v>
      </c>
      <c r="AD4044" s="25">
        <v>2.2254411377403214</v>
      </c>
      <c r="AE4044" s="25">
        <v>1.3958388201211482</v>
      </c>
      <c r="AQ4044" s="5">
        <f>VLOOKUP(AR4044,'End KS4 denominations'!A:G,7,0)</f>
        <v>15188</v>
      </c>
      <c r="AR4044" s="5" t="str">
        <f t="shared" si="63"/>
        <v>Boys.S9.state-funded mainstream.Total.Church of England</v>
      </c>
    </row>
    <row r="4045" spans="1:44" x14ac:dyDescent="0.25">
      <c r="A4045">
        <v>201819</v>
      </c>
      <c r="B4045" t="s">
        <v>19</v>
      </c>
      <c r="C4045" t="s">
        <v>110</v>
      </c>
      <c r="D4045" t="s">
        <v>20</v>
      </c>
      <c r="E4045" t="s">
        <v>21</v>
      </c>
      <c r="F4045" t="s">
        <v>22</v>
      </c>
      <c r="G4045" t="s">
        <v>113</v>
      </c>
      <c r="H4045" t="s">
        <v>132</v>
      </c>
      <c r="I4045" t="s">
        <v>166</v>
      </c>
      <c r="J4045" t="s">
        <v>161</v>
      </c>
      <c r="K4045" t="s">
        <v>90</v>
      </c>
      <c r="L4045" t="s">
        <v>63</v>
      </c>
      <c r="M4045" t="s">
        <v>26</v>
      </c>
      <c r="N4045">
        <v>397</v>
      </c>
      <c r="O4045">
        <v>392</v>
      </c>
      <c r="P4045">
        <v>368</v>
      </c>
      <c r="Q4045">
        <v>253</v>
      </c>
      <c r="R4045">
        <v>0</v>
      </c>
      <c r="S4045">
        <v>0</v>
      </c>
      <c r="T4045">
        <v>0</v>
      </c>
      <c r="U4045">
        <v>0</v>
      </c>
      <c r="V4045">
        <v>98</v>
      </c>
      <c r="W4045">
        <v>92</v>
      </c>
      <c r="X4045">
        <v>63</v>
      </c>
      <c r="Y4045" t="s">
        <v>173</v>
      </c>
      <c r="Z4045" t="s">
        <v>173</v>
      </c>
      <c r="AA4045" t="s">
        <v>173</v>
      </c>
      <c r="AB4045" t="s">
        <v>173</v>
      </c>
      <c r="AC4045" s="25">
        <v>2.6763159691404383</v>
      </c>
      <c r="AD4045" s="25">
        <v>2.5124598893971459</v>
      </c>
      <c r="AE4045" s="25">
        <v>1.7273161739605378</v>
      </c>
      <c r="AQ4045" s="5">
        <f>VLOOKUP(AR4045,'End KS4 denominations'!A:G,7,0)</f>
        <v>14647</v>
      </c>
      <c r="AR4045" s="5" t="str">
        <f t="shared" si="63"/>
        <v>Girls.S9.state-funded mainstream.Total.Church of England</v>
      </c>
    </row>
    <row r="4046" spans="1:44" x14ac:dyDescent="0.25">
      <c r="A4046">
        <v>201819</v>
      </c>
      <c r="B4046" t="s">
        <v>19</v>
      </c>
      <c r="C4046" t="s">
        <v>110</v>
      </c>
      <c r="D4046" t="s">
        <v>20</v>
      </c>
      <c r="E4046" t="s">
        <v>21</v>
      </c>
      <c r="F4046" t="s">
        <v>22</v>
      </c>
      <c r="G4046" t="s">
        <v>161</v>
      </c>
      <c r="H4046" t="s">
        <v>132</v>
      </c>
      <c r="I4046" t="s">
        <v>166</v>
      </c>
      <c r="J4046" t="s">
        <v>161</v>
      </c>
      <c r="K4046" t="s">
        <v>90</v>
      </c>
      <c r="L4046" t="s">
        <v>63</v>
      </c>
      <c r="M4046" t="s">
        <v>26</v>
      </c>
      <c r="N4046">
        <v>775</v>
      </c>
      <c r="O4046">
        <v>759</v>
      </c>
      <c r="P4046">
        <v>706</v>
      </c>
      <c r="Q4046">
        <v>465</v>
      </c>
      <c r="R4046">
        <v>0</v>
      </c>
      <c r="S4046">
        <v>0</v>
      </c>
      <c r="T4046">
        <v>0</v>
      </c>
      <c r="U4046">
        <v>0</v>
      </c>
      <c r="V4046">
        <v>97</v>
      </c>
      <c r="W4046">
        <v>91</v>
      </c>
      <c r="X4046">
        <v>60</v>
      </c>
      <c r="Y4046" t="s">
        <v>173</v>
      </c>
      <c r="Z4046" t="s">
        <v>173</v>
      </c>
      <c r="AA4046" t="s">
        <v>173</v>
      </c>
      <c r="AB4046" t="s">
        <v>173</v>
      </c>
      <c r="AC4046" s="25">
        <v>2.5439919557566615</v>
      </c>
      <c r="AD4046" s="25">
        <v>2.3663482487011898</v>
      </c>
      <c r="AE4046" s="25">
        <v>1.5585721468074409</v>
      </c>
      <c r="AQ4046" s="5">
        <f>VLOOKUP(AR4046,'End KS4 denominations'!A:G,7,0)</f>
        <v>29835</v>
      </c>
      <c r="AR4046" s="5" t="str">
        <f t="shared" si="63"/>
        <v>Total.S9.state-funded mainstream.Total.Church of England</v>
      </c>
    </row>
    <row r="4047" spans="1:44" x14ac:dyDescent="0.25">
      <c r="A4047">
        <v>201819</v>
      </c>
      <c r="B4047" t="s">
        <v>19</v>
      </c>
      <c r="C4047" t="s">
        <v>110</v>
      </c>
      <c r="D4047" t="s">
        <v>20</v>
      </c>
      <c r="E4047" t="s">
        <v>21</v>
      </c>
      <c r="F4047" t="s">
        <v>22</v>
      </c>
      <c r="G4047" t="s">
        <v>111</v>
      </c>
      <c r="H4047" t="s">
        <v>132</v>
      </c>
      <c r="I4047" t="s">
        <v>166</v>
      </c>
      <c r="J4047" t="s">
        <v>161</v>
      </c>
      <c r="K4047" t="s">
        <v>135</v>
      </c>
      <c r="L4047" t="s">
        <v>63</v>
      </c>
      <c r="M4047" t="s">
        <v>26</v>
      </c>
      <c r="N4047">
        <v>10</v>
      </c>
      <c r="O4047">
        <v>10</v>
      </c>
      <c r="P4047">
        <v>10</v>
      </c>
      <c r="Q4047">
        <v>1</v>
      </c>
      <c r="R4047">
        <v>0</v>
      </c>
      <c r="S4047">
        <v>0</v>
      </c>
      <c r="T4047">
        <v>0</v>
      </c>
      <c r="U4047">
        <v>0</v>
      </c>
      <c r="V4047">
        <v>100</v>
      </c>
      <c r="W4047">
        <v>100</v>
      </c>
      <c r="X4047">
        <v>10</v>
      </c>
      <c r="Y4047" t="s">
        <v>173</v>
      </c>
      <c r="Z4047" t="s">
        <v>173</v>
      </c>
      <c r="AA4047" t="s">
        <v>173</v>
      </c>
      <c r="AB4047" t="s">
        <v>173</v>
      </c>
      <c r="AC4047" s="25">
        <v>12.987012987012985</v>
      </c>
      <c r="AD4047" s="25">
        <v>12.987012987012985</v>
      </c>
      <c r="AE4047" s="25">
        <v>1.2987012987012987</v>
      </c>
      <c r="AQ4047" s="5">
        <f>VLOOKUP(AR4047,'End KS4 denominations'!A:G,7,0)</f>
        <v>77</v>
      </c>
      <c r="AR4047" s="5" t="str">
        <f t="shared" si="63"/>
        <v>Boys.S9.state-funded mainstream.Total.Hindu</v>
      </c>
    </row>
    <row r="4048" spans="1:44" x14ac:dyDescent="0.25">
      <c r="A4048">
        <v>201819</v>
      </c>
      <c r="B4048" t="s">
        <v>19</v>
      </c>
      <c r="C4048" t="s">
        <v>110</v>
      </c>
      <c r="D4048" t="s">
        <v>20</v>
      </c>
      <c r="E4048" t="s">
        <v>21</v>
      </c>
      <c r="F4048" t="s">
        <v>22</v>
      </c>
      <c r="G4048" t="s">
        <v>113</v>
      </c>
      <c r="H4048" t="s">
        <v>132</v>
      </c>
      <c r="I4048" t="s">
        <v>166</v>
      </c>
      <c r="J4048" t="s">
        <v>161</v>
      </c>
      <c r="K4048" t="s">
        <v>135</v>
      </c>
      <c r="L4048" t="s">
        <v>63</v>
      </c>
      <c r="M4048" t="s">
        <v>26</v>
      </c>
      <c r="N4048">
        <v>11</v>
      </c>
      <c r="O4048">
        <v>11</v>
      </c>
      <c r="P4048">
        <v>11</v>
      </c>
      <c r="Q4048">
        <v>0</v>
      </c>
      <c r="R4048">
        <v>0</v>
      </c>
      <c r="S4048">
        <v>0</v>
      </c>
      <c r="T4048">
        <v>0</v>
      </c>
      <c r="U4048">
        <v>0</v>
      </c>
      <c r="V4048">
        <v>100</v>
      </c>
      <c r="W4048">
        <v>100</v>
      </c>
      <c r="X4048">
        <v>0</v>
      </c>
      <c r="Y4048" t="s">
        <v>173</v>
      </c>
      <c r="Z4048" t="s">
        <v>173</v>
      </c>
      <c r="AA4048" t="s">
        <v>173</v>
      </c>
      <c r="AB4048" t="s">
        <v>173</v>
      </c>
      <c r="AC4048" s="25">
        <v>16.176470588235293</v>
      </c>
      <c r="AD4048" s="25">
        <v>16.176470588235293</v>
      </c>
      <c r="AE4048" s="25">
        <v>0</v>
      </c>
      <c r="AQ4048" s="5">
        <f>VLOOKUP(AR4048,'End KS4 denominations'!A:G,7,0)</f>
        <v>68</v>
      </c>
      <c r="AR4048" s="5" t="str">
        <f t="shared" si="63"/>
        <v>Girls.S9.state-funded mainstream.Total.Hindu</v>
      </c>
    </row>
    <row r="4049" spans="1:44" x14ac:dyDescent="0.25">
      <c r="A4049">
        <v>201819</v>
      </c>
      <c r="B4049" t="s">
        <v>19</v>
      </c>
      <c r="C4049" t="s">
        <v>110</v>
      </c>
      <c r="D4049" t="s">
        <v>20</v>
      </c>
      <c r="E4049" t="s">
        <v>21</v>
      </c>
      <c r="F4049" t="s">
        <v>22</v>
      </c>
      <c r="G4049" t="s">
        <v>161</v>
      </c>
      <c r="H4049" t="s">
        <v>132</v>
      </c>
      <c r="I4049" t="s">
        <v>166</v>
      </c>
      <c r="J4049" t="s">
        <v>161</v>
      </c>
      <c r="K4049" t="s">
        <v>135</v>
      </c>
      <c r="L4049" t="s">
        <v>63</v>
      </c>
      <c r="M4049" t="s">
        <v>26</v>
      </c>
      <c r="N4049">
        <v>21</v>
      </c>
      <c r="O4049">
        <v>21</v>
      </c>
      <c r="P4049">
        <v>21</v>
      </c>
      <c r="Q4049">
        <v>1</v>
      </c>
      <c r="R4049">
        <v>0</v>
      </c>
      <c r="S4049">
        <v>0</v>
      </c>
      <c r="T4049">
        <v>0</v>
      </c>
      <c r="U4049">
        <v>0</v>
      </c>
      <c r="V4049">
        <v>100</v>
      </c>
      <c r="W4049">
        <v>100</v>
      </c>
      <c r="X4049">
        <v>4</v>
      </c>
      <c r="Y4049" t="s">
        <v>173</v>
      </c>
      <c r="Z4049" t="s">
        <v>173</v>
      </c>
      <c r="AA4049" t="s">
        <v>173</v>
      </c>
      <c r="AB4049" t="s">
        <v>173</v>
      </c>
      <c r="AC4049" s="25">
        <v>14.482758620689657</v>
      </c>
      <c r="AD4049" s="25">
        <v>14.482758620689657</v>
      </c>
      <c r="AE4049" s="25">
        <v>0.68965517241379315</v>
      </c>
      <c r="AQ4049" s="5">
        <f>VLOOKUP(AR4049,'End KS4 denominations'!A:G,7,0)</f>
        <v>145</v>
      </c>
      <c r="AR4049" s="5" t="str">
        <f t="shared" si="63"/>
        <v>Total.S9.state-funded mainstream.Total.Hindu</v>
      </c>
    </row>
    <row r="4050" spans="1:44" x14ac:dyDescent="0.25">
      <c r="A4050">
        <v>201819</v>
      </c>
      <c r="B4050" t="s">
        <v>19</v>
      </c>
      <c r="C4050" t="s">
        <v>110</v>
      </c>
      <c r="D4050" t="s">
        <v>20</v>
      </c>
      <c r="E4050" t="s">
        <v>21</v>
      </c>
      <c r="F4050" t="s">
        <v>22</v>
      </c>
      <c r="G4050" t="s">
        <v>111</v>
      </c>
      <c r="H4050" t="s">
        <v>132</v>
      </c>
      <c r="I4050" t="s">
        <v>166</v>
      </c>
      <c r="J4050" t="s">
        <v>161</v>
      </c>
      <c r="K4050" t="s">
        <v>136</v>
      </c>
      <c r="L4050" t="s">
        <v>63</v>
      </c>
      <c r="M4050" t="s">
        <v>26</v>
      </c>
      <c r="N4050">
        <v>49</v>
      </c>
      <c r="O4050">
        <v>49</v>
      </c>
      <c r="P4050">
        <v>46</v>
      </c>
      <c r="Q4050">
        <v>45</v>
      </c>
      <c r="R4050">
        <v>0</v>
      </c>
      <c r="S4050">
        <v>0</v>
      </c>
      <c r="T4050">
        <v>0</v>
      </c>
      <c r="U4050">
        <v>0</v>
      </c>
      <c r="V4050">
        <v>100</v>
      </c>
      <c r="W4050">
        <v>93</v>
      </c>
      <c r="X4050">
        <v>91</v>
      </c>
      <c r="Y4050" t="s">
        <v>173</v>
      </c>
      <c r="Z4050" t="s">
        <v>173</v>
      </c>
      <c r="AA4050" t="s">
        <v>173</v>
      </c>
      <c r="AB4050" t="s">
        <v>173</v>
      </c>
      <c r="AC4050" s="25">
        <v>7.8525641025641022</v>
      </c>
      <c r="AD4050" s="25">
        <v>7.3717948717948723</v>
      </c>
      <c r="AE4050" s="25">
        <v>7.2115384615384608</v>
      </c>
      <c r="AQ4050" s="5">
        <f>VLOOKUP(AR4050,'End KS4 denominations'!A:G,7,0)</f>
        <v>624</v>
      </c>
      <c r="AR4050" s="5" t="str">
        <f t="shared" si="63"/>
        <v>Boys.S9.state-funded mainstream.Total.Jewish</v>
      </c>
    </row>
    <row r="4051" spans="1:44" x14ac:dyDescent="0.25">
      <c r="A4051">
        <v>201819</v>
      </c>
      <c r="B4051" t="s">
        <v>19</v>
      </c>
      <c r="C4051" t="s">
        <v>110</v>
      </c>
      <c r="D4051" t="s">
        <v>20</v>
      </c>
      <c r="E4051" t="s">
        <v>21</v>
      </c>
      <c r="F4051" t="s">
        <v>22</v>
      </c>
      <c r="G4051" t="s">
        <v>113</v>
      </c>
      <c r="H4051" t="s">
        <v>132</v>
      </c>
      <c r="I4051" t="s">
        <v>166</v>
      </c>
      <c r="J4051" t="s">
        <v>161</v>
      </c>
      <c r="K4051" t="s">
        <v>136</v>
      </c>
      <c r="L4051" t="s">
        <v>63</v>
      </c>
      <c r="M4051" t="s">
        <v>26</v>
      </c>
      <c r="N4051">
        <v>73</v>
      </c>
      <c r="O4051">
        <v>73</v>
      </c>
      <c r="P4051">
        <v>68</v>
      </c>
      <c r="Q4051">
        <v>67</v>
      </c>
      <c r="R4051">
        <v>0</v>
      </c>
      <c r="S4051">
        <v>0</v>
      </c>
      <c r="T4051">
        <v>0</v>
      </c>
      <c r="U4051">
        <v>0</v>
      </c>
      <c r="V4051">
        <v>100</v>
      </c>
      <c r="W4051">
        <v>93</v>
      </c>
      <c r="X4051">
        <v>91</v>
      </c>
      <c r="Y4051" t="s">
        <v>173</v>
      </c>
      <c r="Z4051" t="s">
        <v>173</v>
      </c>
      <c r="AA4051" t="s">
        <v>173</v>
      </c>
      <c r="AB4051" t="s">
        <v>173</v>
      </c>
      <c r="AC4051" s="25">
        <v>9.592641261498029</v>
      </c>
      <c r="AD4051" s="25">
        <v>8.9356110381077531</v>
      </c>
      <c r="AE4051" s="25">
        <v>8.804204993429698</v>
      </c>
      <c r="AQ4051" s="5">
        <f>VLOOKUP(AR4051,'End KS4 denominations'!A:G,7,0)</f>
        <v>761</v>
      </c>
      <c r="AR4051" s="5" t="str">
        <f t="shared" si="63"/>
        <v>Girls.S9.state-funded mainstream.Total.Jewish</v>
      </c>
    </row>
    <row r="4052" spans="1:44" x14ac:dyDescent="0.25">
      <c r="A4052">
        <v>201819</v>
      </c>
      <c r="B4052" t="s">
        <v>19</v>
      </c>
      <c r="C4052" t="s">
        <v>110</v>
      </c>
      <c r="D4052" t="s">
        <v>20</v>
      </c>
      <c r="E4052" t="s">
        <v>21</v>
      </c>
      <c r="F4052" t="s">
        <v>22</v>
      </c>
      <c r="G4052" t="s">
        <v>161</v>
      </c>
      <c r="H4052" t="s">
        <v>132</v>
      </c>
      <c r="I4052" t="s">
        <v>166</v>
      </c>
      <c r="J4052" t="s">
        <v>161</v>
      </c>
      <c r="K4052" t="s">
        <v>136</v>
      </c>
      <c r="L4052" t="s">
        <v>63</v>
      </c>
      <c r="M4052" t="s">
        <v>26</v>
      </c>
      <c r="N4052">
        <v>122</v>
      </c>
      <c r="O4052">
        <v>122</v>
      </c>
      <c r="P4052">
        <v>114</v>
      </c>
      <c r="Q4052">
        <v>112</v>
      </c>
      <c r="R4052">
        <v>0</v>
      </c>
      <c r="S4052">
        <v>0</v>
      </c>
      <c r="T4052">
        <v>0</v>
      </c>
      <c r="U4052">
        <v>0</v>
      </c>
      <c r="V4052">
        <v>100</v>
      </c>
      <c r="W4052">
        <v>93</v>
      </c>
      <c r="X4052">
        <v>91</v>
      </c>
      <c r="Y4052" t="s">
        <v>173</v>
      </c>
      <c r="Z4052" t="s">
        <v>173</v>
      </c>
      <c r="AA4052" t="s">
        <v>173</v>
      </c>
      <c r="AB4052" t="s">
        <v>173</v>
      </c>
      <c r="AC4052" s="25">
        <v>8.8086642599277987</v>
      </c>
      <c r="AD4052" s="25">
        <v>8.231046931407942</v>
      </c>
      <c r="AE4052" s="25">
        <v>8.0866425992779778</v>
      </c>
      <c r="AQ4052" s="5">
        <f>VLOOKUP(AR4052,'End KS4 denominations'!A:G,7,0)</f>
        <v>1385</v>
      </c>
      <c r="AR4052" s="5" t="str">
        <f t="shared" si="63"/>
        <v>Total.S9.state-funded mainstream.Total.Jewish</v>
      </c>
    </row>
    <row r="4053" spans="1:44" x14ac:dyDescent="0.25">
      <c r="A4053">
        <v>201819</v>
      </c>
      <c r="B4053" t="s">
        <v>19</v>
      </c>
      <c r="C4053" t="s">
        <v>110</v>
      </c>
      <c r="D4053" t="s">
        <v>20</v>
      </c>
      <c r="E4053" t="s">
        <v>21</v>
      </c>
      <c r="F4053" t="s">
        <v>22</v>
      </c>
      <c r="G4053" t="s">
        <v>111</v>
      </c>
      <c r="H4053" t="s">
        <v>132</v>
      </c>
      <c r="I4053" t="s">
        <v>166</v>
      </c>
      <c r="J4053" t="s">
        <v>161</v>
      </c>
      <c r="K4053" t="s">
        <v>137</v>
      </c>
      <c r="L4053" t="s">
        <v>63</v>
      </c>
      <c r="M4053" t="s">
        <v>26</v>
      </c>
      <c r="N4053">
        <v>121</v>
      </c>
      <c r="O4053">
        <v>106</v>
      </c>
      <c r="P4053">
        <v>69</v>
      </c>
      <c r="Q4053">
        <v>51</v>
      </c>
      <c r="R4053">
        <v>0</v>
      </c>
      <c r="S4053">
        <v>0</v>
      </c>
      <c r="T4053">
        <v>0</v>
      </c>
      <c r="U4053">
        <v>0</v>
      </c>
      <c r="V4053">
        <v>87</v>
      </c>
      <c r="W4053">
        <v>57</v>
      </c>
      <c r="X4053">
        <v>42</v>
      </c>
      <c r="Y4053" t="s">
        <v>173</v>
      </c>
      <c r="Z4053" t="s">
        <v>173</v>
      </c>
      <c r="AA4053" t="s">
        <v>173</v>
      </c>
      <c r="AB4053" t="s">
        <v>173</v>
      </c>
      <c r="AC4053" s="25">
        <v>27.249357326478147</v>
      </c>
      <c r="AD4053" s="25">
        <v>17.737789203084834</v>
      </c>
      <c r="AE4053" s="25">
        <v>13.110539845758353</v>
      </c>
      <c r="AQ4053" s="5">
        <f>VLOOKUP(AR4053,'End KS4 denominations'!A:G,7,0)</f>
        <v>389</v>
      </c>
      <c r="AR4053" s="5" t="str">
        <f t="shared" si="63"/>
        <v>Boys.S9.state-funded mainstream.Total.Muslim</v>
      </c>
    </row>
    <row r="4054" spans="1:44" x14ac:dyDescent="0.25">
      <c r="A4054">
        <v>201819</v>
      </c>
      <c r="B4054" t="s">
        <v>19</v>
      </c>
      <c r="C4054" t="s">
        <v>110</v>
      </c>
      <c r="D4054" t="s">
        <v>20</v>
      </c>
      <c r="E4054" t="s">
        <v>21</v>
      </c>
      <c r="F4054" t="s">
        <v>22</v>
      </c>
      <c r="G4054" t="s">
        <v>113</v>
      </c>
      <c r="H4054" t="s">
        <v>132</v>
      </c>
      <c r="I4054" t="s">
        <v>166</v>
      </c>
      <c r="J4054" t="s">
        <v>161</v>
      </c>
      <c r="K4054" t="s">
        <v>137</v>
      </c>
      <c r="L4054" t="s">
        <v>63</v>
      </c>
      <c r="M4054" t="s">
        <v>26</v>
      </c>
      <c r="N4054">
        <v>394</v>
      </c>
      <c r="O4054">
        <v>382</v>
      </c>
      <c r="P4054">
        <v>315</v>
      </c>
      <c r="Q4054">
        <v>279</v>
      </c>
      <c r="R4054">
        <v>0</v>
      </c>
      <c r="S4054">
        <v>0</v>
      </c>
      <c r="T4054">
        <v>0</v>
      </c>
      <c r="U4054">
        <v>0</v>
      </c>
      <c r="V4054">
        <v>96</v>
      </c>
      <c r="W4054">
        <v>79</v>
      </c>
      <c r="X4054">
        <v>70</v>
      </c>
      <c r="Y4054" t="s">
        <v>173</v>
      </c>
      <c r="Z4054" t="s">
        <v>173</v>
      </c>
      <c r="AA4054" t="s">
        <v>173</v>
      </c>
      <c r="AB4054" t="s">
        <v>173</v>
      </c>
      <c r="AC4054" s="25">
        <v>48.786717752234992</v>
      </c>
      <c r="AD4054" s="25">
        <v>40.229885057471265</v>
      </c>
      <c r="AE4054" s="25">
        <v>35.632183908045981</v>
      </c>
      <c r="AQ4054" s="5">
        <f>VLOOKUP(AR4054,'End KS4 denominations'!A:G,7,0)</f>
        <v>783</v>
      </c>
      <c r="AR4054" s="5" t="str">
        <f t="shared" si="63"/>
        <v>Girls.S9.state-funded mainstream.Total.Muslim</v>
      </c>
    </row>
    <row r="4055" spans="1:44" x14ac:dyDescent="0.25">
      <c r="A4055">
        <v>201819</v>
      </c>
      <c r="B4055" t="s">
        <v>19</v>
      </c>
      <c r="C4055" t="s">
        <v>110</v>
      </c>
      <c r="D4055" t="s">
        <v>20</v>
      </c>
      <c r="E4055" t="s">
        <v>21</v>
      </c>
      <c r="F4055" t="s">
        <v>22</v>
      </c>
      <c r="G4055" t="s">
        <v>161</v>
      </c>
      <c r="H4055" t="s">
        <v>132</v>
      </c>
      <c r="I4055" t="s">
        <v>166</v>
      </c>
      <c r="J4055" t="s">
        <v>161</v>
      </c>
      <c r="K4055" t="s">
        <v>137</v>
      </c>
      <c r="L4055" t="s">
        <v>63</v>
      </c>
      <c r="M4055" t="s">
        <v>26</v>
      </c>
      <c r="N4055">
        <v>515</v>
      </c>
      <c r="O4055">
        <v>488</v>
      </c>
      <c r="P4055">
        <v>384</v>
      </c>
      <c r="Q4055">
        <v>330</v>
      </c>
      <c r="R4055">
        <v>0</v>
      </c>
      <c r="S4055">
        <v>0</v>
      </c>
      <c r="T4055">
        <v>0</v>
      </c>
      <c r="U4055">
        <v>0</v>
      </c>
      <c r="V4055">
        <v>94</v>
      </c>
      <c r="W4055">
        <v>74</v>
      </c>
      <c r="X4055">
        <v>64</v>
      </c>
      <c r="Y4055" t="s">
        <v>173</v>
      </c>
      <c r="Z4055" t="s">
        <v>173</v>
      </c>
      <c r="AA4055" t="s">
        <v>173</v>
      </c>
      <c r="AB4055" t="s">
        <v>173</v>
      </c>
      <c r="AC4055" s="25">
        <v>41.638225255972692</v>
      </c>
      <c r="AD4055" s="25">
        <v>32.764505119453922</v>
      </c>
      <c r="AE4055" s="25">
        <v>28.156996587030719</v>
      </c>
      <c r="AQ4055" s="5">
        <f>VLOOKUP(AR4055,'End KS4 denominations'!A:G,7,0)</f>
        <v>1172</v>
      </c>
      <c r="AR4055" s="5" t="str">
        <f t="shared" si="63"/>
        <v>Total.S9.state-funded mainstream.Total.Muslim</v>
      </c>
    </row>
    <row r="4056" spans="1:44" x14ac:dyDescent="0.25">
      <c r="A4056">
        <v>201819</v>
      </c>
      <c r="B4056" t="s">
        <v>19</v>
      </c>
      <c r="C4056" t="s">
        <v>110</v>
      </c>
      <c r="D4056" t="s">
        <v>20</v>
      </c>
      <c r="E4056" t="s">
        <v>21</v>
      </c>
      <c r="F4056" t="s">
        <v>22</v>
      </c>
      <c r="G4056" t="s">
        <v>111</v>
      </c>
      <c r="H4056" t="s">
        <v>132</v>
      </c>
      <c r="I4056" t="s">
        <v>166</v>
      </c>
      <c r="J4056" t="s">
        <v>161</v>
      </c>
      <c r="K4056" t="s">
        <v>91</v>
      </c>
      <c r="L4056" t="s">
        <v>63</v>
      </c>
      <c r="M4056" t="s">
        <v>26</v>
      </c>
      <c r="N4056">
        <v>6838</v>
      </c>
      <c r="O4056">
        <v>6638</v>
      </c>
      <c r="P4056">
        <v>5855</v>
      </c>
      <c r="Q4056">
        <v>3965</v>
      </c>
      <c r="R4056">
        <v>0</v>
      </c>
      <c r="S4056">
        <v>0</v>
      </c>
      <c r="T4056">
        <v>0</v>
      </c>
      <c r="U4056">
        <v>0</v>
      </c>
      <c r="V4056">
        <v>97</v>
      </c>
      <c r="W4056">
        <v>85</v>
      </c>
      <c r="X4056">
        <v>57</v>
      </c>
      <c r="Y4056" t="s">
        <v>173</v>
      </c>
      <c r="Z4056" t="s">
        <v>173</v>
      </c>
      <c r="AA4056" t="s">
        <v>173</v>
      </c>
      <c r="AB4056" t="s">
        <v>173</v>
      </c>
      <c r="AC4056" s="25">
        <v>2.9913027804064711</v>
      </c>
      <c r="AD4056" s="25">
        <v>2.6384570321301428</v>
      </c>
      <c r="AE4056" s="25">
        <v>1.7867603983596954</v>
      </c>
      <c r="AQ4056" s="5">
        <f>VLOOKUP(AR4056,'End KS4 denominations'!A:G,7,0)</f>
        <v>221910</v>
      </c>
      <c r="AR4056" s="5" t="str">
        <f t="shared" si="63"/>
        <v>Boys.S9.state-funded mainstream.Total.No religious character</v>
      </c>
    </row>
    <row r="4057" spans="1:44" x14ac:dyDescent="0.25">
      <c r="A4057">
        <v>201819</v>
      </c>
      <c r="B4057" t="s">
        <v>19</v>
      </c>
      <c r="C4057" t="s">
        <v>110</v>
      </c>
      <c r="D4057" t="s">
        <v>20</v>
      </c>
      <c r="E4057" t="s">
        <v>21</v>
      </c>
      <c r="F4057" t="s">
        <v>22</v>
      </c>
      <c r="G4057" t="s">
        <v>113</v>
      </c>
      <c r="H4057" t="s">
        <v>132</v>
      </c>
      <c r="I4057" t="s">
        <v>166</v>
      </c>
      <c r="J4057" t="s">
        <v>161</v>
      </c>
      <c r="K4057" t="s">
        <v>91</v>
      </c>
      <c r="L4057" t="s">
        <v>63</v>
      </c>
      <c r="M4057" t="s">
        <v>26</v>
      </c>
      <c r="N4057">
        <v>7863</v>
      </c>
      <c r="O4057">
        <v>7729</v>
      </c>
      <c r="P4057">
        <v>7100</v>
      </c>
      <c r="Q4057">
        <v>4871</v>
      </c>
      <c r="R4057">
        <v>0</v>
      </c>
      <c r="S4057">
        <v>0</v>
      </c>
      <c r="T4057">
        <v>0</v>
      </c>
      <c r="U4057">
        <v>0</v>
      </c>
      <c r="V4057">
        <v>98</v>
      </c>
      <c r="W4057">
        <v>90</v>
      </c>
      <c r="X4057">
        <v>61</v>
      </c>
      <c r="Y4057" t="s">
        <v>173</v>
      </c>
      <c r="Z4057" t="s">
        <v>173</v>
      </c>
      <c r="AA4057" t="s">
        <v>173</v>
      </c>
      <c r="AB4057" t="s">
        <v>173</v>
      </c>
      <c r="AC4057" s="25">
        <v>3.5873253099283833</v>
      </c>
      <c r="AD4057" s="25">
        <v>3.295382287552274</v>
      </c>
      <c r="AE4057" s="25">
        <v>2.2608179046010033</v>
      </c>
      <c r="AQ4057" s="5">
        <f>VLOOKUP(AR4057,'End KS4 denominations'!A:G,7,0)</f>
        <v>215453</v>
      </c>
      <c r="AR4057" s="5" t="str">
        <f t="shared" si="63"/>
        <v>Girls.S9.state-funded mainstream.Total.No religious character</v>
      </c>
    </row>
    <row r="4058" spans="1:44" x14ac:dyDescent="0.25">
      <c r="A4058">
        <v>201819</v>
      </c>
      <c r="B4058" t="s">
        <v>19</v>
      </c>
      <c r="C4058" t="s">
        <v>110</v>
      </c>
      <c r="D4058" t="s">
        <v>20</v>
      </c>
      <c r="E4058" t="s">
        <v>21</v>
      </c>
      <c r="F4058" t="s">
        <v>22</v>
      </c>
      <c r="G4058" t="s">
        <v>161</v>
      </c>
      <c r="H4058" t="s">
        <v>132</v>
      </c>
      <c r="I4058" t="s">
        <v>166</v>
      </c>
      <c r="J4058" t="s">
        <v>161</v>
      </c>
      <c r="K4058" t="s">
        <v>91</v>
      </c>
      <c r="L4058" t="s">
        <v>63</v>
      </c>
      <c r="M4058" t="s">
        <v>26</v>
      </c>
      <c r="N4058">
        <v>14701</v>
      </c>
      <c r="O4058">
        <v>14367</v>
      </c>
      <c r="P4058">
        <v>12955</v>
      </c>
      <c r="Q4058">
        <v>8836</v>
      </c>
      <c r="R4058">
        <v>0</v>
      </c>
      <c r="S4058">
        <v>0</v>
      </c>
      <c r="T4058">
        <v>0</v>
      </c>
      <c r="U4058">
        <v>0</v>
      </c>
      <c r="V4058">
        <v>97</v>
      </c>
      <c r="W4058">
        <v>88</v>
      </c>
      <c r="X4058">
        <v>60</v>
      </c>
      <c r="Y4058" t="s">
        <v>173</v>
      </c>
      <c r="Z4058" t="s">
        <v>173</v>
      </c>
      <c r="AA4058" t="s">
        <v>173</v>
      </c>
      <c r="AB4058" t="s">
        <v>173</v>
      </c>
      <c r="AC4058" s="25">
        <v>3.2849143617544234</v>
      </c>
      <c r="AD4058" s="25">
        <v>2.9620704083335814</v>
      </c>
      <c r="AE4058" s="25">
        <v>2.0202897821717887</v>
      </c>
      <c r="AQ4058" s="5">
        <f>VLOOKUP(AR4058,'End KS4 denominations'!A:G,7,0)</f>
        <v>437363</v>
      </c>
      <c r="AR4058" s="5" t="str">
        <f t="shared" si="63"/>
        <v>Total.S9.state-funded mainstream.Total.No religious character</v>
      </c>
    </row>
    <row r="4059" spans="1:44" x14ac:dyDescent="0.25">
      <c r="A4059">
        <v>201819</v>
      </c>
      <c r="B4059" t="s">
        <v>19</v>
      </c>
      <c r="C4059" t="s">
        <v>110</v>
      </c>
      <c r="D4059" t="s">
        <v>20</v>
      </c>
      <c r="E4059" t="s">
        <v>21</v>
      </c>
      <c r="F4059" t="s">
        <v>22</v>
      </c>
      <c r="G4059" t="s">
        <v>111</v>
      </c>
      <c r="H4059" t="s">
        <v>132</v>
      </c>
      <c r="I4059" t="s">
        <v>166</v>
      </c>
      <c r="J4059" t="s">
        <v>161</v>
      </c>
      <c r="K4059" t="s">
        <v>133</v>
      </c>
      <c r="L4059" t="s">
        <v>63</v>
      </c>
      <c r="M4059" t="s">
        <v>26</v>
      </c>
      <c r="N4059">
        <v>153</v>
      </c>
      <c r="O4059">
        <v>144</v>
      </c>
      <c r="P4059">
        <v>131</v>
      </c>
      <c r="Q4059">
        <v>102</v>
      </c>
      <c r="R4059">
        <v>0</v>
      </c>
      <c r="S4059">
        <v>0</v>
      </c>
      <c r="T4059">
        <v>0</v>
      </c>
      <c r="U4059">
        <v>0</v>
      </c>
      <c r="V4059">
        <v>94</v>
      </c>
      <c r="W4059">
        <v>85</v>
      </c>
      <c r="X4059">
        <v>66</v>
      </c>
      <c r="Y4059" t="s">
        <v>173</v>
      </c>
      <c r="Z4059" t="s">
        <v>173</v>
      </c>
      <c r="AA4059" t="s">
        <v>173</v>
      </c>
      <c r="AB4059" t="s">
        <v>173</v>
      </c>
      <c r="AC4059" s="25">
        <v>2.8163504791707412</v>
      </c>
      <c r="AD4059" s="25">
        <v>2.5620966164678269</v>
      </c>
      <c r="AE4059" s="25">
        <v>1.994914922745942</v>
      </c>
      <c r="AQ4059" s="5">
        <f>VLOOKUP(AR4059,'End KS4 denominations'!A:G,7,0)</f>
        <v>5113</v>
      </c>
      <c r="AR4059" s="5" t="str">
        <f t="shared" si="63"/>
        <v>Boys.S9.state-funded mainstream.Total.Other Christian faith</v>
      </c>
    </row>
    <row r="4060" spans="1:44" x14ac:dyDescent="0.25">
      <c r="A4060">
        <v>201819</v>
      </c>
      <c r="B4060" t="s">
        <v>19</v>
      </c>
      <c r="C4060" t="s">
        <v>110</v>
      </c>
      <c r="D4060" t="s">
        <v>20</v>
      </c>
      <c r="E4060" t="s">
        <v>21</v>
      </c>
      <c r="F4060" t="s">
        <v>22</v>
      </c>
      <c r="G4060" t="s">
        <v>113</v>
      </c>
      <c r="H4060" t="s">
        <v>132</v>
      </c>
      <c r="I4060" t="s">
        <v>166</v>
      </c>
      <c r="J4060" t="s">
        <v>161</v>
      </c>
      <c r="K4060" t="s">
        <v>133</v>
      </c>
      <c r="L4060" t="s">
        <v>63</v>
      </c>
      <c r="M4060" t="s">
        <v>26</v>
      </c>
      <c r="N4060">
        <v>155</v>
      </c>
      <c r="O4060">
        <v>150</v>
      </c>
      <c r="P4060">
        <v>134</v>
      </c>
      <c r="Q4060">
        <v>100</v>
      </c>
      <c r="R4060">
        <v>0</v>
      </c>
      <c r="S4060">
        <v>0</v>
      </c>
      <c r="T4060">
        <v>0</v>
      </c>
      <c r="U4060">
        <v>0</v>
      </c>
      <c r="V4060">
        <v>96</v>
      </c>
      <c r="W4060">
        <v>86</v>
      </c>
      <c r="X4060">
        <v>64</v>
      </c>
      <c r="Y4060" t="s">
        <v>173</v>
      </c>
      <c r="Z4060" t="s">
        <v>173</v>
      </c>
      <c r="AA4060" t="s">
        <v>173</v>
      </c>
      <c r="AB4060" t="s">
        <v>173</v>
      </c>
      <c r="AC4060" s="25">
        <v>3.3003300330032999</v>
      </c>
      <c r="AD4060" s="25">
        <v>2.9482948294829483</v>
      </c>
      <c r="AE4060" s="25">
        <v>2.2002200220022003</v>
      </c>
      <c r="AQ4060" s="5">
        <f>VLOOKUP(AR4060,'End KS4 denominations'!A:G,7,0)</f>
        <v>4545</v>
      </c>
      <c r="AR4060" s="5" t="str">
        <f t="shared" si="63"/>
        <v>Girls.S9.state-funded mainstream.Total.Other Christian faith</v>
      </c>
    </row>
    <row r="4061" spans="1:44" x14ac:dyDescent="0.25">
      <c r="A4061">
        <v>201819</v>
      </c>
      <c r="B4061" t="s">
        <v>19</v>
      </c>
      <c r="C4061" t="s">
        <v>110</v>
      </c>
      <c r="D4061" t="s">
        <v>20</v>
      </c>
      <c r="E4061" t="s">
        <v>21</v>
      </c>
      <c r="F4061" t="s">
        <v>22</v>
      </c>
      <c r="G4061" t="s">
        <v>161</v>
      </c>
      <c r="H4061" t="s">
        <v>132</v>
      </c>
      <c r="I4061" t="s">
        <v>166</v>
      </c>
      <c r="J4061" t="s">
        <v>161</v>
      </c>
      <c r="K4061" t="s">
        <v>133</v>
      </c>
      <c r="L4061" t="s">
        <v>63</v>
      </c>
      <c r="M4061" t="s">
        <v>26</v>
      </c>
      <c r="N4061">
        <v>308</v>
      </c>
      <c r="O4061">
        <v>294</v>
      </c>
      <c r="P4061">
        <v>265</v>
      </c>
      <c r="Q4061">
        <v>202</v>
      </c>
      <c r="R4061">
        <v>0</v>
      </c>
      <c r="S4061">
        <v>0</v>
      </c>
      <c r="T4061">
        <v>0</v>
      </c>
      <c r="U4061">
        <v>0</v>
      </c>
      <c r="V4061">
        <v>95</v>
      </c>
      <c r="W4061">
        <v>86</v>
      </c>
      <c r="X4061">
        <v>65</v>
      </c>
      <c r="Y4061" t="s">
        <v>173</v>
      </c>
      <c r="Z4061" t="s">
        <v>173</v>
      </c>
      <c r="AA4061" t="s">
        <v>173</v>
      </c>
      <c r="AB4061" t="s">
        <v>173</v>
      </c>
      <c r="AC4061" s="25">
        <v>3.0441085110788983</v>
      </c>
      <c r="AD4061" s="25">
        <v>2.7438393042037688</v>
      </c>
      <c r="AE4061" s="25">
        <v>2.0915303375440049</v>
      </c>
      <c r="AQ4061" s="5">
        <f>VLOOKUP(AR4061,'End KS4 denominations'!A:G,7,0)</f>
        <v>9658</v>
      </c>
      <c r="AR4061" s="5" t="str">
        <f t="shared" si="63"/>
        <v>Total.S9.state-funded mainstream.Total.Other Christian faith</v>
      </c>
    </row>
    <row r="4062" spans="1:44" x14ac:dyDescent="0.25">
      <c r="A4062">
        <v>201819</v>
      </c>
      <c r="B4062" t="s">
        <v>19</v>
      </c>
      <c r="C4062" t="s">
        <v>110</v>
      </c>
      <c r="D4062" t="s">
        <v>20</v>
      </c>
      <c r="E4062" t="s">
        <v>21</v>
      </c>
      <c r="F4062" t="s">
        <v>22</v>
      </c>
      <c r="G4062" t="s">
        <v>111</v>
      </c>
      <c r="H4062" t="s">
        <v>132</v>
      </c>
      <c r="I4062" t="s">
        <v>166</v>
      </c>
      <c r="J4062" t="s">
        <v>161</v>
      </c>
      <c r="K4062" t="s">
        <v>134</v>
      </c>
      <c r="L4062" t="s">
        <v>63</v>
      </c>
      <c r="M4062" t="s">
        <v>26</v>
      </c>
      <c r="N4062">
        <v>1139</v>
      </c>
      <c r="O4062">
        <v>1104</v>
      </c>
      <c r="P4062">
        <v>967</v>
      </c>
      <c r="Q4062">
        <v>708</v>
      </c>
      <c r="R4062">
        <v>0</v>
      </c>
      <c r="S4062">
        <v>0</v>
      </c>
      <c r="T4062">
        <v>0</v>
      </c>
      <c r="U4062">
        <v>0</v>
      </c>
      <c r="V4062">
        <v>96</v>
      </c>
      <c r="W4062">
        <v>84</v>
      </c>
      <c r="X4062">
        <v>62</v>
      </c>
      <c r="Y4062" t="s">
        <v>173</v>
      </c>
      <c r="Z4062" t="s">
        <v>173</v>
      </c>
      <c r="AA4062" t="s">
        <v>173</v>
      </c>
      <c r="AB4062" t="s">
        <v>173</v>
      </c>
      <c r="AC4062" s="25">
        <v>4.4442655287629318</v>
      </c>
      <c r="AD4062" s="25">
        <v>3.89275794050159</v>
      </c>
      <c r="AE4062" s="25">
        <v>2.8501268064892717</v>
      </c>
      <c r="AQ4062" s="5">
        <f>VLOOKUP(AR4062,'End KS4 denominations'!A:G,7,0)</f>
        <v>24841</v>
      </c>
      <c r="AR4062" s="5" t="str">
        <f t="shared" si="63"/>
        <v>Boys.S9.state-funded mainstream.Total.Roman catholic</v>
      </c>
    </row>
    <row r="4063" spans="1:44" x14ac:dyDescent="0.25">
      <c r="A4063">
        <v>201819</v>
      </c>
      <c r="B4063" t="s">
        <v>19</v>
      </c>
      <c r="C4063" t="s">
        <v>110</v>
      </c>
      <c r="D4063" t="s">
        <v>20</v>
      </c>
      <c r="E4063" t="s">
        <v>21</v>
      </c>
      <c r="F4063" t="s">
        <v>22</v>
      </c>
      <c r="G4063" t="s">
        <v>113</v>
      </c>
      <c r="H4063" t="s">
        <v>132</v>
      </c>
      <c r="I4063" t="s">
        <v>166</v>
      </c>
      <c r="J4063" t="s">
        <v>161</v>
      </c>
      <c r="K4063" t="s">
        <v>134</v>
      </c>
      <c r="L4063" t="s">
        <v>63</v>
      </c>
      <c r="M4063" t="s">
        <v>26</v>
      </c>
      <c r="N4063">
        <v>1229</v>
      </c>
      <c r="O4063">
        <v>1217</v>
      </c>
      <c r="P4063">
        <v>1162</v>
      </c>
      <c r="Q4063">
        <v>844</v>
      </c>
      <c r="R4063">
        <v>0</v>
      </c>
      <c r="S4063">
        <v>0</v>
      </c>
      <c r="T4063">
        <v>0</v>
      </c>
      <c r="U4063">
        <v>0</v>
      </c>
      <c r="V4063">
        <v>99</v>
      </c>
      <c r="W4063">
        <v>94</v>
      </c>
      <c r="X4063">
        <v>68</v>
      </c>
      <c r="Y4063" t="s">
        <v>173</v>
      </c>
      <c r="Z4063" t="s">
        <v>173</v>
      </c>
      <c r="AA4063" t="s">
        <v>173</v>
      </c>
      <c r="AB4063" t="s">
        <v>173</v>
      </c>
      <c r="AC4063" s="25">
        <v>4.6692756292203805</v>
      </c>
      <c r="AD4063" s="25">
        <v>4.4582565991405767</v>
      </c>
      <c r="AE4063" s="25">
        <v>3.2381829343155308</v>
      </c>
      <c r="AQ4063" s="5">
        <f>VLOOKUP(AR4063,'End KS4 denominations'!A:G,7,0)</f>
        <v>26064</v>
      </c>
      <c r="AR4063" s="5" t="str">
        <f t="shared" si="63"/>
        <v>Girls.S9.state-funded mainstream.Total.Roman catholic</v>
      </c>
    </row>
    <row r="4064" spans="1:44" x14ac:dyDescent="0.25">
      <c r="A4064">
        <v>201819</v>
      </c>
      <c r="B4064" t="s">
        <v>19</v>
      </c>
      <c r="C4064" t="s">
        <v>110</v>
      </c>
      <c r="D4064" t="s">
        <v>20</v>
      </c>
      <c r="E4064" t="s">
        <v>21</v>
      </c>
      <c r="F4064" t="s">
        <v>22</v>
      </c>
      <c r="G4064" t="s">
        <v>161</v>
      </c>
      <c r="H4064" t="s">
        <v>132</v>
      </c>
      <c r="I4064" t="s">
        <v>166</v>
      </c>
      <c r="J4064" t="s">
        <v>161</v>
      </c>
      <c r="K4064" t="s">
        <v>134</v>
      </c>
      <c r="L4064" t="s">
        <v>63</v>
      </c>
      <c r="M4064" t="s">
        <v>26</v>
      </c>
      <c r="N4064">
        <v>2368</v>
      </c>
      <c r="O4064">
        <v>2321</v>
      </c>
      <c r="P4064">
        <v>2129</v>
      </c>
      <c r="Q4064">
        <v>1552</v>
      </c>
      <c r="R4064">
        <v>0</v>
      </c>
      <c r="S4064">
        <v>0</v>
      </c>
      <c r="T4064">
        <v>0</v>
      </c>
      <c r="U4064">
        <v>0</v>
      </c>
      <c r="V4064">
        <v>98</v>
      </c>
      <c r="W4064">
        <v>89</v>
      </c>
      <c r="X4064">
        <v>65</v>
      </c>
      <c r="Y4064" t="s">
        <v>173</v>
      </c>
      <c r="Z4064" t="s">
        <v>173</v>
      </c>
      <c r="AA4064" t="s">
        <v>173</v>
      </c>
      <c r="AB4064" t="s">
        <v>173</v>
      </c>
      <c r="AC4064" s="25">
        <v>4.5594735291228758</v>
      </c>
      <c r="AD4064" s="25">
        <v>4.1823003634220601</v>
      </c>
      <c r="AE4064" s="25">
        <v>3.0488164227482564</v>
      </c>
      <c r="AQ4064" s="5">
        <f>VLOOKUP(AR4064,'End KS4 denominations'!A:G,7,0)</f>
        <v>50905</v>
      </c>
      <c r="AR4064" s="5" t="str">
        <f t="shared" si="63"/>
        <v>Total.S9.state-funded mainstream.Total.Roman catholic</v>
      </c>
    </row>
    <row r="4065" spans="1:44" x14ac:dyDescent="0.25">
      <c r="A4065">
        <v>201819</v>
      </c>
      <c r="B4065" t="s">
        <v>19</v>
      </c>
      <c r="C4065" t="s">
        <v>110</v>
      </c>
      <c r="D4065" t="s">
        <v>20</v>
      </c>
      <c r="E4065" t="s">
        <v>21</v>
      </c>
      <c r="F4065" t="s">
        <v>22</v>
      </c>
      <c r="G4065" t="s">
        <v>111</v>
      </c>
      <c r="H4065" t="s">
        <v>132</v>
      </c>
      <c r="I4065" t="s">
        <v>166</v>
      </c>
      <c r="J4065" t="s">
        <v>161</v>
      </c>
      <c r="K4065" t="s">
        <v>138</v>
      </c>
      <c r="L4065" t="s">
        <v>63</v>
      </c>
      <c r="M4065" t="s">
        <v>26</v>
      </c>
      <c r="N4065">
        <v>96</v>
      </c>
      <c r="O4065">
        <v>91</v>
      </c>
      <c r="P4065">
        <v>64</v>
      </c>
      <c r="Q4065">
        <v>54</v>
      </c>
      <c r="R4065">
        <v>0</v>
      </c>
      <c r="S4065">
        <v>0</v>
      </c>
      <c r="T4065">
        <v>0</v>
      </c>
      <c r="U4065">
        <v>0</v>
      </c>
      <c r="V4065">
        <v>94</v>
      </c>
      <c r="W4065">
        <v>66</v>
      </c>
      <c r="X4065">
        <v>56</v>
      </c>
      <c r="Y4065" t="s">
        <v>173</v>
      </c>
      <c r="Z4065" t="s">
        <v>173</v>
      </c>
      <c r="AA4065" t="s">
        <v>173</v>
      </c>
      <c r="AB4065" t="s">
        <v>173</v>
      </c>
      <c r="AC4065" s="25">
        <v>47.643979057591622</v>
      </c>
      <c r="AD4065" s="25">
        <v>33.507853403141361</v>
      </c>
      <c r="AE4065" s="25">
        <v>28.272251308900525</v>
      </c>
      <c r="AQ4065" s="5">
        <f>VLOOKUP(AR4065,'End KS4 denominations'!A:G,7,0)</f>
        <v>191</v>
      </c>
      <c r="AR4065" s="5" t="str">
        <f t="shared" si="63"/>
        <v>Boys.S9.state-funded mainstream.Total.Sikh</v>
      </c>
    </row>
    <row r="4066" spans="1:44" x14ac:dyDescent="0.25">
      <c r="A4066">
        <v>201819</v>
      </c>
      <c r="B4066" t="s">
        <v>19</v>
      </c>
      <c r="C4066" t="s">
        <v>110</v>
      </c>
      <c r="D4066" t="s">
        <v>20</v>
      </c>
      <c r="E4066" t="s">
        <v>21</v>
      </c>
      <c r="F4066" t="s">
        <v>22</v>
      </c>
      <c r="G4066" t="s">
        <v>113</v>
      </c>
      <c r="H4066" t="s">
        <v>132</v>
      </c>
      <c r="I4066" t="s">
        <v>166</v>
      </c>
      <c r="J4066" t="s">
        <v>161</v>
      </c>
      <c r="K4066" t="s">
        <v>138</v>
      </c>
      <c r="L4066" t="s">
        <v>63</v>
      </c>
      <c r="M4066" t="s">
        <v>26</v>
      </c>
      <c r="N4066">
        <v>82</v>
      </c>
      <c r="O4066">
        <v>81</v>
      </c>
      <c r="P4066">
        <v>78</v>
      </c>
      <c r="Q4066">
        <v>74</v>
      </c>
      <c r="R4066">
        <v>0</v>
      </c>
      <c r="S4066">
        <v>0</v>
      </c>
      <c r="T4066">
        <v>0</v>
      </c>
      <c r="U4066">
        <v>0</v>
      </c>
      <c r="V4066">
        <v>98</v>
      </c>
      <c r="W4066">
        <v>95</v>
      </c>
      <c r="X4066">
        <v>90</v>
      </c>
      <c r="Y4066" t="s">
        <v>173</v>
      </c>
      <c r="Z4066" t="s">
        <v>173</v>
      </c>
      <c r="AA4066" t="s">
        <v>173</v>
      </c>
      <c r="AB4066" t="s">
        <v>173</v>
      </c>
      <c r="AC4066" s="25">
        <v>51.265822784810119</v>
      </c>
      <c r="AD4066" s="25">
        <v>49.367088607594937</v>
      </c>
      <c r="AE4066" s="25">
        <v>46.835443037974684</v>
      </c>
      <c r="AQ4066" s="5">
        <f>VLOOKUP(AR4066,'End KS4 denominations'!A:G,7,0)</f>
        <v>158</v>
      </c>
      <c r="AR4066" s="5" t="str">
        <f t="shared" si="63"/>
        <v>Girls.S9.state-funded mainstream.Total.Sikh</v>
      </c>
    </row>
    <row r="4067" spans="1:44" x14ac:dyDescent="0.25">
      <c r="A4067">
        <v>201819</v>
      </c>
      <c r="B4067" t="s">
        <v>19</v>
      </c>
      <c r="C4067" t="s">
        <v>110</v>
      </c>
      <c r="D4067" t="s">
        <v>20</v>
      </c>
      <c r="E4067" t="s">
        <v>21</v>
      </c>
      <c r="F4067" t="s">
        <v>22</v>
      </c>
      <c r="G4067" t="s">
        <v>161</v>
      </c>
      <c r="H4067" t="s">
        <v>132</v>
      </c>
      <c r="I4067" t="s">
        <v>166</v>
      </c>
      <c r="J4067" t="s">
        <v>161</v>
      </c>
      <c r="K4067" t="s">
        <v>138</v>
      </c>
      <c r="L4067" t="s">
        <v>63</v>
      </c>
      <c r="M4067" t="s">
        <v>26</v>
      </c>
      <c r="N4067">
        <v>178</v>
      </c>
      <c r="O4067">
        <v>172</v>
      </c>
      <c r="P4067">
        <v>142</v>
      </c>
      <c r="Q4067">
        <v>128</v>
      </c>
      <c r="R4067">
        <v>0</v>
      </c>
      <c r="S4067">
        <v>0</v>
      </c>
      <c r="T4067">
        <v>0</v>
      </c>
      <c r="U4067">
        <v>0</v>
      </c>
      <c r="V4067">
        <v>96</v>
      </c>
      <c r="W4067">
        <v>79</v>
      </c>
      <c r="X4067">
        <v>71</v>
      </c>
      <c r="Y4067" t="s">
        <v>173</v>
      </c>
      <c r="Z4067" t="s">
        <v>173</v>
      </c>
      <c r="AA4067" t="s">
        <v>173</v>
      </c>
      <c r="AB4067" t="s">
        <v>173</v>
      </c>
      <c r="AC4067" s="25">
        <v>49.283667621776509</v>
      </c>
      <c r="AD4067" s="25">
        <v>40.687679083094558</v>
      </c>
      <c r="AE4067" s="25">
        <v>36.676217765042978</v>
      </c>
      <c r="AQ4067" s="5">
        <f>VLOOKUP(AR4067,'End KS4 denominations'!A:G,7,0)</f>
        <v>349</v>
      </c>
      <c r="AR4067" s="5" t="str">
        <f t="shared" si="63"/>
        <v>Total.S9.state-funded mainstream.Total.Sikh</v>
      </c>
    </row>
    <row r="4068" spans="1:44" x14ac:dyDescent="0.25">
      <c r="A4068">
        <v>201819</v>
      </c>
      <c r="B4068" t="s">
        <v>19</v>
      </c>
      <c r="C4068" t="s">
        <v>110</v>
      </c>
      <c r="D4068" t="s">
        <v>20</v>
      </c>
      <c r="E4068" t="s">
        <v>21</v>
      </c>
      <c r="F4068" t="s">
        <v>22</v>
      </c>
      <c r="G4068" t="s">
        <v>111</v>
      </c>
      <c r="H4068" t="s">
        <v>132</v>
      </c>
      <c r="I4068" t="s">
        <v>166</v>
      </c>
      <c r="J4068" t="s">
        <v>161</v>
      </c>
      <c r="K4068" t="s">
        <v>90</v>
      </c>
      <c r="L4068" t="s">
        <v>64</v>
      </c>
      <c r="M4068" t="s">
        <v>26</v>
      </c>
      <c r="N4068">
        <v>56</v>
      </c>
      <c r="O4068">
        <v>56</v>
      </c>
      <c r="P4068">
        <v>49</v>
      </c>
      <c r="Q4068">
        <v>44</v>
      </c>
      <c r="R4068">
        <v>0</v>
      </c>
      <c r="S4068">
        <v>0</v>
      </c>
      <c r="T4068">
        <v>0</v>
      </c>
      <c r="U4068">
        <v>0</v>
      </c>
      <c r="V4068">
        <v>100</v>
      </c>
      <c r="W4068">
        <v>87</v>
      </c>
      <c r="X4068">
        <v>78</v>
      </c>
      <c r="Y4068" t="s">
        <v>173</v>
      </c>
      <c r="Z4068" t="s">
        <v>173</v>
      </c>
      <c r="AA4068" t="s">
        <v>173</v>
      </c>
      <c r="AB4068" t="s">
        <v>173</v>
      </c>
      <c r="AC4068" s="25">
        <v>0.36871214116407691</v>
      </c>
      <c r="AD4068" s="25">
        <v>0.32262312351856731</v>
      </c>
      <c r="AE4068" s="25">
        <v>0.28970239662891756</v>
      </c>
      <c r="AQ4068" s="5">
        <f>VLOOKUP(AR4068,'End KS4 denominations'!A:G,7,0)</f>
        <v>15188</v>
      </c>
      <c r="AR4068" s="5" t="str">
        <f t="shared" si="63"/>
        <v>Boys.S9.state-funded mainstream.Total.Church of England</v>
      </c>
    </row>
    <row r="4069" spans="1:44" x14ac:dyDescent="0.25">
      <c r="A4069">
        <v>201819</v>
      </c>
      <c r="B4069" t="s">
        <v>19</v>
      </c>
      <c r="C4069" t="s">
        <v>110</v>
      </c>
      <c r="D4069" t="s">
        <v>20</v>
      </c>
      <c r="E4069" t="s">
        <v>21</v>
      </c>
      <c r="F4069" t="s">
        <v>22</v>
      </c>
      <c r="G4069" t="s">
        <v>113</v>
      </c>
      <c r="H4069" t="s">
        <v>132</v>
      </c>
      <c r="I4069" t="s">
        <v>166</v>
      </c>
      <c r="J4069" t="s">
        <v>161</v>
      </c>
      <c r="K4069" t="s">
        <v>90</v>
      </c>
      <c r="L4069" t="s">
        <v>64</v>
      </c>
      <c r="M4069" t="s">
        <v>26</v>
      </c>
      <c r="N4069">
        <v>25</v>
      </c>
      <c r="O4069">
        <v>25</v>
      </c>
      <c r="P4069">
        <v>19</v>
      </c>
      <c r="Q4069">
        <v>15</v>
      </c>
      <c r="R4069">
        <v>0</v>
      </c>
      <c r="S4069">
        <v>0</v>
      </c>
      <c r="T4069">
        <v>0</v>
      </c>
      <c r="U4069">
        <v>0</v>
      </c>
      <c r="V4069">
        <v>100</v>
      </c>
      <c r="W4069">
        <v>76</v>
      </c>
      <c r="X4069">
        <v>60</v>
      </c>
      <c r="Y4069" t="s">
        <v>173</v>
      </c>
      <c r="Z4069" t="s">
        <v>173</v>
      </c>
      <c r="AA4069" t="s">
        <v>173</v>
      </c>
      <c r="AB4069" t="s">
        <v>173</v>
      </c>
      <c r="AC4069" s="25">
        <v>0.17068341639926266</v>
      </c>
      <c r="AD4069" s="25">
        <v>0.12971939646343961</v>
      </c>
      <c r="AE4069" s="25">
        <v>0.10241004983955759</v>
      </c>
      <c r="AQ4069" s="5">
        <f>VLOOKUP(AR4069,'End KS4 denominations'!A:G,7,0)</f>
        <v>14647</v>
      </c>
      <c r="AR4069" s="5" t="str">
        <f t="shared" si="63"/>
        <v>Girls.S9.state-funded mainstream.Total.Church of England</v>
      </c>
    </row>
    <row r="4070" spans="1:44" x14ac:dyDescent="0.25">
      <c r="A4070">
        <v>201819</v>
      </c>
      <c r="B4070" t="s">
        <v>19</v>
      </c>
      <c r="C4070" t="s">
        <v>110</v>
      </c>
      <c r="D4070" t="s">
        <v>20</v>
      </c>
      <c r="E4070" t="s">
        <v>21</v>
      </c>
      <c r="F4070" t="s">
        <v>22</v>
      </c>
      <c r="G4070" t="s">
        <v>161</v>
      </c>
      <c r="H4070" t="s">
        <v>132</v>
      </c>
      <c r="I4070" t="s">
        <v>166</v>
      </c>
      <c r="J4070" t="s">
        <v>161</v>
      </c>
      <c r="K4070" t="s">
        <v>90</v>
      </c>
      <c r="L4070" t="s">
        <v>64</v>
      </c>
      <c r="M4070" t="s">
        <v>26</v>
      </c>
      <c r="N4070">
        <v>81</v>
      </c>
      <c r="O4070">
        <v>81</v>
      </c>
      <c r="P4070">
        <v>68</v>
      </c>
      <c r="Q4070">
        <v>59</v>
      </c>
      <c r="R4070">
        <v>0</v>
      </c>
      <c r="S4070">
        <v>0</v>
      </c>
      <c r="T4070">
        <v>0</v>
      </c>
      <c r="U4070">
        <v>0</v>
      </c>
      <c r="V4070">
        <v>100</v>
      </c>
      <c r="W4070">
        <v>83</v>
      </c>
      <c r="X4070">
        <v>72</v>
      </c>
      <c r="Y4070" t="s">
        <v>173</v>
      </c>
      <c r="Z4070" t="s">
        <v>173</v>
      </c>
      <c r="AA4070" t="s">
        <v>173</v>
      </c>
      <c r="AB4070" t="s">
        <v>173</v>
      </c>
      <c r="AC4070" s="25">
        <v>0.27149321266968324</v>
      </c>
      <c r="AD4070" s="25">
        <v>0.2279202279202279</v>
      </c>
      <c r="AE4070" s="25">
        <v>0.19775431540137423</v>
      </c>
      <c r="AQ4070" s="5">
        <f>VLOOKUP(AR4070,'End KS4 denominations'!A:G,7,0)</f>
        <v>29835</v>
      </c>
      <c r="AR4070" s="5" t="str">
        <f t="shared" si="63"/>
        <v>Total.S9.state-funded mainstream.Total.Church of England</v>
      </c>
    </row>
    <row r="4071" spans="1:44" x14ac:dyDescent="0.25">
      <c r="A4071">
        <v>201819</v>
      </c>
      <c r="B4071" t="s">
        <v>19</v>
      </c>
      <c r="C4071" t="s">
        <v>110</v>
      </c>
      <c r="D4071" t="s">
        <v>20</v>
      </c>
      <c r="E4071" t="s">
        <v>21</v>
      </c>
      <c r="F4071" t="s">
        <v>22</v>
      </c>
      <c r="G4071" t="s">
        <v>111</v>
      </c>
      <c r="H4071" t="s">
        <v>132</v>
      </c>
      <c r="I4071" t="s">
        <v>166</v>
      </c>
      <c r="J4071" t="s">
        <v>161</v>
      </c>
      <c r="K4071" t="s">
        <v>91</v>
      </c>
      <c r="L4071" t="s">
        <v>64</v>
      </c>
      <c r="M4071" t="s">
        <v>26</v>
      </c>
      <c r="N4071">
        <v>1022</v>
      </c>
      <c r="O4071">
        <v>1005</v>
      </c>
      <c r="P4071">
        <v>801</v>
      </c>
      <c r="Q4071">
        <v>665</v>
      </c>
      <c r="R4071">
        <v>0</v>
      </c>
      <c r="S4071">
        <v>0</v>
      </c>
      <c r="T4071">
        <v>0</v>
      </c>
      <c r="U4071">
        <v>0</v>
      </c>
      <c r="V4071">
        <v>98</v>
      </c>
      <c r="W4071">
        <v>78</v>
      </c>
      <c r="X4071">
        <v>65</v>
      </c>
      <c r="Y4071" t="s">
        <v>173</v>
      </c>
      <c r="Z4071" t="s">
        <v>173</v>
      </c>
      <c r="AA4071" t="s">
        <v>173</v>
      </c>
      <c r="AB4071" t="s">
        <v>173</v>
      </c>
      <c r="AC4071" s="25">
        <v>0.45288630525888873</v>
      </c>
      <c r="AD4071" s="25">
        <v>0.36095714478842772</v>
      </c>
      <c r="AE4071" s="25">
        <v>0.29967103780812038</v>
      </c>
      <c r="AQ4071" s="5">
        <f>VLOOKUP(AR4071,'End KS4 denominations'!A:G,7,0)</f>
        <v>221910</v>
      </c>
      <c r="AR4071" s="5" t="str">
        <f t="shared" si="63"/>
        <v>Boys.S9.state-funded mainstream.Total.No religious character</v>
      </c>
    </row>
    <row r="4072" spans="1:44" x14ac:dyDescent="0.25">
      <c r="A4072">
        <v>201819</v>
      </c>
      <c r="B4072" t="s">
        <v>19</v>
      </c>
      <c r="C4072" t="s">
        <v>110</v>
      </c>
      <c r="D4072" t="s">
        <v>20</v>
      </c>
      <c r="E4072" t="s">
        <v>21</v>
      </c>
      <c r="F4072" t="s">
        <v>22</v>
      </c>
      <c r="G4072" t="s">
        <v>113</v>
      </c>
      <c r="H4072" t="s">
        <v>132</v>
      </c>
      <c r="I4072" t="s">
        <v>166</v>
      </c>
      <c r="J4072" t="s">
        <v>161</v>
      </c>
      <c r="K4072" t="s">
        <v>91</v>
      </c>
      <c r="L4072" t="s">
        <v>64</v>
      </c>
      <c r="M4072" t="s">
        <v>26</v>
      </c>
      <c r="N4072">
        <v>202</v>
      </c>
      <c r="O4072">
        <v>196</v>
      </c>
      <c r="P4072">
        <v>151</v>
      </c>
      <c r="Q4072">
        <v>122</v>
      </c>
      <c r="R4072">
        <v>0</v>
      </c>
      <c r="S4072">
        <v>0</v>
      </c>
      <c r="T4072">
        <v>0</v>
      </c>
      <c r="U4072">
        <v>0</v>
      </c>
      <c r="V4072">
        <v>97</v>
      </c>
      <c r="W4072">
        <v>74</v>
      </c>
      <c r="X4072">
        <v>60</v>
      </c>
      <c r="Y4072" t="s">
        <v>173</v>
      </c>
      <c r="Z4072" t="s">
        <v>173</v>
      </c>
      <c r="AA4072" t="s">
        <v>173</v>
      </c>
      <c r="AB4072" t="s">
        <v>173</v>
      </c>
      <c r="AC4072" s="25">
        <v>9.0971116670457125E-2</v>
      </c>
      <c r="AD4072" s="25">
        <v>7.0084890904280744E-2</v>
      </c>
      <c r="AE4072" s="25">
        <v>5.6624878743855966E-2</v>
      </c>
      <c r="AQ4072" s="5">
        <f>VLOOKUP(AR4072,'End KS4 denominations'!A:G,7,0)</f>
        <v>215453</v>
      </c>
      <c r="AR4072" s="5" t="str">
        <f t="shared" si="63"/>
        <v>Girls.S9.state-funded mainstream.Total.No religious character</v>
      </c>
    </row>
    <row r="4073" spans="1:44" x14ac:dyDescent="0.25">
      <c r="A4073">
        <v>201819</v>
      </c>
      <c r="B4073" t="s">
        <v>19</v>
      </c>
      <c r="C4073" t="s">
        <v>110</v>
      </c>
      <c r="D4073" t="s">
        <v>20</v>
      </c>
      <c r="E4073" t="s">
        <v>21</v>
      </c>
      <c r="F4073" t="s">
        <v>22</v>
      </c>
      <c r="G4073" t="s">
        <v>161</v>
      </c>
      <c r="H4073" t="s">
        <v>132</v>
      </c>
      <c r="I4073" t="s">
        <v>166</v>
      </c>
      <c r="J4073" t="s">
        <v>161</v>
      </c>
      <c r="K4073" t="s">
        <v>91</v>
      </c>
      <c r="L4073" t="s">
        <v>64</v>
      </c>
      <c r="M4073" t="s">
        <v>26</v>
      </c>
      <c r="N4073">
        <v>1224</v>
      </c>
      <c r="O4073">
        <v>1201</v>
      </c>
      <c r="P4073">
        <v>952</v>
      </c>
      <c r="Q4073">
        <v>787</v>
      </c>
      <c r="R4073">
        <v>0</v>
      </c>
      <c r="S4073">
        <v>0</v>
      </c>
      <c r="T4073">
        <v>0</v>
      </c>
      <c r="U4073">
        <v>0</v>
      </c>
      <c r="V4073">
        <v>98</v>
      </c>
      <c r="W4073">
        <v>77</v>
      </c>
      <c r="X4073">
        <v>64</v>
      </c>
      <c r="Y4073" t="s">
        <v>173</v>
      </c>
      <c r="Z4073" t="s">
        <v>173</v>
      </c>
      <c r="AA4073" t="s">
        <v>173</v>
      </c>
      <c r="AB4073" t="s">
        <v>173</v>
      </c>
      <c r="AC4073" s="25">
        <v>0.27460027482891786</v>
      </c>
      <c r="AD4073" s="25">
        <v>0.21766816122991656</v>
      </c>
      <c r="AE4073" s="25">
        <v>0.17994206185708439</v>
      </c>
      <c r="AQ4073" s="5">
        <f>VLOOKUP(AR4073,'End KS4 denominations'!A:G,7,0)</f>
        <v>437363</v>
      </c>
      <c r="AR4073" s="5" t="str">
        <f t="shared" si="63"/>
        <v>Total.S9.state-funded mainstream.Total.No religious character</v>
      </c>
    </row>
    <row r="4074" spans="1:44" x14ac:dyDescent="0.25">
      <c r="A4074">
        <v>201819</v>
      </c>
      <c r="B4074" t="s">
        <v>19</v>
      </c>
      <c r="C4074" t="s">
        <v>110</v>
      </c>
      <c r="D4074" t="s">
        <v>20</v>
      </c>
      <c r="E4074" t="s">
        <v>21</v>
      </c>
      <c r="F4074" t="s">
        <v>22</v>
      </c>
      <c r="G4074" t="s">
        <v>111</v>
      </c>
      <c r="H4074" t="s">
        <v>132</v>
      </c>
      <c r="I4074" t="s">
        <v>166</v>
      </c>
      <c r="J4074" t="s">
        <v>161</v>
      </c>
      <c r="K4074" t="s">
        <v>133</v>
      </c>
      <c r="L4074" t="s">
        <v>64</v>
      </c>
      <c r="M4074" t="s">
        <v>26</v>
      </c>
      <c r="N4074">
        <v>31</v>
      </c>
      <c r="O4074">
        <v>31</v>
      </c>
      <c r="P4074">
        <v>31</v>
      </c>
      <c r="Q4074">
        <v>30</v>
      </c>
      <c r="R4074">
        <v>0</v>
      </c>
      <c r="S4074">
        <v>0</v>
      </c>
      <c r="T4074">
        <v>0</v>
      </c>
      <c r="U4074">
        <v>0</v>
      </c>
      <c r="V4074">
        <v>100</v>
      </c>
      <c r="W4074">
        <v>100</v>
      </c>
      <c r="X4074">
        <v>96</v>
      </c>
      <c r="Y4074" t="s">
        <v>173</v>
      </c>
      <c r="Z4074" t="s">
        <v>173</v>
      </c>
      <c r="AA4074" t="s">
        <v>173</v>
      </c>
      <c r="AB4074" t="s">
        <v>173</v>
      </c>
      <c r="AC4074" s="25">
        <v>0.60629767259925671</v>
      </c>
      <c r="AD4074" s="25">
        <v>0.60629767259925671</v>
      </c>
      <c r="AE4074" s="25">
        <v>0.58673968316057112</v>
      </c>
      <c r="AQ4074" s="5">
        <f>VLOOKUP(AR4074,'End KS4 denominations'!A:G,7,0)</f>
        <v>5113</v>
      </c>
      <c r="AR4074" s="5" t="str">
        <f t="shared" si="63"/>
        <v>Boys.S9.state-funded mainstream.Total.Other Christian faith</v>
      </c>
    </row>
    <row r="4075" spans="1:44" x14ac:dyDescent="0.25">
      <c r="A4075">
        <v>201819</v>
      </c>
      <c r="B4075" t="s">
        <v>19</v>
      </c>
      <c r="C4075" t="s">
        <v>110</v>
      </c>
      <c r="D4075" t="s">
        <v>20</v>
      </c>
      <c r="E4075" t="s">
        <v>21</v>
      </c>
      <c r="F4075" t="s">
        <v>22</v>
      </c>
      <c r="G4075" t="s">
        <v>113</v>
      </c>
      <c r="H4075" t="s">
        <v>132</v>
      </c>
      <c r="I4075" t="s">
        <v>166</v>
      </c>
      <c r="J4075" t="s">
        <v>161</v>
      </c>
      <c r="K4075" t="s">
        <v>133</v>
      </c>
      <c r="L4075" t="s">
        <v>64</v>
      </c>
      <c r="M4075" t="s">
        <v>26</v>
      </c>
      <c r="N4075">
        <v>12</v>
      </c>
      <c r="O4075">
        <v>12</v>
      </c>
      <c r="P4075">
        <v>11</v>
      </c>
      <c r="Q4075">
        <v>10</v>
      </c>
      <c r="R4075">
        <v>0</v>
      </c>
      <c r="S4075">
        <v>0</v>
      </c>
      <c r="T4075">
        <v>0</v>
      </c>
      <c r="U4075">
        <v>0</v>
      </c>
      <c r="V4075">
        <v>100</v>
      </c>
      <c r="W4075">
        <v>91</v>
      </c>
      <c r="X4075">
        <v>83</v>
      </c>
      <c r="Y4075" t="s">
        <v>173</v>
      </c>
      <c r="Z4075" t="s">
        <v>173</v>
      </c>
      <c r="AA4075" t="s">
        <v>173</v>
      </c>
      <c r="AB4075" t="s">
        <v>173</v>
      </c>
      <c r="AC4075" s="25">
        <v>0.264026402640264</v>
      </c>
      <c r="AD4075" s="25">
        <v>0.24202420242024203</v>
      </c>
      <c r="AE4075" s="25">
        <v>0.22002200220022</v>
      </c>
      <c r="AQ4075" s="5">
        <f>VLOOKUP(AR4075,'End KS4 denominations'!A:G,7,0)</f>
        <v>4545</v>
      </c>
      <c r="AR4075" s="5" t="str">
        <f t="shared" si="63"/>
        <v>Girls.S9.state-funded mainstream.Total.Other Christian faith</v>
      </c>
    </row>
    <row r="4076" spans="1:44" x14ac:dyDescent="0.25">
      <c r="A4076">
        <v>201819</v>
      </c>
      <c r="B4076" t="s">
        <v>19</v>
      </c>
      <c r="C4076" t="s">
        <v>110</v>
      </c>
      <c r="D4076" t="s">
        <v>20</v>
      </c>
      <c r="E4076" t="s">
        <v>21</v>
      </c>
      <c r="F4076" t="s">
        <v>22</v>
      </c>
      <c r="G4076" t="s">
        <v>161</v>
      </c>
      <c r="H4076" t="s">
        <v>132</v>
      </c>
      <c r="I4076" t="s">
        <v>166</v>
      </c>
      <c r="J4076" t="s">
        <v>161</v>
      </c>
      <c r="K4076" t="s">
        <v>133</v>
      </c>
      <c r="L4076" t="s">
        <v>64</v>
      </c>
      <c r="M4076" t="s">
        <v>26</v>
      </c>
      <c r="N4076">
        <v>43</v>
      </c>
      <c r="O4076">
        <v>43</v>
      </c>
      <c r="P4076">
        <v>42</v>
      </c>
      <c r="Q4076">
        <v>40</v>
      </c>
      <c r="R4076">
        <v>0</v>
      </c>
      <c r="S4076">
        <v>0</v>
      </c>
      <c r="T4076">
        <v>0</v>
      </c>
      <c r="U4076">
        <v>0</v>
      </c>
      <c r="V4076">
        <v>100</v>
      </c>
      <c r="W4076">
        <v>97</v>
      </c>
      <c r="X4076">
        <v>93</v>
      </c>
      <c r="Y4076" t="s">
        <v>173</v>
      </c>
      <c r="Z4076" t="s">
        <v>173</v>
      </c>
      <c r="AA4076" t="s">
        <v>173</v>
      </c>
      <c r="AB4076" t="s">
        <v>173</v>
      </c>
      <c r="AC4076" s="25">
        <v>0.44522675502174358</v>
      </c>
      <c r="AD4076" s="25">
        <v>0.43487264443984258</v>
      </c>
      <c r="AE4076" s="25">
        <v>0.41416442327604053</v>
      </c>
      <c r="AQ4076" s="5">
        <f>VLOOKUP(AR4076,'End KS4 denominations'!A:G,7,0)</f>
        <v>9658</v>
      </c>
      <c r="AR4076" s="5" t="str">
        <f t="shared" si="63"/>
        <v>Total.S9.state-funded mainstream.Total.Other Christian faith</v>
      </c>
    </row>
    <row r="4077" spans="1:44" x14ac:dyDescent="0.25">
      <c r="A4077">
        <v>201819</v>
      </c>
      <c r="B4077" t="s">
        <v>19</v>
      </c>
      <c r="C4077" t="s">
        <v>110</v>
      </c>
      <c r="D4077" t="s">
        <v>20</v>
      </c>
      <c r="E4077" t="s">
        <v>21</v>
      </c>
      <c r="F4077" t="s">
        <v>22</v>
      </c>
      <c r="G4077" t="s">
        <v>111</v>
      </c>
      <c r="H4077" t="s">
        <v>132</v>
      </c>
      <c r="I4077" t="s">
        <v>166</v>
      </c>
      <c r="J4077" t="s">
        <v>161</v>
      </c>
      <c r="K4077" t="s">
        <v>134</v>
      </c>
      <c r="L4077" t="s">
        <v>64</v>
      </c>
      <c r="M4077" t="s">
        <v>26</v>
      </c>
      <c r="N4077">
        <v>29</v>
      </c>
      <c r="O4077">
        <v>29</v>
      </c>
      <c r="P4077">
        <v>19</v>
      </c>
      <c r="Q4077">
        <v>17</v>
      </c>
      <c r="R4077">
        <v>0</v>
      </c>
      <c r="S4077">
        <v>0</v>
      </c>
      <c r="T4077">
        <v>0</v>
      </c>
      <c r="U4077">
        <v>0</v>
      </c>
      <c r="V4077">
        <v>100</v>
      </c>
      <c r="W4077">
        <v>65</v>
      </c>
      <c r="X4077">
        <v>58</v>
      </c>
      <c r="Y4077" t="s">
        <v>173</v>
      </c>
      <c r="Z4077" t="s">
        <v>173</v>
      </c>
      <c r="AA4077" t="s">
        <v>173</v>
      </c>
      <c r="AB4077" t="s">
        <v>173</v>
      </c>
      <c r="AC4077" s="25">
        <v>0.11674248218670746</v>
      </c>
      <c r="AD4077" s="25">
        <v>7.6486453846463506E-2</v>
      </c>
      <c r="AE4077" s="25">
        <v>6.8435248178414718E-2</v>
      </c>
      <c r="AQ4077" s="5">
        <f>VLOOKUP(AR4077,'End KS4 denominations'!A:G,7,0)</f>
        <v>24841</v>
      </c>
      <c r="AR4077" s="5" t="str">
        <f t="shared" si="63"/>
        <v>Boys.S9.state-funded mainstream.Total.Roman catholic</v>
      </c>
    </row>
    <row r="4078" spans="1:44" x14ac:dyDescent="0.25">
      <c r="A4078">
        <v>201819</v>
      </c>
      <c r="B4078" t="s">
        <v>19</v>
      </c>
      <c r="C4078" t="s">
        <v>110</v>
      </c>
      <c r="D4078" t="s">
        <v>20</v>
      </c>
      <c r="E4078" t="s">
        <v>21</v>
      </c>
      <c r="F4078" t="s">
        <v>22</v>
      </c>
      <c r="G4078" t="s">
        <v>113</v>
      </c>
      <c r="H4078" t="s">
        <v>132</v>
      </c>
      <c r="I4078" t="s">
        <v>166</v>
      </c>
      <c r="J4078" t="s">
        <v>161</v>
      </c>
      <c r="K4078" t="s">
        <v>134</v>
      </c>
      <c r="L4078" t="s">
        <v>64</v>
      </c>
      <c r="M4078" t="s">
        <v>26</v>
      </c>
      <c r="N4078">
        <v>19</v>
      </c>
      <c r="O4078">
        <v>19</v>
      </c>
      <c r="P4078">
        <v>12</v>
      </c>
      <c r="Q4078">
        <v>8</v>
      </c>
      <c r="R4078">
        <v>0</v>
      </c>
      <c r="S4078">
        <v>0</v>
      </c>
      <c r="T4078">
        <v>0</v>
      </c>
      <c r="U4078">
        <v>0</v>
      </c>
      <c r="V4078">
        <v>100</v>
      </c>
      <c r="W4078">
        <v>63</v>
      </c>
      <c r="X4078">
        <v>42</v>
      </c>
      <c r="Y4078" t="s">
        <v>173</v>
      </c>
      <c r="Z4078" t="s">
        <v>173</v>
      </c>
      <c r="AA4078" t="s">
        <v>173</v>
      </c>
      <c r="AB4078" t="s">
        <v>173</v>
      </c>
      <c r="AC4078" s="25">
        <v>7.2897483118477588E-2</v>
      </c>
      <c r="AD4078" s="25">
        <v>4.6040515653775323E-2</v>
      </c>
      <c r="AE4078" s="25">
        <v>3.0693677102516879E-2</v>
      </c>
      <c r="AQ4078" s="5">
        <f>VLOOKUP(AR4078,'End KS4 denominations'!A:G,7,0)</f>
        <v>26064</v>
      </c>
      <c r="AR4078" s="5" t="str">
        <f t="shared" si="63"/>
        <v>Girls.S9.state-funded mainstream.Total.Roman catholic</v>
      </c>
    </row>
    <row r="4079" spans="1:44" x14ac:dyDescent="0.25">
      <c r="A4079">
        <v>201819</v>
      </c>
      <c r="B4079" t="s">
        <v>19</v>
      </c>
      <c r="C4079" t="s">
        <v>110</v>
      </c>
      <c r="D4079" t="s">
        <v>20</v>
      </c>
      <c r="E4079" t="s">
        <v>21</v>
      </c>
      <c r="F4079" t="s">
        <v>22</v>
      </c>
      <c r="G4079" t="s">
        <v>161</v>
      </c>
      <c r="H4079" t="s">
        <v>132</v>
      </c>
      <c r="I4079" t="s">
        <v>166</v>
      </c>
      <c r="J4079" t="s">
        <v>161</v>
      </c>
      <c r="K4079" t="s">
        <v>134</v>
      </c>
      <c r="L4079" t="s">
        <v>64</v>
      </c>
      <c r="M4079" t="s">
        <v>26</v>
      </c>
      <c r="N4079">
        <v>48</v>
      </c>
      <c r="O4079">
        <v>48</v>
      </c>
      <c r="P4079">
        <v>31</v>
      </c>
      <c r="Q4079">
        <v>25</v>
      </c>
      <c r="R4079">
        <v>0</v>
      </c>
      <c r="S4079">
        <v>0</v>
      </c>
      <c r="T4079">
        <v>0</v>
      </c>
      <c r="U4079">
        <v>0</v>
      </c>
      <c r="V4079">
        <v>100</v>
      </c>
      <c r="W4079">
        <v>64</v>
      </c>
      <c r="X4079">
        <v>52</v>
      </c>
      <c r="Y4079" t="s">
        <v>173</v>
      </c>
      <c r="Z4079" t="s">
        <v>173</v>
      </c>
      <c r="AA4079" t="s">
        <v>173</v>
      </c>
      <c r="AB4079" t="s">
        <v>173</v>
      </c>
      <c r="AC4079" s="25">
        <v>9.4293291425203804E-2</v>
      </c>
      <c r="AD4079" s="25">
        <v>6.0897750712110794E-2</v>
      </c>
      <c r="AE4079" s="25">
        <v>4.9111089283960317E-2</v>
      </c>
      <c r="AQ4079" s="5">
        <f>VLOOKUP(AR4079,'End KS4 denominations'!A:G,7,0)</f>
        <v>50905</v>
      </c>
      <c r="AR4079" s="5" t="str">
        <f t="shared" si="63"/>
        <v>Total.S9.state-funded mainstream.Total.Roman catholic</v>
      </c>
    </row>
    <row r="4080" spans="1:44" x14ac:dyDescent="0.25">
      <c r="A4080">
        <v>201819</v>
      </c>
      <c r="B4080" t="s">
        <v>19</v>
      </c>
      <c r="C4080" t="s">
        <v>110</v>
      </c>
      <c r="D4080" t="s">
        <v>20</v>
      </c>
      <c r="E4080" t="s">
        <v>21</v>
      </c>
      <c r="F4080" t="s">
        <v>22</v>
      </c>
      <c r="G4080" t="s">
        <v>111</v>
      </c>
      <c r="H4080" t="s">
        <v>132</v>
      </c>
      <c r="I4080" t="s">
        <v>166</v>
      </c>
      <c r="J4080" t="s">
        <v>161</v>
      </c>
      <c r="K4080" t="s">
        <v>90</v>
      </c>
      <c r="L4080" t="s">
        <v>65</v>
      </c>
      <c r="M4080" t="s">
        <v>26</v>
      </c>
      <c r="N4080">
        <v>2788</v>
      </c>
      <c r="O4080">
        <v>2787</v>
      </c>
      <c r="P4080">
        <v>1848</v>
      </c>
      <c r="Q4080">
        <v>1381</v>
      </c>
      <c r="R4080">
        <v>0</v>
      </c>
      <c r="S4080">
        <v>0</v>
      </c>
      <c r="T4080">
        <v>0</v>
      </c>
      <c r="U4080">
        <v>0</v>
      </c>
      <c r="V4080">
        <v>99</v>
      </c>
      <c r="W4080">
        <v>66</v>
      </c>
      <c r="X4080">
        <v>49</v>
      </c>
      <c r="Y4080" t="s">
        <v>173</v>
      </c>
      <c r="Z4080" t="s">
        <v>173</v>
      </c>
      <c r="AA4080" t="s">
        <v>173</v>
      </c>
      <c r="AB4080" t="s">
        <v>173</v>
      </c>
      <c r="AC4080" s="25">
        <v>18.350013168290754</v>
      </c>
      <c r="AD4080" s="25">
        <v>12.167500658414538</v>
      </c>
      <c r="AE4080" s="25">
        <v>9.0927047669212531</v>
      </c>
      <c r="AQ4080" s="5">
        <f>VLOOKUP(AR4080,'End KS4 denominations'!A:G,7,0)</f>
        <v>15188</v>
      </c>
      <c r="AR4080" s="5" t="str">
        <f t="shared" si="63"/>
        <v>Boys.S9.state-funded mainstream.Total.Church of England</v>
      </c>
    </row>
    <row r="4081" spans="1:44" x14ac:dyDescent="0.25">
      <c r="A4081">
        <v>201819</v>
      </c>
      <c r="B4081" t="s">
        <v>19</v>
      </c>
      <c r="C4081" t="s">
        <v>110</v>
      </c>
      <c r="D4081" t="s">
        <v>20</v>
      </c>
      <c r="E4081" t="s">
        <v>21</v>
      </c>
      <c r="F4081" t="s">
        <v>22</v>
      </c>
      <c r="G4081" t="s">
        <v>113</v>
      </c>
      <c r="H4081" t="s">
        <v>132</v>
      </c>
      <c r="I4081" t="s">
        <v>166</v>
      </c>
      <c r="J4081" t="s">
        <v>161</v>
      </c>
      <c r="K4081" t="s">
        <v>90</v>
      </c>
      <c r="L4081" t="s">
        <v>65</v>
      </c>
      <c r="M4081" t="s">
        <v>26</v>
      </c>
      <c r="N4081">
        <v>1536</v>
      </c>
      <c r="O4081">
        <v>1532</v>
      </c>
      <c r="P4081">
        <v>1117</v>
      </c>
      <c r="Q4081">
        <v>896</v>
      </c>
      <c r="R4081">
        <v>0</v>
      </c>
      <c r="S4081">
        <v>0</v>
      </c>
      <c r="T4081">
        <v>0</v>
      </c>
      <c r="U4081">
        <v>0</v>
      </c>
      <c r="V4081">
        <v>99</v>
      </c>
      <c r="W4081">
        <v>72</v>
      </c>
      <c r="X4081">
        <v>58</v>
      </c>
      <c r="Y4081" t="s">
        <v>173</v>
      </c>
      <c r="Z4081" t="s">
        <v>173</v>
      </c>
      <c r="AA4081" t="s">
        <v>173</v>
      </c>
      <c r="AB4081" t="s">
        <v>173</v>
      </c>
      <c r="AC4081" s="25">
        <v>10.459479756946816</v>
      </c>
      <c r="AD4081" s="25">
        <v>7.6261350447190557</v>
      </c>
      <c r="AE4081" s="25">
        <v>6.1172936437495729</v>
      </c>
      <c r="AQ4081" s="5">
        <f>VLOOKUP(AR4081,'End KS4 denominations'!A:G,7,0)</f>
        <v>14647</v>
      </c>
      <c r="AR4081" s="5" t="str">
        <f t="shared" si="63"/>
        <v>Girls.S9.state-funded mainstream.Total.Church of England</v>
      </c>
    </row>
    <row r="4082" spans="1:44" x14ac:dyDescent="0.25">
      <c r="A4082">
        <v>201819</v>
      </c>
      <c r="B4082" t="s">
        <v>19</v>
      </c>
      <c r="C4082" t="s">
        <v>110</v>
      </c>
      <c r="D4082" t="s">
        <v>20</v>
      </c>
      <c r="E4082" t="s">
        <v>21</v>
      </c>
      <c r="F4082" t="s">
        <v>22</v>
      </c>
      <c r="G4082" t="s">
        <v>161</v>
      </c>
      <c r="H4082" t="s">
        <v>132</v>
      </c>
      <c r="I4082" t="s">
        <v>166</v>
      </c>
      <c r="J4082" t="s">
        <v>161</v>
      </c>
      <c r="K4082" t="s">
        <v>90</v>
      </c>
      <c r="L4082" t="s">
        <v>65</v>
      </c>
      <c r="M4082" t="s">
        <v>26</v>
      </c>
      <c r="N4082">
        <v>4324</v>
      </c>
      <c r="O4082">
        <v>4319</v>
      </c>
      <c r="P4082">
        <v>2965</v>
      </c>
      <c r="Q4082">
        <v>2277</v>
      </c>
      <c r="R4082">
        <v>0</v>
      </c>
      <c r="S4082">
        <v>0</v>
      </c>
      <c r="T4082">
        <v>0</v>
      </c>
      <c r="U4082">
        <v>0</v>
      </c>
      <c r="V4082">
        <v>99</v>
      </c>
      <c r="W4082">
        <v>68</v>
      </c>
      <c r="X4082">
        <v>52</v>
      </c>
      <c r="Y4082" t="s">
        <v>173</v>
      </c>
      <c r="Z4082" t="s">
        <v>173</v>
      </c>
      <c r="AA4082" t="s">
        <v>173</v>
      </c>
      <c r="AB4082" t="s">
        <v>173</v>
      </c>
      <c r="AC4082" s="25">
        <v>14.476286240992122</v>
      </c>
      <c r="AD4082" s="25">
        <v>9.937992290933467</v>
      </c>
      <c r="AE4082" s="25">
        <v>7.6319758672699853</v>
      </c>
      <c r="AQ4082" s="5">
        <f>VLOOKUP(AR4082,'End KS4 denominations'!A:G,7,0)</f>
        <v>29835</v>
      </c>
      <c r="AR4082" s="5" t="str">
        <f t="shared" si="63"/>
        <v>Total.S9.state-funded mainstream.Total.Church of England</v>
      </c>
    </row>
    <row r="4083" spans="1:44" x14ac:dyDescent="0.25">
      <c r="A4083">
        <v>201819</v>
      </c>
      <c r="B4083" t="s">
        <v>19</v>
      </c>
      <c r="C4083" t="s">
        <v>110</v>
      </c>
      <c r="D4083" t="s">
        <v>20</v>
      </c>
      <c r="E4083" t="s">
        <v>21</v>
      </c>
      <c r="F4083" t="s">
        <v>22</v>
      </c>
      <c r="G4083" t="s">
        <v>111</v>
      </c>
      <c r="H4083" t="s">
        <v>132</v>
      </c>
      <c r="I4083" t="s">
        <v>166</v>
      </c>
      <c r="J4083" t="s">
        <v>161</v>
      </c>
      <c r="K4083" t="s">
        <v>135</v>
      </c>
      <c r="L4083" t="s">
        <v>65</v>
      </c>
      <c r="M4083" t="s">
        <v>26</v>
      </c>
      <c r="N4083">
        <v>20</v>
      </c>
      <c r="O4083">
        <v>20</v>
      </c>
      <c r="P4083">
        <v>13</v>
      </c>
      <c r="Q4083">
        <v>10</v>
      </c>
      <c r="R4083">
        <v>0</v>
      </c>
      <c r="S4083">
        <v>0</v>
      </c>
      <c r="T4083">
        <v>0</v>
      </c>
      <c r="U4083">
        <v>0</v>
      </c>
      <c r="V4083">
        <v>100</v>
      </c>
      <c r="W4083">
        <v>65</v>
      </c>
      <c r="X4083">
        <v>50</v>
      </c>
      <c r="Y4083" t="s">
        <v>173</v>
      </c>
      <c r="Z4083" t="s">
        <v>173</v>
      </c>
      <c r="AA4083" t="s">
        <v>173</v>
      </c>
      <c r="AB4083" t="s">
        <v>173</v>
      </c>
      <c r="AC4083" s="25">
        <v>25.97402597402597</v>
      </c>
      <c r="AD4083" s="25">
        <v>16.883116883116884</v>
      </c>
      <c r="AE4083" s="25">
        <v>12.987012987012985</v>
      </c>
      <c r="AQ4083" s="5">
        <f>VLOOKUP(AR4083,'End KS4 denominations'!A:G,7,0)</f>
        <v>77</v>
      </c>
      <c r="AR4083" s="5" t="str">
        <f t="shared" si="63"/>
        <v>Boys.S9.state-funded mainstream.Total.Hindu</v>
      </c>
    </row>
    <row r="4084" spans="1:44" x14ac:dyDescent="0.25">
      <c r="A4084">
        <v>201819</v>
      </c>
      <c r="B4084" t="s">
        <v>19</v>
      </c>
      <c r="C4084" t="s">
        <v>110</v>
      </c>
      <c r="D4084" t="s">
        <v>20</v>
      </c>
      <c r="E4084" t="s">
        <v>21</v>
      </c>
      <c r="F4084" t="s">
        <v>22</v>
      </c>
      <c r="G4084" t="s">
        <v>113</v>
      </c>
      <c r="H4084" t="s">
        <v>132</v>
      </c>
      <c r="I4084" t="s">
        <v>166</v>
      </c>
      <c r="J4084" t="s">
        <v>161</v>
      </c>
      <c r="K4084" t="s">
        <v>135</v>
      </c>
      <c r="L4084" t="s">
        <v>65</v>
      </c>
      <c r="M4084" t="s">
        <v>26</v>
      </c>
      <c r="N4084">
        <v>4</v>
      </c>
      <c r="O4084">
        <v>4</v>
      </c>
      <c r="P4084">
        <v>2</v>
      </c>
      <c r="Q4084">
        <v>2</v>
      </c>
      <c r="R4084">
        <v>0</v>
      </c>
      <c r="S4084">
        <v>0</v>
      </c>
      <c r="T4084">
        <v>0</v>
      </c>
      <c r="U4084">
        <v>0</v>
      </c>
      <c r="V4084">
        <v>100</v>
      </c>
      <c r="W4084">
        <v>50</v>
      </c>
      <c r="X4084">
        <v>50</v>
      </c>
      <c r="Y4084" t="s">
        <v>173</v>
      </c>
      <c r="Z4084" t="s">
        <v>173</v>
      </c>
      <c r="AA4084" t="s">
        <v>173</v>
      </c>
      <c r="AB4084" t="s">
        <v>173</v>
      </c>
      <c r="AC4084" s="25">
        <v>5.8823529411764701</v>
      </c>
      <c r="AD4084" s="25">
        <v>2.9411764705882351</v>
      </c>
      <c r="AE4084" s="25">
        <v>2.9411764705882351</v>
      </c>
      <c r="AQ4084" s="5">
        <f>VLOOKUP(AR4084,'End KS4 denominations'!A:G,7,0)</f>
        <v>68</v>
      </c>
      <c r="AR4084" s="5" t="str">
        <f t="shared" si="63"/>
        <v>Girls.S9.state-funded mainstream.Total.Hindu</v>
      </c>
    </row>
    <row r="4085" spans="1:44" x14ac:dyDescent="0.25">
      <c r="A4085">
        <v>201819</v>
      </c>
      <c r="B4085" t="s">
        <v>19</v>
      </c>
      <c r="C4085" t="s">
        <v>110</v>
      </c>
      <c r="D4085" t="s">
        <v>20</v>
      </c>
      <c r="E4085" t="s">
        <v>21</v>
      </c>
      <c r="F4085" t="s">
        <v>22</v>
      </c>
      <c r="G4085" t="s">
        <v>161</v>
      </c>
      <c r="H4085" t="s">
        <v>132</v>
      </c>
      <c r="I4085" t="s">
        <v>166</v>
      </c>
      <c r="J4085" t="s">
        <v>161</v>
      </c>
      <c r="K4085" t="s">
        <v>135</v>
      </c>
      <c r="L4085" t="s">
        <v>65</v>
      </c>
      <c r="M4085" t="s">
        <v>26</v>
      </c>
      <c r="N4085">
        <v>24</v>
      </c>
      <c r="O4085">
        <v>24</v>
      </c>
      <c r="P4085">
        <v>15</v>
      </c>
      <c r="Q4085">
        <v>12</v>
      </c>
      <c r="R4085">
        <v>0</v>
      </c>
      <c r="S4085">
        <v>0</v>
      </c>
      <c r="T4085">
        <v>0</v>
      </c>
      <c r="U4085">
        <v>0</v>
      </c>
      <c r="V4085">
        <v>100</v>
      </c>
      <c r="W4085">
        <v>62</v>
      </c>
      <c r="X4085">
        <v>50</v>
      </c>
      <c r="Y4085" t="s">
        <v>173</v>
      </c>
      <c r="Z4085" t="s">
        <v>173</v>
      </c>
      <c r="AA4085" t="s">
        <v>173</v>
      </c>
      <c r="AB4085" t="s">
        <v>173</v>
      </c>
      <c r="AC4085" s="25">
        <v>16.551724137931036</v>
      </c>
      <c r="AD4085" s="25">
        <v>10.344827586206897</v>
      </c>
      <c r="AE4085" s="25">
        <v>8.2758620689655178</v>
      </c>
      <c r="AQ4085" s="5">
        <f>VLOOKUP(AR4085,'End KS4 denominations'!A:G,7,0)</f>
        <v>145</v>
      </c>
      <c r="AR4085" s="5" t="str">
        <f t="shared" si="63"/>
        <v>Total.S9.state-funded mainstream.Total.Hindu</v>
      </c>
    </row>
    <row r="4086" spans="1:44" x14ac:dyDescent="0.25">
      <c r="A4086">
        <v>201819</v>
      </c>
      <c r="B4086" t="s">
        <v>19</v>
      </c>
      <c r="C4086" t="s">
        <v>110</v>
      </c>
      <c r="D4086" t="s">
        <v>20</v>
      </c>
      <c r="E4086" t="s">
        <v>21</v>
      </c>
      <c r="F4086" t="s">
        <v>22</v>
      </c>
      <c r="G4086" t="s">
        <v>111</v>
      </c>
      <c r="H4086" t="s">
        <v>132</v>
      </c>
      <c r="I4086" t="s">
        <v>166</v>
      </c>
      <c r="J4086" t="s">
        <v>161</v>
      </c>
      <c r="K4086" t="s">
        <v>136</v>
      </c>
      <c r="L4086" t="s">
        <v>65</v>
      </c>
      <c r="M4086" t="s">
        <v>26</v>
      </c>
      <c r="N4086">
        <v>126</v>
      </c>
      <c r="O4086">
        <v>126</v>
      </c>
      <c r="P4086">
        <v>92</v>
      </c>
      <c r="Q4086">
        <v>69</v>
      </c>
      <c r="R4086">
        <v>0</v>
      </c>
      <c r="S4086">
        <v>0</v>
      </c>
      <c r="T4086">
        <v>0</v>
      </c>
      <c r="U4086">
        <v>0</v>
      </c>
      <c r="V4086">
        <v>100</v>
      </c>
      <c r="W4086">
        <v>73</v>
      </c>
      <c r="X4086">
        <v>54</v>
      </c>
      <c r="Y4086" t="s">
        <v>173</v>
      </c>
      <c r="Z4086" t="s">
        <v>173</v>
      </c>
      <c r="AA4086" t="s">
        <v>173</v>
      </c>
      <c r="AB4086" t="s">
        <v>173</v>
      </c>
      <c r="AC4086" s="25">
        <v>20.192307692307693</v>
      </c>
      <c r="AD4086" s="25">
        <v>14.743589743589745</v>
      </c>
      <c r="AE4086" s="25">
        <v>11.057692307692307</v>
      </c>
      <c r="AQ4086" s="5">
        <f>VLOOKUP(AR4086,'End KS4 denominations'!A:G,7,0)</f>
        <v>624</v>
      </c>
      <c r="AR4086" s="5" t="str">
        <f t="shared" si="63"/>
        <v>Boys.S9.state-funded mainstream.Total.Jewish</v>
      </c>
    </row>
    <row r="4087" spans="1:44" x14ac:dyDescent="0.25">
      <c r="A4087">
        <v>201819</v>
      </c>
      <c r="B4087" t="s">
        <v>19</v>
      </c>
      <c r="C4087" t="s">
        <v>110</v>
      </c>
      <c r="D4087" t="s">
        <v>20</v>
      </c>
      <c r="E4087" t="s">
        <v>21</v>
      </c>
      <c r="F4087" t="s">
        <v>22</v>
      </c>
      <c r="G4087" t="s">
        <v>113</v>
      </c>
      <c r="H4087" t="s">
        <v>132</v>
      </c>
      <c r="I4087" t="s">
        <v>166</v>
      </c>
      <c r="J4087" t="s">
        <v>161</v>
      </c>
      <c r="K4087" t="s">
        <v>136</v>
      </c>
      <c r="L4087" t="s">
        <v>65</v>
      </c>
      <c r="M4087" t="s">
        <v>26</v>
      </c>
      <c r="N4087">
        <v>62</v>
      </c>
      <c r="O4087">
        <v>62</v>
      </c>
      <c r="P4087">
        <v>57</v>
      </c>
      <c r="Q4087">
        <v>48</v>
      </c>
      <c r="R4087">
        <v>0</v>
      </c>
      <c r="S4087">
        <v>0</v>
      </c>
      <c r="T4087">
        <v>0</v>
      </c>
      <c r="U4087">
        <v>0</v>
      </c>
      <c r="V4087">
        <v>100</v>
      </c>
      <c r="W4087">
        <v>91</v>
      </c>
      <c r="X4087">
        <v>77</v>
      </c>
      <c r="Y4087" t="s">
        <v>173</v>
      </c>
      <c r="Z4087" t="s">
        <v>173</v>
      </c>
      <c r="AA4087" t="s">
        <v>173</v>
      </c>
      <c r="AB4087" t="s">
        <v>173</v>
      </c>
      <c r="AC4087" s="25">
        <v>8.1471747700394204</v>
      </c>
      <c r="AD4087" s="25">
        <v>7.4901445466491454</v>
      </c>
      <c r="AE4087" s="25">
        <v>6.3074901445466489</v>
      </c>
      <c r="AQ4087" s="5">
        <f>VLOOKUP(AR4087,'End KS4 denominations'!A:G,7,0)</f>
        <v>761</v>
      </c>
      <c r="AR4087" s="5" t="str">
        <f t="shared" si="63"/>
        <v>Girls.S9.state-funded mainstream.Total.Jewish</v>
      </c>
    </row>
    <row r="4088" spans="1:44" x14ac:dyDescent="0.25">
      <c r="A4088">
        <v>201819</v>
      </c>
      <c r="B4088" t="s">
        <v>19</v>
      </c>
      <c r="C4088" t="s">
        <v>110</v>
      </c>
      <c r="D4088" t="s">
        <v>20</v>
      </c>
      <c r="E4088" t="s">
        <v>21</v>
      </c>
      <c r="F4088" t="s">
        <v>22</v>
      </c>
      <c r="G4088" t="s">
        <v>161</v>
      </c>
      <c r="H4088" t="s">
        <v>132</v>
      </c>
      <c r="I4088" t="s">
        <v>166</v>
      </c>
      <c r="J4088" t="s">
        <v>161</v>
      </c>
      <c r="K4088" t="s">
        <v>136</v>
      </c>
      <c r="L4088" t="s">
        <v>65</v>
      </c>
      <c r="M4088" t="s">
        <v>26</v>
      </c>
      <c r="N4088">
        <v>188</v>
      </c>
      <c r="O4088">
        <v>188</v>
      </c>
      <c r="P4088">
        <v>149</v>
      </c>
      <c r="Q4088">
        <v>117</v>
      </c>
      <c r="R4088">
        <v>0</v>
      </c>
      <c r="S4088">
        <v>0</v>
      </c>
      <c r="T4088">
        <v>0</v>
      </c>
      <c r="U4088">
        <v>0</v>
      </c>
      <c r="V4088">
        <v>100</v>
      </c>
      <c r="W4088">
        <v>79</v>
      </c>
      <c r="X4088">
        <v>62</v>
      </c>
      <c r="Y4088" t="s">
        <v>173</v>
      </c>
      <c r="Z4088" t="s">
        <v>173</v>
      </c>
      <c r="AA4088" t="s">
        <v>173</v>
      </c>
      <c r="AB4088" t="s">
        <v>173</v>
      </c>
      <c r="AC4088" s="25">
        <v>13.574007220216608</v>
      </c>
      <c r="AD4088" s="25">
        <v>10.758122743682311</v>
      </c>
      <c r="AE4088" s="25">
        <v>8.4476534296028873</v>
      </c>
      <c r="AQ4088" s="5">
        <f>VLOOKUP(AR4088,'End KS4 denominations'!A:G,7,0)</f>
        <v>1385</v>
      </c>
      <c r="AR4088" s="5" t="str">
        <f t="shared" si="63"/>
        <v>Total.S9.state-funded mainstream.Total.Jewish</v>
      </c>
    </row>
    <row r="4089" spans="1:44" x14ac:dyDescent="0.25">
      <c r="A4089">
        <v>201819</v>
      </c>
      <c r="B4089" t="s">
        <v>19</v>
      </c>
      <c r="C4089" t="s">
        <v>110</v>
      </c>
      <c r="D4089" t="s">
        <v>20</v>
      </c>
      <c r="E4089" t="s">
        <v>21</v>
      </c>
      <c r="F4089" t="s">
        <v>22</v>
      </c>
      <c r="G4089" t="s">
        <v>111</v>
      </c>
      <c r="H4089" t="s">
        <v>132</v>
      </c>
      <c r="I4089" t="s">
        <v>166</v>
      </c>
      <c r="J4089" t="s">
        <v>161</v>
      </c>
      <c r="K4089" t="s">
        <v>137</v>
      </c>
      <c r="L4089" t="s">
        <v>65</v>
      </c>
      <c r="M4089" t="s">
        <v>26</v>
      </c>
      <c r="N4089">
        <v>63</v>
      </c>
      <c r="O4089">
        <v>63</v>
      </c>
      <c r="P4089">
        <v>50</v>
      </c>
      <c r="Q4089">
        <v>36</v>
      </c>
      <c r="R4089">
        <v>0</v>
      </c>
      <c r="S4089">
        <v>0</v>
      </c>
      <c r="T4089">
        <v>0</v>
      </c>
      <c r="U4089">
        <v>0</v>
      </c>
      <c r="V4089">
        <v>100</v>
      </c>
      <c r="W4089">
        <v>79</v>
      </c>
      <c r="X4089">
        <v>57</v>
      </c>
      <c r="Y4089" t="s">
        <v>173</v>
      </c>
      <c r="Z4089" t="s">
        <v>173</v>
      </c>
      <c r="AA4089" t="s">
        <v>173</v>
      </c>
      <c r="AB4089" t="s">
        <v>173</v>
      </c>
      <c r="AC4089" s="25">
        <v>16.195372750642672</v>
      </c>
      <c r="AD4089" s="25">
        <v>12.853470437017995</v>
      </c>
      <c r="AE4089" s="25">
        <v>9.2544987146529554</v>
      </c>
      <c r="AQ4089" s="5">
        <f>VLOOKUP(AR4089,'End KS4 denominations'!A:G,7,0)</f>
        <v>389</v>
      </c>
      <c r="AR4089" s="5" t="str">
        <f t="shared" si="63"/>
        <v>Boys.S9.state-funded mainstream.Total.Muslim</v>
      </c>
    </row>
    <row r="4090" spans="1:44" x14ac:dyDescent="0.25">
      <c r="A4090">
        <v>201819</v>
      </c>
      <c r="B4090" t="s">
        <v>19</v>
      </c>
      <c r="C4090" t="s">
        <v>110</v>
      </c>
      <c r="D4090" t="s">
        <v>20</v>
      </c>
      <c r="E4090" t="s">
        <v>21</v>
      </c>
      <c r="F4090" t="s">
        <v>22</v>
      </c>
      <c r="G4090" t="s">
        <v>113</v>
      </c>
      <c r="H4090" t="s">
        <v>132</v>
      </c>
      <c r="I4090" t="s">
        <v>166</v>
      </c>
      <c r="J4090" t="s">
        <v>161</v>
      </c>
      <c r="K4090" t="s">
        <v>137</v>
      </c>
      <c r="L4090" t="s">
        <v>65</v>
      </c>
      <c r="M4090" t="s">
        <v>26</v>
      </c>
      <c r="N4090">
        <v>41</v>
      </c>
      <c r="O4090">
        <v>41</v>
      </c>
      <c r="P4090">
        <v>27</v>
      </c>
      <c r="Q4090">
        <v>15</v>
      </c>
      <c r="R4090">
        <v>0</v>
      </c>
      <c r="S4090">
        <v>0</v>
      </c>
      <c r="T4090">
        <v>0</v>
      </c>
      <c r="U4090">
        <v>0</v>
      </c>
      <c r="V4090">
        <v>100</v>
      </c>
      <c r="W4090">
        <v>65</v>
      </c>
      <c r="X4090">
        <v>36</v>
      </c>
      <c r="Y4090" t="s">
        <v>173</v>
      </c>
      <c r="Z4090" t="s">
        <v>173</v>
      </c>
      <c r="AA4090" t="s">
        <v>173</v>
      </c>
      <c r="AB4090" t="s">
        <v>173</v>
      </c>
      <c r="AC4090" s="25">
        <v>5.2362707535121329</v>
      </c>
      <c r="AD4090" s="25">
        <v>3.4482758620689653</v>
      </c>
      <c r="AE4090" s="25">
        <v>1.9157088122605364</v>
      </c>
      <c r="AQ4090" s="5">
        <f>VLOOKUP(AR4090,'End KS4 denominations'!A:G,7,0)</f>
        <v>783</v>
      </c>
      <c r="AR4090" s="5" t="str">
        <f t="shared" si="63"/>
        <v>Girls.S9.state-funded mainstream.Total.Muslim</v>
      </c>
    </row>
    <row r="4091" spans="1:44" x14ac:dyDescent="0.25">
      <c r="A4091">
        <v>201819</v>
      </c>
      <c r="B4091" t="s">
        <v>19</v>
      </c>
      <c r="C4091" t="s">
        <v>110</v>
      </c>
      <c r="D4091" t="s">
        <v>20</v>
      </c>
      <c r="E4091" t="s">
        <v>21</v>
      </c>
      <c r="F4091" t="s">
        <v>22</v>
      </c>
      <c r="G4091" t="s">
        <v>161</v>
      </c>
      <c r="H4091" t="s">
        <v>132</v>
      </c>
      <c r="I4091" t="s">
        <v>166</v>
      </c>
      <c r="J4091" t="s">
        <v>161</v>
      </c>
      <c r="K4091" t="s">
        <v>137</v>
      </c>
      <c r="L4091" t="s">
        <v>65</v>
      </c>
      <c r="M4091" t="s">
        <v>26</v>
      </c>
      <c r="N4091">
        <v>104</v>
      </c>
      <c r="O4091">
        <v>104</v>
      </c>
      <c r="P4091">
        <v>77</v>
      </c>
      <c r="Q4091">
        <v>51</v>
      </c>
      <c r="R4091">
        <v>0</v>
      </c>
      <c r="S4091">
        <v>0</v>
      </c>
      <c r="T4091">
        <v>0</v>
      </c>
      <c r="U4091">
        <v>0</v>
      </c>
      <c r="V4091">
        <v>100</v>
      </c>
      <c r="W4091">
        <v>74</v>
      </c>
      <c r="X4091">
        <v>49</v>
      </c>
      <c r="Y4091" t="s">
        <v>173</v>
      </c>
      <c r="Z4091" t="s">
        <v>173</v>
      </c>
      <c r="AA4091" t="s">
        <v>173</v>
      </c>
      <c r="AB4091" t="s">
        <v>173</v>
      </c>
      <c r="AC4091" s="25">
        <v>8.8737201365187719</v>
      </c>
      <c r="AD4091" s="25">
        <v>6.5699658703071675</v>
      </c>
      <c r="AE4091" s="25">
        <v>4.351535836177475</v>
      </c>
      <c r="AQ4091" s="5">
        <f>VLOOKUP(AR4091,'End KS4 denominations'!A:G,7,0)</f>
        <v>1172</v>
      </c>
      <c r="AR4091" s="5" t="str">
        <f t="shared" si="63"/>
        <v>Total.S9.state-funded mainstream.Total.Muslim</v>
      </c>
    </row>
    <row r="4092" spans="1:44" x14ac:dyDescent="0.25">
      <c r="A4092">
        <v>201819</v>
      </c>
      <c r="B4092" t="s">
        <v>19</v>
      </c>
      <c r="C4092" t="s">
        <v>110</v>
      </c>
      <c r="D4092" t="s">
        <v>20</v>
      </c>
      <c r="E4092" t="s">
        <v>21</v>
      </c>
      <c r="F4092" t="s">
        <v>22</v>
      </c>
      <c r="G4092" t="s">
        <v>111</v>
      </c>
      <c r="H4092" t="s">
        <v>132</v>
      </c>
      <c r="I4092" t="s">
        <v>166</v>
      </c>
      <c r="J4092" t="s">
        <v>161</v>
      </c>
      <c r="K4092" t="s">
        <v>91</v>
      </c>
      <c r="L4092" t="s">
        <v>65</v>
      </c>
      <c r="M4092" t="s">
        <v>26</v>
      </c>
      <c r="N4092">
        <v>38486</v>
      </c>
      <c r="O4092">
        <v>38319</v>
      </c>
      <c r="P4092">
        <v>25939</v>
      </c>
      <c r="Q4092">
        <v>19574</v>
      </c>
      <c r="R4092">
        <v>0</v>
      </c>
      <c r="S4092">
        <v>0</v>
      </c>
      <c r="T4092">
        <v>0</v>
      </c>
      <c r="U4092">
        <v>0</v>
      </c>
      <c r="V4092">
        <v>99</v>
      </c>
      <c r="W4092">
        <v>67</v>
      </c>
      <c r="X4092">
        <v>50</v>
      </c>
      <c r="Y4092" t="s">
        <v>173</v>
      </c>
      <c r="Z4092" t="s">
        <v>173</v>
      </c>
      <c r="AA4092" t="s">
        <v>173</v>
      </c>
      <c r="AB4092" t="s">
        <v>173</v>
      </c>
      <c r="AC4092" s="25">
        <v>17.267811274841151</v>
      </c>
      <c r="AD4092" s="25">
        <v>11.68897300707494</v>
      </c>
      <c r="AE4092" s="25">
        <v>8.8206930737686449</v>
      </c>
      <c r="AQ4092" s="5">
        <f>VLOOKUP(AR4092,'End KS4 denominations'!A:G,7,0)</f>
        <v>221910</v>
      </c>
      <c r="AR4092" s="5" t="str">
        <f t="shared" si="63"/>
        <v>Boys.S9.state-funded mainstream.Total.No religious character</v>
      </c>
    </row>
    <row r="4093" spans="1:44" x14ac:dyDescent="0.25">
      <c r="A4093">
        <v>201819</v>
      </c>
      <c r="B4093" t="s">
        <v>19</v>
      </c>
      <c r="C4093" t="s">
        <v>110</v>
      </c>
      <c r="D4093" t="s">
        <v>20</v>
      </c>
      <c r="E4093" t="s">
        <v>21</v>
      </c>
      <c r="F4093" t="s">
        <v>22</v>
      </c>
      <c r="G4093" t="s">
        <v>113</v>
      </c>
      <c r="H4093" t="s">
        <v>132</v>
      </c>
      <c r="I4093" t="s">
        <v>166</v>
      </c>
      <c r="J4093" t="s">
        <v>161</v>
      </c>
      <c r="K4093" t="s">
        <v>91</v>
      </c>
      <c r="L4093" t="s">
        <v>65</v>
      </c>
      <c r="M4093" t="s">
        <v>26</v>
      </c>
      <c r="N4093">
        <v>21456</v>
      </c>
      <c r="O4093">
        <v>21373</v>
      </c>
      <c r="P4093">
        <v>16271</v>
      </c>
      <c r="Q4093">
        <v>13454</v>
      </c>
      <c r="R4093">
        <v>0</v>
      </c>
      <c r="S4093">
        <v>0</v>
      </c>
      <c r="T4093">
        <v>0</v>
      </c>
      <c r="U4093">
        <v>0</v>
      </c>
      <c r="V4093">
        <v>99</v>
      </c>
      <c r="W4093">
        <v>75</v>
      </c>
      <c r="X4093">
        <v>62</v>
      </c>
      <c r="Y4093" t="s">
        <v>173</v>
      </c>
      <c r="Z4093" t="s">
        <v>173</v>
      </c>
      <c r="AA4093" t="s">
        <v>173</v>
      </c>
      <c r="AB4093" t="s">
        <v>173</v>
      </c>
      <c r="AC4093" s="25">
        <v>9.9200289622330633</v>
      </c>
      <c r="AD4093" s="25">
        <v>7.5519950986990203</v>
      </c>
      <c r="AE4093" s="25">
        <v>6.2445173657363791</v>
      </c>
      <c r="AQ4093" s="5">
        <f>VLOOKUP(AR4093,'End KS4 denominations'!A:G,7,0)</f>
        <v>215453</v>
      </c>
      <c r="AR4093" s="5" t="str">
        <f t="shared" si="63"/>
        <v>Girls.S9.state-funded mainstream.Total.No religious character</v>
      </c>
    </row>
    <row r="4094" spans="1:44" x14ac:dyDescent="0.25">
      <c r="A4094">
        <v>201819</v>
      </c>
      <c r="B4094" t="s">
        <v>19</v>
      </c>
      <c r="C4094" t="s">
        <v>110</v>
      </c>
      <c r="D4094" t="s">
        <v>20</v>
      </c>
      <c r="E4094" t="s">
        <v>21</v>
      </c>
      <c r="F4094" t="s">
        <v>22</v>
      </c>
      <c r="G4094" t="s">
        <v>161</v>
      </c>
      <c r="H4094" t="s">
        <v>132</v>
      </c>
      <c r="I4094" t="s">
        <v>166</v>
      </c>
      <c r="J4094" t="s">
        <v>161</v>
      </c>
      <c r="K4094" t="s">
        <v>91</v>
      </c>
      <c r="L4094" t="s">
        <v>65</v>
      </c>
      <c r="M4094" t="s">
        <v>26</v>
      </c>
      <c r="N4094">
        <v>59942</v>
      </c>
      <c r="O4094">
        <v>59692</v>
      </c>
      <c r="P4094">
        <v>42210</v>
      </c>
      <c r="Q4094">
        <v>33028</v>
      </c>
      <c r="R4094">
        <v>0</v>
      </c>
      <c r="S4094">
        <v>0</v>
      </c>
      <c r="T4094">
        <v>0</v>
      </c>
      <c r="U4094">
        <v>0</v>
      </c>
      <c r="V4094">
        <v>99</v>
      </c>
      <c r="W4094">
        <v>70</v>
      </c>
      <c r="X4094">
        <v>55</v>
      </c>
      <c r="Y4094" t="s">
        <v>173</v>
      </c>
      <c r="Z4094" t="s">
        <v>173</v>
      </c>
      <c r="AA4094" t="s">
        <v>173</v>
      </c>
      <c r="AB4094" t="s">
        <v>173</v>
      </c>
      <c r="AC4094" s="25">
        <v>13.648159537958172</v>
      </c>
      <c r="AD4094" s="25">
        <v>9.651022148649977</v>
      </c>
      <c r="AE4094" s="25">
        <v>7.5516218793084926</v>
      </c>
      <c r="AQ4094" s="5">
        <f>VLOOKUP(AR4094,'End KS4 denominations'!A:G,7,0)</f>
        <v>437363</v>
      </c>
      <c r="AR4094" s="5" t="str">
        <f t="shared" si="63"/>
        <v>Total.S9.state-funded mainstream.Total.No religious character</v>
      </c>
    </row>
    <row r="4095" spans="1:44" x14ac:dyDescent="0.25">
      <c r="A4095">
        <v>201819</v>
      </c>
      <c r="B4095" t="s">
        <v>19</v>
      </c>
      <c r="C4095" t="s">
        <v>110</v>
      </c>
      <c r="D4095" t="s">
        <v>20</v>
      </c>
      <c r="E4095" t="s">
        <v>21</v>
      </c>
      <c r="F4095" t="s">
        <v>22</v>
      </c>
      <c r="G4095" t="s">
        <v>111</v>
      </c>
      <c r="H4095" t="s">
        <v>132</v>
      </c>
      <c r="I4095" t="s">
        <v>166</v>
      </c>
      <c r="J4095" t="s">
        <v>161</v>
      </c>
      <c r="K4095" t="s">
        <v>133</v>
      </c>
      <c r="L4095" t="s">
        <v>65</v>
      </c>
      <c r="M4095" t="s">
        <v>26</v>
      </c>
      <c r="N4095">
        <v>805</v>
      </c>
      <c r="O4095">
        <v>804</v>
      </c>
      <c r="P4095">
        <v>582</v>
      </c>
      <c r="Q4095">
        <v>478</v>
      </c>
      <c r="R4095">
        <v>0</v>
      </c>
      <c r="S4095">
        <v>0</v>
      </c>
      <c r="T4095">
        <v>0</v>
      </c>
      <c r="U4095">
        <v>0</v>
      </c>
      <c r="V4095">
        <v>99</v>
      </c>
      <c r="W4095">
        <v>72</v>
      </c>
      <c r="X4095">
        <v>59</v>
      </c>
      <c r="Y4095" t="s">
        <v>173</v>
      </c>
      <c r="Z4095" t="s">
        <v>173</v>
      </c>
      <c r="AA4095" t="s">
        <v>173</v>
      </c>
      <c r="AB4095" t="s">
        <v>173</v>
      </c>
      <c r="AC4095" s="25">
        <v>15.724623508703306</v>
      </c>
      <c r="AD4095" s="25">
        <v>11.382749853315079</v>
      </c>
      <c r="AE4095" s="25">
        <v>9.3487189516917653</v>
      </c>
      <c r="AQ4095" s="5">
        <f>VLOOKUP(AR4095,'End KS4 denominations'!A:G,7,0)</f>
        <v>5113</v>
      </c>
      <c r="AR4095" s="5" t="str">
        <f t="shared" si="63"/>
        <v>Boys.S9.state-funded mainstream.Total.Other Christian faith</v>
      </c>
    </row>
    <row r="4096" spans="1:44" x14ac:dyDescent="0.25">
      <c r="A4096">
        <v>201819</v>
      </c>
      <c r="B4096" t="s">
        <v>19</v>
      </c>
      <c r="C4096" t="s">
        <v>110</v>
      </c>
      <c r="D4096" t="s">
        <v>20</v>
      </c>
      <c r="E4096" t="s">
        <v>21</v>
      </c>
      <c r="F4096" t="s">
        <v>22</v>
      </c>
      <c r="G4096" t="s">
        <v>113</v>
      </c>
      <c r="H4096" t="s">
        <v>132</v>
      </c>
      <c r="I4096" t="s">
        <v>166</v>
      </c>
      <c r="J4096" t="s">
        <v>161</v>
      </c>
      <c r="K4096" t="s">
        <v>133</v>
      </c>
      <c r="L4096" t="s">
        <v>65</v>
      </c>
      <c r="M4096" t="s">
        <v>26</v>
      </c>
      <c r="N4096">
        <v>428</v>
      </c>
      <c r="O4096">
        <v>428</v>
      </c>
      <c r="P4096">
        <v>349</v>
      </c>
      <c r="Q4096">
        <v>293</v>
      </c>
      <c r="R4096">
        <v>0</v>
      </c>
      <c r="S4096">
        <v>0</v>
      </c>
      <c r="T4096">
        <v>0</v>
      </c>
      <c r="U4096">
        <v>0</v>
      </c>
      <c r="V4096">
        <v>100</v>
      </c>
      <c r="W4096">
        <v>81</v>
      </c>
      <c r="X4096">
        <v>68</v>
      </c>
      <c r="Y4096" t="s">
        <v>173</v>
      </c>
      <c r="Z4096" t="s">
        <v>173</v>
      </c>
      <c r="AA4096" t="s">
        <v>173</v>
      </c>
      <c r="AB4096" t="s">
        <v>173</v>
      </c>
      <c r="AC4096" s="25">
        <v>9.4169416941694166</v>
      </c>
      <c r="AD4096" s="25">
        <v>7.6787678767876786</v>
      </c>
      <c r="AE4096" s="25">
        <v>6.4466446644664472</v>
      </c>
      <c r="AQ4096" s="5">
        <f>VLOOKUP(AR4096,'End KS4 denominations'!A:G,7,0)</f>
        <v>4545</v>
      </c>
      <c r="AR4096" s="5" t="str">
        <f t="shared" ref="AR4096:AR4159" si="64">CONCATENATE(G4096,".",H4096,".",I4096,".",J4096,".",K4096)</f>
        <v>Girls.S9.state-funded mainstream.Total.Other Christian faith</v>
      </c>
    </row>
    <row r="4097" spans="1:44" x14ac:dyDescent="0.25">
      <c r="A4097">
        <v>201819</v>
      </c>
      <c r="B4097" t="s">
        <v>19</v>
      </c>
      <c r="C4097" t="s">
        <v>110</v>
      </c>
      <c r="D4097" t="s">
        <v>20</v>
      </c>
      <c r="E4097" t="s">
        <v>21</v>
      </c>
      <c r="F4097" t="s">
        <v>22</v>
      </c>
      <c r="G4097" t="s">
        <v>161</v>
      </c>
      <c r="H4097" t="s">
        <v>132</v>
      </c>
      <c r="I4097" t="s">
        <v>166</v>
      </c>
      <c r="J4097" t="s">
        <v>161</v>
      </c>
      <c r="K4097" t="s">
        <v>133</v>
      </c>
      <c r="L4097" t="s">
        <v>65</v>
      </c>
      <c r="M4097" t="s">
        <v>26</v>
      </c>
      <c r="N4097">
        <v>1233</v>
      </c>
      <c r="O4097">
        <v>1232</v>
      </c>
      <c r="P4097">
        <v>931</v>
      </c>
      <c r="Q4097">
        <v>771</v>
      </c>
      <c r="R4097">
        <v>0</v>
      </c>
      <c r="S4097">
        <v>0</v>
      </c>
      <c r="T4097">
        <v>0</v>
      </c>
      <c r="U4097">
        <v>0</v>
      </c>
      <c r="V4097">
        <v>99</v>
      </c>
      <c r="W4097">
        <v>75</v>
      </c>
      <c r="X4097">
        <v>62</v>
      </c>
      <c r="Y4097" t="s">
        <v>173</v>
      </c>
      <c r="Z4097" t="s">
        <v>173</v>
      </c>
      <c r="AA4097" t="s">
        <v>173</v>
      </c>
      <c r="AB4097" t="s">
        <v>173</v>
      </c>
      <c r="AC4097" s="25">
        <v>12.756264236902052</v>
      </c>
      <c r="AD4097" s="25">
        <v>9.6396769517498448</v>
      </c>
      <c r="AE4097" s="25">
        <v>7.9830192586456823</v>
      </c>
      <c r="AQ4097" s="5">
        <f>VLOOKUP(AR4097,'End KS4 denominations'!A:G,7,0)</f>
        <v>9658</v>
      </c>
      <c r="AR4097" s="5" t="str">
        <f t="shared" si="64"/>
        <v>Total.S9.state-funded mainstream.Total.Other Christian faith</v>
      </c>
    </row>
    <row r="4098" spans="1:44" x14ac:dyDescent="0.25">
      <c r="A4098">
        <v>201819</v>
      </c>
      <c r="B4098" t="s">
        <v>19</v>
      </c>
      <c r="C4098" t="s">
        <v>110</v>
      </c>
      <c r="D4098" t="s">
        <v>20</v>
      </c>
      <c r="E4098" t="s">
        <v>21</v>
      </c>
      <c r="F4098" t="s">
        <v>22</v>
      </c>
      <c r="G4098" t="s">
        <v>111</v>
      </c>
      <c r="H4098" t="s">
        <v>132</v>
      </c>
      <c r="I4098" t="s">
        <v>166</v>
      </c>
      <c r="J4098" t="s">
        <v>161</v>
      </c>
      <c r="K4098" t="s">
        <v>134</v>
      </c>
      <c r="L4098" t="s">
        <v>65</v>
      </c>
      <c r="M4098" t="s">
        <v>26</v>
      </c>
      <c r="N4098">
        <v>4710</v>
      </c>
      <c r="O4098">
        <v>4705</v>
      </c>
      <c r="P4098">
        <v>3322</v>
      </c>
      <c r="Q4098">
        <v>2470</v>
      </c>
      <c r="R4098">
        <v>0</v>
      </c>
      <c r="S4098">
        <v>0</v>
      </c>
      <c r="T4098">
        <v>0</v>
      </c>
      <c r="U4098">
        <v>0</v>
      </c>
      <c r="V4098">
        <v>99</v>
      </c>
      <c r="W4098">
        <v>70</v>
      </c>
      <c r="X4098">
        <v>52</v>
      </c>
      <c r="Y4098" t="s">
        <v>173</v>
      </c>
      <c r="Z4098" t="s">
        <v>173</v>
      </c>
      <c r="AA4098" t="s">
        <v>173</v>
      </c>
      <c r="AB4098" t="s">
        <v>173</v>
      </c>
      <c r="AC4098" s="25">
        <v>18.94046133408478</v>
      </c>
      <c r="AD4098" s="25">
        <v>13.37305261462904</v>
      </c>
      <c r="AE4098" s="25">
        <v>9.943239000040256</v>
      </c>
      <c r="AQ4098" s="5">
        <f>VLOOKUP(AR4098,'End KS4 denominations'!A:G,7,0)</f>
        <v>24841</v>
      </c>
      <c r="AR4098" s="5" t="str">
        <f t="shared" si="64"/>
        <v>Boys.S9.state-funded mainstream.Total.Roman catholic</v>
      </c>
    </row>
    <row r="4099" spans="1:44" x14ac:dyDescent="0.25">
      <c r="A4099">
        <v>201819</v>
      </c>
      <c r="B4099" t="s">
        <v>19</v>
      </c>
      <c r="C4099" t="s">
        <v>110</v>
      </c>
      <c r="D4099" t="s">
        <v>20</v>
      </c>
      <c r="E4099" t="s">
        <v>21</v>
      </c>
      <c r="F4099" t="s">
        <v>22</v>
      </c>
      <c r="G4099" t="s">
        <v>113</v>
      </c>
      <c r="H4099" t="s">
        <v>132</v>
      </c>
      <c r="I4099" t="s">
        <v>166</v>
      </c>
      <c r="J4099" t="s">
        <v>161</v>
      </c>
      <c r="K4099" t="s">
        <v>134</v>
      </c>
      <c r="L4099" t="s">
        <v>65</v>
      </c>
      <c r="M4099" t="s">
        <v>26</v>
      </c>
      <c r="N4099">
        <v>2952</v>
      </c>
      <c r="O4099">
        <v>2947</v>
      </c>
      <c r="P4099">
        <v>2259</v>
      </c>
      <c r="Q4099">
        <v>1842</v>
      </c>
      <c r="R4099">
        <v>0</v>
      </c>
      <c r="S4099">
        <v>0</v>
      </c>
      <c r="T4099">
        <v>0</v>
      </c>
      <c r="U4099">
        <v>0</v>
      </c>
      <c r="V4099">
        <v>99</v>
      </c>
      <c r="W4099">
        <v>76</v>
      </c>
      <c r="X4099">
        <v>62</v>
      </c>
      <c r="Y4099" t="s">
        <v>173</v>
      </c>
      <c r="Z4099" t="s">
        <v>173</v>
      </c>
      <c r="AA4099" t="s">
        <v>173</v>
      </c>
      <c r="AB4099" t="s">
        <v>173</v>
      </c>
      <c r="AC4099" s="25">
        <v>11.306783302639655</v>
      </c>
      <c r="AD4099" s="25">
        <v>8.6671270718232041</v>
      </c>
      <c r="AE4099" s="25">
        <v>7.0672191528545119</v>
      </c>
      <c r="AQ4099" s="5">
        <f>VLOOKUP(AR4099,'End KS4 denominations'!A:G,7,0)</f>
        <v>26064</v>
      </c>
      <c r="AR4099" s="5" t="str">
        <f t="shared" si="64"/>
        <v>Girls.S9.state-funded mainstream.Total.Roman catholic</v>
      </c>
    </row>
    <row r="4100" spans="1:44" x14ac:dyDescent="0.25">
      <c r="A4100">
        <v>201819</v>
      </c>
      <c r="B4100" t="s">
        <v>19</v>
      </c>
      <c r="C4100" t="s">
        <v>110</v>
      </c>
      <c r="D4100" t="s">
        <v>20</v>
      </c>
      <c r="E4100" t="s">
        <v>21</v>
      </c>
      <c r="F4100" t="s">
        <v>22</v>
      </c>
      <c r="G4100" t="s">
        <v>161</v>
      </c>
      <c r="H4100" t="s">
        <v>132</v>
      </c>
      <c r="I4100" t="s">
        <v>166</v>
      </c>
      <c r="J4100" t="s">
        <v>161</v>
      </c>
      <c r="K4100" t="s">
        <v>134</v>
      </c>
      <c r="L4100" t="s">
        <v>65</v>
      </c>
      <c r="M4100" t="s">
        <v>26</v>
      </c>
      <c r="N4100">
        <v>7662</v>
      </c>
      <c r="O4100">
        <v>7652</v>
      </c>
      <c r="P4100">
        <v>5581</v>
      </c>
      <c r="Q4100">
        <v>4312</v>
      </c>
      <c r="R4100">
        <v>0</v>
      </c>
      <c r="S4100">
        <v>0</v>
      </c>
      <c r="T4100">
        <v>0</v>
      </c>
      <c r="U4100">
        <v>0</v>
      </c>
      <c r="V4100">
        <v>99</v>
      </c>
      <c r="W4100">
        <v>72</v>
      </c>
      <c r="X4100">
        <v>56</v>
      </c>
      <c r="Y4100" t="s">
        <v>173</v>
      </c>
      <c r="Z4100" t="s">
        <v>173</v>
      </c>
      <c r="AA4100" t="s">
        <v>173</v>
      </c>
      <c r="AB4100" t="s">
        <v>173</v>
      </c>
      <c r="AC4100" s="25">
        <v>15.031922208034572</v>
      </c>
      <c r="AD4100" s="25">
        <v>10.963559571751301</v>
      </c>
      <c r="AE4100" s="25">
        <v>8.4706806796974767</v>
      </c>
      <c r="AQ4100" s="5">
        <f>VLOOKUP(AR4100,'End KS4 denominations'!A:G,7,0)</f>
        <v>50905</v>
      </c>
      <c r="AR4100" s="5" t="str">
        <f t="shared" si="64"/>
        <v>Total.S9.state-funded mainstream.Total.Roman catholic</v>
      </c>
    </row>
    <row r="4101" spans="1:44" x14ac:dyDescent="0.25">
      <c r="A4101">
        <v>201819</v>
      </c>
      <c r="B4101" t="s">
        <v>19</v>
      </c>
      <c r="C4101" t="s">
        <v>110</v>
      </c>
      <c r="D4101" t="s">
        <v>20</v>
      </c>
      <c r="E4101" t="s">
        <v>21</v>
      </c>
      <c r="F4101" t="s">
        <v>22</v>
      </c>
      <c r="G4101" t="s">
        <v>111</v>
      </c>
      <c r="H4101" t="s">
        <v>132</v>
      </c>
      <c r="I4101" t="s">
        <v>166</v>
      </c>
      <c r="J4101" t="s">
        <v>161</v>
      </c>
      <c r="K4101" t="s">
        <v>138</v>
      </c>
      <c r="L4101" t="s">
        <v>65</v>
      </c>
      <c r="M4101" t="s">
        <v>26</v>
      </c>
      <c r="N4101">
        <v>28</v>
      </c>
      <c r="O4101">
        <v>28</v>
      </c>
      <c r="P4101">
        <v>20</v>
      </c>
      <c r="Q4101">
        <v>13</v>
      </c>
      <c r="R4101">
        <v>0</v>
      </c>
      <c r="S4101">
        <v>0</v>
      </c>
      <c r="T4101">
        <v>0</v>
      </c>
      <c r="U4101">
        <v>0</v>
      </c>
      <c r="V4101">
        <v>100</v>
      </c>
      <c r="W4101">
        <v>71</v>
      </c>
      <c r="X4101">
        <v>46</v>
      </c>
      <c r="Y4101" t="s">
        <v>173</v>
      </c>
      <c r="Z4101" t="s">
        <v>173</v>
      </c>
      <c r="AA4101" t="s">
        <v>173</v>
      </c>
      <c r="AB4101" t="s">
        <v>173</v>
      </c>
      <c r="AC4101" s="25">
        <v>14.659685863874344</v>
      </c>
      <c r="AD4101" s="25">
        <v>10.471204188481675</v>
      </c>
      <c r="AE4101" s="25">
        <v>6.8062827225130889</v>
      </c>
      <c r="AQ4101" s="5">
        <f>VLOOKUP(AR4101,'End KS4 denominations'!A:G,7,0)</f>
        <v>191</v>
      </c>
      <c r="AR4101" s="5" t="str">
        <f t="shared" si="64"/>
        <v>Boys.S9.state-funded mainstream.Total.Sikh</v>
      </c>
    </row>
    <row r="4102" spans="1:44" x14ac:dyDescent="0.25">
      <c r="A4102">
        <v>201819</v>
      </c>
      <c r="B4102" t="s">
        <v>19</v>
      </c>
      <c r="C4102" t="s">
        <v>110</v>
      </c>
      <c r="D4102" t="s">
        <v>20</v>
      </c>
      <c r="E4102" t="s">
        <v>21</v>
      </c>
      <c r="F4102" t="s">
        <v>22</v>
      </c>
      <c r="G4102" t="s">
        <v>113</v>
      </c>
      <c r="H4102" t="s">
        <v>132</v>
      </c>
      <c r="I4102" t="s">
        <v>166</v>
      </c>
      <c r="J4102" t="s">
        <v>161</v>
      </c>
      <c r="K4102" t="s">
        <v>138</v>
      </c>
      <c r="L4102" t="s">
        <v>65</v>
      </c>
      <c r="M4102" t="s">
        <v>26</v>
      </c>
      <c r="N4102">
        <v>8</v>
      </c>
      <c r="O4102">
        <v>8</v>
      </c>
      <c r="P4102">
        <v>8</v>
      </c>
      <c r="Q4102">
        <v>7</v>
      </c>
      <c r="R4102">
        <v>0</v>
      </c>
      <c r="S4102">
        <v>0</v>
      </c>
      <c r="T4102">
        <v>0</v>
      </c>
      <c r="U4102">
        <v>0</v>
      </c>
      <c r="V4102">
        <v>100</v>
      </c>
      <c r="W4102">
        <v>100</v>
      </c>
      <c r="X4102">
        <v>87</v>
      </c>
      <c r="Y4102" t="s">
        <v>173</v>
      </c>
      <c r="Z4102" t="s">
        <v>173</v>
      </c>
      <c r="AA4102" t="s">
        <v>173</v>
      </c>
      <c r="AB4102" t="s">
        <v>173</v>
      </c>
      <c r="AC4102" s="25">
        <v>5.0632911392405067</v>
      </c>
      <c r="AD4102" s="25">
        <v>5.0632911392405067</v>
      </c>
      <c r="AE4102" s="25">
        <v>4.4303797468354427</v>
      </c>
      <c r="AQ4102" s="5">
        <f>VLOOKUP(AR4102,'End KS4 denominations'!A:G,7,0)</f>
        <v>158</v>
      </c>
      <c r="AR4102" s="5" t="str">
        <f t="shared" si="64"/>
        <v>Girls.S9.state-funded mainstream.Total.Sikh</v>
      </c>
    </row>
    <row r="4103" spans="1:44" x14ac:dyDescent="0.25">
      <c r="A4103">
        <v>201819</v>
      </c>
      <c r="B4103" t="s">
        <v>19</v>
      </c>
      <c r="C4103" t="s">
        <v>110</v>
      </c>
      <c r="D4103" t="s">
        <v>20</v>
      </c>
      <c r="E4103" t="s">
        <v>21</v>
      </c>
      <c r="F4103" t="s">
        <v>22</v>
      </c>
      <c r="G4103" t="s">
        <v>161</v>
      </c>
      <c r="H4103" t="s">
        <v>132</v>
      </c>
      <c r="I4103" t="s">
        <v>166</v>
      </c>
      <c r="J4103" t="s">
        <v>161</v>
      </c>
      <c r="K4103" t="s">
        <v>138</v>
      </c>
      <c r="L4103" t="s">
        <v>65</v>
      </c>
      <c r="M4103" t="s">
        <v>26</v>
      </c>
      <c r="N4103">
        <v>36</v>
      </c>
      <c r="O4103">
        <v>36</v>
      </c>
      <c r="P4103">
        <v>28</v>
      </c>
      <c r="Q4103">
        <v>20</v>
      </c>
      <c r="R4103">
        <v>0</v>
      </c>
      <c r="S4103">
        <v>0</v>
      </c>
      <c r="T4103">
        <v>0</v>
      </c>
      <c r="U4103">
        <v>0</v>
      </c>
      <c r="V4103">
        <v>100</v>
      </c>
      <c r="W4103">
        <v>77</v>
      </c>
      <c r="X4103">
        <v>55</v>
      </c>
      <c r="Y4103" t="s">
        <v>173</v>
      </c>
      <c r="Z4103" t="s">
        <v>173</v>
      </c>
      <c r="AA4103" t="s">
        <v>173</v>
      </c>
      <c r="AB4103" t="s">
        <v>173</v>
      </c>
      <c r="AC4103" s="25">
        <v>10.315186246418339</v>
      </c>
      <c r="AD4103" s="25">
        <v>8.0229226361031518</v>
      </c>
      <c r="AE4103" s="25">
        <v>5.7306590257879657</v>
      </c>
      <c r="AQ4103" s="5">
        <f>VLOOKUP(AR4103,'End KS4 denominations'!A:G,7,0)</f>
        <v>349</v>
      </c>
      <c r="AR4103" s="5" t="str">
        <f t="shared" si="64"/>
        <v>Total.S9.state-funded mainstream.Total.Sikh</v>
      </c>
    </row>
    <row r="4104" spans="1:44" x14ac:dyDescent="0.25">
      <c r="A4104">
        <v>201819</v>
      </c>
      <c r="B4104" t="s">
        <v>19</v>
      </c>
      <c r="C4104" t="s">
        <v>110</v>
      </c>
      <c r="D4104" t="s">
        <v>20</v>
      </c>
      <c r="E4104" t="s">
        <v>21</v>
      </c>
      <c r="F4104" t="s">
        <v>22</v>
      </c>
      <c r="G4104" t="s">
        <v>111</v>
      </c>
      <c r="H4104" t="s">
        <v>132</v>
      </c>
      <c r="I4104" t="s">
        <v>166</v>
      </c>
      <c r="J4104" t="s">
        <v>161</v>
      </c>
      <c r="K4104" t="s">
        <v>90</v>
      </c>
      <c r="L4104" t="s">
        <v>66</v>
      </c>
      <c r="M4104" t="s">
        <v>26</v>
      </c>
      <c r="N4104">
        <v>4763</v>
      </c>
      <c r="O4104">
        <v>4726</v>
      </c>
      <c r="P4104">
        <v>4269</v>
      </c>
      <c r="Q4104">
        <v>3713</v>
      </c>
      <c r="R4104">
        <v>0</v>
      </c>
      <c r="S4104">
        <v>0</v>
      </c>
      <c r="T4104">
        <v>0</v>
      </c>
      <c r="U4104">
        <v>0</v>
      </c>
      <c r="V4104">
        <v>99</v>
      </c>
      <c r="W4104">
        <v>89</v>
      </c>
      <c r="X4104">
        <v>77</v>
      </c>
      <c r="Y4104" t="s">
        <v>173</v>
      </c>
      <c r="Z4104" t="s">
        <v>173</v>
      </c>
      <c r="AA4104" t="s">
        <v>173</v>
      </c>
      <c r="AB4104" t="s">
        <v>173</v>
      </c>
      <c r="AC4104" s="25">
        <v>31.116671056096916</v>
      </c>
      <c r="AD4104" s="25">
        <v>28.107716618382934</v>
      </c>
      <c r="AE4104" s="25">
        <v>24.446931788253885</v>
      </c>
      <c r="AQ4104" s="5">
        <f>VLOOKUP(AR4104,'End KS4 denominations'!A:G,7,0)</f>
        <v>15188</v>
      </c>
      <c r="AR4104" s="5" t="str">
        <f t="shared" si="64"/>
        <v>Boys.S9.state-funded mainstream.Total.Church of England</v>
      </c>
    </row>
    <row r="4105" spans="1:44" x14ac:dyDescent="0.25">
      <c r="A4105">
        <v>201819</v>
      </c>
      <c r="B4105" t="s">
        <v>19</v>
      </c>
      <c r="C4105" t="s">
        <v>110</v>
      </c>
      <c r="D4105" t="s">
        <v>20</v>
      </c>
      <c r="E4105" t="s">
        <v>21</v>
      </c>
      <c r="F4105" t="s">
        <v>22</v>
      </c>
      <c r="G4105" t="s">
        <v>113</v>
      </c>
      <c r="H4105" t="s">
        <v>132</v>
      </c>
      <c r="I4105" t="s">
        <v>166</v>
      </c>
      <c r="J4105" t="s">
        <v>161</v>
      </c>
      <c r="K4105" t="s">
        <v>90</v>
      </c>
      <c r="L4105" t="s">
        <v>66</v>
      </c>
      <c r="M4105" t="s">
        <v>26</v>
      </c>
      <c r="N4105">
        <v>4050</v>
      </c>
      <c r="O4105">
        <v>4024</v>
      </c>
      <c r="P4105">
        <v>3555</v>
      </c>
      <c r="Q4105">
        <v>3039</v>
      </c>
      <c r="R4105">
        <v>0</v>
      </c>
      <c r="S4105">
        <v>0</v>
      </c>
      <c r="T4105">
        <v>0</v>
      </c>
      <c r="U4105">
        <v>0</v>
      </c>
      <c r="V4105">
        <v>99</v>
      </c>
      <c r="W4105">
        <v>87</v>
      </c>
      <c r="X4105">
        <v>75</v>
      </c>
      <c r="Y4105" t="s">
        <v>173</v>
      </c>
      <c r="Z4105" t="s">
        <v>173</v>
      </c>
      <c r="AA4105" t="s">
        <v>173</v>
      </c>
      <c r="AB4105" t="s">
        <v>173</v>
      </c>
      <c r="AC4105" s="25">
        <v>27.473202703625315</v>
      </c>
      <c r="AD4105" s="25">
        <v>24.271181811975147</v>
      </c>
      <c r="AE4105" s="25">
        <v>20.748276097494369</v>
      </c>
      <c r="AQ4105" s="5">
        <f>VLOOKUP(AR4105,'End KS4 denominations'!A:G,7,0)</f>
        <v>14647</v>
      </c>
      <c r="AR4105" s="5" t="str">
        <f t="shared" si="64"/>
        <v>Girls.S9.state-funded mainstream.Total.Church of England</v>
      </c>
    </row>
    <row r="4106" spans="1:44" x14ac:dyDescent="0.25">
      <c r="A4106">
        <v>201819</v>
      </c>
      <c r="B4106" t="s">
        <v>19</v>
      </c>
      <c r="C4106" t="s">
        <v>110</v>
      </c>
      <c r="D4106" t="s">
        <v>20</v>
      </c>
      <c r="E4106" t="s">
        <v>21</v>
      </c>
      <c r="F4106" t="s">
        <v>22</v>
      </c>
      <c r="G4106" t="s">
        <v>161</v>
      </c>
      <c r="H4106" t="s">
        <v>132</v>
      </c>
      <c r="I4106" t="s">
        <v>166</v>
      </c>
      <c r="J4106" t="s">
        <v>161</v>
      </c>
      <c r="K4106" t="s">
        <v>90</v>
      </c>
      <c r="L4106" t="s">
        <v>66</v>
      </c>
      <c r="M4106" t="s">
        <v>26</v>
      </c>
      <c r="N4106">
        <v>8813</v>
      </c>
      <c r="O4106">
        <v>8750</v>
      </c>
      <c r="P4106">
        <v>7824</v>
      </c>
      <c r="Q4106">
        <v>6752</v>
      </c>
      <c r="R4106">
        <v>0</v>
      </c>
      <c r="S4106">
        <v>0</v>
      </c>
      <c r="T4106">
        <v>0</v>
      </c>
      <c r="U4106">
        <v>0</v>
      </c>
      <c r="V4106">
        <v>99</v>
      </c>
      <c r="W4106">
        <v>88</v>
      </c>
      <c r="X4106">
        <v>76</v>
      </c>
      <c r="Y4106" t="s">
        <v>173</v>
      </c>
      <c r="Z4106" t="s">
        <v>173</v>
      </c>
      <c r="AA4106" t="s">
        <v>173</v>
      </c>
      <c r="AB4106" t="s">
        <v>173</v>
      </c>
      <c r="AC4106" s="25">
        <v>29.32797050444109</v>
      </c>
      <c r="AD4106" s="25">
        <v>26.224233283056815</v>
      </c>
      <c r="AE4106" s="25">
        <v>22.631137925255572</v>
      </c>
      <c r="AQ4106" s="5">
        <f>VLOOKUP(AR4106,'End KS4 denominations'!A:G,7,0)</f>
        <v>29835</v>
      </c>
      <c r="AR4106" s="5" t="str">
        <f t="shared" si="64"/>
        <v>Total.S9.state-funded mainstream.Total.Church of England</v>
      </c>
    </row>
    <row r="4107" spans="1:44" x14ac:dyDescent="0.25">
      <c r="A4107">
        <v>201819</v>
      </c>
      <c r="B4107" t="s">
        <v>19</v>
      </c>
      <c r="C4107" t="s">
        <v>110</v>
      </c>
      <c r="D4107" t="s">
        <v>20</v>
      </c>
      <c r="E4107" t="s">
        <v>21</v>
      </c>
      <c r="F4107" t="s">
        <v>22</v>
      </c>
      <c r="G4107" t="s">
        <v>111</v>
      </c>
      <c r="H4107" t="s">
        <v>132</v>
      </c>
      <c r="I4107" t="s">
        <v>166</v>
      </c>
      <c r="J4107" t="s">
        <v>161</v>
      </c>
      <c r="K4107" t="s">
        <v>135</v>
      </c>
      <c r="L4107" t="s">
        <v>66</v>
      </c>
      <c r="M4107" t="s">
        <v>26</v>
      </c>
      <c r="N4107">
        <v>29</v>
      </c>
      <c r="O4107">
        <v>28</v>
      </c>
      <c r="P4107">
        <v>28</v>
      </c>
      <c r="Q4107">
        <v>28</v>
      </c>
      <c r="R4107">
        <v>0</v>
      </c>
      <c r="S4107">
        <v>0</v>
      </c>
      <c r="T4107">
        <v>0</v>
      </c>
      <c r="U4107">
        <v>0</v>
      </c>
      <c r="V4107">
        <v>96</v>
      </c>
      <c r="W4107">
        <v>96</v>
      </c>
      <c r="X4107">
        <v>96</v>
      </c>
      <c r="Y4107" t="s">
        <v>173</v>
      </c>
      <c r="Z4107" t="s">
        <v>173</v>
      </c>
      <c r="AA4107" t="s">
        <v>173</v>
      </c>
      <c r="AB4107" t="s">
        <v>173</v>
      </c>
      <c r="AC4107" s="25">
        <v>36.363636363636367</v>
      </c>
      <c r="AD4107" s="25">
        <v>36.363636363636367</v>
      </c>
      <c r="AE4107" s="25">
        <v>36.363636363636367</v>
      </c>
      <c r="AQ4107" s="5">
        <f>VLOOKUP(AR4107,'End KS4 denominations'!A:G,7,0)</f>
        <v>77</v>
      </c>
      <c r="AR4107" s="5" t="str">
        <f t="shared" si="64"/>
        <v>Boys.S9.state-funded mainstream.Total.Hindu</v>
      </c>
    </row>
    <row r="4108" spans="1:44" x14ac:dyDescent="0.25">
      <c r="A4108">
        <v>201819</v>
      </c>
      <c r="B4108" t="s">
        <v>19</v>
      </c>
      <c r="C4108" t="s">
        <v>110</v>
      </c>
      <c r="D4108" t="s">
        <v>20</v>
      </c>
      <c r="E4108" t="s">
        <v>21</v>
      </c>
      <c r="F4108" t="s">
        <v>22</v>
      </c>
      <c r="G4108" t="s">
        <v>113</v>
      </c>
      <c r="H4108" t="s">
        <v>132</v>
      </c>
      <c r="I4108" t="s">
        <v>166</v>
      </c>
      <c r="J4108" t="s">
        <v>161</v>
      </c>
      <c r="K4108" t="s">
        <v>135</v>
      </c>
      <c r="L4108" t="s">
        <v>66</v>
      </c>
      <c r="M4108" t="s">
        <v>26</v>
      </c>
      <c r="N4108">
        <v>33</v>
      </c>
      <c r="O4108">
        <v>33</v>
      </c>
      <c r="P4108">
        <v>33</v>
      </c>
      <c r="Q4108">
        <v>32</v>
      </c>
      <c r="R4108">
        <v>0</v>
      </c>
      <c r="S4108">
        <v>0</v>
      </c>
      <c r="T4108">
        <v>0</v>
      </c>
      <c r="U4108">
        <v>0</v>
      </c>
      <c r="V4108">
        <v>100</v>
      </c>
      <c r="W4108">
        <v>100</v>
      </c>
      <c r="X4108">
        <v>96</v>
      </c>
      <c r="Y4108" t="s">
        <v>173</v>
      </c>
      <c r="Z4108" t="s">
        <v>173</v>
      </c>
      <c r="AA4108" t="s">
        <v>173</v>
      </c>
      <c r="AB4108" t="s">
        <v>173</v>
      </c>
      <c r="AC4108" s="25">
        <v>48.529411764705884</v>
      </c>
      <c r="AD4108" s="25">
        <v>48.529411764705884</v>
      </c>
      <c r="AE4108" s="25">
        <v>47.058823529411761</v>
      </c>
      <c r="AQ4108" s="5">
        <f>VLOOKUP(AR4108,'End KS4 denominations'!A:G,7,0)</f>
        <v>68</v>
      </c>
      <c r="AR4108" s="5" t="str">
        <f t="shared" si="64"/>
        <v>Girls.S9.state-funded mainstream.Total.Hindu</v>
      </c>
    </row>
    <row r="4109" spans="1:44" x14ac:dyDescent="0.25">
      <c r="A4109">
        <v>201819</v>
      </c>
      <c r="B4109" t="s">
        <v>19</v>
      </c>
      <c r="C4109" t="s">
        <v>110</v>
      </c>
      <c r="D4109" t="s">
        <v>20</v>
      </c>
      <c r="E4109" t="s">
        <v>21</v>
      </c>
      <c r="F4109" t="s">
        <v>22</v>
      </c>
      <c r="G4109" t="s">
        <v>161</v>
      </c>
      <c r="H4109" t="s">
        <v>132</v>
      </c>
      <c r="I4109" t="s">
        <v>166</v>
      </c>
      <c r="J4109" t="s">
        <v>161</v>
      </c>
      <c r="K4109" t="s">
        <v>135</v>
      </c>
      <c r="L4109" t="s">
        <v>66</v>
      </c>
      <c r="M4109" t="s">
        <v>26</v>
      </c>
      <c r="N4109">
        <v>62</v>
      </c>
      <c r="O4109">
        <v>61</v>
      </c>
      <c r="P4109">
        <v>61</v>
      </c>
      <c r="Q4109">
        <v>60</v>
      </c>
      <c r="R4109">
        <v>0</v>
      </c>
      <c r="S4109">
        <v>0</v>
      </c>
      <c r="T4109">
        <v>0</v>
      </c>
      <c r="U4109">
        <v>0</v>
      </c>
      <c r="V4109">
        <v>98</v>
      </c>
      <c r="W4109">
        <v>98</v>
      </c>
      <c r="X4109">
        <v>96</v>
      </c>
      <c r="Y4109" t="s">
        <v>173</v>
      </c>
      <c r="Z4109" t="s">
        <v>173</v>
      </c>
      <c r="AA4109" t="s">
        <v>173</v>
      </c>
      <c r="AB4109" t="s">
        <v>173</v>
      </c>
      <c r="AC4109" s="25">
        <v>42.068965517241381</v>
      </c>
      <c r="AD4109" s="25">
        <v>42.068965517241381</v>
      </c>
      <c r="AE4109" s="25">
        <v>41.379310344827587</v>
      </c>
      <c r="AQ4109" s="5">
        <f>VLOOKUP(AR4109,'End KS4 denominations'!A:G,7,0)</f>
        <v>145</v>
      </c>
      <c r="AR4109" s="5" t="str">
        <f t="shared" si="64"/>
        <v>Total.S9.state-funded mainstream.Total.Hindu</v>
      </c>
    </row>
    <row r="4110" spans="1:44" x14ac:dyDescent="0.25">
      <c r="A4110">
        <v>201819</v>
      </c>
      <c r="B4110" t="s">
        <v>19</v>
      </c>
      <c r="C4110" t="s">
        <v>110</v>
      </c>
      <c r="D4110" t="s">
        <v>20</v>
      </c>
      <c r="E4110" t="s">
        <v>21</v>
      </c>
      <c r="F4110" t="s">
        <v>22</v>
      </c>
      <c r="G4110" t="s">
        <v>111</v>
      </c>
      <c r="H4110" t="s">
        <v>132</v>
      </c>
      <c r="I4110" t="s">
        <v>166</v>
      </c>
      <c r="J4110" t="s">
        <v>161</v>
      </c>
      <c r="K4110" t="s">
        <v>136</v>
      </c>
      <c r="L4110" t="s">
        <v>66</v>
      </c>
      <c r="M4110" t="s">
        <v>26</v>
      </c>
      <c r="N4110">
        <v>212</v>
      </c>
      <c r="O4110">
        <v>212</v>
      </c>
      <c r="P4110">
        <v>209</v>
      </c>
      <c r="Q4110">
        <v>203</v>
      </c>
      <c r="R4110">
        <v>0</v>
      </c>
      <c r="S4110">
        <v>0</v>
      </c>
      <c r="T4110">
        <v>0</v>
      </c>
      <c r="U4110">
        <v>0</v>
      </c>
      <c r="V4110">
        <v>100</v>
      </c>
      <c r="W4110">
        <v>98</v>
      </c>
      <c r="X4110">
        <v>95</v>
      </c>
      <c r="Y4110" t="s">
        <v>173</v>
      </c>
      <c r="Z4110" t="s">
        <v>173</v>
      </c>
      <c r="AA4110" t="s">
        <v>173</v>
      </c>
      <c r="AB4110" t="s">
        <v>173</v>
      </c>
      <c r="AC4110" s="25">
        <v>33.974358974358978</v>
      </c>
      <c r="AD4110" s="25">
        <v>33.493589743589745</v>
      </c>
      <c r="AE4110" s="25">
        <v>32.532051282051285</v>
      </c>
      <c r="AQ4110" s="5">
        <f>VLOOKUP(AR4110,'End KS4 denominations'!A:G,7,0)</f>
        <v>624</v>
      </c>
      <c r="AR4110" s="5" t="str">
        <f t="shared" si="64"/>
        <v>Boys.S9.state-funded mainstream.Total.Jewish</v>
      </c>
    </row>
    <row r="4111" spans="1:44" x14ac:dyDescent="0.25">
      <c r="A4111">
        <v>201819</v>
      </c>
      <c r="B4111" t="s">
        <v>19</v>
      </c>
      <c r="C4111" t="s">
        <v>110</v>
      </c>
      <c r="D4111" t="s">
        <v>20</v>
      </c>
      <c r="E4111" t="s">
        <v>21</v>
      </c>
      <c r="F4111" t="s">
        <v>22</v>
      </c>
      <c r="G4111" t="s">
        <v>113</v>
      </c>
      <c r="H4111" t="s">
        <v>132</v>
      </c>
      <c r="I4111" t="s">
        <v>166</v>
      </c>
      <c r="J4111" t="s">
        <v>161</v>
      </c>
      <c r="K4111" t="s">
        <v>136</v>
      </c>
      <c r="L4111" t="s">
        <v>66</v>
      </c>
      <c r="M4111" t="s">
        <v>26</v>
      </c>
      <c r="N4111">
        <v>271</v>
      </c>
      <c r="O4111">
        <v>268</v>
      </c>
      <c r="P4111">
        <v>260</v>
      </c>
      <c r="Q4111">
        <v>238</v>
      </c>
      <c r="R4111">
        <v>0</v>
      </c>
      <c r="S4111">
        <v>0</v>
      </c>
      <c r="T4111">
        <v>0</v>
      </c>
      <c r="U4111">
        <v>0</v>
      </c>
      <c r="V4111">
        <v>98</v>
      </c>
      <c r="W4111">
        <v>95</v>
      </c>
      <c r="X4111">
        <v>87</v>
      </c>
      <c r="Y4111" t="s">
        <v>173</v>
      </c>
      <c r="Z4111" t="s">
        <v>173</v>
      </c>
      <c r="AA4111" t="s">
        <v>173</v>
      </c>
      <c r="AB4111" t="s">
        <v>173</v>
      </c>
      <c r="AC4111" s="25">
        <v>35.216819973718792</v>
      </c>
      <c r="AD4111" s="25">
        <v>34.165571616294351</v>
      </c>
      <c r="AE4111" s="25">
        <v>31.274638633377133</v>
      </c>
      <c r="AQ4111" s="5">
        <f>VLOOKUP(AR4111,'End KS4 denominations'!A:G,7,0)</f>
        <v>761</v>
      </c>
      <c r="AR4111" s="5" t="str">
        <f t="shared" si="64"/>
        <v>Girls.S9.state-funded mainstream.Total.Jewish</v>
      </c>
    </row>
    <row r="4112" spans="1:44" x14ac:dyDescent="0.25">
      <c r="A4112">
        <v>201819</v>
      </c>
      <c r="B4112" t="s">
        <v>19</v>
      </c>
      <c r="C4112" t="s">
        <v>110</v>
      </c>
      <c r="D4112" t="s">
        <v>20</v>
      </c>
      <c r="E4112" t="s">
        <v>21</v>
      </c>
      <c r="F4112" t="s">
        <v>22</v>
      </c>
      <c r="G4112" t="s">
        <v>161</v>
      </c>
      <c r="H4112" t="s">
        <v>132</v>
      </c>
      <c r="I4112" t="s">
        <v>166</v>
      </c>
      <c r="J4112" t="s">
        <v>161</v>
      </c>
      <c r="K4112" t="s">
        <v>136</v>
      </c>
      <c r="L4112" t="s">
        <v>66</v>
      </c>
      <c r="M4112" t="s">
        <v>26</v>
      </c>
      <c r="N4112">
        <v>483</v>
      </c>
      <c r="O4112">
        <v>480</v>
      </c>
      <c r="P4112">
        <v>469</v>
      </c>
      <c r="Q4112">
        <v>441</v>
      </c>
      <c r="R4112">
        <v>0</v>
      </c>
      <c r="S4112">
        <v>0</v>
      </c>
      <c r="T4112">
        <v>0</v>
      </c>
      <c r="U4112">
        <v>0</v>
      </c>
      <c r="V4112">
        <v>99</v>
      </c>
      <c r="W4112">
        <v>97</v>
      </c>
      <c r="X4112">
        <v>91</v>
      </c>
      <c r="Y4112" t="s">
        <v>173</v>
      </c>
      <c r="Z4112" t="s">
        <v>173</v>
      </c>
      <c r="AA4112" t="s">
        <v>173</v>
      </c>
      <c r="AB4112" t="s">
        <v>173</v>
      </c>
      <c r="AC4112" s="25">
        <v>34.657039711191331</v>
      </c>
      <c r="AD4112" s="25">
        <v>33.862815884476532</v>
      </c>
      <c r="AE4112" s="25">
        <v>31.841155234657037</v>
      </c>
      <c r="AQ4112" s="5">
        <f>VLOOKUP(AR4112,'End KS4 denominations'!A:G,7,0)</f>
        <v>1385</v>
      </c>
      <c r="AR4112" s="5" t="str">
        <f t="shared" si="64"/>
        <v>Total.S9.state-funded mainstream.Total.Jewish</v>
      </c>
    </row>
    <row r="4113" spans="1:44" x14ac:dyDescent="0.25">
      <c r="A4113">
        <v>201819</v>
      </c>
      <c r="B4113" t="s">
        <v>19</v>
      </c>
      <c r="C4113" t="s">
        <v>110</v>
      </c>
      <c r="D4113" t="s">
        <v>20</v>
      </c>
      <c r="E4113" t="s">
        <v>21</v>
      </c>
      <c r="F4113" t="s">
        <v>22</v>
      </c>
      <c r="G4113" t="s">
        <v>111</v>
      </c>
      <c r="H4113" t="s">
        <v>132</v>
      </c>
      <c r="I4113" t="s">
        <v>166</v>
      </c>
      <c r="J4113" t="s">
        <v>161</v>
      </c>
      <c r="K4113" t="s">
        <v>137</v>
      </c>
      <c r="L4113" t="s">
        <v>66</v>
      </c>
      <c r="M4113" t="s">
        <v>26</v>
      </c>
      <c r="N4113">
        <v>120</v>
      </c>
      <c r="O4113">
        <v>120</v>
      </c>
      <c r="P4113">
        <v>118</v>
      </c>
      <c r="Q4113">
        <v>116</v>
      </c>
      <c r="R4113">
        <v>0</v>
      </c>
      <c r="S4113">
        <v>0</v>
      </c>
      <c r="T4113">
        <v>0</v>
      </c>
      <c r="U4113">
        <v>0</v>
      </c>
      <c r="V4113">
        <v>100</v>
      </c>
      <c r="W4113">
        <v>98</v>
      </c>
      <c r="X4113">
        <v>96</v>
      </c>
      <c r="Y4113" t="s">
        <v>173</v>
      </c>
      <c r="Z4113" t="s">
        <v>173</v>
      </c>
      <c r="AA4113" t="s">
        <v>173</v>
      </c>
      <c r="AB4113" t="s">
        <v>173</v>
      </c>
      <c r="AC4113" s="25">
        <v>30.848329048843187</v>
      </c>
      <c r="AD4113" s="25">
        <v>30.334190231362467</v>
      </c>
      <c r="AE4113" s="25">
        <v>29.82005141388175</v>
      </c>
      <c r="AQ4113" s="5">
        <f>VLOOKUP(AR4113,'End KS4 denominations'!A:G,7,0)</f>
        <v>389</v>
      </c>
      <c r="AR4113" s="5" t="str">
        <f t="shared" si="64"/>
        <v>Boys.S9.state-funded mainstream.Total.Muslim</v>
      </c>
    </row>
    <row r="4114" spans="1:44" x14ac:dyDescent="0.25">
      <c r="A4114">
        <v>201819</v>
      </c>
      <c r="B4114" t="s">
        <v>19</v>
      </c>
      <c r="C4114" t="s">
        <v>110</v>
      </c>
      <c r="D4114" t="s">
        <v>20</v>
      </c>
      <c r="E4114" t="s">
        <v>21</v>
      </c>
      <c r="F4114" t="s">
        <v>22</v>
      </c>
      <c r="G4114" t="s">
        <v>113</v>
      </c>
      <c r="H4114" t="s">
        <v>132</v>
      </c>
      <c r="I4114" t="s">
        <v>166</v>
      </c>
      <c r="J4114" t="s">
        <v>161</v>
      </c>
      <c r="K4114" t="s">
        <v>137</v>
      </c>
      <c r="L4114" t="s">
        <v>66</v>
      </c>
      <c r="M4114" t="s">
        <v>26</v>
      </c>
      <c r="N4114">
        <v>238</v>
      </c>
      <c r="O4114">
        <v>236</v>
      </c>
      <c r="P4114">
        <v>233</v>
      </c>
      <c r="Q4114">
        <v>229</v>
      </c>
      <c r="R4114">
        <v>0</v>
      </c>
      <c r="S4114">
        <v>0</v>
      </c>
      <c r="T4114">
        <v>0</v>
      </c>
      <c r="U4114">
        <v>0</v>
      </c>
      <c r="V4114">
        <v>99</v>
      </c>
      <c r="W4114">
        <v>97</v>
      </c>
      <c r="X4114">
        <v>96</v>
      </c>
      <c r="Y4114" t="s">
        <v>173</v>
      </c>
      <c r="Z4114" t="s">
        <v>173</v>
      </c>
      <c r="AA4114" t="s">
        <v>173</v>
      </c>
      <c r="AB4114" t="s">
        <v>173</v>
      </c>
      <c r="AC4114" s="25">
        <v>30.140485312899106</v>
      </c>
      <c r="AD4114" s="25">
        <v>29.757343550446997</v>
      </c>
      <c r="AE4114" s="25">
        <v>29.246487867177525</v>
      </c>
      <c r="AQ4114" s="5">
        <f>VLOOKUP(AR4114,'End KS4 denominations'!A:G,7,0)</f>
        <v>783</v>
      </c>
      <c r="AR4114" s="5" t="str">
        <f t="shared" si="64"/>
        <v>Girls.S9.state-funded mainstream.Total.Muslim</v>
      </c>
    </row>
    <row r="4115" spans="1:44" x14ac:dyDescent="0.25">
      <c r="A4115">
        <v>201819</v>
      </c>
      <c r="B4115" t="s">
        <v>19</v>
      </c>
      <c r="C4115" t="s">
        <v>110</v>
      </c>
      <c r="D4115" t="s">
        <v>20</v>
      </c>
      <c r="E4115" t="s">
        <v>21</v>
      </c>
      <c r="F4115" t="s">
        <v>22</v>
      </c>
      <c r="G4115" t="s">
        <v>161</v>
      </c>
      <c r="H4115" t="s">
        <v>132</v>
      </c>
      <c r="I4115" t="s">
        <v>166</v>
      </c>
      <c r="J4115" t="s">
        <v>161</v>
      </c>
      <c r="K4115" t="s">
        <v>137</v>
      </c>
      <c r="L4115" t="s">
        <v>66</v>
      </c>
      <c r="M4115" t="s">
        <v>26</v>
      </c>
      <c r="N4115">
        <v>358</v>
      </c>
      <c r="O4115">
        <v>356</v>
      </c>
      <c r="P4115">
        <v>351</v>
      </c>
      <c r="Q4115">
        <v>345</v>
      </c>
      <c r="R4115">
        <v>0</v>
      </c>
      <c r="S4115">
        <v>0</v>
      </c>
      <c r="T4115">
        <v>0</v>
      </c>
      <c r="U4115">
        <v>0</v>
      </c>
      <c r="V4115">
        <v>99</v>
      </c>
      <c r="W4115">
        <v>98</v>
      </c>
      <c r="X4115">
        <v>96</v>
      </c>
      <c r="Y4115" t="s">
        <v>173</v>
      </c>
      <c r="Z4115" t="s">
        <v>173</v>
      </c>
      <c r="AA4115" t="s">
        <v>173</v>
      </c>
      <c r="AB4115" t="s">
        <v>173</v>
      </c>
      <c r="AC4115" s="25">
        <v>30.375426621160411</v>
      </c>
      <c r="AD4115" s="25">
        <v>29.948805460750854</v>
      </c>
      <c r="AE4115" s="25">
        <v>29.436860068259385</v>
      </c>
      <c r="AQ4115" s="5">
        <f>VLOOKUP(AR4115,'End KS4 denominations'!A:G,7,0)</f>
        <v>1172</v>
      </c>
      <c r="AR4115" s="5" t="str">
        <f t="shared" si="64"/>
        <v>Total.S9.state-funded mainstream.Total.Muslim</v>
      </c>
    </row>
    <row r="4116" spans="1:44" x14ac:dyDescent="0.25">
      <c r="A4116">
        <v>201819</v>
      </c>
      <c r="B4116" t="s">
        <v>19</v>
      </c>
      <c r="C4116" t="s">
        <v>110</v>
      </c>
      <c r="D4116" t="s">
        <v>20</v>
      </c>
      <c r="E4116" t="s">
        <v>21</v>
      </c>
      <c r="F4116" t="s">
        <v>22</v>
      </c>
      <c r="G4116" t="s">
        <v>111</v>
      </c>
      <c r="H4116" t="s">
        <v>132</v>
      </c>
      <c r="I4116" t="s">
        <v>166</v>
      </c>
      <c r="J4116" t="s">
        <v>161</v>
      </c>
      <c r="K4116" t="s">
        <v>91</v>
      </c>
      <c r="L4116" t="s">
        <v>66</v>
      </c>
      <c r="M4116" t="s">
        <v>26</v>
      </c>
      <c r="N4116">
        <v>61122</v>
      </c>
      <c r="O4116">
        <v>60684</v>
      </c>
      <c r="P4116">
        <v>55258</v>
      </c>
      <c r="Q4116">
        <v>48095</v>
      </c>
      <c r="R4116">
        <v>0</v>
      </c>
      <c r="S4116">
        <v>0</v>
      </c>
      <c r="T4116">
        <v>0</v>
      </c>
      <c r="U4116">
        <v>0</v>
      </c>
      <c r="V4116">
        <v>99</v>
      </c>
      <c r="W4116">
        <v>90</v>
      </c>
      <c r="X4116">
        <v>78</v>
      </c>
      <c r="Y4116" t="s">
        <v>173</v>
      </c>
      <c r="Z4116" t="s">
        <v>173</v>
      </c>
      <c r="AA4116" t="s">
        <v>173</v>
      </c>
      <c r="AB4116" t="s">
        <v>173</v>
      </c>
      <c r="AC4116" s="25">
        <v>27.346221441124779</v>
      </c>
      <c r="AD4116" s="25">
        <v>24.901086025866341</v>
      </c>
      <c r="AE4116" s="25">
        <v>21.673200847190301</v>
      </c>
      <c r="AQ4116" s="5">
        <f>VLOOKUP(AR4116,'End KS4 denominations'!A:G,7,0)</f>
        <v>221910</v>
      </c>
      <c r="AR4116" s="5" t="str">
        <f t="shared" si="64"/>
        <v>Boys.S9.state-funded mainstream.Total.No religious character</v>
      </c>
    </row>
    <row r="4117" spans="1:44" x14ac:dyDescent="0.25">
      <c r="A4117">
        <v>201819</v>
      </c>
      <c r="B4117" t="s">
        <v>19</v>
      </c>
      <c r="C4117" t="s">
        <v>110</v>
      </c>
      <c r="D4117" t="s">
        <v>20</v>
      </c>
      <c r="E4117" t="s">
        <v>21</v>
      </c>
      <c r="F4117" t="s">
        <v>22</v>
      </c>
      <c r="G4117" t="s">
        <v>113</v>
      </c>
      <c r="H4117" t="s">
        <v>132</v>
      </c>
      <c r="I4117" t="s">
        <v>166</v>
      </c>
      <c r="J4117" t="s">
        <v>161</v>
      </c>
      <c r="K4117" t="s">
        <v>91</v>
      </c>
      <c r="L4117" t="s">
        <v>66</v>
      </c>
      <c r="M4117" t="s">
        <v>26</v>
      </c>
      <c r="N4117">
        <v>59512</v>
      </c>
      <c r="O4117">
        <v>59118</v>
      </c>
      <c r="P4117">
        <v>53499</v>
      </c>
      <c r="Q4117">
        <v>45943</v>
      </c>
      <c r="R4117">
        <v>0</v>
      </c>
      <c r="S4117">
        <v>0</v>
      </c>
      <c r="T4117">
        <v>0</v>
      </c>
      <c r="U4117">
        <v>0</v>
      </c>
      <c r="V4117">
        <v>99</v>
      </c>
      <c r="W4117">
        <v>89</v>
      </c>
      <c r="X4117">
        <v>77</v>
      </c>
      <c r="Y4117" t="s">
        <v>173</v>
      </c>
      <c r="Z4117" t="s">
        <v>173</v>
      </c>
      <c r="AA4117" t="s">
        <v>173</v>
      </c>
      <c r="AB4117" t="s">
        <v>173</v>
      </c>
      <c r="AC4117" s="25">
        <v>27.438930996551452</v>
      </c>
      <c r="AD4117" s="25">
        <v>24.830937605881562</v>
      </c>
      <c r="AE4117" s="25">
        <v>21.323908230565365</v>
      </c>
      <c r="AQ4117" s="5">
        <f>VLOOKUP(AR4117,'End KS4 denominations'!A:G,7,0)</f>
        <v>215453</v>
      </c>
      <c r="AR4117" s="5" t="str">
        <f t="shared" si="64"/>
        <v>Girls.S9.state-funded mainstream.Total.No religious character</v>
      </c>
    </row>
    <row r="4118" spans="1:44" x14ac:dyDescent="0.25">
      <c r="A4118">
        <v>201819</v>
      </c>
      <c r="B4118" t="s">
        <v>19</v>
      </c>
      <c r="C4118" t="s">
        <v>110</v>
      </c>
      <c r="D4118" t="s">
        <v>20</v>
      </c>
      <c r="E4118" t="s">
        <v>21</v>
      </c>
      <c r="F4118" t="s">
        <v>22</v>
      </c>
      <c r="G4118" t="s">
        <v>161</v>
      </c>
      <c r="H4118" t="s">
        <v>132</v>
      </c>
      <c r="I4118" t="s">
        <v>166</v>
      </c>
      <c r="J4118" t="s">
        <v>161</v>
      </c>
      <c r="K4118" t="s">
        <v>91</v>
      </c>
      <c r="L4118" t="s">
        <v>66</v>
      </c>
      <c r="M4118" t="s">
        <v>26</v>
      </c>
      <c r="N4118">
        <v>120634</v>
      </c>
      <c r="O4118">
        <v>119802</v>
      </c>
      <c r="P4118">
        <v>108757</v>
      </c>
      <c r="Q4118">
        <v>94038</v>
      </c>
      <c r="R4118">
        <v>0</v>
      </c>
      <c r="S4118">
        <v>0</v>
      </c>
      <c r="T4118">
        <v>0</v>
      </c>
      <c r="U4118">
        <v>0</v>
      </c>
      <c r="V4118">
        <v>99</v>
      </c>
      <c r="W4118">
        <v>90</v>
      </c>
      <c r="X4118">
        <v>77</v>
      </c>
      <c r="Y4118" t="s">
        <v>173</v>
      </c>
      <c r="Z4118" t="s">
        <v>173</v>
      </c>
      <c r="AA4118" t="s">
        <v>173</v>
      </c>
      <c r="AB4118" t="s">
        <v>173</v>
      </c>
      <c r="AC4118" s="25">
        <v>27.391891860994182</v>
      </c>
      <c r="AD4118" s="25">
        <v>24.866529633279448</v>
      </c>
      <c r="AE4118" s="25">
        <v>21.501132926196316</v>
      </c>
      <c r="AQ4118" s="5">
        <f>VLOOKUP(AR4118,'End KS4 denominations'!A:G,7,0)</f>
        <v>437363</v>
      </c>
      <c r="AR4118" s="5" t="str">
        <f t="shared" si="64"/>
        <v>Total.S9.state-funded mainstream.Total.No religious character</v>
      </c>
    </row>
    <row r="4119" spans="1:44" x14ac:dyDescent="0.25">
      <c r="A4119">
        <v>201819</v>
      </c>
      <c r="B4119" t="s">
        <v>19</v>
      </c>
      <c r="C4119" t="s">
        <v>110</v>
      </c>
      <c r="D4119" t="s">
        <v>20</v>
      </c>
      <c r="E4119" t="s">
        <v>21</v>
      </c>
      <c r="F4119" t="s">
        <v>22</v>
      </c>
      <c r="G4119" t="s">
        <v>111</v>
      </c>
      <c r="H4119" t="s">
        <v>132</v>
      </c>
      <c r="I4119" t="s">
        <v>166</v>
      </c>
      <c r="J4119" t="s">
        <v>161</v>
      </c>
      <c r="K4119" t="s">
        <v>133</v>
      </c>
      <c r="L4119" t="s">
        <v>66</v>
      </c>
      <c r="M4119" t="s">
        <v>26</v>
      </c>
      <c r="N4119">
        <v>1558</v>
      </c>
      <c r="O4119">
        <v>1555</v>
      </c>
      <c r="P4119">
        <v>1521</v>
      </c>
      <c r="Q4119">
        <v>1445</v>
      </c>
      <c r="R4119">
        <v>0</v>
      </c>
      <c r="S4119">
        <v>0</v>
      </c>
      <c r="T4119">
        <v>0</v>
      </c>
      <c r="U4119">
        <v>0</v>
      </c>
      <c r="V4119">
        <v>99</v>
      </c>
      <c r="W4119">
        <v>97</v>
      </c>
      <c r="X4119">
        <v>92</v>
      </c>
      <c r="Y4119" t="s">
        <v>173</v>
      </c>
      <c r="Z4119" t="s">
        <v>173</v>
      </c>
      <c r="AA4119" t="s">
        <v>173</v>
      </c>
      <c r="AB4119" t="s">
        <v>173</v>
      </c>
      <c r="AC4119" s="25">
        <v>30.412673577156269</v>
      </c>
      <c r="AD4119" s="25">
        <v>29.747701936240954</v>
      </c>
      <c r="AE4119" s="25">
        <v>28.261294738900837</v>
      </c>
      <c r="AQ4119" s="5">
        <f>VLOOKUP(AR4119,'End KS4 denominations'!A:G,7,0)</f>
        <v>5113</v>
      </c>
      <c r="AR4119" s="5" t="str">
        <f t="shared" si="64"/>
        <v>Boys.S9.state-funded mainstream.Total.Other Christian faith</v>
      </c>
    </row>
    <row r="4120" spans="1:44" x14ac:dyDescent="0.25">
      <c r="A4120">
        <v>201819</v>
      </c>
      <c r="B4120" t="s">
        <v>19</v>
      </c>
      <c r="C4120" t="s">
        <v>110</v>
      </c>
      <c r="D4120" t="s">
        <v>20</v>
      </c>
      <c r="E4120" t="s">
        <v>21</v>
      </c>
      <c r="F4120" t="s">
        <v>22</v>
      </c>
      <c r="G4120" t="s">
        <v>113</v>
      </c>
      <c r="H4120" t="s">
        <v>132</v>
      </c>
      <c r="I4120" t="s">
        <v>166</v>
      </c>
      <c r="J4120" t="s">
        <v>161</v>
      </c>
      <c r="K4120" t="s">
        <v>133</v>
      </c>
      <c r="L4120" t="s">
        <v>66</v>
      </c>
      <c r="M4120" t="s">
        <v>26</v>
      </c>
      <c r="N4120">
        <v>1274</v>
      </c>
      <c r="O4120">
        <v>1268</v>
      </c>
      <c r="P4120">
        <v>1232</v>
      </c>
      <c r="Q4120">
        <v>1157</v>
      </c>
      <c r="R4120">
        <v>0</v>
      </c>
      <c r="S4120">
        <v>0</v>
      </c>
      <c r="T4120">
        <v>0</v>
      </c>
      <c r="U4120">
        <v>0</v>
      </c>
      <c r="V4120">
        <v>99</v>
      </c>
      <c r="W4120">
        <v>96</v>
      </c>
      <c r="X4120">
        <v>90</v>
      </c>
      <c r="Y4120" t="s">
        <v>173</v>
      </c>
      <c r="Z4120" t="s">
        <v>173</v>
      </c>
      <c r="AA4120" t="s">
        <v>173</v>
      </c>
      <c r="AB4120" t="s">
        <v>173</v>
      </c>
      <c r="AC4120" s="25">
        <v>27.898789878987902</v>
      </c>
      <c r="AD4120" s="25">
        <v>27.106710671067109</v>
      </c>
      <c r="AE4120" s="25">
        <v>25.456545654565453</v>
      </c>
      <c r="AQ4120" s="5">
        <f>VLOOKUP(AR4120,'End KS4 denominations'!A:G,7,0)</f>
        <v>4545</v>
      </c>
      <c r="AR4120" s="5" t="str">
        <f t="shared" si="64"/>
        <v>Girls.S9.state-funded mainstream.Total.Other Christian faith</v>
      </c>
    </row>
    <row r="4121" spans="1:44" x14ac:dyDescent="0.25">
      <c r="A4121">
        <v>201819</v>
      </c>
      <c r="B4121" t="s">
        <v>19</v>
      </c>
      <c r="C4121" t="s">
        <v>110</v>
      </c>
      <c r="D4121" t="s">
        <v>20</v>
      </c>
      <c r="E4121" t="s">
        <v>21</v>
      </c>
      <c r="F4121" t="s">
        <v>22</v>
      </c>
      <c r="G4121" t="s">
        <v>161</v>
      </c>
      <c r="H4121" t="s">
        <v>132</v>
      </c>
      <c r="I4121" t="s">
        <v>166</v>
      </c>
      <c r="J4121" t="s">
        <v>161</v>
      </c>
      <c r="K4121" t="s">
        <v>133</v>
      </c>
      <c r="L4121" t="s">
        <v>66</v>
      </c>
      <c r="M4121" t="s">
        <v>26</v>
      </c>
      <c r="N4121">
        <v>2832</v>
      </c>
      <c r="O4121">
        <v>2823</v>
      </c>
      <c r="P4121">
        <v>2753</v>
      </c>
      <c r="Q4121">
        <v>2602</v>
      </c>
      <c r="R4121">
        <v>0</v>
      </c>
      <c r="S4121">
        <v>0</v>
      </c>
      <c r="T4121">
        <v>0</v>
      </c>
      <c r="U4121">
        <v>0</v>
      </c>
      <c r="V4121">
        <v>99</v>
      </c>
      <c r="W4121">
        <v>97</v>
      </c>
      <c r="X4121">
        <v>91</v>
      </c>
      <c r="Y4121" t="s">
        <v>173</v>
      </c>
      <c r="Z4121" t="s">
        <v>173</v>
      </c>
      <c r="AA4121" t="s">
        <v>173</v>
      </c>
      <c r="AB4121" t="s">
        <v>173</v>
      </c>
      <c r="AC4121" s="25">
        <v>29.229654172706564</v>
      </c>
      <c r="AD4121" s="25">
        <v>28.50486643197349</v>
      </c>
      <c r="AE4121" s="25">
        <v>26.94139573410644</v>
      </c>
      <c r="AQ4121" s="5">
        <f>VLOOKUP(AR4121,'End KS4 denominations'!A:G,7,0)</f>
        <v>9658</v>
      </c>
      <c r="AR4121" s="5" t="str">
        <f t="shared" si="64"/>
        <v>Total.S9.state-funded mainstream.Total.Other Christian faith</v>
      </c>
    </row>
    <row r="4122" spans="1:44" x14ac:dyDescent="0.25">
      <c r="A4122">
        <v>201819</v>
      </c>
      <c r="B4122" t="s">
        <v>19</v>
      </c>
      <c r="C4122" t="s">
        <v>110</v>
      </c>
      <c r="D4122" t="s">
        <v>20</v>
      </c>
      <c r="E4122" t="s">
        <v>21</v>
      </c>
      <c r="F4122" t="s">
        <v>22</v>
      </c>
      <c r="G4122" t="s">
        <v>111</v>
      </c>
      <c r="H4122" t="s">
        <v>132</v>
      </c>
      <c r="I4122" t="s">
        <v>166</v>
      </c>
      <c r="J4122" t="s">
        <v>161</v>
      </c>
      <c r="K4122" t="s">
        <v>134</v>
      </c>
      <c r="L4122" t="s">
        <v>66</v>
      </c>
      <c r="M4122" t="s">
        <v>26</v>
      </c>
      <c r="N4122">
        <v>6299</v>
      </c>
      <c r="O4122">
        <v>6263</v>
      </c>
      <c r="P4122">
        <v>5872</v>
      </c>
      <c r="Q4122">
        <v>5199</v>
      </c>
      <c r="R4122">
        <v>0</v>
      </c>
      <c r="S4122">
        <v>0</v>
      </c>
      <c r="T4122">
        <v>0</v>
      </c>
      <c r="U4122">
        <v>0</v>
      </c>
      <c r="V4122">
        <v>99</v>
      </c>
      <c r="W4122">
        <v>93</v>
      </c>
      <c r="X4122">
        <v>82</v>
      </c>
      <c r="Y4122" t="s">
        <v>173</v>
      </c>
      <c r="Z4122" t="s">
        <v>173</v>
      </c>
      <c r="AA4122" t="s">
        <v>173</v>
      </c>
      <c r="AB4122" t="s">
        <v>173</v>
      </c>
      <c r="AC4122" s="25">
        <v>25.21235054949479</v>
      </c>
      <c r="AD4122" s="25">
        <v>23.638339841391247</v>
      </c>
      <c r="AE4122" s="25">
        <v>20.92910913409283</v>
      </c>
      <c r="AQ4122" s="5">
        <f>VLOOKUP(AR4122,'End KS4 denominations'!A:G,7,0)</f>
        <v>24841</v>
      </c>
      <c r="AR4122" s="5" t="str">
        <f t="shared" si="64"/>
        <v>Boys.S9.state-funded mainstream.Total.Roman catholic</v>
      </c>
    </row>
    <row r="4123" spans="1:44" x14ac:dyDescent="0.25">
      <c r="A4123">
        <v>201819</v>
      </c>
      <c r="B4123" t="s">
        <v>19</v>
      </c>
      <c r="C4123" t="s">
        <v>110</v>
      </c>
      <c r="D4123" t="s">
        <v>20</v>
      </c>
      <c r="E4123" t="s">
        <v>21</v>
      </c>
      <c r="F4123" t="s">
        <v>22</v>
      </c>
      <c r="G4123" t="s">
        <v>113</v>
      </c>
      <c r="H4123" t="s">
        <v>132</v>
      </c>
      <c r="I4123" t="s">
        <v>166</v>
      </c>
      <c r="J4123" t="s">
        <v>161</v>
      </c>
      <c r="K4123" t="s">
        <v>134</v>
      </c>
      <c r="L4123" t="s">
        <v>66</v>
      </c>
      <c r="M4123" t="s">
        <v>26</v>
      </c>
      <c r="N4123">
        <v>6342</v>
      </c>
      <c r="O4123">
        <v>6304</v>
      </c>
      <c r="P4123">
        <v>5915</v>
      </c>
      <c r="Q4123">
        <v>5163</v>
      </c>
      <c r="R4123">
        <v>0</v>
      </c>
      <c r="S4123">
        <v>0</v>
      </c>
      <c r="T4123">
        <v>0</v>
      </c>
      <c r="U4123">
        <v>0</v>
      </c>
      <c r="V4123">
        <v>99</v>
      </c>
      <c r="W4123">
        <v>93</v>
      </c>
      <c r="X4123">
        <v>81</v>
      </c>
      <c r="Y4123" t="s">
        <v>173</v>
      </c>
      <c r="Z4123" t="s">
        <v>173</v>
      </c>
      <c r="AA4123" t="s">
        <v>173</v>
      </c>
      <c r="AB4123" t="s">
        <v>173</v>
      </c>
      <c r="AC4123" s="25">
        <v>24.1866175567833</v>
      </c>
      <c r="AD4123" s="25">
        <v>22.694137507673421</v>
      </c>
      <c r="AE4123" s="25">
        <v>19.808931860036832</v>
      </c>
      <c r="AQ4123" s="5">
        <f>VLOOKUP(AR4123,'End KS4 denominations'!A:G,7,0)</f>
        <v>26064</v>
      </c>
      <c r="AR4123" s="5" t="str">
        <f t="shared" si="64"/>
        <v>Girls.S9.state-funded mainstream.Total.Roman catholic</v>
      </c>
    </row>
    <row r="4124" spans="1:44" x14ac:dyDescent="0.25">
      <c r="A4124">
        <v>201819</v>
      </c>
      <c r="B4124" t="s">
        <v>19</v>
      </c>
      <c r="C4124" t="s">
        <v>110</v>
      </c>
      <c r="D4124" t="s">
        <v>20</v>
      </c>
      <c r="E4124" t="s">
        <v>21</v>
      </c>
      <c r="F4124" t="s">
        <v>22</v>
      </c>
      <c r="G4124" t="s">
        <v>161</v>
      </c>
      <c r="H4124" t="s">
        <v>132</v>
      </c>
      <c r="I4124" t="s">
        <v>166</v>
      </c>
      <c r="J4124" t="s">
        <v>161</v>
      </c>
      <c r="K4124" t="s">
        <v>134</v>
      </c>
      <c r="L4124" t="s">
        <v>66</v>
      </c>
      <c r="M4124" t="s">
        <v>26</v>
      </c>
      <c r="N4124">
        <v>12641</v>
      </c>
      <c r="O4124">
        <v>12567</v>
      </c>
      <c r="P4124">
        <v>11787</v>
      </c>
      <c r="Q4124">
        <v>10362</v>
      </c>
      <c r="R4124">
        <v>0</v>
      </c>
      <c r="S4124">
        <v>0</v>
      </c>
      <c r="T4124">
        <v>0</v>
      </c>
      <c r="U4124">
        <v>0</v>
      </c>
      <c r="V4124">
        <v>99</v>
      </c>
      <c r="W4124">
        <v>93</v>
      </c>
      <c r="X4124">
        <v>81</v>
      </c>
      <c r="Y4124" t="s">
        <v>173</v>
      </c>
      <c r="Z4124" t="s">
        <v>173</v>
      </c>
      <c r="AA4124" t="s">
        <v>173</v>
      </c>
      <c r="AB4124" t="s">
        <v>173</v>
      </c>
      <c r="AC4124" s="25">
        <v>24.687162361261173</v>
      </c>
      <c r="AD4124" s="25">
        <v>23.154896375601609</v>
      </c>
      <c r="AE4124" s="25">
        <v>20.355564286415873</v>
      </c>
      <c r="AQ4124" s="5">
        <f>VLOOKUP(AR4124,'End KS4 denominations'!A:G,7,0)</f>
        <v>50905</v>
      </c>
      <c r="AR4124" s="5" t="str">
        <f t="shared" si="64"/>
        <v>Total.S9.state-funded mainstream.Total.Roman catholic</v>
      </c>
    </row>
    <row r="4125" spans="1:44" x14ac:dyDescent="0.25">
      <c r="A4125">
        <v>201819</v>
      </c>
      <c r="B4125" t="s">
        <v>19</v>
      </c>
      <c r="C4125" t="s">
        <v>110</v>
      </c>
      <c r="D4125" t="s">
        <v>20</v>
      </c>
      <c r="E4125" t="s">
        <v>21</v>
      </c>
      <c r="F4125" t="s">
        <v>22</v>
      </c>
      <c r="G4125" t="s">
        <v>111</v>
      </c>
      <c r="H4125" t="s">
        <v>132</v>
      </c>
      <c r="I4125" t="s">
        <v>166</v>
      </c>
      <c r="J4125" t="s">
        <v>161</v>
      </c>
      <c r="K4125" t="s">
        <v>138</v>
      </c>
      <c r="L4125" t="s">
        <v>66</v>
      </c>
      <c r="M4125" t="s">
        <v>26</v>
      </c>
      <c r="N4125">
        <v>55</v>
      </c>
      <c r="O4125">
        <v>55</v>
      </c>
      <c r="P4125">
        <v>53</v>
      </c>
      <c r="Q4125">
        <v>47</v>
      </c>
      <c r="R4125">
        <v>0</v>
      </c>
      <c r="S4125">
        <v>0</v>
      </c>
      <c r="T4125">
        <v>0</v>
      </c>
      <c r="U4125">
        <v>0</v>
      </c>
      <c r="V4125">
        <v>100</v>
      </c>
      <c r="W4125">
        <v>96</v>
      </c>
      <c r="X4125">
        <v>85</v>
      </c>
      <c r="Y4125" t="s">
        <v>173</v>
      </c>
      <c r="Z4125" t="s">
        <v>173</v>
      </c>
      <c r="AA4125" t="s">
        <v>173</v>
      </c>
      <c r="AB4125" t="s">
        <v>173</v>
      </c>
      <c r="AC4125" s="25">
        <v>28.795811518324609</v>
      </c>
      <c r="AD4125" s="25">
        <v>27.748691099476442</v>
      </c>
      <c r="AE4125" s="25">
        <v>24.607329842931939</v>
      </c>
      <c r="AQ4125" s="5">
        <f>VLOOKUP(AR4125,'End KS4 denominations'!A:G,7,0)</f>
        <v>191</v>
      </c>
      <c r="AR4125" s="5" t="str">
        <f t="shared" si="64"/>
        <v>Boys.S9.state-funded mainstream.Total.Sikh</v>
      </c>
    </row>
    <row r="4126" spans="1:44" x14ac:dyDescent="0.25">
      <c r="A4126">
        <v>201819</v>
      </c>
      <c r="B4126" t="s">
        <v>19</v>
      </c>
      <c r="C4126" t="s">
        <v>110</v>
      </c>
      <c r="D4126" t="s">
        <v>20</v>
      </c>
      <c r="E4126" t="s">
        <v>21</v>
      </c>
      <c r="F4126" t="s">
        <v>22</v>
      </c>
      <c r="G4126" t="s">
        <v>113</v>
      </c>
      <c r="H4126" t="s">
        <v>132</v>
      </c>
      <c r="I4126" t="s">
        <v>166</v>
      </c>
      <c r="J4126" t="s">
        <v>161</v>
      </c>
      <c r="K4126" t="s">
        <v>138</v>
      </c>
      <c r="L4126" t="s">
        <v>66</v>
      </c>
      <c r="M4126" t="s">
        <v>26</v>
      </c>
      <c r="N4126">
        <v>53</v>
      </c>
      <c r="O4126">
        <v>53</v>
      </c>
      <c r="P4126">
        <v>51</v>
      </c>
      <c r="Q4126">
        <v>44</v>
      </c>
      <c r="R4126">
        <v>0</v>
      </c>
      <c r="S4126">
        <v>0</v>
      </c>
      <c r="T4126">
        <v>0</v>
      </c>
      <c r="U4126">
        <v>0</v>
      </c>
      <c r="V4126">
        <v>100</v>
      </c>
      <c r="W4126">
        <v>96</v>
      </c>
      <c r="X4126">
        <v>83</v>
      </c>
      <c r="Y4126" t="s">
        <v>173</v>
      </c>
      <c r="Z4126" t="s">
        <v>173</v>
      </c>
      <c r="AA4126" t="s">
        <v>173</v>
      </c>
      <c r="AB4126" t="s">
        <v>173</v>
      </c>
      <c r="AC4126" s="25">
        <v>33.544303797468359</v>
      </c>
      <c r="AD4126" s="25">
        <v>32.278481012658226</v>
      </c>
      <c r="AE4126" s="25">
        <v>27.848101265822784</v>
      </c>
      <c r="AQ4126" s="5">
        <f>VLOOKUP(AR4126,'End KS4 denominations'!A:G,7,0)</f>
        <v>158</v>
      </c>
      <c r="AR4126" s="5" t="str">
        <f t="shared" si="64"/>
        <v>Girls.S9.state-funded mainstream.Total.Sikh</v>
      </c>
    </row>
    <row r="4127" spans="1:44" x14ac:dyDescent="0.25">
      <c r="A4127">
        <v>201819</v>
      </c>
      <c r="B4127" t="s">
        <v>19</v>
      </c>
      <c r="C4127" t="s">
        <v>110</v>
      </c>
      <c r="D4127" t="s">
        <v>20</v>
      </c>
      <c r="E4127" t="s">
        <v>21</v>
      </c>
      <c r="F4127" t="s">
        <v>22</v>
      </c>
      <c r="G4127" t="s">
        <v>161</v>
      </c>
      <c r="H4127" t="s">
        <v>132</v>
      </c>
      <c r="I4127" t="s">
        <v>166</v>
      </c>
      <c r="J4127" t="s">
        <v>161</v>
      </c>
      <c r="K4127" t="s">
        <v>138</v>
      </c>
      <c r="L4127" t="s">
        <v>66</v>
      </c>
      <c r="M4127" t="s">
        <v>26</v>
      </c>
      <c r="N4127">
        <v>108</v>
      </c>
      <c r="O4127">
        <v>108</v>
      </c>
      <c r="P4127">
        <v>104</v>
      </c>
      <c r="Q4127">
        <v>91</v>
      </c>
      <c r="R4127">
        <v>0</v>
      </c>
      <c r="S4127">
        <v>0</v>
      </c>
      <c r="T4127">
        <v>0</v>
      </c>
      <c r="U4127">
        <v>0</v>
      </c>
      <c r="V4127">
        <v>100</v>
      </c>
      <c r="W4127">
        <v>96</v>
      </c>
      <c r="X4127">
        <v>84</v>
      </c>
      <c r="Y4127" t="s">
        <v>173</v>
      </c>
      <c r="Z4127" t="s">
        <v>173</v>
      </c>
      <c r="AA4127" t="s">
        <v>173</v>
      </c>
      <c r="AB4127" t="s">
        <v>173</v>
      </c>
      <c r="AC4127" s="25">
        <v>30.945558739255013</v>
      </c>
      <c r="AD4127" s="25">
        <v>29.799426934097422</v>
      </c>
      <c r="AE4127" s="25">
        <v>26.07449856733524</v>
      </c>
      <c r="AQ4127" s="5">
        <f>VLOOKUP(AR4127,'End KS4 denominations'!A:G,7,0)</f>
        <v>349</v>
      </c>
      <c r="AR4127" s="5" t="str">
        <f t="shared" si="64"/>
        <v>Total.S9.state-funded mainstream.Total.Sikh</v>
      </c>
    </row>
    <row r="4128" spans="1:44" x14ac:dyDescent="0.25">
      <c r="A4128">
        <v>201819</v>
      </c>
      <c r="B4128" t="s">
        <v>19</v>
      </c>
      <c r="C4128" t="s">
        <v>110</v>
      </c>
      <c r="D4128" t="s">
        <v>20</v>
      </c>
      <c r="E4128" t="s">
        <v>21</v>
      </c>
      <c r="F4128" t="s">
        <v>22</v>
      </c>
      <c r="G4128" t="s">
        <v>111</v>
      </c>
      <c r="H4128" t="s">
        <v>132</v>
      </c>
      <c r="I4128" t="s">
        <v>166</v>
      </c>
      <c r="J4128" t="s">
        <v>161</v>
      </c>
      <c r="K4128" t="s">
        <v>90</v>
      </c>
      <c r="L4128" t="s">
        <v>67</v>
      </c>
      <c r="M4128" t="s">
        <v>26</v>
      </c>
      <c r="N4128">
        <v>10717</v>
      </c>
      <c r="O4128">
        <v>10429</v>
      </c>
      <c r="P4128">
        <v>6751</v>
      </c>
      <c r="Q4128">
        <v>5379</v>
      </c>
      <c r="R4128">
        <v>0</v>
      </c>
      <c r="S4128">
        <v>0</v>
      </c>
      <c r="T4128">
        <v>0</v>
      </c>
      <c r="U4128">
        <v>0</v>
      </c>
      <c r="V4128">
        <v>97</v>
      </c>
      <c r="W4128">
        <v>62</v>
      </c>
      <c r="X4128">
        <v>50</v>
      </c>
      <c r="Y4128" t="s">
        <v>173</v>
      </c>
      <c r="Z4128" t="s">
        <v>173</v>
      </c>
      <c r="AA4128" t="s">
        <v>173</v>
      </c>
      <c r="AB4128" t="s">
        <v>173</v>
      </c>
      <c r="AC4128" s="25">
        <v>68.666052146431383</v>
      </c>
      <c r="AD4128" s="25">
        <v>44.44956544640506</v>
      </c>
      <c r="AE4128" s="25">
        <v>35.416117987885173</v>
      </c>
      <c r="AQ4128" s="5">
        <f>VLOOKUP(AR4128,'End KS4 denominations'!A:G,7,0)</f>
        <v>15188</v>
      </c>
      <c r="AR4128" s="5" t="str">
        <f t="shared" si="64"/>
        <v>Boys.S9.state-funded mainstream.Total.Church of England</v>
      </c>
    </row>
    <row r="4129" spans="1:44" x14ac:dyDescent="0.25">
      <c r="A4129">
        <v>201819</v>
      </c>
      <c r="B4129" t="s">
        <v>19</v>
      </c>
      <c r="C4129" t="s">
        <v>110</v>
      </c>
      <c r="D4129" t="s">
        <v>20</v>
      </c>
      <c r="E4129" t="s">
        <v>21</v>
      </c>
      <c r="F4129" t="s">
        <v>22</v>
      </c>
      <c r="G4129" t="s">
        <v>113</v>
      </c>
      <c r="H4129" t="s">
        <v>132</v>
      </c>
      <c r="I4129" t="s">
        <v>166</v>
      </c>
      <c r="J4129" t="s">
        <v>161</v>
      </c>
      <c r="K4129" t="s">
        <v>90</v>
      </c>
      <c r="L4129" t="s">
        <v>67</v>
      </c>
      <c r="M4129" t="s">
        <v>26</v>
      </c>
      <c r="N4129">
        <v>11383</v>
      </c>
      <c r="O4129">
        <v>11265</v>
      </c>
      <c r="P4129">
        <v>8930</v>
      </c>
      <c r="Q4129">
        <v>7733</v>
      </c>
      <c r="R4129">
        <v>0</v>
      </c>
      <c r="S4129">
        <v>0</v>
      </c>
      <c r="T4129">
        <v>0</v>
      </c>
      <c r="U4129">
        <v>0</v>
      </c>
      <c r="V4129">
        <v>98</v>
      </c>
      <c r="W4129">
        <v>78</v>
      </c>
      <c r="X4129">
        <v>67</v>
      </c>
      <c r="Y4129" t="s">
        <v>173</v>
      </c>
      <c r="Z4129" t="s">
        <v>173</v>
      </c>
      <c r="AA4129" t="s">
        <v>173</v>
      </c>
      <c r="AB4129" t="s">
        <v>173</v>
      </c>
      <c r="AC4129" s="25">
        <v>76.909947429507753</v>
      </c>
      <c r="AD4129" s="25">
        <v>60.96811633781661</v>
      </c>
      <c r="AE4129" s="25">
        <v>52.795794360619922</v>
      </c>
      <c r="AQ4129" s="5">
        <f>VLOOKUP(AR4129,'End KS4 denominations'!A:G,7,0)</f>
        <v>14647</v>
      </c>
      <c r="AR4129" s="5" t="str">
        <f t="shared" si="64"/>
        <v>Girls.S9.state-funded mainstream.Total.Church of England</v>
      </c>
    </row>
    <row r="4130" spans="1:44" x14ac:dyDescent="0.25">
      <c r="A4130">
        <v>201819</v>
      </c>
      <c r="B4130" t="s">
        <v>19</v>
      </c>
      <c r="C4130" t="s">
        <v>110</v>
      </c>
      <c r="D4130" t="s">
        <v>20</v>
      </c>
      <c r="E4130" t="s">
        <v>21</v>
      </c>
      <c r="F4130" t="s">
        <v>22</v>
      </c>
      <c r="G4130" t="s">
        <v>161</v>
      </c>
      <c r="H4130" t="s">
        <v>132</v>
      </c>
      <c r="I4130" t="s">
        <v>166</v>
      </c>
      <c r="J4130" t="s">
        <v>161</v>
      </c>
      <c r="K4130" t="s">
        <v>90</v>
      </c>
      <c r="L4130" t="s">
        <v>67</v>
      </c>
      <c r="M4130" t="s">
        <v>26</v>
      </c>
      <c r="N4130">
        <v>22100</v>
      </c>
      <c r="O4130">
        <v>21694</v>
      </c>
      <c r="P4130">
        <v>15681</v>
      </c>
      <c r="Q4130">
        <v>13112</v>
      </c>
      <c r="R4130">
        <v>0</v>
      </c>
      <c r="S4130">
        <v>0</v>
      </c>
      <c r="T4130">
        <v>0</v>
      </c>
      <c r="U4130">
        <v>0</v>
      </c>
      <c r="V4130">
        <v>98</v>
      </c>
      <c r="W4130">
        <v>70</v>
      </c>
      <c r="X4130">
        <v>59</v>
      </c>
      <c r="Y4130" t="s">
        <v>173</v>
      </c>
      <c r="Z4130" t="s">
        <v>173</v>
      </c>
      <c r="AA4130" t="s">
        <v>173</v>
      </c>
      <c r="AB4130" t="s">
        <v>173</v>
      </c>
      <c r="AC4130" s="25">
        <v>72.71325624266801</v>
      </c>
      <c r="AD4130" s="25">
        <v>52.559074912016094</v>
      </c>
      <c r="AE4130" s="25">
        <v>43.948382771912179</v>
      </c>
      <c r="AQ4130" s="5">
        <f>VLOOKUP(AR4130,'End KS4 denominations'!A:G,7,0)</f>
        <v>29835</v>
      </c>
      <c r="AR4130" s="5" t="str">
        <f t="shared" si="64"/>
        <v>Total.S9.state-funded mainstream.Total.Church of England</v>
      </c>
    </row>
    <row r="4131" spans="1:44" x14ac:dyDescent="0.25">
      <c r="A4131">
        <v>201819</v>
      </c>
      <c r="B4131" t="s">
        <v>19</v>
      </c>
      <c r="C4131" t="s">
        <v>110</v>
      </c>
      <c r="D4131" t="s">
        <v>20</v>
      </c>
      <c r="E4131" t="s">
        <v>21</v>
      </c>
      <c r="F4131" t="s">
        <v>22</v>
      </c>
      <c r="G4131" t="s">
        <v>111</v>
      </c>
      <c r="H4131" t="s">
        <v>132</v>
      </c>
      <c r="I4131" t="s">
        <v>166</v>
      </c>
      <c r="J4131" t="s">
        <v>161</v>
      </c>
      <c r="K4131" t="s">
        <v>135</v>
      </c>
      <c r="L4131" t="s">
        <v>67</v>
      </c>
      <c r="M4131" t="s">
        <v>26</v>
      </c>
      <c r="N4131">
        <v>74</v>
      </c>
      <c r="O4131">
        <v>74</v>
      </c>
      <c r="P4131">
        <v>48</v>
      </c>
      <c r="Q4131">
        <v>41</v>
      </c>
      <c r="R4131">
        <v>0</v>
      </c>
      <c r="S4131">
        <v>0</v>
      </c>
      <c r="T4131">
        <v>0</v>
      </c>
      <c r="U4131">
        <v>0</v>
      </c>
      <c r="V4131">
        <v>100</v>
      </c>
      <c r="W4131">
        <v>64</v>
      </c>
      <c r="X4131">
        <v>55</v>
      </c>
      <c r="Y4131" t="s">
        <v>173</v>
      </c>
      <c r="Z4131" t="s">
        <v>173</v>
      </c>
      <c r="AA4131" t="s">
        <v>173</v>
      </c>
      <c r="AB4131" t="s">
        <v>173</v>
      </c>
      <c r="AC4131" s="25">
        <v>96.103896103896105</v>
      </c>
      <c r="AD4131" s="25">
        <v>62.337662337662337</v>
      </c>
      <c r="AE4131" s="25">
        <v>53.246753246753244</v>
      </c>
      <c r="AQ4131" s="5">
        <f>VLOOKUP(AR4131,'End KS4 denominations'!A:G,7,0)</f>
        <v>77</v>
      </c>
      <c r="AR4131" s="5" t="str">
        <f t="shared" si="64"/>
        <v>Boys.S9.state-funded mainstream.Total.Hindu</v>
      </c>
    </row>
    <row r="4132" spans="1:44" x14ac:dyDescent="0.25">
      <c r="A4132">
        <v>201819</v>
      </c>
      <c r="B4132" t="s">
        <v>19</v>
      </c>
      <c r="C4132" t="s">
        <v>110</v>
      </c>
      <c r="D4132" t="s">
        <v>20</v>
      </c>
      <c r="E4132" t="s">
        <v>21</v>
      </c>
      <c r="F4132" t="s">
        <v>22</v>
      </c>
      <c r="G4132" t="s">
        <v>113</v>
      </c>
      <c r="H4132" t="s">
        <v>132</v>
      </c>
      <c r="I4132" t="s">
        <v>166</v>
      </c>
      <c r="J4132" t="s">
        <v>161</v>
      </c>
      <c r="K4132" t="s">
        <v>135</v>
      </c>
      <c r="L4132" t="s">
        <v>67</v>
      </c>
      <c r="M4132" t="s">
        <v>26</v>
      </c>
      <c r="N4132">
        <v>68</v>
      </c>
      <c r="O4132">
        <v>68</v>
      </c>
      <c r="P4132">
        <v>57</v>
      </c>
      <c r="Q4132">
        <v>53</v>
      </c>
      <c r="R4132">
        <v>0</v>
      </c>
      <c r="S4132">
        <v>0</v>
      </c>
      <c r="T4132">
        <v>0</v>
      </c>
      <c r="U4132">
        <v>0</v>
      </c>
      <c r="V4132">
        <v>100</v>
      </c>
      <c r="W4132">
        <v>83</v>
      </c>
      <c r="X4132">
        <v>77</v>
      </c>
      <c r="Y4132" t="s">
        <v>173</v>
      </c>
      <c r="Z4132" t="s">
        <v>173</v>
      </c>
      <c r="AA4132" t="s">
        <v>173</v>
      </c>
      <c r="AB4132" t="s">
        <v>173</v>
      </c>
      <c r="AC4132" s="25">
        <v>100</v>
      </c>
      <c r="AD4132" s="25">
        <v>83.82352941176471</v>
      </c>
      <c r="AE4132" s="25">
        <v>77.941176470588232</v>
      </c>
      <c r="AQ4132" s="5">
        <f>VLOOKUP(AR4132,'End KS4 denominations'!A:G,7,0)</f>
        <v>68</v>
      </c>
      <c r="AR4132" s="5" t="str">
        <f t="shared" si="64"/>
        <v>Girls.S9.state-funded mainstream.Total.Hindu</v>
      </c>
    </row>
    <row r="4133" spans="1:44" x14ac:dyDescent="0.25">
      <c r="A4133">
        <v>201819</v>
      </c>
      <c r="B4133" t="s">
        <v>19</v>
      </c>
      <c r="C4133" t="s">
        <v>110</v>
      </c>
      <c r="D4133" t="s">
        <v>20</v>
      </c>
      <c r="E4133" t="s">
        <v>21</v>
      </c>
      <c r="F4133" t="s">
        <v>22</v>
      </c>
      <c r="G4133" t="s">
        <v>161</v>
      </c>
      <c r="H4133" t="s">
        <v>132</v>
      </c>
      <c r="I4133" t="s">
        <v>166</v>
      </c>
      <c r="J4133" t="s">
        <v>161</v>
      </c>
      <c r="K4133" t="s">
        <v>135</v>
      </c>
      <c r="L4133" t="s">
        <v>67</v>
      </c>
      <c r="M4133" t="s">
        <v>26</v>
      </c>
      <c r="N4133">
        <v>142</v>
      </c>
      <c r="O4133">
        <v>142</v>
      </c>
      <c r="P4133">
        <v>105</v>
      </c>
      <c r="Q4133">
        <v>94</v>
      </c>
      <c r="R4133">
        <v>0</v>
      </c>
      <c r="S4133">
        <v>0</v>
      </c>
      <c r="T4133">
        <v>0</v>
      </c>
      <c r="U4133">
        <v>0</v>
      </c>
      <c r="V4133">
        <v>100</v>
      </c>
      <c r="W4133">
        <v>73</v>
      </c>
      <c r="X4133">
        <v>66</v>
      </c>
      <c r="Y4133" t="s">
        <v>173</v>
      </c>
      <c r="Z4133" t="s">
        <v>173</v>
      </c>
      <c r="AA4133" t="s">
        <v>173</v>
      </c>
      <c r="AB4133" t="s">
        <v>173</v>
      </c>
      <c r="AC4133" s="25">
        <v>97.931034482758619</v>
      </c>
      <c r="AD4133" s="25">
        <v>72.41379310344827</v>
      </c>
      <c r="AE4133" s="25">
        <v>64.827586206896541</v>
      </c>
      <c r="AQ4133" s="5">
        <f>VLOOKUP(AR4133,'End KS4 denominations'!A:G,7,0)</f>
        <v>145</v>
      </c>
      <c r="AR4133" s="5" t="str">
        <f t="shared" si="64"/>
        <v>Total.S9.state-funded mainstream.Total.Hindu</v>
      </c>
    </row>
    <row r="4134" spans="1:44" x14ac:dyDescent="0.25">
      <c r="A4134">
        <v>201819</v>
      </c>
      <c r="B4134" t="s">
        <v>19</v>
      </c>
      <c r="C4134" t="s">
        <v>110</v>
      </c>
      <c r="D4134" t="s">
        <v>20</v>
      </c>
      <c r="E4134" t="s">
        <v>21</v>
      </c>
      <c r="F4134" t="s">
        <v>22</v>
      </c>
      <c r="G4134" t="s">
        <v>111</v>
      </c>
      <c r="H4134" t="s">
        <v>132</v>
      </c>
      <c r="I4134" t="s">
        <v>166</v>
      </c>
      <c r="J4134" t="s">
        <v>161</v>
      </c>
      <c r="K4134" t="s">
        <v>136</v>
      </c>
      <c r="L4134" t="s">
        <v>67</v>
      </c>
      <c r="M4134" t="s">
        <v>26</v>
      </c>
      <c r="N4134">
        <v>391</v>
      </c>
      <c r="O4134">
        <v>391</v>
      </c>
      <c r="P4134">
        <v>332</v>
      </c>
      <c r="Q4134">
        <v>291</v>
      </c>
      <c r="R4134">
        <v>0</v>
      </c>
      <c r="S4134">
        <v>0</v>
      </c>
      <c r="T4134">
        <v>0</v>
      </c>
      <c r="U4134">
        <v>0</v>
      </c>
      <c r="V4134">
        <v>100</v>
      </c>
      <c r="W4134">
        <v>84</v>
      </c>
      <c r="X4134">
        <v>74</v>
      </c>
      <c r="Y4134" t="s">
        <v>173</v>
      </c>
      <c r="Z4134" t="s">
        <v>173</v>
      </c>
      <c r="AA4134" t="s">
        <v>173</v>
      </c>
      <c r="AB4134" t="s">
        <v>173</v>
      </c>
      <c r="AC4134" s="25">
        <v>62.660256410256409</v>
      </c>
      <c r="AD4134" s="25">
        <v>53.205128205128204</v>
      </c>
      <c r="AE4134" s="25">
        <v>46.634615384615387</v>
      </c>
      <c r="AQ4134" s="5">
        <f>VLOOKUP(AR4134,'End KS4 denominations'!A:G,7,0)</f>
        <v>624</v>
      </c>
      <c r="AR4134" s="5" t="str">
        <f t="shared" si="64"/>
        <v>Boys.S9.state-funded mainstream.Total.Jewish</v>
      </c>
    </row>
    <row r="4135" spans="1:44" x14ac:dyDescent="0.25">
      <c r="A4135">
        <v>201819</v>
      </c>
      <c r="B4135" t="s">
        <v>19</v>
      </c>
      <c r="C4135" t="s">
        <v>110</v>
      </c>
      <c r="D4135" t="s">
        <v>20</v>
      </c>
      <c r="E4135" t="s">
        <v>21</v>
      </c>
      <c r="F4135" t="s">
        <v>22</v>
      </c>
      <c r="G4135" t="s">
        <v>113</v>
      </c>
      <c r="H4135" t="s">
        <v>132</v>
      </c>
      <c r="I4135" t="s">
        <v>166</v>
      </c>
      <c r="J4135" t="s">
        <v>161</v>
      </c>
      <c r="K4135" t="s">
        <v>136</v>
      </c>
      <c r="L4135" t="s">
        <v>67</v>
      </c>
      <c r="M4135" t="s">
        <v>26</v>
      </c>
      <c r="N4135">
        <v>386</v>
      </c>
      <c r="O4135">
        <v>385</v>
      </c>
      <c r="P4135">
        <v>358</v>
      </c>
      <c r="Q4135">
        <v>333</v>
      </c>
      <c r="R4135">
        <v>0</v>
      </c>
      <c r="S4135">
        <v>0</v>
      </c>
      <c r="T4135">
        <v>0</v>
      </c>
      <c r="U4135">
        <v>0</v>
      </c>
      <c r="V4135">
        <v>99</v>
      </c>
      <c r="W4135">
        <v>92</v>
      </c>
      <c r="X4135">
        <v>86</v>
      </c>
      <c r="Y4135" t="s">
        <v>173</v>
      </c>
      <c r="Z4135" t="s">
        <v>173</v>
      </c>
      <c r="AA4135" t="s">
        <v>173</v>
      </c>
      <c r="AB4135" t="s">
        <v>173</v>
      </c>
      <c r="AC4135" s="25">
        <v>50.59132720105125</v>
      </c>
      <c r="AD4135" s="25">
        <v>47.043363994743757</v>
      </c>
      <c r="AE4135" s="25">
        <v>43.758212877792381</v>
      </c>
      <c r="AQ4135" s="5">
        <f>VLOOKUP(AR4135,'End KS4 denominations'!A:G,7,0)</f>
        <v>761</v>
      </c>
      <c r="AR4135" s="5" t="str">
        <f t="shared" si="64"/>
        <v>Girls.S9.state-funded mainstream.Total.Jewish</v>
      </c>
    </row>
    <row r="4136" spans="1:44" x14ac:dyDescent="0.25">
      <c r="A4136">
        <v>201819</v>
      </c>
      <c r="B4136" t="s">
        <v>19</v>
      </c>
      <c r="C4136" t="s">
        <v>110</v>
      </c>
      <c r="D4136" t="s">
        <v>20</v>
      </c>
      <c r="E4136" t="s">
        <v>21</v>
      </c>
      <c r="F4136" t="s">
        <v>22</v>
      </c>
      <c r="G4136" t="s">
        <v>161</v>
      </c>
      <c r="H4136" t="s">
        <v>132</v>
      </c>
      <c r="I4136" t="s">
        <v>166</v>
      </c>
      <c r="J4136" t="s">
        <v>161</v>
      </c>
      <c r="K4136" t="s">
        <v>136</v>
      </c>
      <c r="L4136" t="s">
        <v>67</v>
      </c>
      <c r="M4136" t="s">
        <v>26</v>
      </c>
      <c r="N4136">
        <v>777</v>
      </c>
      <c r="O4136">
        <v>776</v>
      </c>
      <c r="P4136">
        <v>690</v>
      </c>
      <c r="Q4136">
        <v>624</v>
      </c>
      <c r="R4136">
        <v>0</v>
      </c>
      <c r="S4136">
        <v>0</v>
      </c>
      <c r="T4136">
        <v>0</v>
      </c>
      <c r="U4136">
        <v>0</v>
      </c>
      <c r="V4136">
        <v>99</v>
      </c>
      <c r="W4136">
        <v>88</v>
      </c>
      <c r="X4136">
        <v>80</v>
      </c>
      <c r="Y4136" t="s">
        <v>173</v>
      </c>
      <c r="Z4136" t="s">
        <v>173</v>
      </c>
      <c r="AA4136" t="s">
        <v>173</v>
      </c>
      <c r="AB4136" t="s">
        <v>173</v>
      </c>
      <c r="AC4136" s="25">
        <v>56.028880866425993</v>
      </c>
      <c r="AD4136" s="25">
        <v>49.819494584837543</v>
      </c>
      <c r="AE4136" s="25">
        <v>45.054151624548737</v>
      </c>
      <c r="AQ4136" s="5">
        <f>VLOOKUP(AR4136,'End KS4 denominations'!A:G,7,0)</f>
        <v>1385</v>
      </c>
      <c r="AR4136" s="5" t="str">
        <f t="shared" si="64"/>
        <v>Total.S9.state-funded mainstream.Total.Jewish</v>
      </c>
    </row>
    <row r="4137" spans="1:44" x14ac:dyDescent="0.25">
      <c r="A4137">
        <v>201819</v>
      </c>
      <c r="B4137" t="s">
        <v>19</v>
      </c>
      <c r="C4137" t="s">
        <v>110</v>
      </c>
      <c r="D4137" t="s">
        <v>20</v>
      </c>
      <c r="E4137" t="s">
        <v>21</v>
      </c>
      <c r="F4137" t="s">
        <v>22</v>
      </c>
      <c r="G4137" t="s">
        <v>111</v>
      </c>
      <c r="H4137" t="s">
        <v>132</v>
      </c>
      <c r="I4137" t="s">
        <v>166</v>
      </c>
      <c r="J4137" t="s">
        <v>161</v>
      </c>
      <c r="K4137" t="s">
        <v>137</v>
      </c>
      <c r="L4137" t="s">
        <v>67</v>
      </c>
      <c r="M4137" t="s">
        <v>26</v>
      </c>
      <c r="N4137">
        <v>380</v>
      </c>
      <c r="O4137">
        <v>378</v>
      </c>
      <c r="P4137">
        <v>356</v>
      </c>
      <c r="Q4137">
        <v>337</v>
      </c>
      <c r="R4137">
        <v>0</v>
      </c>
      <c r="S4137">
        <v>0</v>
      </c>
      <c r="T4137">
        <v>0</v>
      </c>
      <c r="U4137">
        <v>0</v>
      </c>
      <c r="V4137">
        <v>99</v>
      </c>
      <c r="W4137">
        <v>93</v>
      </c>
      <c r="X4137">
        <v>88</v>
      </c>
      <c r="Y4137" t="s">
        <v>173</v>
      </c>
      <c r="Z4137" t="s">
        <v>173</v>
      </c>
      <c r="AA4137" t="s">
        <v>173</v>
      </c>
      <c r="AB4137" t="s">
        <v>173</v>
      </c>
      <c r="AC4137" s="25">
        <v>97.172236503856041</v>
      </c>
      <c r="AD4137" s="25">
        <v>91.516709511568124</v>
      </c>
      <c r="AE4137" s="25">
        <v>86.632390745501283</v>
      </c>
      <c r="AQ4137" s="5">
        <f>VLOOKUP(AR4137,'End KS4 denominations'!A:G,7,0)</f>
        <v>389</v>
      </c>
      <c r="AR4137" s="5" t="str">
        <f t="shared" si="64"/>
        <v>Boys.S9.state-funded mainstream.Total.Muslim</v>
      </c>
    </row>
    <row r="4138" spans="1:44" x14ac:dyDescent="0.25">
      <c r="A4138">
        <v>201819</v>
      </c>
      <c r="B4138" t="s">
        <v>19</v>
      </c>
      <c r="C4138" t="s">
        <v>110</v>
      </c>
      <c r="D4138" t="s">
        <v>20</v>
      </c>
      <c r="E4138" t="s">
        <v>21</v>
      </c>
      <c r="F4138" t="s">
        <v>22</v>
      </c>
      <c r="G4138" t="s">
        <v>113</v>
      </c>
      <c r="H4138" t="s">
        <v>132</v>
      </c>
      <c r="I4138" t="s">
        <v>166</v>
      </c>
      <c r="J4138" t="s">
        <v>161</v>
      </c>
      <c r="K4138" t="s">
        <v>137</v>
      </c>
      <c r="L4138" t="s">
        <v>67</v>
      </c>
      <c r="M4138" t="s">
        <v>26</v>
      </c>
      <c r="N4138">
        <v>769</v>
      </c>
      <c r="O4138">
        <v>769</v>
      </c>
      <c r="P4138">
        <v>724</v>
      </c>
      <c r="Q4138">
        <v>682</v>
      </c>
      <c r="R4138">
        <v>0</v>
      </c>
      <c r="S4138">
        <v>0</v>
      </c>
      <c r="T4138">
        <v>0</v>
      </c>
      <c r="U4138">
        <v>0</v>
      </c>
      <c r="V4138">
        <v>100</v>
      </c>
      <c r="W4138">
        <v>94</v>
      </c>
      <c r="X4138">
        <v>88</v>
      </c>
      <c r="Y4138" t="s">
        <v>173</v>
      </c>
      <c r="Z4138" t="s">
        <v>173</v>
      </c>
      <c r="AA4138" t="s">
        <v>173</v>
      </c>
      <c r="AB4138" t="s">
        <v>173</v>
      </c>
      <c r="AC4138" s="25">
        <v>98.212005108556838</v>
      </c>
      <c r="AD4138" s="25">
        <v>92.464878671775224</v>
      </c>
      <c r="AE4138" s="25">
        <v>87.100893997445723</v>
      </c>
      <c r="AQ4138" s="5">
        <f>VLOOKUP(AR4138,'End KS4 denominations'!A:G,7,0)</f>
        <v>783</v>
      </c>
      <c r="AR4138" s="5" t="str">
        <f t="shared" si="64"/>
        <v>Girls.S9.state-funded mainstream.Total.Muslim</v>
      </c>
    </row>
    <row r="4139" spans="1:44" x14ac:dyDescent="0.25">
      <c r="A4139">
        <v>201819</v>
      </c>
      <c r="B4139" t="s">
        <v>19</v>
      </c>
      <c r="C4139" t="s">
        <v>110</v>
      </c>
      <c r="D4139" t="s">
        <v>20</v>
      </c>
      <c r="E4139" t="s">
        <v>21</v>
      </c>
      <c r="F4139" t="s">
        <v>22</v>
      </c>
      <c r="G4139" t="s">
        <v>161</v>
      </c>
      <c r="H4139" t="s">
        <v>132</v>
      </c>
      <c r="I4139" t="s">
        <v>166</v>
      </c>
      <c r="J4139" t="s">
        <v>161</v>
      </c>
      <c r="K4139" t="s">
        <v>137</v>
      </c>
      <c r="L4139" t="s">
        <v>67</v>
      </c>
      <c r="M4139" t="s">
        <v>26</v>
      </c>
      <c r="N4139">
        <v>1149</v>
      </c>
      <c r="O4139">
        <v>1147</v>
      </c>
      <c r="P4139">
        <v>1080</v>
      </c>
      <c r="Q4139">
        <v>1019</v>
      </c>
      <c r="R4139">
        <v>0</v>
      </c>
      <c r="S4139">
        <v>0</v>
      </c>
      <c r="T4139">
        <v>0</v>
      </c>
      <c r="U4139">
        <v>0</v>
      </c>
      <c r="V4139">
        <v>99</v>
      </c>
      <c r="W4139">
        <v>93</v>
      </c>
      <c r="X4139">
        <v>88</v>
      </c>
      <c r="Y4139" t="s">
        <v>173</v>
      </c>
      <c r="Z4139" t="s">
        <v>173</v>
      </c>
      <c r="AA4139" t="s">
        <v>173</v>
      </c>
      <c r="AB4139" t="s">
        <v>173</v>
      </c>
      <c r="AC4139" s="25">
        <v>97.86689419795222</v>
      </c>
      <c r="AD4139" s="25">
        <v>92.150170648464169</v>
      </c>
      <c r="AE4139" s="25">
        <v>86.945392491467572</v>
      </c>
      <c r="AQ4139" s="5">
        <f>VLOOKUP(AR4139,'End KS4 denominations'!A:G,7,0)</f>
        <v>1172</v>
      </c>
      <c r="AR4139" s="5" t="str">
        <f t="shared" si="64"/>
        <v>Total.S9.state-funded mainstream.Total.Muslim</v>
      </c>
    </row>
    <row r="4140" spans="1:44" x14ac:dyDescent="0.25">
      <c r="A4140">
        <v>201819</v>
      </c>
      <c r="B4140" t="s">
        <v>19</v>
      </c>
      <c r="C4140" t="s">
        <v>110</v>
      </c>
      <c r="D4140" t="s">
        <v>20</v>
      </c>
      <c r="E4140" t="s">
        <v>21</v>
      </c>
      <c r="F4140" t="s">
        <v>22</v>
      </c>
      <c r="G4140" t="s">
        <v>111</v>
      </c>
      <c r="H4140" t="s">
        <v>132</v>
      </c>
      <c r="I4140" t="s">
        <v>166</v>
      </c>
      <c r="J4140" t="s">
        <v>161</v>
      </c>
      <c r="K4140" t="s">
        <v>91</v>
      </c>
      <c r="L4140" t="s">
        <v>67</v>
      </c>
      <c r="M4140" t="s">
        <v>26</v>
      </c>
      <c r="N4140">
        <v>58614</v>
      </c>
      <c r="O4140">
        <v>56795</v>
      </c>
      <c r="P4140">
        <v>35885</v>
      </c>
      <c r="Q4140">
        <v>28297</v>
      </c>
      <c r="R4140">
        <v>0</v>
      </c>
      <c r="S4140">
        <v>0</v>
      </c>
      <c r="T4140">
        <v>0</v>
      </c>
      <c r="U4140">
        <v>0</v>
      </c>
      <c r="V4140">
        <v>96</v>
      </c>
      <c r="W4140">
        <v>61</v>
      </c>
      <c r="X4140">
        <v>48</v>
      </c>
      <c r="Y4140" t="s">
        <v>173</v>
      </c>
      <c r="Z4140" t="s">
        <v>173</v>
      </c>
      <c r="AA4140" t="s">
        <v>173</v>
      </c>
      <c r="AB4140" t="s">
        <v>173</v>
      </c>
      <c r="AC4140" s="25">
        <v>25.593709161371724</v>
      </c>
      <c r="AD4140" s="25">
        <v>16.170970213149474</v>
      </c>
      <c r="AE4140" s="25">
        <v>12.751565950159973</v>
      </c>
      <c r="AQ4140" s="5">
        <f>VLOOKUP(AR4140,'End KS4 denominations'!A:G,7,0)</f>
        <v>221910</v>
      </c>
      <c r="AR4140" s="5" t="str">
        <f t="shared" si="64"/>
        <v>Boys.S9.state-funded mainstream.Total.No religious character</v>
      </c>
    </row>
    <row r="4141" spans="1:44" x14ac:dyDescent="0.25">
      <c r="A4141">
        <v>201819</v>
      </c>
      <c r="B4141" t="s">
        <v>19</v>
      </c>
      <c r="C4141" t="s">
        <v>110</v>
      </c>
      <c r="D4141" t="s">
        <v>20</v>
      </c>
      <c r="E4141" t="s">
        <v>21</v>
      </c>
      <c r="F4141" t="s">
        <v>22</v>
      </c>
      <c r="G4141" t="s">
        <v>113</v>
      </c>
      <c r="H4141" t="s">
        <v>132</v>
      </c>
      <c r="I4141" t="s">
        <v>166</v>
      </c>
      <c r="J4141" t="s">
        <v>161</v>
      </c>
      <c r="K4141" t="s">
        <v>91</v>
      </c>
      <c r="L4141" t="s">
        <v>67</v>
      </c>
      <c r="M4141" t="s">
        <v>26</v>
      </c>
      <c r="N4141">
        <v>73420</v>
      </c>
      <c r="O4141">
        <v>72664</v>
      </c>
      <c r="P4141">
        <v>56730</v>
      </c>
      <c r="Q4141">
        <v>48675</v>
      </c>
      <c r="R4141">
        <v>0</v>
      </c>
      <c r="S4141">
        <v>0</v>
      </c>
      <c r="T4141">
        <v>0</v>
      </c>
      <c r="U4141">
        <v>0</v>
      </c>
      <c r="V4141">
        <v>98</v>
      </c>
      <c r="W4141">
        <v>77</v>
      </c>
      <c r="X4141">
        <v>66</v>
      </c>
      <c r="Y4141" t="s">
        <v>173</v>
      </c>
      <c r="Z4141" t="s">
        <v>173</v>
      </c>
      <c r="AA4141" t="s">
        <v>173</v>
      </c>
      <c r="AB4141" t="s">
        <v>173</v>
      </c>
      <c r="AC4141" s="25">
        <v>33.726149090520899</v>
      </c>
      <c r="AD4141" s="25">
        <v>26.330568615893025</v>
      </c>
      <c r="AE4141" s="25">
        <v>22.591934203747453</v>
      </c>
      <c r="AQ4141" s="5">
        <f>VLOOKUP(AR4141,'End KS4 denominations'!A:G,7,0)</f>
        <v>215453</v>
      </c>
      <c r="AR4141" s="5" t="str">
        <f t="shared" si="64"/>
        <v>Girls.S9.state-funded mainstream.Total.No religious character</v>
      </c>
    </row>
    <row r="4142" spans="1:44" x14ac:dyDescent="0.25">
      <c r="A4142">
        <v>201819</v>
      </c>
      <c r="B4142" t="s">
        <v>19</v>
      </c>
      <c r="C4142" t="s">
        <v>110</v>
      </c>
      <c r="D4142" t="s">
        <v>20</v>
      </c>
      <c r="E4142" t="s">
        <v>21</v>
      </c>
      <c r="F4142" t="s">
        <v>22</v>
      </c>
      <c r="G4142" t="s">
        <v>161</v>
      </c>
      <c r="H4142" t="s">
        <v>132</v>
      </c>
      <c r="I4142" t="s">
        <v>166</v>
      </c>
      <c r="J4142" t="s">
        <v>161</v>
      </c>
      <c r="K4142" t="s">
        <v>91</v>
      </c>
      <c r="L4142" t="s">
        <v>67</v>
      </c>
      <c r="M4142" t="s">
        <v>26</v>
      </c>
      <c r="N4142">
        <v>132034</v>
      </c>
      <c r="O4142">
        <v>129459</v>
      </c>
      <c r="P4142">
        <v>92615</v>
      </c>
      <c r="Q4142">
        <v>76972</v>
      </c>
      <c r="R4142">
        <v>0</v>
      </c>
      <c r="S4142">
        <v>0</v>
      </c>
      <c r="T4142">
        <v>0</v>
      </c>
      <c r="U4142">
        <v>0</v>
      </c>
      <c r="V4142">
        <v>98</v>
      </c>
      <c r="W4142">
        <v>70</v>
      </c>
      <c r="X4142">
        <v>58</v>
      </c>
      <c r="Y4142" t="s">
        <v>173</v>
      </c>
      <c r="Z4142" t="s">
        <v>173</v>
      </c>
      <c r="AA4142" t="s">
        <v>173</v>
      </c>
      <c r="AB4142" t="s">
        <v>173</v>
      </c>
      <c r="AC4142" s="25">
        <v>29.599897567924128</v>
      </c>
      <c r="AD4142" s="25">
        <v>21.17577389948395</v>
      </c>
      <c r="AE4142" s="25">
        <v>17.599111035912959</v>
      </c>
      <c r="AQ4142" s="5">
        <f>VLOOKUP(AR4142,'End KS4 denominations'!A:G,7,0)</f>
        <v>437363</v>
      </c>
      <c r="AR4142" s="5" t="str">
        <f t="shared" si="64"/>
        <v>Total.S9.state-funded mainstream.Total.No religious character</v>
      </c>
    </row>
    <row r="4143" spans="1:44" x14ac:dyDescent="0.25">
      <c r="A4143">
        <v>201819</v>
      </c>
      <c r="B4143" t="s">
        <v>19</v>
      </c>
      <c r="C4143" t="s">
        <v>110</v>
      </c>
      <c r="D4143" t="s">
        <v>20</v>
      </c>
      <c r="E4143" t="s">
        <v>21</v>
      </c>
      <c r="F4143" t="s">
        <v>22</v>
      </c>
      <c r="G4143" t="s">
        <v>111</v>
      </c>
      <c r="H4143" t="s">
        <v>132</v>
      </c>
      <c r="I4143" t="s">
        <v>166</v>
      </c>
      <c r="J4143" t="s">
        <v>161</v>
      </c>
      <c r="K4143" t="s">
        <v>133</v>
      </c>
      <c r="L4143" t="s">
        <v>67</v>
      </c>
      <c r="M4143" t="s">
        <v>26</v>
      </c>
      <c r="N4143">
        <v>2810</v>
      </c>
      <c r="O4143">
        <v>2754</v>
      </c>
      <c r="P4143">
        <v>1981</v>
      </c>
      <c r="Q4143">
        <v>1658</v>
      </c>
      <c r="R4143">
        <v>0</v>
      </c>
      <c r="S4143">
        <v>0</v>
      </c>
      <c r="T4143">
        <v>0</v>
      </c>
      <c r="U4143">
        <v>0</v>
      </c>
      <c r="V4143">
        <v>98</v>
      </c>
      <c r="W4143">
        <v>70</v>
      </c>
      <c r="X4143">
        <v>59</v>
      </c>
      <c r="Y4143" t="s">
        <v>173</v>
      </c>
      <c r="Z4143" t="s">
        <v>173</v>
      </c>
      <c r="AA4143" t="s">
        <v>173</v>
      </c>
      <c r="AB4143" t="s">
        <v>173</v>
      </c>
      <c r="AC4143" s="25">
        <v>53.862702914140428</v>
      </c>
      <c r="AD4143" s="25">
        <v>38.744377078036379</v>
      </c>
      <c r="AE4143" s="25">
        <v>32.427146489340899</v>
      </c>
      <c r="AQ4143" s="5">
        <f>VLOOKUP(AR4143,'End KS4 denominations'!A:G,7,0)</f>
        <v>5113</v>
      </c>
      <c r="AR4143" s="5" t="str">
        <f t="shared" si="64"/>
        <v>Boys.S9.state-funded mainstream.Total.Other Christian faith</v>
      </c>
    </row>
    <row r="4144" spans="1:44" x14ac:dyDescent="0.25">
      <c r="A4144">
        <v>201819</v>
      </c>
      <c r="B4144" t="s">
        <v>19</v>
      </c>
      <c r="C4144" t="s">
        <v>110</v>
      </c>
      <c r="D4144" t="s">
        <v>20</v>
      </c>
      <c r="E4144" t="s">
        <v>21</v>
      </c>
      <c r="F4144" t="s">
        <v>22</v>
      </c>
      <c r="G4144" t="s">
        <v>113</v>
      </c>
      <c r="H4144" t="s">
        <v>132</v>
      </c>
      <c r="I4144" t="s">
        <v>166</v>
      </c>
      <c r="J4144" t="s">
        <v>161</v>
      </c>
      <c r="K4144" t="s">
        <v>133</v>
      </c>
      <c r="L4144" t="s">
        <v>67</v>
      </c>
      <c r="M4144" t="s">
        <v>26</v>
      </c>
      <c r="N4144">
        <v>2687</v>
      </c>
      <c r="O4144">
        <v>2666</v>
      </c>
      <c r="P4144">
        <v>2207</v>
      </c>
      <c r="Q4144">
        <v>1934</v>
      </c>
      <c r="R4144">
        <v>0</v>
      </c>
      <c r="S4144">
        <v>0</v>
      </c>
      <c r="T4144">
        <v>0</v>
      </c>
      <c r="U4144">
        <v>0</v>
      </c>
      <c r="V4144">
        <v>99</v>
      </c>
      <c r="W4144">
        <v>82</v>
      </c>
      <c r="X4144">
        <v>71</v>
      </c>
      <c r="Y4144" t="s">
        <v>173</v>
      </c>
      <c r="Z4144" t="s">
        <v>173</v>
      </c>
      <c r="AA4144" t="s">
        <v>173</v>
      </c>
      <c r="AB4144" t="s">
        <v>173</v>
      </c>
      <c r="AC4144" s="25">
        <v>58.657865786578654</v>
      </c>
      <c r="AD4144" s="25">
        <v>48.558855885588557</v>
      </c>
      <c r="AE4144" s="25">
        <v>42.552255225522551</v>
      </c>
      <c r="AQ4144" s="5">
        <f>VLOOKUP(AR4144,'End KS4 denominations'!A:G,7,0)</f>
        <v>4545</v>
      </c>
      <c r="AR4144" s="5" t="str">
        <f t="shared" si="64"/>
        <v>Girls.S9.state-funded mainstream.Total.Other Christian faith</v>
      </c>
    </row>
    <row r="4145" spans="1:44" x14ac:dyDescent="0.25">
      <c r="A4145">
        <v>201819</v>
      </c>
      <c r="B4145" t="s">
        <v>19</v>
      </c>
      <c r="C4145" t="s">
        <v>110</v>
      </c>
      <c r="D4145" t="s">
        <v>20</v>
      </c>
      <c r="E4145" t="s">
        <v>21</v>
      </c>
      <c r="F4145" t="s">
        <v>22</v>
      </c>
      <c r="G4145" t="s">
        <v>161</v>
      </c>
      <c r="H4145" t="s">
        <v>132</v>
      </c>
      <c r="I4145" t="s">
        <v>166</v>
      </c>
      <c r="J4145" t="s">
        <v>161</v>
      </c>
      <c r="K4145" t="s">
        <v>133</v>
      </c>
      <c r="L4145" t="s">
        <v>67</v>
      </c>
      <c r="M4145" t="s">
        <v>26</v>
      </c>
      <c r="N4145">
        <v>5497</v>
      </c>
      <c r="O4145">
        <v>5420</v>
      </c>
      <c r="P4145">
        <v>4188</v>
      </c>
      <c r="Q4145">
        <v>3592</v>
      </c>
      <c r="R4145">
        <v>0</v>
      </c>
      <c r="S4145">
        <v>0</v>
      </c>
      <c r="T4145">
        <v>0</v>
      </c>
      <c r="U4145">
        <v>0</v>
      </c>
      <c r="V4145">
        <v>98</v>
      </c>
      <c r="W4145">
        <v>76</v>
      </c>
      <c r="X4145">
        <v>65</v>
      </c>
      <c r="Y4145" t="s">
        <v>173</v>
      </c>
      <c r="Z4145" t="s">
        <v>173</v>
      </c>
      <c r="AA4145" t="s">
        <v>173</v>
      </c>
      <c r="AB4145" t="s">
        <v>173</v>
      </c>
      <c r="AC4145" s="25">
        <v>56.119279353903494</v>
      </c>
      <c r="AD4145" s="25">
        <v>43.363015117001453</v>
      </c>
      <c r="AE4145" s="25">
        <v>37.191965210188442</v>
      </c>
      <c r="AQ4145" s="5">
        <f>VLOOKUP(AR4145,'End KS4 denominations'!A:G,7,0)</f>
        <v>9658</v>
      </c>
      <c r="AR4145" s="5" t="str">
        <f t="shared" si="64"/>
        <v>Total.S9.state-funded mainstream.Total.Other Christian faith</v>
      </c>
    </row>
    <row r="4146" spans="1:44" x14ac:dyDescent="0.25">
      <c r="A4146">
        <v>201819</v>
      </c>
      <c r="B4146" t="s">
        <v>19</v>
      </c>
      <c r="C4146" t="s">
        <v>110</v>
      </c>
      <c r="D4146" t="s">
        <v>20</v>
      </c>
      <c r="E4146" t="s">
        <v>21</v>
      </c>
      <c r="F4146" t="s">
        <v>22</v>
      </c>
      <c r="G4146" t="s">
        <v>111</v>
      </c>
      <c r="H4146" t="s">
        <v>132</v>
      </c>
      <c r="I4146" t="s">
        <v>166</v>
      </c>
      <c r="J4146" t="s">
        <v>161</v>
      </c>
      <c r="K4146" t="s">
        <v>134</v>
      </c>
      <c r="L4146" t="s">
        <v>67</v>
      </c>
      <c r="M4146" t="s">
        <v>26</v>
      </c>
      <c r="N4146">
        <v>23511</v>
      </c>
      <c r="O4146">
        <v>22890</v>
      </c>
      <c r="P4146">
        <v>15099</v>
      </c>
      <c r="Q4146">
        <v>11936</v>
      </c>
      <c r="R4146">
        <v>0</v>
      </c>
      <c r="S4146">
        <v>0</v>
      </c>
      <c r="T4146">
        <v>0</v>
      </c>
      <c r="U4146">
        <v>0</v>
      </c>
      <c r="V4146">
        <v>97</v>
      </c>
      <c r="W4146">
        <v>64</v>
      </c>
      <c r="X4146">
        <v>50</v>
      </c>
      <c r="Y4146" t="s">
        <v>173</v>
      </c>
      <c r="Z4146" t="s">
        <v>173</v>
      </c>
      <c r="AA4146" t="s">
        <v>173</v>
      </c>
      <c r="AB4146" t="s">
        <v>173</v>
      </c>
      <c r="AC4146" s="25">
        <v>92.146048870818404</v>
      </c>
      <c r="AD4146" s="25">
        <v>60.78257719093434</v>
      </c>
      <c r="AE4146" s="25">
        <v>48.049595426915182</v>
      </c>
      <c r="AQ4146" s="5">
        <f>VLOOKUP(AR4146,'End KS4 denominations'!A:G,7,0)</f>
        <v>24841</v>
      </c>
      <c r="AR4146" s="5" t="str">
        <f t="shared" si="64"/>
        <v>Boys.S9.state-funded mainstream.Total.Roman catholic</v>
      </c>
    </row>
    <row r="4147" spans="1:44" x14ac:dyDescent="0.25">
      <c r="A4147">
        <v>201819</v>
      </c>
      <c r="B4147" t="s">
        <v>19</v>
      </c>
      <c r="C4147" t="s">
        <v>110</v>
      </c>
      <c r="D4147" t="s">
        <v>20</v>
      </c>
      <c r="E4147" t="s">
        <v>21</v>
      </c>
      <c r="F4147" t="s">
        <v>22</v>
      </c>
      <c r="G4147" t="s">
        <v>113</v>
      </c>
      <c r="H4147" t="s">
        <v>132</v>
      </c>
      <c r="I4147" t="s">
        <v>166</v>
      </c>
      <c r="J4147" t="s">
        <v>161</v>
      </c>
      <c r="K4147" t="s">
        <v>134</v>
      </c>
      <c r="L4147" t="s">
        <v>67</v>
      </c>
      <c r="M4147" t="s">
        <v>26</v>
      </c>
      <c r="N4147">
        <v>25191</v>
      </c>
      <c r="O4147">
        <v>24960</v>
      </c>
      <c r="P4147">
        <v>19868</v>
      </c>
      <c r="Q4147">
        <v>17187</v>
      </c>
      <c r="R4147">
        <v>0</v>
      </c>
      <c r="S4147">
        <v>0</v>
      </c>
      <c r="T4147">
        <v>0</v>
      </c>
      <c r="U4147">
        <v>0</v>
      </c>
      <c r="V4147">
        <v>99</v>
      </c>
      <c r="W4147">
        <v>78</v>
      </c>
      <c r="X4147">
        <v>68</v>
      </c>
      <c r="Y4147" t="s">
        <v>173</v>
      </c>
      <c r="Z4147" t="s">
        <v>173</v>
      </c>
      <c r="AA4147" t="s">
        <v>173</v>
      </c>
      <c r="AB4147" t="s">
        <v>173</v>
      </c>
      <c r="AC4147" s="25">
        <v>95.764272559852671</v>
      </c>
      <c r="AD4147" s="25">
        <v>76.22774708410067</v>
      </c>
      <c r="AE4147" s="25">
        <v>65.941528545119709</v>
      </c>
      <c r="AQ4147" s="5">
        <f>VLOOKUP(AR4147,'End KS4 denominations'!A:G,7,0)</f>
        <v>26064</v>
      </c>
      <c r="AR4147" s="5" t="str">
        <f t="shared" si="64"/>
        <v>Girls.S9.state-funded mainstream.Total.Roman catholic</v>
      </c>
    </row>
    <row r="4148" spans="1:44" x14ac:dyDescent="0.25">
      <c r="A4148">
        <v>201819</v>
      </c>
      <c r="B4148" t="s">
        <v>19</v>
      </c>
      <c r="C4148" t="s">
        <v>110</v>
      </c>
      <c r="D4148" t="s">
        <v>20</v>
      </c>
      <c r="E4148" t="s">
        <v>21</v>
      </c>
      <c r="F4148" t="s">
        <v>22</v>
      </c>
      <c r="G4148" t="s">
        <v>161</v>
      </c>
      <c r="H4148" t="s">
        <v>132</v>
      </c>
      <c r="I4148" t="s">
        <v>166</v>
      </c>
      <c r="J4148" t="s">
        <v>161</v>
      </c>
      <c r="K4148" t="s">
        <v>134</v>
      </c>
      <c r="L4148" t="s">
        <v>67</v>
      </c>
      <c r="M4148" t="s">
        <v>26</v>
      </c>
      <c r="N4148">
        <v>48702</v>
      </c>
      <c r="O4148">
        <v>47850</v>
      </c>
      <c r="P4148">
        <v>34967</v>
      </c>
      <c r="Q4148">
        <v>29123</v>
      </c>
      <c r="R4148">
        <v>0</v>
      </c>
      <c r="S4148">
        <v>0</v>
      </c>
      <c r="T4148">
        <v>0</v>
      </c>
      <c r="U4148">
        <v>0</v>
      </c>
      <c r="V4148">
        <v>98</v>
      </c>
      <c r="W4148">
        <v>71</v>
      </c>
      <c r="X4148">
        <v>59</v>
      </c>
      <c r="Y4148" t="s">
        <v>173</v>
      </c>
      <c r="Z4148" t="s">
        <v>173</v>
      </c>
      <c r="AA4148" t="s">
        <v>173</v>
      </c>
      <c r="AB4148" t="s">
        <v>173</v>
      </c>
      <c r="AC4148" s="25">
        <v>93.99862488950005</v>
      </c>
      <c r="AD4148" s="25">
        <v>68.69069835968962</v>
      </c>
      <c r="AE4148" s="25">
        <v>57.210490128671054</v>
      </c>
      <c r="AQ4148" s="5">
        <f>VLOOKUP(AR4148,'End KS4 denominations'!A:G,7,0)</f>
        <v>50905</v>
      </c>
      <c r="AR4148" s="5" t="str">
        <f t="shared" si="64"/>
        <v>Total.S9.state-funded mainstream.Total.Roman catholic</v>
      </c>
    </row>
    <row r="4149" spans="1:44" x14ac:dyDescent="0.25">
      <c r="A4149">
        <v>201819</v>
      </c>
      <c r="B4149" t="s">
        <v>19</v>
      </c>
      <c r="C4149" t="s">
        <v>110</v>
      </c>
      <c r="D4149" t="s">
        <v>20</v>
      </c>
      <c r="E4149" t="s">
        <v>21</v>
      </c>
      <c r="F4149" t="s">
        <v>22</v>
      </c>
      <c r="G4149" t="s">
        <v>111</v>
      </c>
      <c r="H4149" t="s">
        <v>132</v>
      </c>
      <c r="I4149" t="s">
        <v>166</v>
      </c>
      <c r="J4149" t="s">
        <v>161</v>
      </c>
      <c r="K4149" t="s">
        <v>138</v>
      </c>
      <c r="L4149" t="s">
        <v>67</v>
      </c>
      <c r="M4149" t="s">
        <v>26</v>
      </c>
      <c r="N4149">
        <v>173</v>
      </c>
      <c r="O4149">
        <v>171</v>
      </c>
      <c r="P4149">
        <v>131</v>
      </c>
      <c r="Q4149">
        <v>104</v>
      </c>
      <c r="R4149">
        <v>0</v>
      </c>
      <c r="S4149">
        <v>0</v>
      </c>
      <c r="T4149">
        <v>0</v>
      </c>
      <c r="U4149">
        <v>0</v>
      </c>
      <c r="V4149">
        <v>98</v>
      </c>
      <c r="W4149">
        <v>75</v>
      </c>
      <c r="X4149">
        <v>60</v>
      </c>
      <c r="Y4149" t="s">
        <v>173</v>
      </c>
      <c r="Z4149" t="s">
        <v>173</v>
      </c>
      <c r="AA4149" t="s">
        <v>173</v>
      </c>
      <c r="AB4149" t="s">
        <v>173</v>
      </c>
      <c r="AC4149" s="25">
        <v>89.528795811518322</v>
      </c>
      <c r="AD4149" s="25">
        <v>68.586387434554979</v>
      </c>
      <c r="AE4149" s="25">
        <v>54.450261780104711</v>
      </c>
      <c r="AQ4149" s="5">
        <f>VLOOKUP(AR4149,'End KS4 denominations'!A:G,7,0)</f>
        <v>191</v>
      </c>
      <c r="AR4149" s="5" t="str">
        <f t="shared" si="64"/>
        <v>Boys.S9.state-funded mainstream.Total.Sikh</v>
      </c>
    </row>
    <row r="4150" spans="1:44" x14ac:dyDescent="0.25">
      <c r="A4150">
        <v>201819</v>
      </c>
      <c r="B4150" t="s">
        <v>19</v>
      </c>
      <c r="C4150" t="s">
        <v>110</v>
      </c>
      <c r="D4150" t="s">
        <v>20</v>
      </c>
      <c r="E4150" t="s">
        <v>21</v>
      </c>
      <c r="F4150" t="s">
        <v>22</v>
      </c>
      <c r="G4150" t="s">
        <v>113</v>
      </c>
      <c r="H4150" t="s">
        <v>132</v>
      </c>
      <c r="I4150" t="s">
        <v>166</v>
      </c>
      <c r="J4150" t="s">
        <v>161</v>
      </c>
      <c r="K4150" t="s">
        <v>138</v>
      </c>
      <c r="L4150" t="s">
        <v>67</v>
      </c>
      <c r="M4150" t="s">
        <v>26</v>
      </c>
      <c r="N4150">
        <v>156</v>
      </c>
      <c r="O4150">
        <v>156</v>
      </c>
      <c r="P4150">
        <v>136</v>
      </c>
      <c r="Q4150">
        <v>124</v>
      </c>
      <c r="R4150">
        <v>0</v>
      </c>
      <c r="S4150">
        <v>0</v>
      </c>
      <c r="T4150">
        <v>0</v>
      </c>
      <c r="U4150">
        <v>0</v>
      </c>
      <c r="V4150">
        <v>100</v>
      </c>
      <c r="W4150">
        <v>87</v>
      </c>
      <c r="X4150">
        <v>79</v>
      </c>
      <c r="Y4150" t="s">
        <v>173</v>
      </c>
      <c r="Z4150" t="s">
        <v>173</v>
      </c>
      <c r="AA4150" t="s">
        <v>173</v>
      </c>
      <c r="AB4150" t="s">
        <v>173</v>
      </c>
      <c r="AC4150" s="25">
        <v>98.734177215189874</v>
      </c>
      <c r="AD4150" s="25">
        <v>86.075949367088612</v>
      </c>
      <c r="AE4150" s="25">
        <v>78.48101265822784</v>
      </c>
      <c r="AQ4150" s="5">
        <f>VLOOKUP(AR4150,'End KS4 denominations'!A:G,7,0)</f>
        <v>158</v>
      </c>
      <c r="AR4150" s="5" t="str">
        <f t="shared" si="64"/>
        <v>Girls.S9.state-funded mainstream.Total.Sikh</v>
      </c>
    </row>
    <row r="4151" spans="1:44" x14ac:dyDescent="0.25">
      <c r="A4151">
        <v>201819</v>
      </c>
      <c r="B4151" t="s">
        <v>19</v>
      </c>
      <c r="C4151" t="s">
        <v>110</v>
      </c>
      <c r="D4151" t="s">
        <v>20</v>
      </c>
      <c r="E4151" t="s">
        <v>21</v>
      </c>
      <c r="F4151" t="s">
        <v>22</v>
      </c>
      <c r="G4151" t="s">
        <v>161</v>
      </c>
      <c r="H4151" t="s">
        <v>132</v>
      </c>
      <c r="I4151" t="s">
        <v>166</v>
      </c>
      <c r="J4151" t="s">
        <v>161</v>
      </c>
      <c r="K4151" t="s">
        <v>138</v>
      </c>
      <c r="L4151" t="s">
        <v>67</v>
      </c>
      <c r="M4151" t="s">
        <v>26</v>
      </c>
      <c r="N4151">
        <v>329</v>
      </c>
      <c r="O4151">
        <v>327</v>
      </c>
      <c r="P4151">
        <v>267</v>
      </c>
      <c r="Q4151">
        <v>228</v>
      </c>
      <c r="R4151">
        <v>0</v>
      </c>
      <c r="S4151">
        <v>0</v>
      </c>
      <c r="T4151">
        <v>0</v>
      </c>
      <c r="U4151">
        <v>0</v>
      </c>
      <c r="V4151">
        <v>99</v>
      </c>
      <c r="W4151">
        <v>81</v>
      </c>
      <c r="X4151">
        <v>69</v>
      </c>
      <c r="Y4151" t="s">
        <v>173</v>
      </c>
      <c r="Z4151" t="s">
        <v>173</v>
      </c>
      <c r="AA4151" t="s">
        <v>173</v>
      </c>
      <c r="AB4151" t="s">
        <v>173</v>
      </c>
      <c r="AC4151" s="25">
        <v>93.696275071633238</v>
      </c>
      <c r="AD4151" s="25">
        <v>76.504297994269336</v>
      </c>
      <c r="AE4151" s="25">
        <v>65.329512893982809</v>
      </c>
      <c r="AQ4151" s="5">
        <f>VLOOKUP(AR4151,'End KS4 denominations'!A:G,7,0)</f>
        <v>349</v>
      </c>
      <c r="AR4151" s="5" t="str">
        <f t="shared" si="64"/>
        <v>Total.S9.state-funded mainstream.Total.Sikh</v>
      </c>
    </row>
    <row r="4152" spans="1:44" x14ac:dyDescent="0.25">
      <c r="A4152">
        <v>201819</v>
      </c>
      <c r="B4152" t="s">
        <v>19</v>
      </c>
      <c r="C4152" t="s">
        <v>110</v>
      </c>
      <c r="D4152" t="s">
        <v>20</v>
      </c>
      <c r="E4152" t="s">
        <v>21</v>
      </c>
      <c r="F4152" t="s">
        <v>22</v>
      </c>
      <c r="G4152" t="s">
        <v>111</v>
      </c>
      <c r="H4152" t="s">
        <v>132</v>
      </c>
      <c r="I4152" t="s">
        <v>166</v>
      </c>
      <c r="J4152" t="s">
        <v>161</v>
      </c>
      <c r="K4152" t="s">
        <v>90</v>
      </c>
      <c r="L4152" t="s">
        <v>68</v>
      </c>
      <c r="M4152" t="s">
        <v>26</v>
      </c>
      <c r="N4152">
        <v>565</v>
      </c>
      <c r="O4152">
        <v>552</v>
      </c>
      <c r="P4152">
        <v>337</v>
      </c>
      <c r="Q4152">
        <v>228</v>
      </c>
      <c r="R4152">
        <v>0</v>
      </c>
      <c r="S4152">
        <v>0</v>
      </c>
      <c r="T4152">
        <v>0</v>
      </c>
      <c r="U4152">
        <v>0</v>
      </c>
      <c r="V4152">
        <v>97</v>
      </c>
      <c r="W4152">
        <v>59</v>
      </c>
      <c r="X4152">
        <v>40</v>
      </c>
      <c r="Y4152" t="s">
        <v>173</v>
      </c>
      <c r="Z4152" t="s">
        <v>173</v>
      </c>
      <c r="AA4152" t="s">
        <v>173</v>
      </c>
      <c r="AB4152" t="s">
        <v>173</v>
      </c>
      <c r="AC4152" s="25">
        <v>3.6344482486173293</v>
      </c>
      <c r="AD4152" s="25">
        <v>2.2188569923623915</v>
      </c>
      <c r="AE4152" s="25">
        <v>1.5011851461680275</v>
      </c>
      <c r="AQ4152" s="5">
        <f>VLOOKUP(AR4152,'End KS4 denominations'!A:G,7,0)</f>
        <v>15188</v>
      </c>
      <c r="AR4152" s="5" t="str">
        <f t="shared" si="64"/>
        <v>Boys.S9.state-funded mainstream.Total.Church of England</v>
      </c>
    </row>
    <row r="4153" spans="1:44" x14ac:dyDescent="0.25">
      <c r="A4153">
        <v>201819</v>
      </c>
      <c r="B4153" t="s">
        <v>19</v>
      </c>
      <c r="C4153" t="s">
        <v>110</v>
      </c>
      <c r="D4153" t="s">
        <v>20</v>
      </c>
      <c r="E4153" t="s">
        <v>21</v>
      </c>
      <c r="F4153" t="s">
        <v>22</v>
      </c>
      <c r="G4153" t="s">
        <v>113</v>
      </c>
      <c r="H4153" t="s">
        <v>132</v>
      </c>
      <c r="I4153" t="s">
        <v>166</v>
      </c>
      <c r="J4153" t="s">
        <v>161</v>
      </c>
      <c r="K4153" t="s">
        <v>90</v>
      </c>
      <c r="L4153" t="s">
        <v>68</v>
      </c>
      <c r="M4153" t="s">
        <v>26</v>
      </c>
      <c r="N4153">
        <v>1230</v>
      </c>
      <c r="O4153">
        <v>1204</v>
      </c>
      <c r="P4153">
        <v>823</v>
      </c>
      <c r="Q4153">
        <v>653</v>
      </c>
      <c r="R4153">
        <v>0</v>
      </c>
      <c r="S4153">
        <v>0</v>
      </c>
      <c r="T4153">
        <v>0</v>
      </c>
      <c r="U4153">
        <v>0</v>
      </c>
      <c r="V4153">
        <v>97</v>
      </c>
      <c r="W4153">
        <v>66</v>
      </c>
      <c r="X4153">
        <v>53</v>
      </c>
      <c r="Y4153" t="s">
        <v>173</v>
      </c>
      <c r="Z4153" t="s">
        <v>173</v>
      </c>
      <c r="AA4153" t="s">
        <v>173</v>
      </c>
      <c r="AB4153" t="s">
        <v>173</v>
      </c>
      <c r="AC4153" s="25">
        <v>8.2201133337884897</v>
      </c>
      <c r="AD4153" s="25">
        <v>5.6188980678637268</v>
      </c>
      <c r="AE4153" s="25">
        <v>4.458250836348741</v>
      </c>
      <c r="AQ4153" s="5">
        <f>VLOOKUP(AR4153,'End KS4 denominations'!A:G,7,0)</f>
        <v>14647</v>
      </c>
      <c r="AR4153" s="5" t="str">
        <f t="shared" si="64"/>
        <v>Girls.S9.state-funded mainstream.Total.Church of England</v>
      </c>
    </row>
    <row r="4154" spans="1:44" x14ac:dyDescent="0.25">
      <c r="A4154">
        <v>201819</v>
      </c>
      <c r="B4154" t="s">
        <v>19</v>
      </c>
      <c r="C4154" t="s">
        <v>110</v>
      </c>
      <c r="D4154" t="s">
        <v>20</v>
      </c>
      <c r="E4154" t="s">
        <v>21</v>
      </c>
      <c r="F4154" t="s">
        <v>22</v>
      </c>
      <c r="G4154" t="s">
        <v>161</v>
      </c>
      <c r="H4154" t="s">
        <v>132</v>
      </c>
      <c r="I4154" t="s">
        <v>166</v>
      </c>
      <c r="J4154" t="s">
        <v>161</v>
      </c>
      <c r="K4154" t="s">
        <v>90</v>
      </c>
      <c r="L4154" t="s">
        <v>68</v>
      </c>
      <c r="M4154" t="s">
        <v>26</v>
      </c>
      <c r="N4154">
        <v>1795</v>
      </c>
      <c r="O4154">
        <v>1756</v>
      </c>
      <c r="P4154">
        <v>1160</v>
      </c>
      <c r="Q4154">
        <v>881</v>
      </c>
      <c r="R4154">
        <v>0</v>
      </c>
      <c r="S4154">
        <v>0</v>
      </c>
      <c r="T4154">
        <v>0</v>
      </c>
      <c r="U4154">
        <v>0</v>
      </c>
      <c r="V4154">
        <v>97</v>
      </c>
      <c r="W4154">
        <v>64</v>
      </c>
      <c r="X4154">
        <v>49</v>
      </c>
      <c r="Y4154" t="s">
        <v>173</v>
      </c>
      <c r="Z4154" t="s">
        <v>173</v>
      </c>
      <c r="AA4154" t="s">
        <v>173</v>
      </c>
      <c r="AB4154" t="s">
        <v>173</v>
      </c>
      <c r="AC4154" s="25">
        <v>5.8857047092341208</v>
      </c>
      <c r="AD4154" s="25">
        <v>3.8880509468744764</v>
      </c>
      <c r="AE4154" s="25">
        <v>2.952907658790012</v>
      </c>
      <c r="AQ4154" s="5">
        <f>VLOOKUP(AR4154,'End KS4 denominations'!A:G,7,0)</f>
        <v>29835</v>
      </c>
      <c r="AR4154" s="5" t="str">
        <f t="shared" si="64"/>
        <v>Total.S9.state-funded mainstream.Total.Church of England</v>
      </c>
    </row>
    <row r="4155" spans="1:44" x14ac:dyDescent="0.25">
      <c r="A4155">
        <v>201819</v>
      </c>
      <c r="B4155" t="s">
        <v>19</v>
      </c>
      <c r="C4155" t="s">
        <v>110</v>
      </c>
      <c r="D4155" t="s">
        <v>20</v>
      </c>
      <c r="E4155" t="s">
        <v>21</v>
      </c>
      <c r="F4155" t="s">
        <v>22</v>
      </c>
      <c r="G4155" t="s">
        <v>111</v>
      </c>
      <c r="H4155" t="s">
        <v>132</v>
      </c>
      <c r="I4155" t="s">
        <v>166</v>
      </c>
      <c r="J4155" t="s">
        <v>161</v>
      </c>
      <c r="K4155" t="s">
        <v>136</v>
      </c>
      <c r="L4155" t="s">
        <v>68</v>
      </c>
      <c r="M4155" t="s">
        <v>26</v>
      </c>
      <c r="N4155">
        <v>26</v>
      </c>
      <c r="O4155">
        <v>26</v>
      </c>
      <c r="P4155">
        <v>18</v>
      </c>
      <c r="Q4155">
        <v>13</v>
      </c>
      <c r="R4155">
        <v>0</v>
      </c>
      <c r="S4155">
        <v>0</v>
      </c>
      <c r="T4155">
        <v>0</v>
      </c>
      <c r="U4155">
        <v>0</v>
      </c>
      <c r="V4155">
        <v>100</v>
      </c>
      <c r="W4155">
        <v>69</v>
      </c>
      <c r="X4155">
        <v>50</v>
      </c>
      <c r="Y4155" t="s">
        <v>173</v>
      </c>
      <c r="Z4155" t="s">
        <v>173</v>
      </c>
      <c r="AA4155" t="s">
        <v>173</v>
      </c>
      <c r="AB4155" t="s">
        <v>173</v>
      </c>
      <c r="AC4155" s="25">
        <v>4.1666666666666661</v>
      </c>
      <c r="AD4155" s="25">
        <v>2.8846153846153846</v>
      </c>
      <c r="AE4155" s="25">
        <v>2.083333333333333</v>
      </c>
      <c r="AQ4155" s="5">
        <f>VLOOKUP(AR4155,'End KS4 denominations'!A:G,7,0)</f>
        <v>624</v>
      </c>
      <c r="AR4155" s="5" t="str">
        <f t="shared" si="64"/>
        <v>Boys.S9.state-funded mainstream.Total.Jewish</v>
      </c>
    </row>
    <row r="4156" spans="1:44" x14ac:dyDescent="0.25">
      <c r="A4156">
        <v>201819</v>
      </c>
      <c r="B4156" t="s">
        <v>19</v>
      </c>
      <c r="C4156" t="s">
        <v>110</v>
      </c>
      <c r="D4156" t="s">
        <v>20</v>
      </c>
      <c r="E4156" t="s">
        <v>21</v>
      </c>
      <c r="F4156" t="s">
        <v>22</v>
      </c>
      <c r="G4156" t="s">
        <v>113</v>
      </c>
      <c r="H4156" t="s">
        <v>132</v>
      </c>
      <c r="I4156" t="s">
        <v>166</v>
      </c>
      <c r="J4156" t="s">
        <v>161</v>
      </c>
      <c r="K4156" t="s">
        <v>136</v>
      </c>
      <c r="L4156" t="s">
        <v>68</v>
      </c>
      <c r="M4156" t="s">
        <v>26</v>
      </c>
      <c r="N4156">
        <v>61</v>
      </c>
      <c r="O4156">
        <v>61</v>
      </c>
      <c r="P4156">
        <v>51</v>
      </c>
      <c r="Q4156">
        <v>44</v>
      </c>
      <c r="R4156">
        <v>0</v>
      </c>
      <c r="S4156">
        <v>0</v>
      </c>
      <c r="T4156">
        <v>0</v>
      </c>
      <c r="U4156">
        <v>0</v>
      </c>
      <c r="V4156">
        <v>100</v>
      </c>
      <c r="W4156">
        <v>83</v>
      </c>
      <c r="X4156">
        <v>72</v>
      </c>
      <c r="Y4156" t="s">
        <v>173</v>
      </c>
      <c r="Z4156" t="s">
        <v>173</v>
      </c>
      <c r="AA4156" t="s">
        <v>173</v>
      </c>
      <c r="AB4156" t="s">
        <v>173</v>
      </c>
      <c r="AC4156" s="25">
        <v>8.015768725361367</v>
      </c>
      <c r="AD4156" s="25">
        <v>6.7017082785808144</v>
      </c>
      <c r="AE4156" s="25">
        <v>5.7818659658344282</v>
      </c>
      <c r="AQ4156" s="5">
        <f>VLOOKUP(AR4156,'End KS4 denominations'!A:G,7,0)</f>
        <v>761</v>
      </c>
      <c r="AR4156" s="5" t="str">
        <f t="shared" si="64"/>
        <v>Girls.S9.state-funded mainstream.Total.Jewish</v>
      </c>
    </row>
    <row r="4157" spans="1:44" x14ac:dyDescent="0.25">
      <c r="A4157">
        <v>201819</v>
      </c>
      <c r="B4157" t="s">
        <v>19</v>
      </c>
      <c r="C4157" t="s">
        <v>110</v>
      </c>
      <c r="D4157" t="s">
        <v>20</v>
      </c>
      <c r="E4157" t="s">
        <v>21</v>
      </c>
      <c r="F4157" t="s">
        <v>22</v>
      </c>
      <c r="G4157" t="s">
        <v>161</v>
      </c>
      <c r="H4157" t="s">
        <v>132</v>
      </c>
      <c r="I4157" t="s">
        <v>166</v>
      </c>
      <c r="J4157" t="s">
        <v>161</v>
      </c>
      <c r="K4157" t="s">
        <v>136</v>
      </c>
      <c r="L4157" t="s">
        <v>68</v>
      </c>
      <c r="M4157" t="s">
        <v>26</v>
      </c>
      <c r="N4157">
        <v>87</v>
      </c>
      <c r="O4157">
        <v>87</v>
      </c>
      <c r="P4157">
        <v>69</v>
      </c>
      <c r="Q4157">
        <v>57</v>
      </c>
      <c r="R4157">
        <v>0</v>
      </c>
      <c r="S4157">
        <v>0</v>
      </c>
      <c r="T4157">
        <v>0</v>
      </c>
      <c r="U4157">
        <v>0</v>
      </c>
      <c r="V4157">
        <v>100</v>
      </c>
      <c r="W4157">
        <v>79</v>
      </c>
      <c r="X4157">
        <v>65</v>
      </c>
      <c r="Y4157" t="s">
        <v>173</v>
      </c>
      <c r="Z4157" t="s">
        <v>173</v>
      </c>
      <c r="AA4157" t="s">
        <v>173</v>
      </c>
      <c r="AB4157" t="s">
        <v>173</v>
      </c>
      <c r="AC4157" s="25">
        <v>6.2815884476534301</v>
      </c>
      <c r="AD4157" s="25">
        <v>4.9819494584837543</v>
      </c>
      <c r="AE4157" s="25">
        <v>4.115523465703971</v>
      </c>
      <c r="AQ4157" s="5">
        <f>VLOOKUP(AR4157,'End KS4 denominations'!A:G,7,0)</f>
        <v>1385</v>
      </c>
      <c r="AR4157" s="5" t="str">
        <f t="shared" si="64"/>
        <v>Total.S9.state-funded mainstream.Total.Jewish</v>
      </c>
    </row>
    <row r="4158" spans="1:44" x14ac:dyDescent="0.25">
      <c r="A4158">
        <v>201819</v>
      </c>
      <c r="B4158" t="s">
        <v>19</v>
      </c>
      <c r="C4158" t="s">
        <v>110</v>
      </c>
      <c r="D4158" t="s">
        <v>20</v>
      </c>
      <c r="E4158" t="s">
        <v>21</v>
      </c>
      <c r="F4158" t="s">
        <v>22</v>
      </c>
      <c r="G4158" t="s">
        <v>111</v>
      </c>
      <c r="H4158" t="s">
        <v>132</v>
      </c>
      <c r="I4158" t="s">
        <v>166</v>
      </c>
      <c r="J4158" t="s">
        <v>161</v>
      </c>
      <c r="K4158" t="s">
        <v>91</v>
      </c>
      <c r="L4158" t="s">
        <v>68</v>
      </c>
      <c r="M4158" t="s">
        <v>26</v>
      </c>
      <c r="N4158">
        <v>8466</v>
      </c>
      <c r="O4158">
        <v>8125</v>
      </c>
      <c r="P4158">
        <v>4559</v>
      </c>
      <c r="Q4158">
        <v>3221</v>
      </c>
      <c r="R4158">
        <v>0</v>
      </c>
      <c r="S4158">
        <v>0</v>
      </c>
      <c r="T4158">
        <v>0</v>
      </c>
      <c r="U4158">
        <v>0</v>
      </c>
      <c r="V4158">
        <v>95</v>
      </c>
      <c r="W4158">
        <v>53</v>
      </c>
      <c r="X4158">
        <v>38</v>
      </c>
      <c r="Y4158" t="s">
        <v>173</v>
      </c>
      <c r="Z4158" t="s">
        <v>173</v>
      </c>
      <c r="AA4158" t="s">
        <v>173</v>
      </c>
      <c r="AB4158" t="s">
        <v>173</v>
      </c>
      <c r="AC4158" s="25">
        <v>3.661394258933802</v>
      </c>
      <c r="AD4158" s="25">
        <v>2.054436483258979</v>
      </c>
      <c r="AE4158" s="25">
        <v>1.4514893425262494</v>
      </c>
      <c r="AQ4158" s="5">
        <f>VLOOKUP(AR4158,'End KS4 denominations'!A:G,7,0)</f>
        <v>221910</v>
      </c>
      <c r="AR4158" s="5" t="str">
        <f t="shared" si="64"/>
        <v>Boys.S9.state-funded mainstream.Total.No religious character</v>
      </c>
    </row>
    <row r="4159" spans="1:44" x14ac:dyDescent="0.25">
      <c r="A4159">
        <v>201819</v>
      </c>
      <c r="B4159" t="s">
        <v>19</v>
      </c>
      <c r="C4159" t="s">
        <v>110</v>
      </c>
      <c r="D4159" t="s">
        <v>20</v>
      </c>
      <c r="E4159" t="s">
        <v>21</v>
      </c>
      <c r="F4159" t="s">
        <v>22</v>
      </c>
      <c r="G4159" t="s">
        <v>113</v>
      </c>
      <c r="H4159" t="s">
        <v>132</v>
      </c>
      <c r="I4159" t="s">
        <v>166</v>
      </c>
      <c r="J4159" t="s">
        <v>161</v>
      </c>
      <c r="K4159" t="s">
        <v>91</v>
      </c>
      <c r="L4159" t="s">
        <v>68</v>
      </c>
      <c r="M4159" t="s">
        <v>26</v>
      </c>
      <c r="N4159">
        <v>20510</v>
      </c>
      <c r="O4159">
        <v>20199</v>
      </c>
      <c r="P4159">
        <v>14070</v>
      </c>
      <c r="Q4159">
        <v>11185</v>
      </c>
      <c r="R4159">
        <v>0</v>
      </c>
      <c r="S4159">
        <v>0</v>
      </c>
      <c r="T4159">
        <v>0</v>
      </c>
      <c r="U4159">
        <v>0</v>
      </c>
      <c r="V4159">
        <v>98</v>
      </c>
      <c r="W4159">
        <v>68</v>
      </c>
      <c r="X4159">
        <v>54</v>
      </c>
      <c r="Y4159" t="s">
        <v>173</v>
      </c>
      <c r="Z4159" t="s">
        <v>173</v>
      </c>
      <c r="AA4159" t="s">
        <v>173</v>
      </c>
      <c r="AB4159" t="s">
        <v>173</v>
      </c>
      <c r="AC4159" s="25">
        <v>9.3751305389110389</v>
      </c>
      <c r="AD4159" s="25">
        <v>6.5304265895578153</v>
      </c>
      <c r="AE4159" s="25">
        <v>5.1913874487707297</v>
      </c>
      <c r="AQ4159" s="5">
        <f>VLOOKUP(AR4159,'End KS4 denominations'!A:G,7,0)</f>
        <v>215453</v>
      </c>
      <c r="AR4159" s="5" t="str">
        <f t="shared" si="64"/>
        <v>Girls.S9.state-funded mainstream.Total.No religious character</v>
      </c>
    </row>
    <row r="4160" spans="1:44" x14ac:dyDescent="0.25">
      <c r="A4160">
        <v>201819</v>
      </c>
      <c r="B4160" t="s">
        <v>19</v>
      </c>
      <c r="C4160" t="s">
        <v>110</v>
      </c>
      <c r="D4160" t="s">
        <v>20</v>
      </c>
      <c r="E4160" t="s">
        <v>21</v>
      </c>
      <c r="F4160" t="s">
        <v>22</v>
      </c>
      <c r="G4160" t="s">
        <v>161</v>
      </c>
      <c r="H4160" t="s">
        <v>132</v>
      </c>
      <c r="I4160" t="s">
        <v>166</v>
      </c>
      <c r="J4160" t="s">
        <v>161</v>
      </c>
      <c r="K4160" t="s">
        <v>91</v>
      </c>
      <c r="L4160" t="s">
        <v>68</v>
      </c>
      <c r="M4160" t="s">
        <v>26</v>
      </c>
      <c r="N4160">
        <v>28976</v>
      </c>
      <c r="O4160">
        <v>28324</v>
      </c>
      <c r="P4160">
        <v>18629</v>
      </c>
      <c r="Q4160">
        <v>14406</v>
      </c>
      <c r="R4160">
        <v>0</v>
      </c>
      <c r="S4160">
        <v>0</v>
      </c>
      <c r="T4160">
        <v>0</v>
      </c>
      <c r="U4160">
        <v>0</v>
      </c>
      <c r="V4160">
        <v>97</v>
      </c>
      <c r="W4160">
        <v>64</v>
      </c>
      <c r="X4160">
        <v>49</v>
      </c>
      <c r="Y4160" t="s">
        <v>173</v>
      </c>
      <c r="Z4160" t="s">
        <v>173</v>
      </c>
      <c r="AA4160" t="s">
        <v>173</v>
      </c>
      <c r="AB4160" t="s">
        <v>173</v>
      </c>
      <c r="AC4160" s="25">
        <v>6.4760850826430225</v>
      </c>
      <c r="AD4160" s="25">
        <v>4.2593909407060035</v>
      </c>
      <c r="AE4160" s="25">
        <v>3.2938314397880024</v>
      </c>
      <c r="AQ4160" s="5">
        <f>VLOOKUP(AR4160,'End KS4 denominations'!A:G,7,0)</f>
        <v>437363</v>
      </c>
      <c r="AR4160" s="5" t="str">
        <f t="shared" ref="AR4160:AR4188" si="65">CONCATENATE(G4160,".",H4160,".",I4160,".",J4160,".",K4160)</f>
        <v>Total.S9.state-funded mainstream.Total.No religious character</v>
      </c>
    </row>
    <row r="4161" spans="1:44" x14ac:dyDescent="0.25">
      <c r="A4161">
        <v>201819</v>
      </c>
      <c r="B4161" t="s">
        <v>19</v>
      </c>
      <c r="C4161" t="s">
        <v>110</v>
      </c>
      <c r="D4161" t="s">
        <v>20</v>
      </c>
      <c r="E4161" t="s">
        <v>21</v>
      </c>
      <c r="F4161" t="s">
        <v>22</v>
      </c>
      <c r="G4161" t="s">
        <v>111</v>
      </c>
      <c r="H4161" t="s">
        <v>132</v>
      </c>
      <c r="I4161" t="s">
        <v>166</v>
      </c>
      <c r="J4161" t="s">
        <v>161</v>
      </c>
      <c r="K4161" t="s">
        <v>133</v>
      </c>
      <c r="L4161" t="s">
        <v>68</v>
      </c>
      <c r="M4161" t="s">
        <v>26</v>
      </c>
      <c r="N4161">
        <v>79</v>
      </c>
      <c r="O4161">
        <v>78</v>
      </c>
      <c r="P4161">
        <v>42</v>
      </c>
      <c r="Q4161">
        <v>30</v>
      </c>
      <c r="R4161">
        <v>0</v>
      </c>
      <c r="S4161">
        <v>0</v>
      </c>
      <c r="T4161">
        <v>0</v>
      </c>
      <c r="U4161">
        <v>0</v>
      </c>
      <c r="V4161">
        <v>98</v>
      </c>
      <c r="W4161">
        <v>53</v>
      </c>
      <c r="X4161">
        <v>37</v>
      </c>
      <c r="Y4161" t="s">
        <v>173</v>
      </c>
      <c r="Z4161" t="s">
        <v>173</v>
      </c>
      <c r="AA4161" t="s">
        <v>173</v>
      </c>
      <c r="AB4161" t="s">
        <v>173</v>
      </c>
      <c r="AC4161" s="25">
        <v>1.5255231762174848</v>
      </c>
      <c r="AD4161" s="25">
        <v>0.82143555642479948</v>
      </c>
      <c r="AE4161" s="25">
        <v>0.58673968316057112</v>
      </c>
      <c r="AQ4161" s="5">
        <f>VLOOKUP(AR4161,'End KS4 denominations'!A:G,7,0)</f>
        <v>5113</v>
      </c>
      <c r="AR4161" s="5" t="str">
        <f t="shared" si="65"/>
        <v>Boys.S9.state-funded mainstream.Total.Other Christian faith</v>
      </c>
    </row>
    <row r="4162" spans="1:44" x14ac:dyDescent="0.25">
      <c r="A4162">
        <v>201819</v>
      </c>
      <c r="B4162" t="s">
        <v>19</v>
      </c>
      <c r="C4162" t="s">
        <v>110</v>
      </c>
      <c r="D4162" t="s">
        <v>20</v>
      </c>
      <c r="E4162" t="s">
        <v>21</v>
      </c>
      <c r="F4162" t="s">
        <v>22</v>
      </c>
      <c r="G4162" t="s">
        <v>113</v>
      </c>
      <c r="H4162" t="s">
        <v>132</v>
      </c>
      <c r="I4162" t="s">
        <v>166</v>
      </c>
      <c r="J4162" t="s">
        <v>161</v>
      </c>
      <c r="K4162" t="s">
        <v>133</v>
      </c>
      <c r="L4162" t="s">
        <v>68</v>
      </c>
      <c r="M4162" t="s">
        <v>26</v>
      </c>
      <c r="N4162">
        <v>194</v>
      </c>
      <c r="O4162">
        <v>194</v>
      </c>
      <c r="P4162">
        <v>139</v>
      </c>
      <c r="Q4162">
        <v>104</v>
      </c>
      <c r="R4162">
        <v>0</v>
      </c>
      <c r="S4162">
        <v>0</v>
      </c>
      <c r="T4162">
        <v>0</v>
      </c>
      <c r="U4162">
        <v>0</v>
      </c>
      <c r="V4162">
        <v>100</v>
      </c>
      <c r="W4162">
        <v>71</v>
      </c>
      <c r="X4162">
        <v>53</v>
      </c>
      <c r="Y4162" t="s">
        <v>173</v>
      </c>
      <c r="Z4162" t="s">
        <v>173</v>
      </c>
      <c r="AA4162" t="s">
        <v>173</v>
      </c>
      <c r="AB4162" t="s">
        <v>173</v>
      </c>
      <c r="AC4162" s="25">
        <v>4.268426842684268</v>
      </c>
      <c r="AD4162" s="25">
        <v>3.0583058305830582</v>
      </c>
      <c r="AE4162" s="25">
        <v>2.2882288228822882</v>
      </c>
      <c r="AQ4162" s="5">
        <f>VLOOKUP(AR4162,'End KS4 denominations'!A:G,7,0)</f>
        <v>4545</v>
      </c>
      <c r="AR4162" s="5" t="str">
        <f t="shared" si="65"/>
        <v>Girls.S9.state-funded mainstream.Total.Other Christian faith</v>
      </c>
    </row>
    <row r="4163" spans="1:44" x14ac:dyDescent="0.25">
      <c r="A4163">
        <v>201819</v>
      </c>
      <c r="B4163" t="s">
        <v>19</v>
      </c>
      <c r="C4163" t="s">
        <v>110</v>
      </c>
      <c r="D4163" t="s">
        <v>20</v>
      </c>
      <c r="E4163" t="s">
        <v>21</v>
      </c>
      <c r="F4163" t="s">
        <v>22</v>
      </c>
      <c r="G4163" t="s">
        <v>161</v>
      </c>
      <c r="H4163" t="s">
        <v>132</v>
      </c>
      <c r="I4163" t="s">
        <v>166</v>
      </c>
      <c r="J4163" t="s">
        <v>161</v>
      </c>
      <c r="K4163" t="s">
        <v>133</v>
      </c>
      <c r="L4163" t="s">
        <v>68</v>
      </c>
      <c r="M4163" t="s">
        <v>26</v>
      </c>
      <c r="N4163">
        <v>273</v>
      </c>
      <c r="O4163">
        <v>272</v>
      </c>
      <c r="P4163">
        <v>181</v>
      </c>
      <c r="Q4163">
        <v>134</v>
      </c>
      <c r="R4163">
        <v>0</v>
      </c>
      <c r="S4163">
        <v>0</v>
      </c>
      <c r="T4163">
        <v>0</v>
      </c>
      <c r="U4163">
        <v>0</v>
      </c>
      <c r="V4163">
        <v>99</v>
      </c>
      <c r="W4163">
        <v>66</v>
      </c>
      <c r="X4163">
        <v>49</v>
      </c>
      <c r="Y4163" t="s">
        <v>173</v>
      </c>
      <c r="Z4163" t="s">
        <v>173</v>
      </c>
      <c r="AA4163" t="s">
        <v>173</v>
      </c>
      <c r="AB4163" t="s">
        <v>173</v>
      </c>
      <c r="AC4163" s="25">
        <v>2.8163180782770763</v>
      </c>
      <c r="AD4163" s="25">
        <v>1.8740940153240837</v>
      </c>
      <c r="AE4163" s="25">
        <v>1.387450817974736</v>
      </c>
      <c r="AQ4163" s="5">
        <f>VLOOKUP(AR4163,'End KS4 denominations'!A:G,7,0)</f>
        <v>9658</v>
      </c>
      <c r="AR4163" s="5" t="str">
        <f t="shared" si="65"/>
        <v>Total.S9.state-funded mainstream.Total.Other Christian faith</v>
      </c>
    </row>
    <row r="4164" spans="1:44" x14ac:dyDescent="0.25">
      <c r="A4164">
        <v>201819</v>
      </c>
      <c r="B4164" t="s">
        <v>19</v>
      </c>
      <c r="C4164" t="s">
        <v>110</v>
      </c>
      <c r="D4164" t="s">
        <v>20</v>
      </c>
      <c r="E4164" t="s">
        <v>21</v>
      </c>
      <c r="F4164" t="s">
        <v>22</v>
      </c>
      <c r="G4164" t="s">
        <v>111</v>
      </c>
      <c r="H4164" t="s">
        <v>132</v>
      </c>
      <c r="I4164" t="s">
        <v>166</v>
      </c>
      <c r="J4164" t="s">
        <v>161</v>
      </c>
      <c r="K4164" t="s">
        <v>134</v>
      </c>
      <c r="L4164" t="s">
        <v>68</v>
      </c>
      <c r="M4164" t="s">
        <v>26</v>
      </c>
      <c r="N4164">
        <v>461</v>
      </c>
      <c r="O4164">
        <v>443</v>
      </c>
      <c r="P4164">
        <v>252</v>
      </c>
      <c r="Q4164">
        <v>178</v>
      </c>
      <c r="R4164">
        <v>0</v>
      </c>
      <c r="S4164">
        <v>0</v>
      </c>
      <c r="T4164">
        <v>0</v>
      </c>
      <c r="U4164">
        <v>0</v>
      </c>
      <c r="V4164">
        <v>96</v>
      </c>
      <c r="W4164">
        <v>54</v>
      </c>
      <c r="X4164">
        <v>38</v>
      </c>
      <c r="Y4164" t="s">
        <v>173</v>
      </c>
      <c r="Z4164" t="s">
        <v>173</v>
      </c>
      <c r="AA4164" t="s">
        <v>173</v>
      </c>
      <c r="AB4164" t="s">
        <v>173</v>
      </c>
      <c r="AC4164" s="25">
        <v>1.7833420554728072</v>
      </c>
      <c r="AD4164" s="25">
        <v>1.0144519141741475</v>
      </c>
      <c r="AE4164" s="25">
        <v>0.71655730445634225</v>
      </c>
      <c r="AQ4164" s="5">
        <f>VLOOKUP(AR4164,'End KS4 denominations'!A:G,7,0)</f>
        <v>24841</v>
      </c>
      <c r="AR4164" s="5" t="str">
        <f t="shared" si="65"/>
        <v>Boys.S9.state-funded mainstream.Total.Roman catholic</v>
      </c>
    </row>
    <row r="4165" spans="1:44" x14ac:dyDescent="0.25">
      <c r="A4165">
        <v>201819</v>
      </c>
      <c r="B4165" t="s">
        <v>19</v>
      </c>
      <c r="C4165" t="s">
        <v>110</v>
      </c>
      <c r="D4165" t="s">
        <v>20</v>
      </c>
      <c r="E4165" t="s">
        <v>21</v>
      </c>
      <c r="F4165" t="s">
        <v>22</v>
      </c>
      <c r="G4165" t="s">
        <v>113</v>
      </c>
      <c r="H4165" t="s">
        <v>132</v>
      </c>
      <c r="I4165" t="s">
        <v>166</v>
      </c>
      <c r="J4165" t="s">
        <v>161</v>
      </c>
      <c r="K4165" t="s">
        <v>134</v>
      </c>
      <c r="L4165" t="s">
        <v>68</v>
      </c>
      <c r="M4165" t="s">
        <v>26</v>
      </c>
      <c r="N4165">
        <v>1269</v>
      </c>
      <c r="O4165">
        <v>1261</v>
      </c>
      <c r="P4165">
        <v>911</v>
      </c>
      <c r="Q4165">
        <v>701</v>
      </c>
      <c r="R4165">
        <v>0</v>
      </c>
      <c r="S4165">
        <v>0</v>
      </c>
      <c r="T4165">
        <v>0</v>
      </c>
      <c r="U4165">
        <v>0</v>
      </c>
      <c r="V4165">
        <v>99</v>
      </c>
      <c r="W4165">
        <v>71</v>
      </c>
      <c r="X4165">
        <v>55</v>
      </c>
      <c r="Y4165" t="s">
        <v>173</v>
      </c>
      <c r="Z4165" t="s">
        <v>173</v>
      </c>
      <c r="AA4165" t="s">
        <v>173</v>
      </c>
      <c r="AB4165" t="s">
        <v>173</v>
      </c>
      <c r="AC4165" s="25">
        <v>4.8380908532842239</v>
      </c>
      <c r="AD4165" s="25">
        <v>3.49524248004911</v>
      </c>
      <c r="AE4165" s="25">
        <v>2.689533456108042</v>
      </c>
      <c r="AQ4165" s="5">
        <f>VLOOKUP(AR4165,'End KS4 denominations'!A:G,7,0)</f>
        <v>26064</v>
      </c>
      <c r="AR4165" s="5" t="str">
        <f t="shared" si="65"/>
        <v>Girls.S9.state-funded mainstream.Total.Roman catholic</v>
      </c>
    </row>
    <row r="4166" spans="1:44" x14ac:dyDescent="0.25">
      <c r="A4166">
        <v>201819</v>
      </c>
      <c r="B4166" t="s">
        <v>19</v>
      </c>
      <c r="C4166" t="s">
        <v>110</v>
      </c>
      <c r="D4166" t="s">
        <v>20</v>
      </c>
      <c r="E4166" t="s">
        <v>21</v>
      </c>
      <c r="F4166" t="s">
        <v>22</v>
      </c>
      <c r="G4166" t="s">
        <v>161</v>
      </c>
      <c r="H4166" t="s">
        <v>132</v>
      </c>
      <c r="I4166" t="s">
        <v>166</v>
      </c>
      <c r="J4166" t="s">
        <v>161</v>
      </c>
      <c r="K4166" t="s">
        <v>134</v>
      </c>
      <c r="L4166" t="s">
        <v>68</v>
      </c>
      <c r="M4166" t="s">
        <v>26</v>
      </c>
      <c r="N4166">
        <v>1730</v>
      </c>
      <c r="O4166">
        <v>1704</v>
      </c>
      <c r="P4166">
        <v>1163</v>
      </c>
      <c r="Q4166">
        <v>879</v>
      </c>
      <c r="R4166">
        <v>0</v>
      </c>
      <c r="S4166">
        <v>0</v>
      </c>
      <c r="T4166">
        <v>0</v>
      </c>
      <c r="U4166">
        <v>0</v>
      </c>
      <c r="V4166">
        <v>98</v>
      </c>
      <c r="W4166">
        <v>67</v>
      </c>
      <c r="X4166">
        <v>50</v>
      </c>
      <c r="Y4166" t="s">
        <v>173</v>
      </c>
      <c r="Z4166" t="s">
        <v>173</v>
      </c>
      <c r="AA4166" t="s">
        <v>173</v>
      </c>
      <c r="AB4166" t="s">
        <v>173</v>
      </c>
      <c r="AC4166" s="25">
        <v>3.3474118455947353</v>
      </c>
      <c r="AD4166" s="25">
        <v>2.2846478734898339</v>
      </c>
      <c r="AE4166" s="25">
        <v>1.726745899224045</v>
      </c>
      <c r="AQ4166" s="5">
        <f>VLOOKUP(AR4166,'End KS4 denominations'!A:G,7,0)</f>
        <v>50905</v>
      </c>
      <c r="AR4166" s="5" t="str">
        <f t="shared" si="65"/>
        <v>Total.S9.state-funded mainstream.Total.Roman catholic</v>
      </c>
    </row>
    <row r="4167" spans="1:44" x14ac:dyDescent="0.25">
      <c r="A4167">
        <v>201819</v>
      </c>
      <c r="B4167" t="s">
        <v>19</v>
      </c>
      <c r="C4167" t="s">
        <v>110</v>
      </c>
      <c r="D4167" t="s">
        <v>20</v>
      </c>
      <c r="E4167" t="s">
        <v>21</v>
      </c>
      <c r="F4167" t="s">
        <v>22</v>
      </c>
      <c r="G4167" t="s">
        <v>111</v>
      </c>
      <c r="H4167" t="s">
        <v>132</v>
      </c>
      <c r="I4167" t="s">
        <v>166</v>
      </c>
      <c r="J4167" t="s">
        <v>161</v>
      </c>
      <c r="K4167" t="s">
        <v>90</v>
      </c>
      <c r="L4167" t="s">
        <v>69</v>
      </c>
      <c r="M4167" t="s">
        <v>26</v>
      </c>
      <c r="N4167">
        <v>2224</v>
      </c>
      <c r="O4167">
        <v>2180</v>
      </c>
      <c r="P4167">
        <v>1424</v>
      </c>
      <c r="Q4167">
        <v>1057</v>
      </c>
      <c r="R4167">
        <v>0</v>
      </c>
      <c r="S4167">
        <v>0</v>
      </c>
      <c r="T4167">
        <v>0</v>
      </c>
      <c r="U4167">
        <v>0</v>
      </c>
      <c r="V4167">
        <v>98</v>
      </c>
      <c r="W4167">
        <v>64</v>
      </c>
      <c r="X4167">
        <v>47</v>
      </c>
      <c r="Y4167" t="s">
        <v>173</v>
      </c>
      <c r="Z4167" t="s">
        <v>173</v>
      </c>
      <c r="AA4167" t="s">
        <v>173</v>
      </c>
      <c r="AB4167" t="s">
        <v>173</v>
      </c>
      <c r="AC4167" s="25">
        <v>14.35343692388728</v>
      </c>
      <c r="AD4167" s="25">
        <v>9.3758230181722411</v>
      </c>
      <c r="AE4167" s="25">
        <v>6.9594416644719521</v>
      </c>
      <c r="AQ4167" s="5">
        <f>VLOOKUP(AR4167,'End KS4 denominations'!A:G,7,0)</f>
        <v>15188</v>
      </c>
      <c r="AR4167" s="5" t="str">
        <f t="shared" si="65"/>
        <v>Boys.S9.state-funded mainstream.Total.Church of England</v>
      </c>
    </row>
    <row r="4168" spans="1:44" x14ac:dyDescent="0.25">
      <c r="A4168">
        <v>201819</v>
      </c>
      <c r="B4168" t="s">
        <v>19</v>
      </c>
      <c r="C4168" t="s">
        <v>110</v>
      </c>
      <c r="D4168" t="s">
        <v>20</v>
      </c>
      <c r="E4168" t="s">
        <v>21</v>
      </c>
      <c r="F4168" t="s">
        <v>22</v>
      </c>
      <c r="G4168" t="s">
        <v>113</v>
      </c>
      <c r="H4168" t="s">
        <v>132</v>
      </c>
      <c r="I4168" t="s">
        <v>166</v>
      </c>
      <c r="J4168" t="s">
        <v>161</v>
      </c>
      <c r="K4168" t="s">
        <v>90</v>
      </c>
      <c r="L4168" t="s">
        <v>69</v>
      </c>
      <c r="M4168" t="s">
        <v>26</v>
      </c>
      <c r="N4168">
        <v>3059</v>
      </c>
      <c r="O4168">
        <v>2992</v>
      </c>
      <c r="P4168">
        <v>2243</v>
      </c>
      <c r="Q4168">
        <v>1779</v>
      </c>
      <c r="R4168">
        <v>0</v>
      </c>
      <c r="S4168">
        <v>0</v>
      </c>
      <c r="T4168">
        <v>0</v>
      </c>
      <c r="U4168">
        <v>0</v>
      </c>
      <c r="V4168">
        <v>97</v>
      </c>
      <c r="W4168">
        <v>73</v>
      </c>
      <c r="X4168">
        <v>58</v>
      </c>
      <c r="Y4168" t="s">
        <v>173</v>
      </c>
      <c r="Z4168" t="s">
        <v>173</v>
      </c>
      <c r="AA4168" t="s">
        <v>173</v>
      </c>
      <c r="AB4168" t="s">
        <v>173</v>
      </c>
      <c r="AC4168" s="25">
        <v>20.427391274663755</v>
      </c>
      <c r="AD4168" s="25">
        <v>15.313716119341844</v>
      </c>
      <c r="AE4168" s="25">
        <v>12.14583191097153</v>
      </c>
      <c r="AQ4168" s="5">
        <f>VLOOKUP(AR4168,'End KS4 denominations'!A:G,7,0)</f>
        <v>14647</v>
      </c>
      <c r="AR4168" s="5" t="str">
        <f t="shared" si="65"/>
        <v>Girls.S9.state-funded mainstream.Total.Church of England</v>
      </c>
    </row>
    <row r="4169" spans="1:44" x14ac:dyDescent="0.25">
      <c r="A4169">
        <v>201819</v>
      </c>
      <c r="B4169" t="s">
        <v>19</v>
      </c>
      <c r="C4169" t="s">
        <v>110</v>
      </c>
      <c r="D4169" t="s">
        <v>20</v>
      </c>
      <c r="E4169" t="s">
        <v>21</v>
      </c>
      <c r="F4169" t="s">
        <v>22</v>
      </c>
      <c r="G4169" t="s">
        <v>161</v>
      </c>
      <c r="H4169" t="s">
        <v>132</v>
      </c>
      <c r="I4169" t="s">
        <v>166</v>
      </c>
      <c r="J4169" t="s">
        <v>161</v>
      </c>
      <c r="K4169" t="s">
        <v>90</v>
      </c>
      <c r="L4169" t="s">
        <v>69</v>
      </c>
      <c r="M4169" t="s">
        <v>26</v>
      </c>
      <c r="N4169">
        <v>5283</v>
      </c>
      <c r="O4169">
        <v>5172</v>
      </c>
      <c r="P4169">
        <v>3667</v>
      </c>
      <c r="Q4169">
        <v>2836</v>
      </c>
      <c r="R4169">
        <v>0</v>
      </c>
      <c r="S4169">
        <v>0</v>
      </c>
      <c r="T4169">
        <v>0</v>
      </c>
      <c r="U4169">
        <v>0</v>
      </c>
      <c r="V4169">
        <v>97</v>
      </c>
      <c r="W4169">
        <v>69</v>
      </c>
      <c r="X4169">
        <v>53</v>
      </c>
      <c r="Y4169" t="s">
        <v>173</v>
      </c>
      <c r="Z4169" t="s">
        <v>173</v>
      </c>
      <c r="AA4169" t="s">
        <v>173</v>
      </c>
      <c r="AB4169" t="s">
        <v>173</v>
      </c>
      <c r="AC4169" s="25">
        <v>17.335344394167922</v>
      </c>
      <c r="AD4169" s="25">
        <v>12.290933467404056</v>
      </c>
      <c r="AE4169" s="25">
        <v>9.5056142114965638</v>
      </c>
      <c r="AQ4169" s="5">
        <f>VLOOKUP(AR4169,'End KS4 denominations'!A:G,7,0)</f>
        <v>29835</v>
      </c>
      <c r="AR4169" s="5" t="str">
        <f t="shared" si="65"/>
        <v>Total.S9.state-funded mainstream.Total.Church of England</v>
      </c>
    </row>
    <row r="4170" spans="1:44" x14ac:dyDescent="0.25">
      <c r="A4170">
        <v>201819</v>
      </c>
      <c r="B4170" t="s">
        <v>19</v>
      </c>
      <c r="C4170" t="s">
        <v>110</v>
      </c>
      <c r="D4170" t="s">
        <v>20</v>
      </c>
      <c r="E4170" t="s">
        <v>21</v>
      </c>
      <c r="F4170" t="s">
        <v>22</v>
      </c>
      <c r="G4170" t="s">
        <v>111</v>
      </c>
      <c r="H4170" t="s">
        <v>132</v>
      </c>
      <c r="I4170" t="s">
        <v>166</v>
      </c>
      <c r="J4170" t="s">
        <v>161</v>
      </c>
      <c r="K4170" t="s">
        <v>135</v>
      </c>
      <c r="L4170" t="s">
        <v>69</v>
      </c>
      <c r="M4170" t="s">
        <v>26</v>
      </c>
      <c r="N4170">
        <v>48</v>
      </c>
      <c r="O4170">
        <v>46</v>
      </c>
      <c r="P4170">
        <v>26</v>
      </c>
      <c r="Q4170">
        <v>18</v>
      </c>
      <c r="R4170">
        <v>0</v>
      </c>
      <c r="S4170">
        <v>0</v>
      </c>
      <c r="T4170">
        <v>0</v>
      </c>
      <c r="U4170">
        <v>0</v>
      </c>
      <c r="V4170">
        <v>95</v>
      </c>
      <c r="W4170">
        <v>54</v>
      </c>
      <c r="X4170">
        <v>37</v>
      </c>
      <c r="Y4170" t="s">
        <v>173</v>
      </c>
      <c r="Z4170" t="s">
        <v>173</v>
      </c>
      <c r="AA4170" t="s">
        <v>173</v>
      </c>
      <c r="AB4170" t="s">
        <v>173</v>
      </c>
      <c r="AC4170" s="25">
        <v>59.740259740259738</v>
      </c>
      <c r="AD4170" s="25">
        <v>33.766233766233768</v>
      </c>
      <c r="AE4170" s="25">
        <v>23.376623376623375</v>
      </c>
      <c r="AQ4170" s="5">
        <f>VLOOKUP(AR4170,'End KS4 denominations'!A:G,7,0)</f>
        <v>77</v>
      </c>
      <c r="AR4170" s="5" t="str">
        <f t="shared" si="65"/>
        <v>Boys.S9.state-funded mainstream.Total.Hindu</v>
      </c>
    </row>
    <row r="4171" spans="1:44" x14ac:dyDescent="0.25">
      <c r="A4171">
        <v>201819</v>
      </c>
      <c r="B4171" t="s">
        <v>19</v>
      </c>
      <c r="C4171" t="s">
        <v>110</v>
      </c>
      <c r="D4171" t="s">
        <v>20</v>
      </c>
      <c r="E4171" t="s">
        <v>21</v>
      </c>
      <c r="F4171" t="s">
        <v>22</v>
      </c>
      <c r="G4171" t="s">
        <v>113</v>
      </c>
      <c r="H4171" t="s">
        <v>132</v>
      </c>
      <c r="I4171" t="s">
        <v>166</v>
      </c>
      <c r="J4171" t="s">
        <v>161</v>
      </c>
      <c r="K4171" t="s">
        <v>135</v>
      </c>
      <c r="L4171" t="s">
        <v>69</v>
      </c>
      <c r="M4171" t="s">
        <v>26</v>
      </c>
      <c r="N4171">
        <v>43</v>
      </c>
      <c r="O4171">
        <v>43</v>
      </c>
      <c r="P4171">
        <v>35</v>
      </c>
      <c r="Q4171">
        <v>34</v>
      </c>
      <c r="R4171">
        <v>0</v>
      </c>
      <c r="S4171">
        <v>0</v>
      </c>
      <c r="T4171">
        <v>0</v>
      </c>
      <c r="U4171">
        <v>0</v>
      </c>
      <c r="V4171">
        <v>100</v>
      </c>
      <c r="W4171">
        <v>81</v>
      </c>
      <c r="X4171">
        <v>79</v>
      </c>
      <c r="Y4171" t="s">
        <v>173</v>
      </c>
      <c r="Z4171" t="s">
        <v>173</v>
      </c>
      <c r="AA4171" t="s">
        <v>173</v>
      </c>
      <c r="AB4171" t="s">
        <v>173</v>
      </c>
      <c r="AC4171" s="25">
        <v>63.235294117647058</v>
      </c>
      <c r="AD4171" s="25">
        <v>51.470588235294116</v>
      </c>
      <c r="AE4171" s="25">
        <v>50</v>
      </c>
      <c r="AQ4171" s="5">
        <f>VLOOKUP(AR4171,'End KS4 denominations'!A:G,7,0)</f>
        <v>68</v>
      </c>
      <c r="AR4171" s="5" t="str">
        <f t="shared" si="65"/>
        <v>Girls.S9.state-funded mainstream.Total.Hindu</v>
      </c>
    </row>
    <row r="4172" spans="1:44" x14ac:dyDescent="0.25">
      <c r="A4172">
        <v>201819</v>
      </c>
      <c r="B4172" t="s">
        <v>19</v>
      </c>
      <c r="C4172" t="s">
        <v>110</v>
      </c>
      <c r="D4172" t="s">
        <v>20</v>
      </c>
      <c r="E4172" t="s">
        <v>21</v>
      </c>
      <c r="F4172" t="s">
        <v>22</v>
      </c>
      <c r="G4172" t="s">
        <v>161</v>
      </c>
      <c r="H4172" t="s">
        <v>132</v>
      </c>
      <c r="I4172" t="s">
        <v>166</v>
      </c>
      <c r="J4172" t="s">
        <v>161</v>
      </c>
      <c r="K4172" t="s">
        <v>135</v>
      </c>
      <c r="L4172" t="s">
        <v>69</v>
      </c>
      <c r="M4172" t="s">
        <v>26</v>
      </c>
      <c r="N4172">
        <v>91</v>
      </c>
      <c r="O4172">
        <v>89</v>
      </c>
      <c r="P4172">
        <v>61</v>
      </c>
      <c r="Q4172">
        <v>52</v>
      </c>
      <c r="R4172">
        <v>0</v>
      </c>
      <c r="S4172">
        <v>0</v>
      </c>
      <c r="T4172">
        <v>0</v>
      </c>
      <c r="U4172">
        <v>0</v>
      </c>
      <c r="V4172">
        <v>97</v>
      </c>
      <c r="W4172">
        <v>67</v>
      </c>
      <c r="X4172">
        <v>57</v>
      </c>
      <c r="Y4172" t="s">
        <v>173</v>
      </c>
      <c r="Z4172" t="s">
        <v>173</v>
      </c>
      <c r="AA4172" t="s">
        <v>173</v>
      </c>
      <c r="AB4172" t="s">
        <v>173</v>
      </c>
      <c r="AC4172" s="25">
        <v>61.379310344827587</v>
      </c>
      <c r="AD4172" s="25">
        <v>42.068965517241381</v>
      </c>
      <c r="AE4172" s="25">
        <v>35.862068965517238</v>
      </c>
      <c r="AQ4172" s="5">
        <f>VLOOKUP(AR4172,'End KS4 denominations'!A:G,7,0)</f>
        <v>145</v>
      </c>
      <c r="AR4172" s="5" t="str">
        <f t="shared" si="65"/>
        <v>Total.S9.state-funded mainstream.Total.Hindu</v>
      </c>
    </row>
    <row r="4173" spans="1:44" x14ac:dyDescent="0.25">
      <c r="A4173">
        <v>201819</v>
      </c>
      <c r="B4173" t="s">
        <v>19</v>
      </c>
      <c r="C4173" t="s">
        <v>110</v>
      </c>
      <c r="D4173" t="s">
        <v>20</v>
      </c>
      <c r="E4173" t="s">
        <v>21</v>
      </c>
      <c r="F4173" t="s">
        <v>22</v>
      </c>
      <c r="G4173" t="s">
        <v>111</v>
      </c>
      <c r="H4173" t="s">
        <v>132</v>
      </c>
      <c r="I4173" t="s">
        <v>166</v>
      </c>
      <c r="J4173" t="s">
        <v>161</v>
      </c>
      <c r="K4173" t="s">
        <v>136</v>
      </c>
      <c r="L4173" t="s">
        <v>69</v>
      </c>
      <c r="M4173" t="s">
        <v>26</v>
      </c>
      <c r="N4173">
        <v>124</v>
      </c>
      <c r="O4173">
        <v>119</v>
      </c>
      <c r="P4173">
        <v>106</v>
      </c>
      <c r="Q4173">
        <v>88</v>
      </c>
      <c r="R4173">
        <v>0</v>
      </c>
      <c r="S4173">
        <v>0</v>
      </c>
      <c r="T4173">
        <v>0</v>
      </c>
      <c r="U4173">
        <v>0</v>
      </c>
      <c r="V4173">
        <v>95</v>
      </c>
      <c r="W4173">
        <v>85</v>
      </c>
      <c r="X4173">
        <v>70</v>
      </c>
      <c r="Y4173" t="s">
        <v>173</v>
      </c>
      <c r="Z4173" t="s">
        <v>173</v>
      </c>
      <c r="AA4173" t="s">
        <v>173</v>
      </c>
      <c r="AB4173" t="s">
        <v>173</v>
      </c>
      <c r="AC4173" s="25">
        <v>19.070512820512818</v>
      </c>
      <c r="AD4173" s="25">
        <v>16.987179487179489</v>
      </c>
      <c r="AE4173" s="25">
        <v>14.102564102564102</v>
      </c>
      <c r="AQ4173" s="5">
        <f>VLOOKUP(AR4173,'End KS4 denominations'!A:G,7,0)</f>
        <v>624</v>
      </c>
      <c r="AR4173" s="5" t="str">
        <f t="shared" si="65"/>
        <v>Boys.S9.state-funded mainstream.Total.Jewish</v>
      </c>
    </row>
    <row r="4174" spans="1:44" x14ac:dyDescent="0.25">
      <c r="A4174">
        <v>201819</v>
      </c>
      <c r="B4174" t="s">
        <v>19</v>
      </c>
      <c r="C4174" t="s">
        <v>110</v>
      </c>
      <c r="D4174" t="s">
        <v>20</v>
      </c>
      <c r="E4174" t="s">
        <v>21</v>
      </c>
      <c r="F4174" t="s">
        <v>22</v>
      </c>
      <c r="G4174" t="s">
        <v>113</v>
      </c>
      <c r="H4174" t="s">
        <v>132</v>
      </c>
      <c r="I4174" t="s">
        <v>166</v>
      </c>
      <c r="J4174" t="s">
        <v>161</v>
      </c>
      <c r="K4174" t="s">
        <v>136</v>
      </c>
      <c r="L4174" t="s">
        <v>69</v>
      </c>
      <c r="M4174" t="s">
        <v>26</v>
      </c>
      <c r="N4174">
        <v>153</v>
      </c>
      <c r="O4174">
        <v>147</v>
      </c>
      <c r="P4174">
        <v>136</v>
      </c>
      <c r="Q4174">
        <v>122</v>
      </c>
      <c r="R4174">
        <v>0</v>
      </c>
      <c r="S4174">
        <v>0</v>
      </c>
      <c r="T4174">
        <v>0</v>
      </c>
      <c r="U4174">
        <v>0</v>
      </c>
      <c r="V4174">
        <v>96</v>
      </c>
      <c r="W4174">
        <v>88</v>
      </c>
      <c r="X4174">
        <v>79</v>
      </c>
      <c r="Y4174" t="s">
        <v>173</v>
      </c>
      <c r="Z4174" t="s">
        <v>173</v>
      </c>
      <c r="AA4174" t="s">
        <v>173</v>
      </c>
      <c r="AB4174" t="s">
        <v>173</v>
      </c>
      <c r="AC4174" s="25">
        <v>19.316688567674113</v>
      </c>
      <c r="AD4174" s="25">
        <v>17.871222076215506</v>
      </c>
      <c r="AE4174" s="25">
        <v>16.031537450722734</v>
      </c>
      <c r="AQ4174" s="5">
        <f>VLOOKUP(AR4174,'End KS4 denominations'!A:G,7,0)</f>
        <v>761</v>
      </c>
      <c r="AR4174" s="5" t="str">
        <f t="shared" si="65"/>
        <v>Girls.S9.state-funded mainstream.Total.Jewish</v>
      </c>
    </row>
    <row r="4175" spans="1:44" x14ac:dyDescent="0.25">
      <c r="A4175">
        <v>201819</v>
      </c>
      <c r="B4175" t="s">
        <v>19</v>
      </c>
      <c r="C4175" t="s">
        <v>110</v>
      </c>
      <c r="D4175" t="s">
        <v>20</v>
      </c>
      <c r="E4175" t="s">
        <v>21</v>
      </c>
      <c r="F4175" t="s">
        <v>22</v>
      </c>
      <c r="G4175" t="s">
        <v>161</v>
      </c>
      <c r="H4175" t="s">
        <v>132</v>
      </c>
      <c r="I4175" t="s">
        <v>166</v>
      </c>
      <c r="J4175" t="s">
        <v>161</v>
      </c>
      <c r="K4175" t="s">
        <v>136</v>
      </c>
      <c r="L4175" t="s">
        <v>69</v>
      </c>
      <c r="M4175" t="s">
        <v>26</v>
      </c>
      <c r="N4175">
        <v>277</v>
      </c>
      <c r="O4175">
        <v>266</v>
      </c>
      <c r="P4175">
        <v>242</v>
      </c>
      <c r="Q4175">
        <v>210</v>
      </c>
      <c r="R4175">
        <v>0</v>
      </c>
      <c r="S4175">
        <v>0</v>
      </c>
      <c r="T4175">
        <v>0</v>
      </c>
      <c r="U4175">
        <v>0</v>
      </c>
      <c r="V4175">
        <v>96</v>
      </c>
      <c r="W4175">
        <v>87</v>
      </c>
      <c r="X4175">
        <v>75</v>
      </c>
      <c r="Y4175" t="s">
        <v>173</v>
      </c>
      <c r="Z4175" t="s">
        <v>173</v>
      </c>
      <c r="AA4175" t="s">
        <v>173</v>
      </c>
      <c r="AB4175" t="s">
        <v>173</v>
      </c>
      <c r="AC4175" s="25">
        <v>19.205776173285198</v>
      </c>
      <c r="AD4175" s="25">
        <v>17.472924187725631</v>
      </c>
      <c r="AE4175" s="25">
        <v>15.162454873646208</v>
      </c>
      <c r="AQ4175" s="5">
        <f>VLOOKUP(AR4175,'End KS4 denominations'!A:G,7,0)</f>
        <v>1385</v>
      </c>
      <c r="AR4175" s="5" t="str">
        <f t="shared" si="65"/>
        <v>Total.S9.state-funded mainstream.Total.Jewish</v>
      </c>
    </row>
    <row r="4176" spans="1:44" x14ac:dyDescent="0.25">
      <c r="A4176">
        <v>201819</v>
      </c>
      <c r="B4176" t="s">
        <v>19</v>
      </c>
      <c r="C4176" t="s">
        <v>110</v>
      </c>
      <c r="D4176" t="s">
        <v>20</v>
      </c>
      <c r="E4176" t="s">
        <v>21</v>
      </c>
      <c r="F4176" t="s">
        <v>22</v>
      </c>
      <c r="G4176" t="s">
        <v>111</v>
      </c>
      <c r="H4176" t="s">
        <v>132</v>
      </c>
      <c r="I4176" t="s">
        <v>166</v>
      </c>
      <c r="J4176" t="s">
        <v>161</v>
      </c>
      <c r="K4176" t="s">
        <v>137</v>
      </c>
      <c r="L4176" t="s">
        <v>69</v>
      </c>
      <c r="M4176" t="s">
        <v>26</v>
      </c>
      <c r="N4176">
        <v>1</v>
      </c>
      <c r="O4176">
        <v>1</v>
      </c>
      <c r="P4176">
        <v>1</v>
      </c>
      <c r="Q4176">
        <v>1</v>
      </c>
      <c r="R4176">
        <v>0</v>
      </c>
      <c r="S4176">
        <v>0</v>
      </c>
      <c r="T4176">
        <v>0</v>
      </c>
      <c r="U4176">
        <v>0</v>
      </c>
      <c r="V4176">
        <v>100</v>
      </c>
      <c r="W4176">
        <v>100</v>
      </c>
      <c r="X4176">
        <v>100</v>
      </c>
      <c r="Y4176" t="s">
        <v>173</v>
      </c>
      <c r="Z4176" t="s">
        <v>173</v>
      </c>
      <c r="AA4176" t="s">
        <v>173</v>
      </c>
      <c r="AB4176" t="s">
        <v>173</v>
      </c>
      <c r="AC4176" s="25">
        <v>0.25706940874035988</v>
      </c>
      <c r="AD4176" s="25">
        <v>0.25706940874035988</v>
      </c>
      <c r="AE4176" s="25">
        <v>0.25706940874035988</v>
      </c>
      <c r="AQ4176" s="5">
        <f>VLOOKUP(AR4176,'End KS4 denominations'!A:G,7,0)</f>
        <v>389</v>
      </c>
      <c r="AR4176" s="5" t="str">
        <f t="shared" si="65"/>
        <v>Boys.S9.state-funded mainstream.Total.Muslim</v>
      </c>
    </row>
    <row r="4177" spans="1:44" x14ac:dyDescent="0.25">
      <c r="A4177">
        <v>201819</v>
      </c>
      <c r="B4177" t="s">
        <v>19</v>
      </c>
      <c r="C4177" t="s">
        <v>110</v>
      </c>
      <c r="D4177" t="s">
        <v>20</v>
      </c>
      <c r="E4177" t="s">
        <v>21</v>
      </c>
      <c r="F4177" t="s">
        <v>22</v>
      </c>
      <c r="G4177" t="s">
        <v>113</v>
      </c>
      <c r="H4177" t="s">
        <v>132</v>
      </c>
      <c r="I4177" t="s">
        <v>166</v>
      </c>
      <c r="J4177" t="s">
        <v>161</v>
      </c>
      <c r="K4177" t="s">
        <v>137</v>
      </c>
      <c r="L4177" t="s">
        <v>69</v>
      </c>
      <c r="M4177" t="s">
        <v>26</v>
      </c>
      <c r="N4177">
        <v>17</v>
      </c>
      <c r="O4177">
        <v>15</v>
      </c>
      <c r="P4177">
        <v>8</v>
      </c>
      <c r="Q4177">
        <v>5</v>
      </c>
      <c r="R4177">
        <v>0</v>
      </c>
      <c r="S4177">
        <v>0</v>
      </c>
      <c r="T4177">
        <v>0</v>
      </c>
      <c r="U4177">
        <v>0</v>
      </c>
      <c r="V4177">
        <v>88</v>
      </c>
      <c r="W4177">
        <v>47</v>
      </c>
      <c r="X4177">
        <v>29</v>
      </c>
      <c r="Y4177" t="s">
        <v>173</v>
      </c>
      <c r="Z4177" t="s">
        <v>173</v>
      </c>
      <c r="AA4177" t="s">
        <v>173</v>
      </c>
      <c r="AB4177" t="s">
        <v>173</v>
      </c>
      <c r="AC4177" s="25">
        <v>1.9157088122605364</v>
      </c>
      <c r="AD4177" s="25">
        <v>1.0217113665389528</v>
      </c>
      <c r="AE4177" s="25">
        <v>0.63856960408684549</v>
      </c>
      <c r="AQ4177" s="5">
        <f>VLOOKUP(AR4177,'End KS4 denominations'!A:G,7,0)</f>
        <v>783</v>
      </c>
      <c r="AR4177" s="5" t="str">
        <f t="shared" si="65"/>
        <v>Girls.S9.state-funded mainstream.Total.Muslim</v>
      </c>
    </row>
    <row r="4178" spans="1:44" x14ac:dyDescent="0.25">
      <c r="A4178">
        <v>201819</v>
      </c>
      <c r="B4178" t="s">
        <v>19</v>
      </c>
      <c r="C4178" t="s">
        <v>110</v>
      </c>
      <c r="D4178" t="s">
        <v>20</v>
      </c>
      <c r="E4178" t="s">
        <v>21</v>
      </c>
      <c r="F4178" t="s">
        <v>22</v>
      </c>
      <c r="G4178" t="s">
        <v>161</v>
      </c>
      <c r="H4178" t="s">
        <v>132</v>
      </c>
      <c r="I4178" t="s">
        <v>166</v>
      </c>
      <c r="J4178" t="s">
        <v>161</v>
      </c>
      <c r="K4178" t="s">
        <v>137</v>
      </c>
      <c r="L4178" t="s">
        <v>69</v>
      </c>
      <c r="M4178" t="s">
        <v>26</v>
      </c>
      <c r="N4178">
        <v>18</v>
      </c>
      <c r="O4178">
        <v>16</v>
      </c>
      <c r="P4178">
        <v>9</v>
      </c>
      <c r="Q4178">
        <v>6</v>
      </c>
      <c r="R4178">
        <v>0</v>
      </c>
      <c r="S4178">
        <v>0</v>
      </c>
      <c r="T4178">
        <v>0</v>
      </c>
      <c r="U4178">
        <v>0</v>
      </c>
      <c r="V4178">
        <v>88</v>
      </c>
      <c r="W4178">
        <v>50</v>
      </c>
      <c r="X4178">
        <v>33</v>
      </c>
      <c r="Y4178" t="s">
        <v>173</v>
      </c>
      <c r="Z4178" t="s">
        <v>173</v>
      </c>
      <c r="AA4178" t="s">
        <v>173</v>
      </c>
      <c r="AB4178" t="s">
        <v>173</v>
      </c>
      <c r="AC4178" s="25">
        <v>1.3651877133105803</v>
      </c>
      <c r="AD4178" s="25">
        <v>0.76791808873720135</v>
      </c>
      <c r="AE4178" s="25">
        <v>0.51194539249146753</v>
      </c>
      <c r="AQ4178" s="5">
        <f>VLOOKUP(AR4178,'End KS4 denominations'!A:G,7,0)</f>
        <v>1172</v>
      </c>
      <c r="AR4178" s="5" t="str">
        <f t="shared" si="65"/>
        <v>Total.S9.state-funded mainstream.Total.Muslim</v>
      </c>
    </row>
    <row r="4179" spans="1:44" x14ac:dyDescent="0.25">
      <c r="A4179">
        <v>201819</v>
      </c>
      <c r="B4179" t="s">
        <v>19</v>
      </c>
      <c r="C4179" t="s">
        <v>110</v>
      </c>
      <c r="D4179" t="s">
        <v>20</v>
      </c>
      <c r="E4179" t="s">
        <v>21</v>
      </c>
      <c r="F4179" t="s">
        <v>22</v>
      </c>
      <c r="G4179" t="s">
        <v>111</v>
      </c>
      <c r="H4179" t="s">
        <v>132</v>
      </c>
      <c r="I4179" t="s">
        <v>166</v>
      </c>
      <c r="J4179" t="s">
        <v>161</v>
      </c>
      <c r="K4179" t="s">
        <v>91</v>
      </c>
      <c r="L4179" t="s">
        <v>69</v>
      </c>
      <c r="M4179" t="s">
        <v>26</v>
      </c>
      <c r="N4179">
        <v>31413</v>
      </c>
      <c r="O4179">
        <v>30657</v>
      </c>
      <c r="P4179">
        <v>19160</v>
      </c>
      <c r="Q4179">
        <v>14230</v>
      </c>
      <c r="R4179">
        <v>0</v>
      </c>
      <c r="S4179">
        <v>0</v>
      </c>
      <c r="T4179">
        <v>0</v>
      </c>
      <c r="U4179">
        <v>0</v>
      </c>
      <c r="V4179">
        <v>97</v>
      </c>
      <c r="W4179">
        <v>60</v>
      </c>
      <c r="X4179">
        <v>45</v>
      </c>
      <c r="Y4179" t="s">
        <v>173</v>
      </c>
      <c r="Z4179" t="s">
        <v>173</v>
      </c>
      <c r="AA4179" t="s">
        <v>173</v>
      </c>
      <c r="AB4179" t="s">
        <v>173</v>
      </c>
      <c r="AC4179" s="25">
        <v>13.815060159524132</v>
      </c>
      <c r="AD4179" s="25">
        <v>8.6341309539903577</v>
      </c>
      <c r="AE4179" s="25">
        <v>6.4125095759542159</v>
      </c>
      <c r="AQ4179" s="5">
        <f>VLOOKUP(AR4179,'End KS4 denominations'!A:G,7,0)</f>
        <v>221910</v>
      </c>
      <c r="AR4179" s="5" t="str">
        <f t="shared" si="65"/>
        <v>Boys.S9.state-funded mainstream.Total.No religious character</v>
      </c>
    </row>
    <row r="4180" spans="1:44" x14ac:dyDescent="0.25">
      <c r="A4180">
        <v>201819</v>
      </c>
      <c r="B4180" t="s">
        <v>19</v>
      </c>
      <c r="C4180" t="s">
        <v>110</v>
      </c>
      <c r="D4180" t="s">
        <v>20</v>
      </c>
      <c r="E4180" t="s">
        <v>21</v>
      </c>
      <c r="F4180" t="s">
        <v>22</v>
      </c>
      <c r="G4180" t="s">
        <v>113</v>
      </c>
      <c r="H4180" t="s">
        <v>132</v>
      </c>
      <c r="I4180" t="s">
        <v>166</v>
      </c>
      <c r="J4180" t="s">
        <v>161</v>
      </c>
      <c r="K4180" t="s">
        <v>91</v>
      </c>
      <c r="L4180" t="s">
        <v>69</v>
      </c>
      <c r="M4180" t="s">
        <v>26</v>
      </c>
      <c r="N4180">
        <v>42071</v>
      </c>
      <c r="O4180">
        <v>41294</v>
      </c>
      <c r="P4180">
        <v>30378</v>
      </c>
      <c r="Q4180">
        <v>23979</v>
      </c>
      <c r="R4180">
        <v>0</v>
      </c>
      <c r="S4180">
        <v>0</v>
      </c>
      <c r="T4180">
        <v>0</v>
      </c>
      <c r="U4180">
        <v>0</v>
      </c>
      <c r="V4180">
        <v>98</v>
      </c>
      <c r="W4180">
        <v>72</v>
      </c>
      <c r="X4180">
        <v>56</v>
      </c>
      <c r="Y4180" t="s">
        <v>173</v>
      </c>
      <c r="Z4180" t="s">
        <v>173</v>
      </c>
      <c r="AA4180" t="s">
        <v>173</v>
      </c>
      <c r="AB4180" t="s">
        <v>173</v>
      </c>
      <c r="AC4180" s="25">
        <v>19.166129039744167</v>
      </c>
      <c r="AD4180" s="25">
        <v>14.099594807220136</v>
      </c>
      <c r="AE4180" s="25">
        <v>11.129573503269855</v>
      </c>
      <c r="AQ4180" s="5">
        <f>VLOOKUP(AR4180,'End KS4 denominations'!A:G,7,0)</f>
        <v>215453</v>
      </c>
      <c r="AR4180" s="5" t="str">
        <f t="shared" si="65"/>
        <v>Girls.S9.state-funded mainstream.Total.No religious character</v>
      </c>
    </row>
    <row r="4181" spans="1:44" x14ac:dyDescent="0.25">
      <c r="A4181">
        <v>201819</v>
      </c>
      <c r="B4181" t="s">
        <v>19</v>
      </c>
      <c r="C4181" t="s">
        <v>110</v>
      </c>
      <c r="D4181" t="s">
        <v>20</v>
      </c>
      <c r="E4181" t="s">
        <v>21</v>
      </c>
      <c r="F4181" t="s">
        <v>22</v>
      </c>
      <c r="G4181" t="s">
        <v>161</v>
      </c>
      <c r="H4181" t="s">
        <v>132</v>
      </c>
      <c r="I4181" t="s">
        <v>166</v>
      </c>
      <c r="J4181" t="s">
        <v>161</v>
      </c>
      <c r="K4181" t="s">
        <v>91</v>
      </c>
      <c r="L4181" t="s">
        <v>69</v>
      </c>
      <c r="M4181" t="s">
        <v>26</v>
      </c>
      <c r="N4181">
        <v>73484</v>
      </c>
      <c r="O4181">
        <v>71951</v>
      </c>
      <c r="P4181">
        <v>49538</v>
      </c>
      <c r="Q4181">
        <v>38209</v>
      </c>
      <c r="R4181">
        <v>0</v>
      </c>
      <c r="S4181">
        <v>0</v>
      </c>
      <c r="T4181">
        <v>0</v>
      </c>
      <c r="U4181">
        <v>0</v>
      </c>
      <c r="V4181">
        <v>97</v>
      </c>
      <c r="W4181">
        <v>67</v>
      </c>
      <c r="X4181">
        <v>51</v>
      </c>
      <c r="Y4181" t="s">
        <v>173</v>
      </c>
      <c r="Z4181" t="s">
        <v>173</v>
      </c>
      <c r="AA4181" t="s">
        <v>173</v>
      </c>
      <c r="AB4181" t="s">
        <v>173</v>
      </c>
      <c r="AC4181" s="25">
        <v>16.451094399846351</v>
      </c>
      <c r="AD4181" s="25">
        <v>11.326518246856731</v>
      </c>
      <c r="AE4181" s="25">
        <v>8.7362213996154221</v>
      </c>
      <c r="AQ4181" s="5">
        <f>VLOOKUP(AR4181,'End KS4 denominations'!A:G,7,0)</f>
        <v>437363</v>
      </c>
      <c r="AR4181" s="5" t="str">
        <f t="shared" si="65"/>
        <v>Total.S9.state-funded mainstream.Total.No religious character</v>
      </c>
    </row>
    <row r="4182" spans="1:44" x14ac:dyDescent="0.25">
      <c r="A4182">
        <v>201819</v>
      </c>
      <c r="B4182" t="s">
        <v>19</v>
      </c>
      <c r="C4182" t="s">
        <v>110</v>
      </c>
      <c r="D4182" t="s">
        <v>20</v>
      </c>
      <c r="E4182" t="s">
        <v>21</v>
      </c>
      <c r="F4182" t="s">
        <v>22</v>
      </c>
      <c r="G4182" t="s">
        <v>111</v>
      </c>
      <c r="H4182" t="s">
        <v>132</v>
      </c>
      <c r="I4182" t="s">
        <v>166</v>
      </c>
      <c r="J4182" t="s">
        <v>161</v>
      </c>
      <c r="K4182" t="s">
        <v>133</v>
      </c>
      <c r="L4182" t="s">
        <v>69</v>
      </c>
      <c r="M4182" t="s">
        <v>26</v>
      </c>
      <c r="N4182">
        <v>899</v>
      </c>
      <c r="O4182">
        <v>888</v>
      </c>
      <c r="P4182">
        <v>590</v>
      </c>
      <c r="Q4182">
        <v>454</v>
      </c>
      <c r="R4182">
        <v>0</v>
      </c>
      <c r="S4182">
        <v>0</v>
      </c>
      <c r="T4182">
        <v>0</v>
      </c>
      <c r="U4182">
        <v>0</v>
      </c>
      <c r="V4182">
        <v>98</v>
      </c>
      <c r="W4182">
        <v>65</v>
      </c>
      <c r="X4182">
        <v>50</v>
      </c>
      <c r="Y4182" t="s">
        <v>173</v>
      </c>
      <c r="Z4182" t="s">
        <v>173</v>
      </c>
      <c r="AA4182" t="s">
        <v>173</v>
      </c>
      <c r="AB4182" t="s">
        <v>173</v>
      </c>
      <c r="AC4182" s="25">
        <v>17.367494621552904</v>
      </c>
      <c r="AD4182" s="25">
        <v>11.539213768824565</v>
      </c>
      <c r="AE4182" s="25">
        <v>8.8793272051633085</v>
      </c>
      <c r="AQ4182" s="5">
        <f>VLOOKUP(AR4182,'End KS4 denominations'!A:G,7,0)</f>
        <v>5113</v>
      </c>
      <c r="AR4182" s="5" t="str">
        <f t="shared" si="65"/>
        <v>Boys.S9.state-funded mainstream.Total.Other Christian faith</v>
      </c>
    </row>
    <row r="4183" spans="1:44" x14ac:dyDescent="0.25">
      <c r="A4183">
        <v>201819</v>
      </c>
      <c r="B4183" t="s">
        <v>19</v>
      </c>
      <c r="C4183" t="s">
        <v>110</v>
      </c>
      <c r="D4183" t="s">
        <v>20</v>
      </c>
      <c r="E4183" t="s">
        <v>21</v>
      </c>
      <c r="F4183" t="s">
        <v>22</v>
      </c>
      <c r="G4183" t="s">
        <v>113</v>
      </c>
      <c r="H4183" t="s">
        <v>132</v>
      </c>
      <c r="I4183" t="s">
        <v>166</v>
      </c>
      <c r="J4183" t="s">
        <v>161</v>
      </c>
      <c r="K4183" t="s">
        <v>133</v>
      </c>
      <c r="L4183" t="s">
        <v>69</v>
      </c>
      <c r="M4183" t="s">
        <v>26</v>
      </c>
      <c r="N4183">
        <v>1090</v>
      </c>
      <c r="O4183">
        <v>1064</v>
      </c>
      <c r="P4183">
        <v>800</v>
      </c>
      <c r="Q4183">
        <v>661</v>
      </c>
      <c r="R4183">
        <v>0</v>
      </c>
      <c r="S4183">
        <v>0</v>
      </c>
      <c r="T4183">
        <v>0</v>
      </c>
      <c r="U4183">
        <v>0</v>
      </c>
      <c r="V4183">
        <v>97</v>
      </c>
      <c r="W4183">
        <v>73</v>
      </c>
      <c r="X4183">
        <v>60</v>
      </c>
      <c r="Y4183" t="s">
        <v>173</v>
      </c>
      <c r="Z4183" t="s">
        <v>173</v>
      </c>
      <c r="AA4183" t="s">
        <v>173</v>
      </c>
      <c r="AB4183" t="s">
        <v>173</v>
      </c>
      <c r="AC4183" s="25">
        <v>23.410341034103411</v>
      </c>
      <c r="AD4183" s="25">
        <v>17.601760176017603</v>
      </c>
      <c r="AE4183" s="25">
        <v>14.543454345434542</v>
      </c>
      <c r="AQ4183" s="5">
        <f>VLOOKUP(AR4183,'End KS4 denominations'!A:G,7,0)</f>
        <v>4545</v>
      </c>
      <c r="AR4183" s="5" t="str">
        <f t="shared" si="65"/>
        <v>Girls.S9.state-funded mainstream.Total.Other Christian faith</v>
      </c>
    </row>
    <row r="4184" spans="1:44" x14ac:dyDescent="0.25">
      <c r="A4184">
        <v>201819</v>
      </c>
      <c r="B4184" t="s">
        <v>19</v>
      </c>
      <c r="C4184" t="s">
        <v>110</v>
      </c>
      <c r="D4184" t="s">
        <v>20</v>
      </c>
      <c r="E4184" t="s">
        <v>21</v>
      </c>
      <c r="F4184" t="s">
        <v>22</v>
      </c>
      <c r="G4184" t="s">
        <v>161</v>
      </c>
      <c r="H4184" t="s">
        <v>132</v>
      </c>
      <c r="I4184" t="s">
        <v>166</v>
      </c>
      <c r="J4184" t="s">
        <v>161</v>
      </c>
      <c r="K4184" t="s">
        <v>133</v>
      </c>
      <c r="L4184" t="s">
        <v>69</v>
      </c>
      <c r="M4184" t="s">
        <v>26</v>
      </c>
      <c r="N4184">
        <v>1989</v>
      </c>
      <c r="O4184">
        <v>1952</v>
      </c>
      <c r="P4184">
        <v>1390</v>
      </c>
      <c r="Q4184">
        <v>1115</v>
      </c>
      <c r="R4184">
        <v>0</v>
      </c>
      <c r="S4184">
        <v>0</v>
      </c>
      <c r="T4184">
        <v>0</v>
      </c>
      <c r="U4184">
        <v>0</v>
      </c>
      <c r="V4184">
        <v>98</v>
      </c>
      <c r="W4184">
        <v>69</v>
      </c>
      <c r="X4184">
        <v>56</v>
      </c>
      <c r="Y4184" t="s">
        <v>173</v>
      </c>
      <c r="Z4184" t="s">
        <v>173</v>
      </c>
      <c r="AA4184" t="s">
        <v>173</v>
      </c>
      <c r="AB4184" t="s">
        <v>173</v>
      </c>
      <c r="AC4184" s="25">
        <v>20.211223855870781</v>
      </c>
      <c r="AD4184" s="25">
        <v>14.39221370884241</v>
      </c>
      <c r="AE4184" s="25">
        <v>11.544833298819631</v>
      </c>
      <c r="AQ4184" s="5">
        <f>VLOOKUP(AR4184,'End KS4 denominations'!A:G,7,0)</f>
        <v>9658</v>
      </c>
      <c r="AR4184" s="5" t="str">
        <f t="shared" si="65"/>
        <v>Total.S9.state-funded mainstream.Total.Other Christian faith</v>
      </c>
    </row>
    <row r="4185" spans="1:44" x14ac:dyDescent="0.25">
      <c r="A4185">
        <v>201819</v>
      </c>
      <c r="B4185" t="s">
        <v>19</v>
      </c>
      <c r="C4185" t="s">
        <v>110</v>
      </c>
      <c r="D4185" t="s">
        <v>20</v>
      </c>
      <c r="E4185" t="s">
        <v>21</v>
      </c>
      <c r="F4185" t="s">
        <v>22</v>
      </c>
      <c r="G4185" t="s">
        <v>111</v>
      </c>
      <c r="H4185" t="s">
        <v>132</v>
      </c>
      <c r="I4185" t="s">
        <v>166</v>
      </c>
      <c r="J4185" t="s">
        <v>161</v>
      </c>
      <c r="K4185" t="s">
        <v>134</v>
      </c>
      <c r="L4185" t="s">
        <v>69</v>
      </c>
      <c r="M4185" t="s">
        <v>26</v>
      </c>
      <c r="N4185">
        <v>4183</v>
      </c>
      <c r="O4185">
        <v>4104</v>
      </c>
      <c r="P4185">
        <v>2679</v>
      </c>
      <c r="Q4185">
        <v>2024</v>
      </c>
      <c r="R4185">
        <v>0</v>
      </c>
      <c r="S4185">
        <v>0</v>
      </c>
      <c r="T4185">
        <v>0</v>
      </c>
      <c r="U4185">
        <v>0</v>
      </c>
      <c r="V4185">
        <v>98</v>
      </c>
      <c r="W4185">
        <v>64</v>
      </c>
      <c r="X4185">
        <v>48</v>
      </c>
      <c r="Y4185" t="s">
        <v>173</v>
      </c>
      <c r="Z4185" t="s">
        <v>173</v>
      </c>
      <c r="AA4185" t="s">
        <v>173</v>
      </c>
      <c r="AB4185" t="s">
        <v>173</v>
      </c>
      <c r="AC4185" s="25">
        <v>16.521074030836118</v>
      </c>
      <c r="AD4185" s="25">
        <v>10.784589992351355</v>
      </c>
      <c r="AE4185" s="25">
        <v>8.1478201360653753</v>
      </c>
      <c r="AQ4185" s="5">
        <f>VLOOKUP(AR4185,'End KS4 denominations'!A:G,7,0)</f>
        <v>24841</v>
      </c>
      <c r="AR4185" s="5" t="str">
        <f t="shared" si="65"/>
        <v>Boys.S9.state-funded mainstream.Total.Roman catholic</v>
      </c>
    </row>
    <row r="4186" spans="1:44" x14ac:dyDescent="0.25">
      <c r="A4186">
        <v>201819</v>
      </c>
      <c r="B4186" t="s">
        <v>19</v>
      </c>
      <c r="C4186" t="s">
        <v>110</v>
      </c>
      <c r="D4186" t="s">
        <v>20</v>
      </c>
      <c r="E4186" t="s">
        <v>21</v>
      </c>
      <c r="F4186" t="s">
        <v>22</v>
      </c>
      <c r="G4186" t="s">
        <v>113</v>
      </c>
      <c r="H4186" t="s">
        <v>132</v>
      </c>
      <c r="I4186" t="s">
        <v>166</v>
      </c>
      <c r="J4186" t="s">
        <v>161</v>
      </c>
      <c r="K4186" t="s">
        <v>134</v>
      </c>
      <c r="L4186" t="s">
        <v>69</v>
      </c>
      <c r="M4186" t="s">
        <v>26</v>
      </c>
      <c r="N4186">
        <v>6302</v>
      </c>
      <c r="O4186">
        <v>6220</v>
      </c>
      <c r="P4186">
        <v>4761</v>
      </c>
      <c r="Q4186">
        <v>3800</v>
      </c>
      <c r="R4186">
        <v>0</v>
      </c>
      <c r="S4186">
        <v>0</v>
      </c>
      <c r="T4186">
        <v>0</v>
      </c>
      <c r="U4186">
        <v>0</v>
      </c>
      <c r="V4186">
        <v>98</v>
      </c>
      <c r="W4186">
        <v>75</v>
      </c>
      <c r="X4186">
        <v>60</v>
      </c>
      <c r="Y4186" t="s">
        <v>173</v>
      </c>
      <c r="Z4186" t="s">
        <v>173</v>
      </c>
      <c r="AA4186" t="s">
        <v>173</v>
      </c>
      <c r="AB4186" t="s">
        <v>173</v>
      </c>
      <c r="AC4186" s="25">
        <v>23.864333947206877</v>
      </c>
      <c r="AD4186" s="25">
        <v>18.266574585635357</v>
      </c>
      <c r="AE4186" s="25">
        <v>14.579496623695517</v>
      </c>
      <c r="AQ4186" s="5">
        <f>VLOOKUP(AR4186,'End KS4 denominations'!A:G,7,0)</f>
        <v>26064</v>
      </c>
      <c r="AR4186" s="5" t="str">
        <f t="shared" si="65"/>
        <v>Girls.S9.state-funded mainstream.Total.Roman catholic</v>
      </c>
    </row>
    <row r="4187" spans="1:44" x14ac:dyDescent="0.25">
      <c r="A4187">
        <v>201819</v>
      </c>
      <c r="B4187" t="s">
        <v>19</v>
      </c>
      <c r="C4187" t="s">
        <v>110</v>
      </c>
      <c r="D4187" t="s">
        <v>20</v>
      </c>
      <c r="E4187" t="s">
        <v>21</v>
      </c>
      <c r="F4187" t="s">
        <v>22</v>
      </c>
      <c r="G4187" t="s">
        <v>161</v>
      </c>
      <c r="H4187" t="s">
        <v>132</v>
      </c>
      <c r="I4187" t="s">
        <v>166</v>
      </c>
      <c r="J4187" t="s">
        <v>161</v>
      </c>
      <c r="K4187" t="s">
        <v>134</v>
      </c>
      <c r="L4187" t="s">
        <v>69</v>
      </c>
      <c r="M4187" t="s">
        <v>26</v>
      </c>
      <c r="N4187">
        <v>10485</v>
      </c>
      <c r="O4187">
        <v>10324</v>
      </c>
      <c r="P4187">
        <v>7440</v>
      </c>
      <c r="Q4187">
        <v>5824</v>
      </c>
      <c r="R4187">
        <v>0</v>
      </c>
      <c r="S4187">
        <v>0</v>
      </c>
      <c r="T4187">
        <v>0</v>
      </c>
      <c r="U4187">
        <v>0</v>
      </c>
      <c r="V4187">
        <v>98</v>
      </c>
      <c r="W4187">
        <v>70</v>
      </c>
      <c r="X4187">
        <v>55</v>
      </c>
      <c r="Y4187" t="s">
        <v>173</v>
      </c>
      <c r="Z4187" t="s">
        <v>173</v>
      </c>
      <c r="AA4187" t="s">
        <v>173</v>
      </c>
      <c r="AB4187" t="s">
        <v>173</v>
      </c>
      <c r="AC4187" s="25">
        <v>20.280915430704251</v>
      </c>
      <c r="AD4187" s="25">
        <v>14.615460170906591</v>
      </c>
      <c r="AE4187" s="25">
        <v>11.440919359591396</v>
      </c>
      <c r="AQ4187" s="5">
        <f>VLOOKUP(AR4187,'End KS4 denominations'!A:G,7,0)</f>
        <v>50905</v>
      </c>
      <c r="AR4187" s="5" t="str">
        <f t="shared" si="65"/>
        <v>Total.S9.state-funded mainstream.Total.Roman catholic</v>
      </c>
    </row>
    <row r="4188" spans="1:44" x14ac:dyDescent="0.25">
      <c r="A4188">
        <v>201819</v>
      </c>
      <c r="B4188" t="s">
        <v>19</v>
      </c>
      <c r="C4188" t="s">
        <v>110</v>
      </c>
      <c r="D4188" t="s">
        <v>20</v>
      </c>
      <c r="E4188" t="s">
        <v>21</v>
      </c>
      <c r="F4188" t="s">
        <v>22</v>
      </c>
      <c r="G4188" t="s">
        <v>111</v>
      </c>
      <c r="H4188" t="s">
        <v>132</v>
      </c>
      <c r="I4188" t="s">
        <v>166</v>
      </c>
      <c r="J4188" t="s">
        <v>161</v>
      </c>
      <c r="K4188" t="s">
        <v>138</v>
      </c>
      <c r="L4188" t="s">
        <v>69</v>
      </c>
      <c r="M4188" t="s">
        <v>26</v>
      </c>
      <c r="N4188">
        <v>19</v>
      </c>
      <c r="O4188">
        <v>10</v>
      </c>
      <c r="P4188">
        <v>2</v>
      </c>
      <c r="Q4188">
        <v>1</v>
      </c>
      <c r="R4188">
        <v>0</v>
      </c>
      <c r="S4188">
        <v>0</v>
      </c>
      <c r="T4188">
        <v>0</v>
      </c>
      <c r="U4188">
        <v>0</v>
      </c>
      <c r="V4188">
        <v>52</v>
      </c>
      <c r="W4188">
        <v>10</v>
      </c>
      <c r="X4188">
        <v>5</v>
      </c>
      <c r="Y4188" t="s">
        <v>173</v>
      </c>
      <c r="Z4188" t="s">
        <v>173</v>
      </c>
      <c r="AA4188" t="s">
        <v>173</v>
      </c>
      <c r="AB4188" t="s">
        <v>173</v>
      </c>
      <c r="AC4188" s="25">
        <v>5.2356020942408374</v>
      </c>
      <c r="AD4188" s="25">
        <v>1.0471204188481675</v>
      </c>
      <c r="AE4188" s="25">
        <v>0.52356020942408377</v>
      </c>
      <c r="AQ4188" s="5">
        <f>VLOOKUP(AR4188,'End KS4 denominations'!A:G,7,0)</f>
        <v>191</v>
      </c>
      <c r="AR4188" s="5" t="str">
        <f t="shared" si="65"/>
        <v>Boys.S9.state-funded mainstream.Total.Sikh</v>
      </c>
    </row>
    <row r="4189" spans="1:44" x14ac:dyDescent="0.25">
      <c r="A4189">
        <v>201819</v>
      </c>
      <c r="B4189" t="s">
        <v>19</v>
      </c>
      <c r="C4189" t="s">
        <v>110</v>
      </c>
      <c r="D4189" t="s">
        <v>20</v>
      </c>
      <c r="E4189" t="s">
        <v>21</v>
      </c>
      <c r="F4189" t="s">
        <v>22</v>
      </c>
      <c r="G4189" t="s">
        <v>113</v>
      </c>
      <c r="H4189" t="s">
        <v>132</v>
      </c>
      <c r="I4189" t="s">
        <v>166</v>
      </c>
      <c r="J4189" t="s">
        <v>161</v>
      </c>
      <c r="K4189" t="s">
        <v>138</v>
      </c>
      <c r="L4189" t="s">
        <v>69</v>
      </c>
      <c r="M4189" t="s">
        <v>26</v>
      </c>
      <c r="N4189">
        <v>9</v>
      </c>
      <c r="O4189">
        <v>5</v>
      </c>
      <c r="P4189">
        <v>4</v>
      </c>
      <c r="Q4189">
        <v>3</v>
      </c>
      <c r="R4189">
        <v>0</v>
      </c>
      <c r="S4189">
        <v>0</v>
      </c>
      <c r="T4189">
        <v>0</v>
      </c>
      <c r="U4189">
        <v>0</v>
      </c>
      <c r="V4189">
        <v>55</v>
      </c>
      <c r="W4189">
        <v>44</v>
      </c>
      <c r="X4189">
        <v>33</v>
      </c>
      <c r="Y4189" t="s">
        <v>173</v>
      </c>
      <c r="Z4189" t="s">
        <v>173</v>
      </c>
      <c r="AA4189" t="s">
        <v>173</v>
      </c>
      <c r="AB4189" t="s">
        <v>173</v>
      </c>
    </row>
    <row r="4190" spans="1:44" x14ac:dyDescent="0.25">
      <c r="A4190">
        <v>201819</v>
      </c>
      <c r="B4190" t="s">
        <v>19</v>
      </c>
      <c r="C4190" t="s">
        <v>110</v>
      </c>
      <c r="D4190" t="s">
        <v>20</v>
      </c>
      <c r="E4190" t="s">
        <v>21</v>
      </c>
      <c r="F4190" t="s">
        <v>22</v>
      </c>
      <c r="G4190" t="s">
        <v>161</v>
      </c>
      <c r="H4190" t="s">
        <v>132</v>
      </c>
      <c r="I4190" t="s">
        <v>166</v>
      </c>
      <c r="J4190" t="s">
        <v>161</v>
      </c>
      <c r="K4190" t="s">
        <v>138</v>
      </c>
      <c r="L4190" t="s">
        <v>69</v>
      </c>
      <c r="M4190" t="s">
        <v>26</v>
      </c>
      <c r="N4190">
        <v>28</v>
      </c>
      <c r="O4190">
        <v>15</v>
      </c>
      <c r="P4190">
        <v>6</v>
      </c>
      <c r="Q4190">
        <v>4</v>
      </c>
      <c r="R4190">
        <v>0</v>
      </c>
      <c r="S4190">
        <v>0</v>
      </c>
      <c r="T4190">
        <v>0</v>
      </c>
      <c r="U4190">
        <v>0</v>
      </c>
      <c r="V4190">
        <v>53</v>
      </c>
      <c r="W4190">
        <v>21</v>
      </c>
      <c r="X4190">
        <v>14</v>
      </c>
      <c r="Y4190" t="s">
        <v>173</v>
      </c>
      <c r="Z4190" t="s">
        <v>173</v>
      </c>
      <c r="AA4190" t="s">
        <v>173</v>
      </c>
      <c r="AB4190" t="s">
        <v>173</v>
      </c>
    </row>
    <row r="4191" spans="1:44" x14ac:dyDescent="0.25">
      <c r="A4191">
        <v>201819</v>
      </c>
      <c r="B4191" t="s">
        <v>19</v>
      </c>
      <c r="C4191" t="s">
        <v>110</v>
      </c>
      <c r="D4191" t="s">
        <v>20</v>
      </c>
      <c r="E4191" t="s">
        <v>21</v>
      </c>
      <c r="F4191" t="s">
        <v>22</v>
      </c>
      <c r="G4191" t="s">
        <v>111</v>
      </c>
      <c r="H4191" t="s">
        <v>132</v>
      </c>
      <c r="I4191" t="s">
        <v>166</v>
      </c>
      <c r="J4191" t="s">
        <v>161</v>
      </c>
      <c r="K4191" t="s">
        <v>90</v>
      </c>
      <c r="L4191" t="s">
        <v>146</v>
      </c>
      <c r="M4191" t="s">
        <v>26</v>
      </c>
      <c r="N4191">
        <v>208</v>
      </c>
      <c r="O4191">
        <v>205</v>
      </c>
      <c r="P4191">
        <v>181</v>
      </c>
      <c r="Q4191">
        <v>158</v>
      </c>
      <c r="R4191">
        <v>0</v>
      </c>
      <c r="S4191">
        <v>0</v>
      </c>
      <c r="T4191">
        <v>0</v>
      </c>
      <c r="U4191">
        <v>0</v>
      </c>
      <c r="V4191">
        <v>98</v>
      </c>
      <c r="W4191">
        <v>87</v>
      </c>
      <c r="X4191">
        <v>75</v>
      </c>
      <c r="Y4191" t="s">
        <v>173</v>
      </c>
      <c r="Z4191" t="s">
        <v>173</v>
      </c>
      <c r="AA4191" t="s">
        <v>173</v>
      </c>
      <c r="AB4191" t="s">
        <v>173</v>
      </c>
    </row>
    <row r="4192" spans="1:44" x14ac:dyDescent="0.25">
      <c r="A4192">
        <v>201819</v>
      </c>
      <c r="B4192" t="s">
        <v>19</v>
      </c>
      <c r="C4192" t="s">
        <v>110</v>
      </c>
      <c r="D4192" t="s">
        <v>20</v>
      </c>
      <c r="E4192" t="s">
        <v>21</v>
      </c>
      <c r="F4192" t="s">
        <v>22</v>
      </c>
      <c r="G4192" t="s">
        <v>113</v>
      </c>
      <c r="H4192" t="s">
        <v>132</v>
      </c>
      <c r="I4192" t="s">
        <v>166</v>
      </c>
      <c r="J4192" t="s">
        <v>161</v>
      </c>
      <c r="K4192" t="s">
        <v>90</v>
      </c>
      <c r="L4192" t="s">
        <v>146</v>
      </c>
      <c r="M4192" t="s">
        <v>26</v>
      </c>
      <c r="N4192">
        <v>109</v>
      </c>
      <c r="O4192">
        <v>106</v>
      </c>
      <c r="P4192">
        <v>85</v>
      </c>
      <c r="Q4192">
        <v>65</v>
      </c>
      <c r="R4192">
        <v>0</v>
      </c>
      <c r="S4192">
        <v>0</v>
      </c>
      <c r="T4192">
        <v>0</v>
      </c>
      <c r="U4192">
        <v>0</v>
      </c>
      <c r="V4192">
        <v>97</v>
      </c>
      <c r="W4192">
        <v>77</v>
      </c>
      <c r="X4192">
        <v>59</v>
      </c>
      <c r="Y4192" t="s">
        <v>173</v>
      </c>
      <c r="Z4192" t="s">
        <v>173</v>
      </c>
      <c r="AA4192" t="s">
        <v>173</v>
      </c>
      <c r="AB4192" t="s">
        <v>173</v>
      </c>
    </row>
    <row r="4193" spans="1:28" x14ac:dyDescent="0.25">
      <c r="A4193">
        <v>201819</v>
      </c>
      <c r="B4193" t="s">
        <v>19</v>
      </c>
      <c r="C4193" t="s">
        <v>110</v>
      </c>
      <c r="D4193" t="s">
        <v>20</v>
      </c>
      <c r="E4193" t="s">
        <v>21</v>
      </c>
      <c r="F4193" t="s">
        <v>22</v>
      </c>
      <c r="G4193" t="s">
        <v>161</v>
      </c>
      <c r="H4193" t="s">
        <v>132</v>
      </c>
      <c r="I4193" t="s">
        <v>166</v>
      </c>
      <c r="J4193" t="s">
        <v>161</v>
      </c>
      <c r="K4193" t="s">
        <v>90</v>
      </c>
      <c r="L4193" t="s">
        <v>146</v>
      </c>
      <c r="M4193" t="s">
        <v>26</v>
      </c>
      <c r="N4193">
        <v>317</v>
      </c>
      <c r="O4193">
        <v>311</v>
      </c>
      <c r="P4193">
        <v>266</v>
      </c>
      <c r="Q4193">
        <v>223</v>
      </c>
      <c r="R4193">
        <v>0</v>
      </c>
      <c r="S4193">
        <v>0</v>
      </c>
      <c r="T4193">
        <v>0</v>
      </c>
      <c r="U4193">
        <v>0</v>
      </c>
      <c r="V4193">
        <v>98</v>
      </c>
      <c r="W4193">
        <v>83</v>
      </c>
      <c r="X4193">
        <v>70</v>
      </c>
      <c r="Y4193" t="s">
        <v>173</v>
      </c>
      <c r="Z4193" t="s">
        <v>173</v>
      </c>
      <c r="AA4193" t="s">
        <v>173</v>
      </c>
      <c r="AB4193" t="s">
        <v>173</v>
      </c>
    </row>
    <row r="4194" spans="1:28" x14ac:dyDescent="0.25">
      <c r="A4194">
        <v>201819</v>
      </c>
      <c r="B4194" t="s">
        <v>19</v>
      </c>
      <c r="C4194" t="s">
        <v>110</v>
      </c>
      <c r="D4194" t="s">
        <v>20</v>
      </c>
      <c r="E4194" t="s">
        <v>21</v>
      </c>
      <c r="F4194" t="s">
        <v>22</v>
      </c>
      <c r="G4194" t="s">
        <v>111</v>
      </c>
      <c r="H4194" t="s">
        <v>132</v>
      </c>
      <c r="I4194" t="s">
        <v>166</v>
      </c>
      <c r="J4194" t="s">
        <v>161</v>
      </c>
      <c r="K4194" t="s">
        <v>91</v>
      </c>
      <c r="L4194" t="s">
        <v>146</v>
      </c>
      <c r="M4194" t="s">
        <v>26</v>
      </c>
      <c r="N4194">
        <v>7010</v>
      </c>
      <c r="O4194">
        <v>6764</v>
      </c>
      <c r="P4194">
        <v>5026</v>
      </c>
      <c r="Q4194">
        <v>3784</v>
      </c>
      <c r="R4194">
        <v>0</v>
      </c>
      <c r="S4194">
        <v>0</v>
      </c>
      <c r="T4194">
        <v>0</v>
      </c>
      <c r="U4194">
        <v>0</v>
      </c>
      <c r="V4194">
        <v>96</v>
      </c>
      <c r="W4194">
        <v>71</v>
      </c>
      <c r="X4194">
        <v>53</v>
      </c>
      <c r="Y4194" t="s">
        <v>173</v>
      </c>
      <c r="Z4194" t="s">
        <v>173</v>
      </c>
      <c r="AA4194" t="s">
        <v>173</v>
      </c>
      <c r="AB4194" t="s">
        <v>173</v>
      </c>
    </row>
    <row r="4195" spans="1:28" x14ac:dyDescent="0.25">
      <c r="A4195">
        <v>201819</v>
      </c>
      <c r="B4195" t="s">
        <v>19</v>
      </c>
      <c r="C4195" t="s">
        <v>110</v>
      </c>
      <c r="D4195" t="s">
        <v>20</v>
      </c>
      <c r="E4195" t="s">
        <v>21</v>
      </c>
      <c r="F4195" t="s">
        <v>22</v>
      </c>
      <c r="G4195" t="s">
        <v>113</v>
      </c>
      <c r="H4195" t="s">
        <v>132</v>
      </c>
      <c r="I4195" t="s">
        <v>166</v>
      </c>
      <c r="J4195" t="s">
        <v>161</v>
      </c>
      <c r="K4195" t="s">
        <v>91</v>
      </c>
      <c r="L4195" t="s">
        <v>146</v>
      </c>
      <c r="M4195" t="s">
        <v>26</v>
      </c>
      <c r="N4195">
        <v>4534</v>
      </c>
      <c r="O4195">
        <v>4427</v>
      </c>
      <c r="P4195">
        <v>3294</v>
      </c>
      <c r="Q4195">
        <v>2393</v>
      </c>
      <c r="R4195">
        <v>0</v>
      </c>
      <c r="S4195">
        <v>0</v>
      </c>
      <c r="T4195">
        <v>0</v>
      </c>
      <c r="U4195">
        <v>0</v>
      </c>
      <c r="V4195">
        <v>97</v>
      </c>
      <c r="W4195">
        <v>72</v>
      </c>
      <c r="X4195">
        <v>52</v>
      </c>
      <c r="Y4195" t="s">
        <v>173</v>
      </c>
      <c r="Z4195" t="s">
        <v>173</v>
      </c>
      <c r="AA4195" t="s">
        <v>173</v>
      </c>
      <c r="AB4195" t="s">
        <v>173</v>
      </c>
    </row>
    <row r="4196" spans="1:28" x14ac:dyDescent="0.25">
      <c r="A4196">
        <v>201819</v>
      </c>
      <c r="B4196" t="s">
        <v>19</v>
      </c>
      <c r="C4196" t="s">
        <v>110</v>
      </c>
      <c r="D4196" t="s">
        <v>20</v>
      </c>
      <c r="E4196" t="s">
        <v>21</v>
      </c>
      <c r="F4196" t="s">
        <v>22</v>
      </c>
      <c r="G4196" t="s">
        <v>161</v>
      </c>
      <c r="H4196" t="s">
        <v>132</v>
      </c>
      <c r="I4196" t="s">
        <v>166</v>
      </c>
      <c r="J4196" t="s">
        <v>161</v>
      </c>
      <c r="K4196" t="s">
        <v>91</v>
      </c>
      <c r="L4196" t="s">
        <v>146</v>
      </c>
      <c r="M4196" t="s">
        <v>26</v>
      </c>
      <c r="N4196">
        <v>11544</v>
      </c>
      <c r="O4196">
        <v>11191</v>
      </c>
      <c r="P4196">
        <v>8320</v>
      </c>
      <c r="Q4196">
        <v>6177</v>
      </c>
      <c r="R4196">
        <v>0</v>
      </c>
      <c r="S4196">
        <v>0</v>
      </c>
      <c r="T4196">
        <v>0</v>
      </c>
      <c r="U4196">
        <v>0</v>
      </c>
      <c r="V4196">
        <v>96</v>
      </c>
      <c r="W4196">
        <v>72</v>
      </c>
      <c r="X4196">
        <v>53</v>
      </c>
      <c r="Y4196" t="s">
        <v>173</v>
      </c>
      <c r="Z4196" t="s">
        <v>173</v>
      </c>
      <c r="AA4196" t="s">
        <v>173</v>
      </c>
      <c r="AB4196" t="s">
        <v>173</v>
      </c>
    </row>
    <row r="4197" spans="1:28" x14ac:dyDescent="0.25">
      <c r="A4197">
        <v>201819</v>
      </c>
      <c r="B4197" t="s">
        <v>19</v>
      </c>
      <c r="C4197" t="s">
        <v>110</v>
      </c>
      <c r="D4197" t="s">
        <v>20</v>
      </c>
      <c r="E4197" t="s">
        <v>21</v>
      </c>
      <c r="F4197" t="s">
        <v>22</v>
      </c>
      <c r="G4197" t="s">
        <v>111</v>
      </c>
      <c r="H4197" t="s">
        <v>132</v>
      </c>
      <c r="I4197" t="s">
        <v>166</v>
      </c>
      <c r="J4197" t="s">
        <v>161</v>
      </c>
      <c r="K4197" t="s">
        <v>133</v>
      </c>
      <c r="L4197" t="s">
        <v>146</v>
      </c>
      <c r="M4197" t="s">
        <v>26</v>
      </c>
      <c r="N4197">
        <v>87</v>
      </c>
      <c r="O4197">
        <v>86</v>
      </c>
      <c r="P4197">
        <v>69</v>
      </c>
      <c r="Q4197">
        <v>53</v>
      </c>
      <c r="R4197">
        <v>0</v>
      </c>
      <c r="S4197">
        <v>0</v>
      </c>
      <c r="T4197">
        <v>0</v>
      </c>
      <c r="U4197">
        <v>0</v>
      </c>
      <c r="V4197">
        <v>98</v>
      </c>
      <c r="W4197">
        <v>79</v>
      </c>
      <c r="X4197">
        <v>60</v>
      </c>
      <c r="Y4197" t="s">
        <v>173</v>
      </c>
      <c r="Z4197" t="s">
        <v>173</v>
      </c>
      <c r="AA4197" t="s">
        <v>173</v>
      </c>
      <c r="AB4197" t="s">
        <v>173</v>
      </c>
    </row>
    <row r="4198" spans="1:28" x14ac:dyDescent="0.25">
      <c r="A4198">
        <v>201819</v>
      </c>
      <c r="B4198" t="s">
        <v>19</v>
      </c>
      <c r="C4198" t="s">
        <v>110</v>
      </c>
      <c r="D4198" t="s">
        <v>20</v>
      </c>
      <c r="E4198" t="s">
        <v>21</v>
      </c>
      <c r="F4198" t="s">
        <v>22</v>
      </c>
      <c r="G4198" t="s">
        <v>113</v>
      </c>
      <c r="H4198" t="s">
        <v>132</v>
      </c>
      <c r="I4198" t="s">
        <v>166</v>
      </c>
      <c r="J4198" t="s">
        <v>161</v>
      </c>
      <c r="K4198" t="s">
        <v>133</v>
      </c>
      <c r="L4198" t="s">
        <v>146</v>
      </c>
      <c r="M4198" t="s">
        <v>26</v>
      </c>
      <c r="N4198">
        <v>64</v>
      </c>
      <c r="O4198">
        <v>64</v>
      </c>
      <c r="P4198">
        <v>50</v>
      </c>
      <c r="Q4198">
        <v>40</v>
      </c>
      <c r="R4198">
        <v>0</v>
      </c>
      <c r="S4198">
        <v>0</v>
      </c>
      <c r="T4198">
        <v>0</v>
      </c>
      <c r="U4198">
        <v>0</v>
      </c>
      <c r="V4198">
        <v>100</v>
      </c>
      <c r="W4198">
        <v>78</v>
      </c>
      <c r="X4198">
        <v>62</v>
      </c>
      <c r="Y4198" t="s">
        <v>173</v>
      </c>
      <c r="Z4198" t="s">
        <v>173</v>
      </c>
      <c r="AA4198" t="s">
        <v>173</v>
      </c>
      <c r="AB4198" t="s">
        <v>173</v>
      </c>
    </row>
    <row r="4199" spans="1:28" x14ac:dyDescent="0.25">
      <c r="A4199">
        <v>201819</v>
      </c>
      <c r="B4199" t="s">
        <v>19</v>
      </c>
      <c r="C4199" t="s">
        <v>110</v>
      </c>
      <c r="D4199" t="s">
        <v>20</v>
      </c>
      <c r="E4199" t="s">
        <v>21</v>
      </c>
      <c r="F4199" t="s">
        <v>22</v>
      </c>
      <c r="G4199" t="s">
        <v>161</v>
      </c>
      <c r="H4199" t="s">
        <v>132</v>
      </c>
      <c r="I4199" t="s">
        <v>166</v>
      </c>
      <c r="J4199" t="s">
        <v>161</v>
      </c>
      <c r="K4199" t="s">
        <v>133</v>
      </c>
      <c r="L4199" t="s">
        <v>146</v>
      </c>
      <c r="M4199" t="s">
        <v>26</v>
      </c>
      <c r="N4199">
        <v>151</v>
      </c>
      <c r="O4199">
        <v>150</v>
      </c>
      <c r="P4199">
        <v>119</v>
      </c>
      <c r="Q4199">
        <v>93</v>
      </c>
      <c r="R4199">
        <v>0</v>
      </c>
      <c r="S4199">
        <v>0</v>
      </c>
      <c r="T4199">
        <v>0</v>
      </c>
      <c r="U4199">
        <v>0</v>
      </c>
      <c r="V4199">
        <v>99</v>
      </c>
      <c r="W4199">
        <v>78</v>
      </c>
      <c r="X4199">
        <v>61</v>
      </c>
      <c r="Y4199" t="s">
        <v>173</v>
      </c>
      <c r="Z4199" t="s">
        <v>173</v>
      </c>
      <c r="AA4199" t="s">
        <v>173</v>
      </c>
      <c r="AB4199" t="s">
        <v>173</v>
      </c>
    </row>
    <row r="4200" spans="1:28" x14ac:dyDescent="0.25">
      <c r="A4200">
        <v>201819</v>
      </c>
      <c r="B4200" t="s">
        <v>19</v>
      </c>
      <c r="C4200" t="s">
        <v>110</v>
      </c>
      <c r="D4200" t="s">
        <v>20</v>
      </c>
      <c r="E4200" t="s">
        <v>21</v>
      </c>
      <c r="F4200" t="s">
        <v>22</v>
      </c>
      <c r="G4200" t="s">
        <v>111</v>
      </c>
      <c r="H4200" t="s">
        <v>132</v>
      </c>
      <c r="I4200" t="s">
        <v>166</v>
      </c>
      <c r="J4200" t="s">
        <v>161</v>
      </c>
      <c r="K4200" t="s">
        <v>134</v>
      </c>
      <c r="L4200" t="s">
        <v>146</v>
      </c>
      <c r="M4200" t="s">
        <v>26</v>
      </c>
      <c r="N4200">
        <v>319</v>
      </c>
      <c r="O4200">
        <v>310</v>
      </c>
      <c r="P4200">
        <v>229</v>
      </c>
      <c r="Q4200">
        <v>174</v>
      </c>
      <c r="R4200">
        <v>0</v>
      </c>
      <c r="S4200">
        <v>0</v>
      </c>
      <c r="T4200">
        <v>0</v>
      </c>
      <c r="U4200">
        <v>0</v>
      </c>
      <c r="V4200">
        <v>97</v>
      </c>
      <c r="W4200">
        <v>71</v>
      </c>
      <c r="X4200">
        <v>54</v>
      </c>
      <c r="Y4200" t="s">
        <v>173</v>
      </c>
      <c r="Z4200" t="s">
        <v>173</v>
      </c>
      <c r="AA4200" t="s">
        <v>173</v>
      </c>
      <c r="AB4200" t="s">
        <v>173</v>
      </c>
    </row>
    <row r="4201" spans="1:28" x14ac:dyDescent="0.25">
      <c r="A4201">
        <v>201819</v>
      </c>
      <c r="B4201" t="s">
        <v>19</v>
      </c>
      <c r="C4201" t="s">
        <v>110</v>
      </c>
      <c r="D4201" t="s">
        <v>20</v>
      </c>
      <c r="E4201" t="s">
        <v>21</v>
      </c>
      <c r="F4201" t="s">
        <v>22</v>
      </c>
      <c r="G4201" t="s">
        <v>113</v>
      </c>
      <c r="H4201" t="s">
        <v>132</v>
      </c>
      <c r="I4201" t="s">
        <v>166</v>
      </c>
      <c r="J4201" t="s">
        <v>161</v>
      </c>
      <c r="K4201" t="s">
        <v>134</v>
      </c>
      <c r="L4201" t="s">
        <v>146</v>
      </c>
      <c r="M4201" t="s">
        <v>26</v>
      </c>
      <c r="N4201">
        <v>243</v>
      </c>
      <c r="O4201">
        <v>238</v>
      </c>
      <c r="P4201">
        <v>145</v>
      </c>
      <c r="Q4201">
        <v>95</v>
      </c>
      <c r="R4201">
        <v>0</v>
      </c>
      <c r="S4201">
        <v>0</v>
      </c>
      <c r="T4201">
        <v>0</v>
      </c>
      <c r="U4201">
        <v>0</v>
      </c>
      <c r="V4201">
        <v>97</v>
      </c>
      <c r="W4201">
        <v>59</v>
      </c>
      <c r="X4201">
        <v>39</v>
      </c>
      <c r="Y4201" t="s">
        <v>173</v>
      </c>
      <c r="Z4201" t="s">
        <v>173</v>
      </c>
      <c r="AA4201" t="s">
        <v>173</v>
      </c>
      <c r="AB4201" t="s">
        <v>173</v>
      </c>
    </row>
    <row r="4202" spans="1:28" x14ac:dyDescent="0.25">
      <c r="A4202">
        <v>201819</v>
      </c>
      <c r="B4202" t="s">
        <v>19</v>
      </c>
      <c r="C4202" t="s">
        <v>110</v>
      </c>
      <c r="D4202" t="s">
        <v>20</v>
      </c>
      <c r="E4202" t="s">
        <v>21</v>
      </c>
      <c r="F4202" t="s">
        <v>22</v>
      </c>
      <c r="G4202" t="s">
        <v>161</v>
      </c>
      <c r="H4202" t="s">
        <v>132</v>
      </c>
      <c r="I4202" t="s">
        <v>166</v>
      </c>
      <c r="J4202" t="s">
        <v>161</v>
      </c>
      <c r="K4202" t="s">
        <v>134</v>
      </c>
      <c r="L4202" t="s">
        <v>146</v>
      </c>
      <c r="M4202" t="s">
        <v>26</v>
      </c>
      <c r="N4202">
        <v>562</v>
      </c>
      <c r="O4202">
        <v>548</v>
      </c>
      <c r="P4202">
        <v>374</v>
      </c>
      <c r="Q4202">
        <v>269</v>
      </c>
      <c r="R4202">
        <v>0</v>
      </c>
      <c r="S4202">
        <v>0</v>
      </c>
      <c r="T4202">
        <v>0</v>
      </c>
      <c r="U4202">
        <v>0</v>
      </c>
      <c r="V4202">
        <v>97</v>
      </c>
      <c r="W4202">
        <v>66</v>
      </c>
      <c r="X4202">
        <v>47</v>
      </c>
      <c r="Y4202" t="s">
        <v>173</v>
      </c>
      <c r="Z4202" t="s">
        <v>173</v>
      </c>
      <c r="AA4202" t="s">
        <v>173</v>
      </c>
      <c r="AB4202" t="s">
        <v>173</v>
      </c>
    </row>
    <row r="4203" spans="1:28" x14ac:dyDescent="0.25">
      <c r="A4203">
        <v>201819</v>
      </c>
      <c r="B4203" t="s">
        <v>19</v>
      </c>
      <c r="C4203" t="s">
        <v>110</v>
      </c>
      <c r="D4203" t="s">
        <v>20</v>
      </c>
      <c r="E4203" t="s">
        <v>21</v>
      </c>
      <c r="F4203" t="s">
        <v>22</v>
      </c>
      <c r="G4203" t="s">
        <v>111</v>
      </c>
      <c r="H4203" t="s">
        <v>132</v>
      </c>
      <c r="I4203" t="s">
        <v>166</v>
      </c>
      <c r="J4203" t="s">
        <v>161</v>
      </c>
      <c r="K4203" t="s">
        <v>138</v>
      </c>
      <c r="L4203" t="s">
        <v>146</v>
      </c>
      <c r="M4203" t="s">
        <v>26</v>
      </c>
      <c r="N4203">
        <v>22</v>
      </c>
      <c r="O4203">
        <v>22</v>
      </c>
      <c r="P4203">
        <v>22</v>
      </c>
      <c r="Q4203">
        <v>21</v>
      </c>
      <c r="R4203">
        <v>0</v>
      </c>
      <c r="S4203">
        <v>0</v>
      </c>
      <c r="T4203">
        <v>0</v>
      </c>
      <c r="U4203">
        <v>0</v>
      </c>
      <c r="V4203">
        <v>100</v>
      </c>
      <c r="W4203">
        <v>100</v>
      </c>
      <c r="X4203">
        <v>95</v>
      </c>
      <c r="Y4203" t="s">
        <v>173</v>
      </c>
      <c r="Z4203" t="s">
        <v>173</v>
      </c>
      <c r="AA4203" t="s">
        <v>173</v>
      </c>
      <c r="AB4203" t="s">
        <v>173</v>
      </c>
    </row>
    <row r="4204" spans="1:28" x14ac:dyDescent="0.25">
      <c r="A4204">
        <v>201819</v>
      </c>
      <c r="B4204" t="s">
        <v>19</v>
      </c>
      <c r="C4204" t="s">
        <v>110</v>
      </c>
      <c r="D4204" t="s">
        <v>20</v>
      </c>
      <c r="E4204" t="s">
        <v>21</v>
      </c>
      <c r="F4204" t="s">
        <v>22</v>
      </c>
      <c r="G4204" t="s">
        <v>113</v>
      </c>
      <c r="H4204" t="s">
        <v>132</v>
      </c>
      <c r="I4204" t="s">
        <v>166</v>
      </c>
      <c r="J4204" t="s">
        <v>161</v>
      </c>
      <c r="K4204" t="s">
        <v>138</v>
      </c>
      <c r="L4204" t="s">
        <v>146</v>
      </c>
      <c r="M4204" t="s">
        <v>26</v>
      </c>
      <c r="N4204">
        <v>13</v>
      </c>
      <c r="O4204">
        <v>13</v>
      </c>
      <c r="P4204">
        <v>13</v>
      </c>
      <c r="Q4204">
        <v>13</v>
      </c>
      <c r="R4204">
        <v>0</v>
      </c>
      <c r="S4204">
        <v>0</v>
      </c>
      <c r="T4204">
        <v>0</v>
      </c>
      <c r="U4204">
        <v>0</v>
      </c>
      <c r="V4204">
        <v>100</v>
      </c>
      <c r="W4204">
        <v>100</v>
      </c>
      <c r="X4204">
        <v>100</v>
      </c>
      <c r="Y4204" t="s">
        <v>173</v>
      </c>
      <c r="Z4204" t="s">
        <v>173</v>
      </c>
      <c r="AA4204" t="s">
        <v>173</v>
      </c>
      <c r="AB4204" t="s">
        <v>173</v>
      </c>
    </row>
    <row r="4205" spans="1:28" x14ac:dyDescent="0.25">
      <c r="A4205">
        <v>201819</v>
      </c>
      <c r="B4205" t="s">
        <v>19</v>
      </c>
      <c r="C4205" t="s">
        <v>110</v>
      </c>
      <c r="D4205" t="s">
        <v>20</v>
      </c>
      <c r="E4205" t="s">
        <v>21</v>
      </c>
      <c r="F4205" t="s">
        <v>22</v>
      </c>
      <c r="G4205" t="s">
        <v>161</v>
      </c>
      <c r="H4205" t="s">
        <v>132</v>
      </c>
      <c r="I4205" t="s">
        <v>166</v>
      </c>
      <c r="J4205" t="s">
        <v>161</v>
      </c>
      <c r="K4205" t="s">
        <v>138</v>
      </c>
      <c r="L4205" t="s">
        <v>146</v>
      </c>
      <c r="M4205" t="s">
        <v>26</v>
      </c>
      <c r="N4205">
        <v>35</v>
      </c>
      <c r="O4205">
        <v>35</v>
      </c>
      <c r="P4205">
        <v>35</v>
      </c>
      <c r="Q4205">
        <v>34</v>
      </c>
      <c r="R4205">
        <v>0</v>
      </c>
      <c r="S4205">
        <v>0</v>
      </c>
      <c r="T4205">
        <v>0</v>
      </c>
      <c r="U4205">
        <v>0</v>
      </c>
      <c r="V4205">
        <v>100</v>
      </c>
      <c r="W4205">
        <v>100</v>
      </c>
      <c r="X4205">
        <v>97</v>
      </c>
      <c r="Y4205" t="s">
        <v>173</v>
      </c>
      <c r="Z4205" t="s">
        <v>173</v>
      </c>
      <c r="AA4205" t="s">
        <v>173</v>
      </c>
      <c r="AB4205" t="s">
        <v>173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workbookViewId="0"/>
  </sheetViews>
  <sheetFormatPr defaultRowHeight="15" x14ac:dyDescent="0.25"/>
  <cols>
    <col min="2" max="2" width="185.140625" bestFit="1" customWidth="1"/>
  </cols>
  <sheetData>
    <row r="2" spans="1:2" x14ac:dyDescent="0.25">
      <c r="A2" s="2" t="s">
        <v>149</v>
      </c>
      <c r="B2" s="3" t="s">
        <v>150</v>
      </c>
    </row>
    <row r="3" spans="1:2" x14ac:dyDescent="0.25">
      <c r="A3" s="2" t="s">
        <v>112</v>
      </c>
      <c r="B3" t="s">
        <v>147</v>
      </c>
    </row>
    <row r="4" spans="1:2" x14ac:dyDescent="0.25">
      <c r="A4" s="2" t="s">
        <v>114</v>
      </c>
      <c r="B4" t="s">
        <v>148</v>
      </c>
    </row>
    <row r="5" spans="1:2" x14ac:dyDescent="0.25">
      <c r="A5" s="2" t="s">
        <v>139</v>
      </c>
      <c r="B5" t="s">
        <v>151</v>
      </c>
    </row>
    <row r="6" spans="1:2" x14ac:dyDescent="0.25">
      <c r="A6" s="2" t="s">
        <v>115</v>
      </c>
      <c r="B6" t="s">
        <v>152</v>
      </c>
    </row>
    <row r="7" spans="1:2" x14ac:dyDescent="0.25">
      <c r="A7" s="2" t="s">
        <v>121</v>
      </c>
      <c r="B7" t="s">
        <v>153</v>
      </c>
    </row>
    <row r="8" spans="1:2" x14ac:dyDescent="0.25">
      <c r="A8" s="2" t="s">
        <v>145</v>
      </c>
      <c r="B8" t="s">
        <v>154</v>
      </c>
    </row>
    <row r="9" spans="1:2" x14ac:dyDescent="0.25">
      <c r="A9" s="2" t="s">
        <v>125</v>
      </c>
      <c r="B9" t="s">
        <v>155</v>
      </c>
    </row>
    <row r="10" spans="1:2" x14ac:dyDescent="0.25">
      <c r="A10" s="2" t="s">
        <v>128</v>
      </c>
      <c r="B10" t="s">
        <v>156</v>
      </c>
    </row>
    <row r="11" spans="1:2" x14ac:dyDescent="0.25">
      <c r="A11" s="2" t="s">
        <v>132</v>
      </c>
      <c r="B11" t="s">
        <v>157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E1"/>
    </sheetView>
  </sheetViews>
  <sheetFormatPr defaultColWidth="9.140625" defaultRowHeight="15" x14ac:dyDescent="0.25"/>
  <cols>
    <col min="1" max="1" width="37.5703125" style="6" customWidth="1"/>
    <col min="2" max="2" width="66.7109375" style="6" customWidth="1"/>
    <col min="3" max="5" width="9.140625" style="6"/>
    <col min="6" max="16384" width="9.140625" style="9"/>
  </cols>
  <sheetData>
    <row r="1" spans="1:7" ht="44.25" customHeight="1" x14ac:dyDescent="0.2">
      <c r="A1" s="39" t="s">
        <v>178</v>
      </c>
      <c r="B1" s="39"/>
      <c r="C1" s="39"/>
      <c r="D1" s="39"/>
      <c r="E1" s="39"/>
      <c r="F1" s="8"/>
      <c r="G1" s="8"/>
    </row>
    <row r="2" spans="1:7" ht="18" customHeight="1" x14ac:dyDescent="0.2">
      <c r="A2" s="8" t="s">
        <v>179</v>
      </c>
      <c r="B2" s="8" t="s">
        <v>180</v>
      </c>
      <c r="C2" s="10"/>
      <c r="D2" s="11"/>
      <c r="E2" s="11"/>
      <c r="F2" s="8"/>
      <c r="G2" s="8"/>
    </row>
    <row r="3" spans="1:7" x14ac:dyDescent="0.25">
      <c r="A3" s="12" t="s">
        <v>73</v>
      </c>
      <c r="B3" s="13" t="s">
        <v>49</v>
      </c>
      <c r="C3" s="14"/>
    </row>
    <row r="4" spans="1:7" x14ac:dyDescent="0.25">
      <c r="A4" s="15"/>
      <c r="B4" s="16"/>
      <c r="C4" s="14"/>
    </row>
    <row r="5" spans="1:7" x14ac:dyDescent="0.25">
      <c r="A5" s="17" t="s">
        <v>50</v>
      </c>
      <c r="B5" s="18" t="s">
        <v>50</v>
      </c>
      <c r="C5" s="14"/>
    </row>
    <row r="6" spans="1:7" x14ac:dyDescent="0.25">
      <c r="A6" s="15"/>
      <c r="B6" s="16"/>
      <c r="C6" s="14"/>
    </row>
    <row r="7" spans="1:7" x14ac:dyDescent="0.25">
      <c r="A7" s="17" t="s">
        <v>58</v>
      </c>
      <c r="B7" s="18" t="s">
        <v>181</v>
      </c>
      <c r="C7" s="14"/>
    </row>
    <row r="8" spans="1:7" x14ac:dyDescent="0.25">
      <c r="A8" s="17"/>
      <c r="B8" s="18" t="s">
        <v>58</v>
      </c>
      <c r="C8" s="14"/>
    </row>
    <row r="9" spans="1:7" x14ac:dyDescent="0.25">
      <c r="A9" s="17"/>
      <c r="B9" s="18" t="s">
        <v>182</v>
      </c>
      <c r="C9" s="14"/>
    </row>
    <row r="10" spans="1:7" x14ac:dyDescent="0.25">
      <c r="A10" s="17"/>
      <c r="B10" s="18" t="s">
        <v>183</v>
      </c>
      <c r="C10" s="14"/>
    </row>
    <row r="11" spans="1:7" x14ac:dyDescent="0.25">
      <c r="A11" s="17"/>
      <c r="B11" s="18" t="s">
        <v>184</v>
      </c>
      <c r="C11" s="14"/>
    </row>
    <row r="12" spans="1:7" x14ac:dyDescent="0.25">
      <c r="A12" s="17"/>
      <c r="B12" s="18" t="s">
        <v>185</v>
      </c>
      <c r="C12" s="14"/>
      <c r="G12" s="18"/>
    </row>
    <row r="13" spans="1:7" x14ac:dyDescent="0.25">
      <c r="A13" s="17"/>
      <c r="B13" s="18" t="s">
        <v>186</v>
      </c>
      <c r="C13" s="14"/>
      <c r="G13" s="18"/>
    </row>
    <row r="14" spans="1:7" x14ac:dyDescent="0.25">
      <c r="A14" s="17"/>
      <c r="B14" s="18" t="s">
        <v>187</v>
      </c>
      <c r="C14" s="14"/>
      <c r="G14" s="18"/>
    </row>
    <row r="15" spans="1:7" x14ac:dyDescent="0.25">
      <c r="A15" s="17"/>
      <c r="B15" s="18" t="s">
        <v>188</v>
      </c>
      <c r="C15" s="14"/>
      <c r="G15" s="19"/>
    </row>
    <row r="16" spans="1:7" x14ac:dyDescent="0.25">
      <c r="A16" s="17"/>
      <c r="B16" s="18" t="s">
        <v>189</v>
      </c>
      <c r="C16" s="14"/>
    </row>
    <row r="17" spans="1:3" s="6" customFormat="1" x14ac:dyDescent="0.25">
      <c r="A17" s="15"/>
      <c r="B17" s="16"/>
      <c r="C17" s="14"/>
    </row>
    <row r="18" spans="1:3" s="6" customFormat="1" x14ac:dyDescent="0.25">
      <c r="A18" s="12" t="s">
        <v>190</v>
      </c>
      <c r="B18" s="13" t="s">
        <v>191</v>
      </c>
      <c r="C18" s="14"/>
    </row>
    <row r="19" spans="1:3" s="6" customFormat="1" x14ac:dyDescent="0.25">
      <c r="A19" s="17"/>
      <c r="B19" s="18" t="s">
        <v>192</v>
      </c>
      <c r="C19" s="14"/>
    </row>
    <row r="20" spans="1:3" s="6" customFormat="1" x14ac:dyDescent="0.25">
      <c r="A20" s="15"/>
      <c r="B20" s="16"/>
      <c r="C20" s="14"/>
    </row>
    <row r="21" spans="1:3" s="6" customFormat="1" x14ac:dyDescent="0.25">
      <c r="A21" s="17" t="s">
        <v>193</v>
      </c>
      <c r="B21" s="18" t="s">
        <v>193</v>
      </c>
      <c r="C21" s="14"/>
    </row>
    <row r="22" spans="1:3" s="6" customFormat="1" x14ac:dyDescent="0.25">
      <c r="A22" s="15"/>
      <c r="B22" s="16"/>
      <c r="C22" s="20"/>
    </row>
    <row r="23" spans="1:3" s="6" customFormat="1" x14ac:dyDescent="0.25">
      <c r="A23" s="12" t="s">
        <v>194</v>
      </c>
      <c r="B23" s="13" t="s">
        <v>195</v>
      </c>
      <c r="C23" s="14"/>
    </row>
    <row r="24" spans="1:3" s="6" customFormat="1" x14ac:dyDescent="0.25">
      <c r="A24" s="15"/>
      <c r="B24" s="16"/>
      <c r="C24" s="14"/>
    </row>
    <row r="25" spans="1:3" s="6" customFormat="1" x14ac:dyDescent="0.25">
      <c r="A25" s="12" t="s">
        <v>196</v>
      </c>
      <c r="B25" s="13" t="s">
        <v>196</v>
      </c>
      <c r="C25" s="14"/>
    </row>
    <row r="26" spans="1:3" s="6" customFormat="1" x14ac:dyDescent="0.25">
      <c r="A26" s="15"/>
      <c r="B26" s="16"/>
      <c r="C26" s="14"/>
    </row>
    <row r="27" spans="1:3" s="6" customFormat="1" x14ac:dyDescent="0.25">
      <c r="A27" s="17" t="s">
        <v>66</v>
      </c>
      <c r="B27" s="18" t="s">
        <v>66</v>
      </c>
      <c r="C27" s="14"/>
    </row>
    <row r="28" spans="1:3" s="6" customFormat="1" x14ac:dyDescent="0.25">
      <c r="A28" s="15"/>
      <c r="B28" s="16"/>
      <c r="C28" s="14"/>
    </row>
    <row r="29" spans="1:3" s="6" customFormat="1" x14ac:dyDescent="0.25">
      <c r="A29" s="12" t="s">
        <v>38</v>
      </c>
      <c r="B29" s="13" t="s">
        <v>38</v>
      </c>
      <c r="C29" s="14"/>
    </row>
    <row r="30" spans="1:3" s="6" customFormat="1" x14ac:dyDescent="0.25">
      <c r="A30" s="15"/>
      <c r="B30" s="16"/>
      <c r="C30" s="14"/>
    </row>
    <row r="31" spans="1:3" s="6" customFormat="1" x14ac:dyDescent="0.25">
      <c r="A31" s="17" t="s">
        <v>197</v>
      </c>
      <c r="B31" s="18" t="s">
        <v>36</v>
      </c>
      <c r="C31" s="14"/>
    </row>
    <row r="32" spans="1:3" s="6" customFormat="1" x14ac:dyDescent="0.25">
      <c r="A32" s="17"/>
      <c r="B32" s="18" t="s">
        <v>198</v>
      </c>
      <c r="C32" s="14"/>
    </row>
    <row r="33" spans="1:3" s="6" customFormat="1" x14ac:dyDescent="0.25">
      <c r="A33" s="15"/>
      <c r="B33" s="16"/>
      <c r="C33" s="14"/>
    </row>
    <row r="34" spans="1:3" s="6" customFormat="1" x14ac:dyDescent="0.25">
      <c r="A34" s="17" t="s">
        <v>41</v>
      </c>
      <c r="B34" s="18" t="s">
        <v>199</v>
      </c>
      <c r="C34" s="14"/>
    </row>
    <row r="35" spans="1:3" s="6" customFormat="1" x14ac:dyDescent="0.25">
      <c r="A35" s="17"/>
      <c r="B35" s="9"/>
      <c r="C35" s="14"/>
    </row>
    <row r="36" spans="1:3" s="6" customFormat="1" x14ac:dyDescent="0.25">
      <c r="A36" s="12" t="s">
        <v>43</v>
      </c>
      <c r="B36" s="13" t="s">
        <v>200</v>
      </c>
      <c r="C36" s="14"/>
    </row>
    <row r="37" spans="1:3" s="6" customFormat="1" x14ac:dyDescent="0.25">
      <c r="A37" s="15"/>
      <c r="B37" s="16"/>
      <c r="C37" s="14"/>
    </row>
    <row r="38" spans="1:3" s="6" customFormat="1" x14ac:dyDescent="0.25">
      <c r="A38" s="17" t="s">
        <v>64</v>
      </c>
      <c r="B38" s="18" t="s">
        <v>201</v>
      </c>
      <c r="C38" s="14"/>
    </row>
    <row r="39" spans="1:3" s="6" customFormat="1" x14ac:dyDescent="0.25">
      <c r="A39" s="17"/>
      <c r="B39" s="18" t="s">
        <v>202</v>
      </c>
      <c r="C39" s="14"/>
    </row>
    <row r="40" spans="1:3" s="6" customFormat="1" x14ac:dyDescent="0.25">
      <c r="A40" s="17"/>
      <c r="B40" s="18" t="s">
        <v>203</v>
      </c>
      <c r="C40" s="14"/>
    </row>
    <row r="41" spans="1:3" s="6" customFormat="1" x14ac:dyDescent="0.25">
      <c r="A41" s="17"/>
      <c r="B41" s="18" t="s">
        <v>204</v>
      </c>
      <c r="C41" s="14"/>
    </row>
    <row r="42" spans="1:3" s="6" customFormat="1" x14ac:dyDescent="0.25">
      <c r="A42" s="17"/>
      <c r="B42" s="18" t="s">
        <v>205</v>
      </c>
      <c r="C42" s="14"/>
    </row>
    <row r="43" spans="1:3" s="6" customFormat="1" x14ac:dyDescent="0.25">
      <c r="A43" s="17"/>
      <c r="B43" s="18" t="s">
        <v>206</v>
      </c>
      <c r="C43" s="14"/>
    </row>
    <row r="44" spans="1:3" s="6" customFormat="1" x14ac:dyDescent="0.25">
      <c r="A44" s="17"/>
      <c r="B44" s="18" t="s">
        <v>207</v>
      </c>
      <c r="C44" s="14"/>
    </row>
    <row r="45" spans="1:3" s="6" customFormat="1" x14ac:dyDescent="0.25">
      <c r="A45" s="17"/>
      <c r="B45" s="18" t="s">
        <v>208</v>
      </c>
      <c r="C45" s="14"/>
    </row>
    <row r="46" spans="1:3" s="6" customFormat="1" x14ac:dyDescent="0.25">
      <c r="A46" s="15"/>
      <c r="B46" s="16"/>
      <c r="C46" s="14"/>
    </row>
    <row r="47" spans="1:3" s="6" customFormat="1" x14ac:dyDescent="0.25">
      <c r="A47" s="12" t="s">
        <v>209</v>
      </c>
      <c r="B47" s="13" t="s">
        <v>210</v>
      </c>
      <c r="C47" s="14"/>
    </row>
    <row r="48" spans="1:3" s="6" customFormat="1" x14ac:dyDescent="0.25">
      <c r="A48" s="15"/>
      <c r="B48" s="16"/>
      <c r="C48" s="14"/>
    </row>
    <row r="49" spans="1:3" s="6" customFormat="1" x14ac:dyDescent="0.25">
      <c r="A49" s="17" t="s">
        <v>211</v>
      </c>
      <c r="B49" s="18" t="s">
        <v>212</v>
      </c>
      <c r="C49" s="14"/>
    </row>
    <row r="50" spans="1:3" s="6" customFormat="1" x14ac:dyDescent="0.25">
      <c r="A50" s="15"/>
      <c r="B50" s="16"/>
      <c r="C50" s="14"/>
    </row>
    <row r="51" spans="1:3" s="6" customFormat="1" x14ac:dyDescent="0.25">
      <c r="A51" s="12" t="s">
        <v>213</v>
      </c>
      <c r="B51" s="13" t="s">
        <v>214</v>
      </c>
      <c r="C51" s="14"/>
    </row>
    <row r="52" spans="1:3" s="6" customFormat="1" x14ac:dyDescent="0.25">
      <c r="A52" s="15"/>
      <c r="B52" s="16"/>
      <c r="C52" s="14"/>
    </row>
    <row r="53" spans="1:3" s="6" customFormat="1" x14ac:dyDescent="0.25">
      <c r="A53" s="17" t="s">
        <v>215</v>
      </c>
      <c r="B53" s="18" t="s">
        <v>216</v>
      </c>
      <c r="C53" s="14"/>
    </row>
    <row r="54" spans="1:3" s="6" customFormat="1" x14ac:dyDescent="0.25">
      <c r="A54" s="15"/>
      <c r="B54" s="16"/>
      <c r="C54" s="14"/>
    </row>
    <row r="55" spans="1:3" s="6" customFormat="1" x14ac:dyDescent="0.25">
      <c r="A55" s="12" t="s">
        <v>217</v>
      </c>
      <c r="B55" s="13" t="s">
        <v>218</v>
      </c>
      <c r="C55" s="14"/>
    </row>
    <row r="56" spans="1:3" s="6" customFormat="1" x14ac:dyDescent="0.25">
      <c r="A56" s="15"/>
      <c r="B56" s="16"/>
      <c r="C56" s="14"/>
    </row>
    <row r="57" spans="1:3" s="6" customFormat="1" x14ac:dyDescent="0.25">
      <c r="A57" s="17" t="s">
        <v>117</v>
      </c>
      <c r="B57" s="18" t="s">
        <v>219</v>
      </c>
      <c r="C57" s="14"/>
    </row>
    <row r="58" spans="1:3" s="6" customFormat="1" x14ac:dyDescent="0.25">
      <c r="A58" s="15"/>
      <c r="B58" s="16"/>
      <c r="C58" s="14"/>
    </row>
    <row r="59" spans="1:3" s="6" customFormat="1" x14ac:dyDescent="0.25">
      <c r="A59" s="12" t="s">
        <v>62</v>
      </c>
      <c r="B59" s="13" t="s">
        <v>220</v>
      </c>
      <c r="C59" s="14"/>
    </row>
    <row r="60" spans="1:3" s="6" customFormat="1" x14ac:dyDescent="0.25">
      <c r="A60" s="17"/>
      <c r="B60" s="18" t="s">
        <v>221</v>
      </c>
      <c r="C60" s="14"/>
    </row>
    <row r="61" spans="1:3" s="6" customFormat="1" x14ac:dyDescent="0.25">
      <c r="A61" s="17"/>
      <c r="B61" s="18" t="s">
        <v>165</v>
      </c>
      <c r="C61" s="14"/>
    </row>
    <row r="62" spans="1:3" s="6" customFormat="1" x14ac:dyDescent="0.25">
      <c r="A62" s="17"/>
      <c r="B62" s="18" t="s">
        <v>222</v>
      </c>
      <c r="C62" s="14"/>
    </row>
    <row r="63" spans="1:3" s="6" customFormat="1" x14ac:dyDescent="0.25">
      <c r="A63" s="17"/>
      <c r="B63" s="18" t="s">
        <v>223</v>
      </c>
      <c r="C63" s="14"/>
    </row>
    <row r="64" spans="1:3" s="6" customFormat="1" x14ac:dyDescent="0.25">
      <c r="A64" s="15"/>
      <c r="B64" s="16"/>
      <c r="C64" s="14"/>
    </row>
    <row r="65" spans="1:3" s="6" customFormat="1" x14ac:dyDescent="0.25">
      <c r="A65" s="12" t="s">
        <v>224</v>
      </c>
      <c r="B65" s="13" t="s">
        <v>224</v>
      </c>
      <c r="C65" s="14"/>
    </row>
    <row r="66" spans="1:3" s="6" customFormat="1" x14ac:dyDescent="0.25">
      <c r="A66" s="17"/>
      <c r="B66" s="18" t="s">
        <v>225</v>
      </c>
      <c r="C66" s="14"/>
    </row>
    <row r="67" spans="1:3" s="6" customFormat="1" x14ac:dyDescent="0.25">
      <c r="A67" s="17"/>
      <c r="B67" s="18"/>
      <c r="C67" s="14"/>
    </row>
    <row r="68" spans="1:3" s="6" customFormat="1" x14ac:dyDescent="0.25">
      <c r="A68" s="12" t="s">
        <v>226</v>
      </c>
      <c r="B68" s="13" t="s">
        <v>226</v>
      </c>
      <c r="C68" s="21"/>
    </row>
    <row r="69" spans="1:3" s="6" customFormat="1" x14ac:dyDescent="0.25">
      <c r="A69" s="15"/>
      <c r="B69" s="37"/>
      <c r="C69" s="14"/>
    </row>
    <row r="70" spans="1:3" s="6" customFormat="1" x14ac:dyDescent="0.25">
      <c r="A70" s="17" t="s">
        <v>47</v>
      </c>
      <c r="B70" s="18" t="s">
        <v>47</v>
      </c>
      <c r="C70" s="14"/>
    </row>
    <row r="71" spans="1:3" s="6" customFormat="1" x14ac:dyDescent="0.25">
      <c r="A71" s="15"/>
      <c r="B71" s="37"/>
      <c r="C71" s="14"/>
    </row>
    <row r="72" spans="1:3" s="6" customFormat="1" x14ac:dyDescent="0.25">
      <c r="A72" s="12" t="s">
        <v>227</v>
      </c>
      <c r="B72" s="18" t="s">
        <v>228</v>
      </c>
      <c r="C72" s="14"/>
    </row>
    <row r="73" spans="1:3" s="6" customFormat="1" x14ac:dyDescent="0.25">
      <c r="A73" s="15"/>
      <c r="B73" s="16"/>
      <c r="C73" s="14"/>
    </row>
    <row r="74" spans="1:3" s="6" customFormat="1" x14ac:dyDescent="0.25">
      <c r="A74" s="12" t="s">
        <v>229</v>
      </c>
      <c r="B74" s="13" t="s">
        <v>230</v>
      </c>
      <c r="C74" s="14"/>
    </row>
    <row r="75" spans="1:3" s="6" customFormat="1" x14ac:dyDescent="0.25">
      <c r="A75" s="17"/>
      <c r="B75" s="18" t="s">
        <v>231</v>
      </c>
      <c r="C75" s="14"/>
    </row>
    <row r="76" spans="1:3" s="6" customFormat="1" x14ac:dyDescent="0.25">
      <c r="A76" s="15"/>
      <c r="B76" s="16"/>
      <c r="C76" s="14"/>
    </row>
    <row r="77" spans="1:3" s="6" customFormat="1" x14ac:dyDescent="0.25">
      <c r="A77" s="17" t="s">
        <v>37</v>
      </c>
      <c r="B77" s="18" t="s">
        <v>232</v>
      </c>
      <c r="C77" s="14"/>
    </row>
    <row r="78" spans="1:3" s="6" customFormat="1" x14ac:dyDescent="0.25">
      <c r="A78" s="17"/>
      <c r="B78" s="18"/>
      <c r="C78" s="14"/>
    </row>
    <row r="79" spans="1:3" s="6" customFormat="1" x14ac:dyDescent="0.25">
      <c r="A79" s="12" t="s">
        <v>233</v>
      </c>
      <c r="B79" s="13" t="s">
        <v>233</v>
      </c>
      <c r="C79" s="14"/>
    </row>
    <row r="80" spans="1:3" s="6" customFormat="1" x14ac:dyDescent="0.25">
      <c r="A80" s="17"/>
      <c r="B80" s="18" t="s">
        <v>234</v>
      </c>
      <c r="C80" s="14"/>
    </row>
    <row r="81" spans="1:3" s="6" customFormat="1" x14ac:dyDescent="0.25">
      <c r="A81" s="17"/>
      <c r="B81" s="18" t="s">
        <v>235</v>
      </c>
      <c r="C81" s="14"/>
    </row>
    <row r="82" spans="1:3" s="6" customFormat="1" x14ac:dyDescent="0.25">
      <c r="A82" s="17"/>
      <c r="B82" s="18" t="s">
        <v>236</v>
      </c>
      <c r="C82" s="14"/>
    </row>
    <row r="83" spans="1:3" s="6" customFormat="1" x14ac:dyDescent="0.25">
      <c r="A83" s="15"/>
      <c r="B83" s="16"/>
      <c r="C83" s="14"/>
    </row>
    <row r="84" spans="1:3" s="6" customFormat="1" x14ac:dyDescent="0.25">
      <c r="A84" s="17" t="s">
        <v>237</v>
      </c>
      <c r="B84" s="18" t="s">
        <v>237</v>
      </c>
      <c r="C84" s="14"/>
    </row>
    <row r="85" spans="1:3" s="6" customFormat="1" x14ac:dyDescent="0.25">
      <c r="A85" s="15"/>
      <c r="B85" s="16"/>
      <c r="C85" s="14"/>
    </row>
    <row r="86" spans="1:3" s="6" customFormat="1" x14ac:dyDescent="0.25">
      <c r="A86" s="17" t="s">
        <v>54</v>
      </c>
      <c r="B86" s="18" t="s">
        <v>54</v>
      </c>
      <c r="C86" s="14"/>
    </row>
    <row r="87" spans="1:3" s="6" customFormat="1" x14ac:dyDescent="0.25">
      <c r="A87" s="17"/>
      <c r="B87" s="18" t="s">
        <v>238</v>
      </c>
      <c r="C87" s="14"/>
    </row>
    <row r="88" spans="1:3" s="6" customFormat="1" x14ac:dyDescent="0.25">
      <c r="A88" s="15"/>
      <c r="B88" s="16"/>
      <c r="C88" s="14"/>
    </row>
    <row r="89" spans="1:3" s="6" customFormat="1" x14ac:dyDescent="0.25">
      <c r="A89" s="12" t="s">
        <v>56</v>
      </c>
      <c r="B89" s="13" t="s">
        <v>56</v>
      </c>
      <c r="C89" s="14"/>
    </row>
    <row r="90" spans="1:3" s="6" customFormat="1" x14ac:dyDescent="0.25">
      <c r="A90" s="15"/>
      <c r="B90" s="16"/>
      <c r="C90" s="14"/>
    </row>
    <row r="91" spans="1:3" s="6" customFormat="1" x14ac:dyDescent="0.25">
      <c r="A91" s="12" t="s">
        <v>70</v>
      </c>
      <c r="B91" s="13" t="s">
        <v>70</v>
      </c>
      <c r="C91" s="14"/>
    </row>
    <row r="92" spans="1:3" s="6" customFormat="1" x14ac:dyDescent="0.25">
      <c r="A92" s="15"/>
      <c r="B92" s="16"/>
      <c r="C92" s="14"/>
    </row>
    <row r="93" spans="1:3" s="6" customFormat="1" x14ac:dyDescent="0.25">
      <c r="A93" s="17" t="s">
        <v>239</v>
      </c>
      <c r="B93" s="18" t="s">
        <v>240</v>
      </c>
      <c r="C93" s="14"/>
    </row>
    <row r="94" spans="1:3" s="6" customFormat="1" x14ac:dyDescent="0.25">
      <c r="A94" s="15"/>
      <c r="B94" s="16"/>
      <c r="C94" s="14"/>
    </row>
    <row r="95" spans="1:3" s="6" customFormat="1" x14ac:dyDescent="0.25">
      <c r="A95" s="12" t="s">
        <v>46</v>
      </c>
      <c r="B95" s="13" t="s">
        <v>46</v>
      </c>
      <c r="C95" s="14"/>
    </row>
    <row r="96" spans="1:3" s="6" customFormat="1" x14ac:dyDescent="0.25">
      <c r="A96" s="15"/>
      <c r="B96" s="16"/>
      <c r="C96" s="14"/>
    </row>
    <row r="97" spans="1:3" s="6" customFormat="1" x14ac:dyDescent="0.25">
      <c r="A97" s="17" t="s">
        <v>68</v>
      </c>
      <c r="B97" s="18" t="s">
        <v>241</v>
      </c>
      <c r="C97" s="14"/>
    </row>
    <row r="98" spans="1:3" s="6" customFormat="1" x14ac:dyDescent="0.25">
      <c r="A98" s="17"/>
      <c r="B98" s="18" t="s">
        <v>242</v>
      </c>
      <c r="C98" s="14"/>
    </row>
    <row r="99" spans="1:3" s="6" customFormat="1" x14ac:dyDescent="0.25">
      <c r="A99" s="17"/>
      <c r="B99" s="18" t="s">
        <v>243</v>
      </c>
      <c r="C99" s="14"/>
    </row>
    <row r="100" spans="1:3" s="6" customFormat="1" x14ac:dyDescent="0.25">
      <c r="A100" s="17"/>
      <c r="B100" s="18" t="s">
        <v>244</v>
      </c>
      <c r="C100" s="14"/>
    </row>
    <row r="101" spans="1:3" s="6" customFormat="1" x14ac:dyDescent="0.25">
      <c r="A101" s="17"/>
      <c r="B101" s="18" t="s">
        <v>245</v>
      </c>
      <c r="C101" s="14"/>
    </row>
    <row r="102" spans="1:3" s="6" customFormat="1" x14ac:dyDescent="0.25">
      <c r="A102" s="17"/>
      <c r="B102" s="18" t="s">
        <v>246</v>
      </c>
      <c r="C102" s="14"/>
    </row>
    <row r="103" spans="1:3" s="6" customFormat="1" x14ac:dyDescent="0.25">
      <c r="A103" s="17"/>
      <c r="B103" s="18" t="s">
        <v>247</v>
      </c>
      <c r="C103" s="14"/>
    </row>
    <row r="104" spans="1:3" s="6" customFormat="1" x14ac:dyDescent="0.25">
      <c r="A104" s="17"/>
      <c r="B104" s="18" t="s">
        <v>248</v>
      </c>
      <c r="C104" s="14"/>
    </row>
    <row r="105" spans="1:3" s="6" customFormat="1" x14ac:dyDescent="0.25">
      <c r="A105" s="17"/>
      <c r="B105" s="18" t="s">
        <v>249</v>
      </c>
      <c r="C105" s="14"/>
    </row>
    <row r="106" spans="1:3" s="6" customFormat="1" x14ac:dyDescent="0.25">
      <c r="A106" s="17"/>
      <c r="B106" s="18" t="s">
        <v>250</v>
      </c>
      <c r="C106" s="14"/>
    </row>
    <row r="107" spans="1:3" s="6" customFormat="1" x14ac:dyDescent="0.25">
      <c r="A107" s="17"/>
      <c r="B107" s="18" t="s">
        <v>251</v>
      </c>
      <c r="C107" s="14"/>
    </row>
    <row r="108" spans="1:3" s="6" customFormat="1" x14ac:dyDescent="0.25">
      <c r="A108" s="15"/>
      <c r="B108" s="16"/>
      <c r="C108" s="14"/>
    </row>
    <row r="109" spans="1:3" s="6" customFormat="1" x14ac:dyDescent="0.25">
      <c r="A109" s="12" t="s">
        <v>53</v>
      </c>
      <c r="B109" s="13" t="s">
        <v>53</v>
      </c>
      <c r="C109" s="14"/>
    </row>
    <row r="110" spans="1:3" s="6" customFormat="1" x14ac:dyDescent="0.25">
      <c r="A110" s="15"/>
      <c r="B110" s="16"/>
      <c r="C110" s="14"/>
    </row>
    <row r="111" spans="1:3" s="6" customFormat="1" x14ac:dyDescent="0.25">
      <c r="A111" s="17" t="s">
        <v>55</v>
      </c>
      <c r="B111" s="18" t="s">
        <v>55</v>
      </c>
      <c r="C111" s="14"/>
    </row>
    <row r="112" spans="1:3" s="6" customFormat="1" x14ac:dyDescent="0.25">
      <c r="A112" s="15"/>
      <c r="B112" s="16"/>
      <c r="C112" s="14"/>
    </row>
    <row r="113" spans="1:3" s="6" customFormat="1" x14ac:dyDescent="0.25">
      <c r="A113" s="12" t="s">
        <v>69</v>
      </c>
      <c r="B113" s="13" t="s">
        <v>69</v>
      </c>
      <c r="C113" s="14"/>
    </row>
    <row r="114" spans="1:3" s="6" customFormat="1" x14ac:dyDescent="0.25">
      <c r="A114" s="15"/>
      <c r="B114" s="16"/>
      <c r="C114" s="14"/>
    </row>
    <row r="115" spans="1:3" s="6" customFormat="1" x14ac:dyDescent="0.25">
      <c r="A115" s="12" t="s">
        <v>63</v>
      </c>
      <c r="B115" s="13" t="s">
        <v>252</v>
      </c>
      <c r="C115" s="14"/>
    </row>
    <row r="116" spans="1:3" s="6" customFormat="1" x14ac:dyDescent="0.25">
      <c r="A116" s="17"/>
      <c r="B116" s="18" t="s">
        <v>253</v>
      </c>
      <c r="C116" s="14"/>
    </row>
    <row r="117" spans="1:3" s="6" customFormat="1" x14ac:dyDescent="0.25">
      <c r="A117" s="17"/>
      <c r="B117" s="18" t="s">
        <v>254</v>
      </c>
      <c r="C117" s="14"/>
    </row>
    <row r="118" spans="1:3" s="6" customFormat="1" x14ac:dyDescent="0.25">
      <c r="A118" s="17"/>
      <c r="B118" s="18" t="s">
        <v>255</v>
      </c>
      <c r="C118" s="14"/>
    </row>
    <row r="119" spans="1:3" s="6" customFormat="1" x14ac:dyDescent="0.25">
      <c r="A119" s="17"/>
      <c r="B119" s="18" t="s">
        <v>256</v>
      </c>
      <c r="C119" s="14"/>
    </row>
    <row r="120" spans="1:3" s="6" customFormat="1" x14ac:dyDescent="0.25">
      <c r="A120" s="17"/>
      <c r="B120" s="18" t="s">
        <v>257</v>
      </c>
      <c r="C120" s="14"/>
    </row>
    <row r="121" spans="1:3" s="6" customFormat="1" x14ac:dyDescent="0.25">
      <c r="A121" s="17"/>
      <c r="B121" s="18" t="s">
        <v>258</v>
      </c>
      <c r="C121" s="14"/>
    </row>
    <row r="122" spans="1:3" s="6" customFormat="1" x14ac:dyDescent="0.25">
      <c r="A122" s="17"/>
      <c r="B122" s="18" t="s">
        <v>259</v>
      </c>
      <c r="C122" s="14"/>
    </row>
    <row r="123" spans="1:3" s="6" customFormat="1" x14ac:dyDescent="0.25">
      <c r="A123" s="17"/>
      <c r="B123" s="18" t="s">
        <v>260</v>
      </c>
      <c r="C123" s="14"/>
    </row>
    <row r="124" spans="1:3" s="6" customFormat="1" x14ac:dyDescent="0.25">
      <c r="A124" s="17"/>
      <c r="B124" s="18" t="s">
        <v>261</v>
      </c>
      <c r="C124" s="14"/>
    </row>
    <row r="125" spans="1:3" s="6" customFormat="1" x14ac:dyDescent="0.25">
      <c r="A125" s="17"/>
      <c r="B125" s="18" t="s">
        <v>262</v>
      </c>
      <c r="C125" s="14"/>
    </row>
    <row r="126" spans="1:3" s="6" customFormat="1" x14ac:dyDescent="0.25">
      <c r="A126" s="17"/>
      <c r="B126" s="18" t="s">
        <v>263</v>
      </c>
      <c r="C126" s="14"/>
    </row>
    <row r="127" spans="1:3" s="6" customFormat="1" x14ac:dyDescent="0.25">
      <c r="A127" s="17"/>
      <c r="B127" s="18" t="s">
        <v>264</v>
      </c>
      <c r="C127" s="14"/>
    </row>
    <row r="128" spans="1:3" s="6" customFormat="1" x14ac:dyDescent="0.25">
      <c r="A128" s="17"/>
      <c r="B128" s="18" t="s">
        <v>265</v>
      </c>
      <c r="C128" s="14"/>
    </row>
    <row r="129" spans="1:3" s="6" customFormat="1" x14ac:dyDescent="0.25">
      <c r="A129" s="17"/>
      <c r="B129" s="18" t="s">
        <v>266</v>
      </c>
      <c r="C129" s="14"/>
    </row>
    <row r="130" spans="1:3" s="6" customFormat="1" x14ac:dyDescent="0.25">
      <c r="A130" s="17"/>
      <c r="B130" s="18" t="s">
        <v>267</v>
      </c>
      <c r="C130" s="14"/>
    </row>
    <row r="131" spans="1:3" s="6" customFormat="1" x14ac:dyDescent="0.25">
      <c r="A131" s="17"/>
      <c r="B131" s="18" t="s">
        <v>268</v>
      </c>
      <c r="C131" s="14"/>
    </row>
    <row r="132" spans="1:3" s="6" customFormat="1" x14ac:dyDescent="0.25">
      <c r="A132" s="17"/>
      <c r="B132" s="18" t="s">
        <v>269</v>
      </c>
      <c r="C132" s="14"/>
    </row>
    <row r="133" spans="1:3" s="6" customFormat="1" x14ac:dyDescent="0.25">
      <c r="A133" s="17"/>
      <c r="B133" s="18" t="s">
        <v>270</v>
      </c>
      <c r="C133" s="14"/>
    </row>
    <row r="134" spans="1:3" s="6" customFormat="1" x14ac:dyDescent="0.25">
      <c r="A134" s="17"/>
      <c r="B134" s="18" t="s">
        <v>271</v>
      </c>
      <c r="C134" s="14"/>
    </row>
    <row r="135" spans="1:3" s="6" customFormat="1" x14ac:dyDescent="0.25">
      <c r="A135" s="17"/>
      <c r="B135" s="18" t="s">
        <v>272</v>
      </c>
      <c r="C135" s="14"/>
    </row>
    <row r="136" spans="1:3" s="6" customFormat="1" ht="26.25" x14ac:dyDescent="0.25">
      <c r="A136" s="17"/>
      <c r="B136" s="22" t="s">
        <v>273</v>
      </c>
      <c r="C136" s="14"/>
    </row>
    <row r="137" spans="1:3" s="6" customFormat="1" x14ac:dyDescent="0.25">
      <c r="A137" s="17"/>
      <c r="B137" s="9"/>
      <c r="C137" s="14"/>
    </row>
    <row r="138" spans="1:3" s="6" customFormat="1" x14ac:dyDescent="0.25">
      <c r="A138" s="12" t="s">
        <v>39</v>
      </c>
      <c r="B138" s="13" t="s">
        <v>39</v>
      </c>
      <c r="C138" s="14"/>
    </row>
    <row r="139" spans="1:3" s="6" customFormat="1" x14ac:dyDescent="0.25">
      <c r="A139" s="15"/>
      <c r="B139" s="16"/>
      <c r="C139" s="14"/>
    </row>
    <row r="140" spans="1:3" s="6" customFormat="1" x14ac:dyDescent="0.25">
      <c r="A140" s="12" t="s">
        <v>40</v>
      </c>
      <c r="B140" s="13" t="s">
        <v>40</v>
      </c>
      <c r="C140" s="14"/>
    </row>
    <row r="141" spans="1:3" s="6" customFormat="1" x14ac:dyDescent="0.25">
      <c r="A141" s="15"/>
      <c r="B141" s="16"/>
      <c r="C141" s="14"/>
    </row>
    <row r="142" spans="1:3" s="6" customFormat="1" x14ac:dyDescent="0.25">
      <c r="A142" s="17" t="s">
        <v>57</v>
      </c>
      <c r="B142" s="18" t="s">
        <v>57</v>
      </c>
      <c r="C142" s="14"/>
    </row>
    <row r="143" spans="1:3" s="6" customFormat="1" x14ac:dyDescent="0.25">
      <c r="A143" s="15"/>
      <c r="B143" s="16"/>
      <c r="C143" s="14"/>
    </row>
    <row r="144" spans="1:3" s="6" customFormat="1" x14ac:dyDescent="0.25">
      <c r="A144" s="12" t="s">
        <v>102</v>
      </c>
      <c r="B144" s="18" t="s">
        <v>274</v>
      </c>
      <c r="C144" s="14"/>
    </row>
    <row r="145" spans="1:3" s="6" customFormat="1" x14ac:dyDescent="0.25">
      <c r="A145" s="15"/>
      <c r="B145" s="16"/>
      <c r="C145" s="14"/>
    </row>
    <row r="146" spans="1:3" s="6" customFormat="1" x14ac:dyDescent="0.25">
      <c r="A146" s="17" t="s">
        <v>275</v>
      </c>
      <c r="B146" s="18" t="s">
        <v>276</v>
      </c>
      <c r="C146" s="14"/>
    </row>
    <row r="147" spans="1:3" s="6" customFormat="1" x14ac:dyDescent="0.25">
      <c r="A147" s="15"/>
      <c r="B147" s="16"/>
      <c r="C147" s="14"/>
    </row>
    <row r="148" spans="1:3" s="6" customFormat="1" x14ac:dyDescent="0.25">
      <c r="A148" s="12" t="s">
        <v>277</v>
      </c>
      <c r="B148" s="13" t="s">
        <v>277</v>
      </c>
      <c r="C148" s="14"/>
    </row>
    <row r="149" spans="1:3" s="6" customFormat="1" x14ac:dyDescent="0.25">
      <c r="A149" s="15"/>
      <c r="B149" s="16"/>
      <c r="C149" s="14"/>
    </row>
    <row r="150" spans="1:3" s="6" customFormat="1" x14ac:dyDescent="0.25">
      <c r="A150" s="17" t="s">
        <v>35</v>
      </c>
      <c r="B150" s="18" t="s">
        <v>76</v>
      </c>
      <c r="C150" s="14"/>
    </row>
    <row r="151" spans="1:3" s="6" customFormat="1" x14ac:dyDescent="0.25">
      <c r="A151" s="17"/>
      <c r="B151" s="18" t="s">
        <v>278</v>
      </c>
      <c r="C151" s="14"/>
    </row>
    <row r="152" spans="1:3" s="6" customFormat="1" x14ac:dyDescent="0.25">
      <c r="A152" s="17"/>
      <c r="B152" s="18" t="s">
        <v>279</v>
      </c>
      <c r="C152" s="14"/>
    </row>
    <row r="153" spans="1:3" s="6" customFormat="1" x14ac:dyDescent="0.25">
      <c r="A153" s="17"/>
      <c r="B153" s="18" t="s">
        <v>280</v>
      </c>
      <c r="C153" s="14"/>
    </row>
    <row r="154" spans="1:3" s="6" customFormat="1" x14ac:dyDescent="0.25">
      <c r="A154" s="17"/>
      <c r="B154" s="18" t="s">
        <v>281</v>
      </c>
      <c r="C154" s="14"/>
    </row>
    <row r="155" spans="1:3" s="6" customFormat="1" x14ac:dyDescent="0.25">
      <c r="A155" s="17"/>
      <c r="B155" s="18" t="s">
        <v>282</v>
      </c>
      <c r="C155" s="14"/>
    </row>
    <row r="156" spans="1:3" s="6" customFormat="1" x14ac:dyDescent="0.25">
      <c r="A156" s="17"/>
      <c r="B156" s="18" t="s">
        <v>283</v>
      </c>
      <c r="C156" s="14"/>
    </row>
    <row r="157" spans="1:3" s="6" customFormat="1" x14ac:dyDescent="0.25">
      <c r="A157" s="17"/>
      <c r="B157" s="18" t="s">
        <v>284</v>
      </c>
      <c r="C157" s="14"/>
    </row>
    <row r="158" spans="1:3" s="6" customFormat="1" x14ac:dyDescent="0.25">
      <c r="A158" s="17"/>
      <c r="B158" s="18" t="s">
        <v>285</v>
      </c>
      <c r="C158" s="14"/>
    </row>
    <row r="159" spans="1:3" s="6" customFormat="1" x14ac:dyDescent="0.25">
      <c r="A159" s="15"/>
      <c r="B159" s="16"/>
      <c r="C159" s="14"/>
    </row>
    <row r="160" spans="1:3" s="6" customFormat="1" x14ac:dyDescent="0.25">
      <c r="A160" s="12" t="s">
        <v>42</v>
      </c>
      <c r="B160" s="13" t="s">
        <v>42</v>
      </c>
      <c r="C160" s="14"/>
    </row>
    <row r="161" spans="1:3" s="6" customFormat="1" x14ac:dyDescent="0.25">
      <c r="A161" s="17"/>
      <c r="B161" s="18" t="s">
        <v>286</v>
      </c>
      <c r="C161" s="14"/>
    </row>
    <row r="162" spans="1:3" s="6" customFormat="1" x14ac:dyDescent="0.25">
      <c r="A162" s="17"/>
      <c r="B162" s="18" t="s">
        <v>287</v>
      </c>
      <c r="C162" s="14"/>
    </row>
    <row r="163" spans="1:3" s="6" customFormat="1" x14ac:dyDescent="0.25">
      <c r="A163" s="17"/>
      <c r="B163" s="18" t="s">
        <v>288</v>
      </c>
      <c r="C163" s="14"/>
    </row>
    <row r="164" spans="1:3" s="6" customFormat="1" x14ac:dyDescent="0.25">
      <c r="A164" s="15"/>
      <c r="B164" s="16"/>
      <c r="C164" s="14"/>
    </row>
    <row r="165" spans="1:3" s="6" customFormat="1" x14ac:dyDescent="0.25">
      <c r="A165" s="17" t="s">
        <v>78</v>
      </c>
      <c r="B165" s="18" t="s">
        <v>289</v>
      </c>
      <c r="C165" s="14"/>
    </row>
    <row r="166" spans="1:3" s="6" customFormat="1" x14ac:dyDescent="0.25">
      <c r="A166" s="15"/>
      <c r="B166" s="16"/>
      <c r="C166" s="14"/>
    </row>
    <row r="167" spans="1:3" s="6" customFormat="1" x14ac:dyDescent="0.25">
      <c r="A167" s="12" t="s">
        <v>44</v>
      </c>
      <c r="B167" s="13" t="s">
        <v>44</v>
      </c>
      <c r="C167" s="14"/>
    </row>
    <row r="168" spans="1:3" s="6" customFormat="1" x14ac:dyDescent="0.25">
      <c r="A168" s="17"/>
      <c r="B168" s="9"/>
      <c r="C168" s="14"/>
    </row>
    <row r="169" spans="1:3" s="6" customFormat="1" x14ac:dyDescent="0.25">
      <c r="A169" s="12" t="s">
        <v>45</v>
      </c>
      <c r="B169" s="13" t="s">
        <v>290</v>
      </c>
      <c r="C169" s="14"/>
    </row>
    <row r="170" spans="1:3" s="6" customFormat="1" x14ac:dyDescent="0.25">
      <c r="A170" s="17"/>
      <c r="B170" s="18" t="s">
        <v>291</v>
      </c>
      <c r="C170" s="14"/>
    </row>
    <row r="171" spans="1:3" s="6" customFormat="1" x14ac:dyDescent="0.25">
      <c r="A171" s="15"/>
      <c r="B171" s="16"/>
      <c r="C171" s="14"/>
    </row>
    <row r="172" spans="1:3" s="6" customFormat="1" x14ac:dyDescent="0.25">
      <c r="A172" s="12" t="s">
        <v>292</v>
      </c>
      <c r="B172" s="13" t="s">
        <v>292</v>
      </c>
      <c r="C172" s="14"/>
    </row>
    <row r="173" spans="1:3" s="6" customFormat="1" x14ac:dyDescent="0.25">
      <c r="A173" s="15"/>
      <c r="B173" s="16"/>
      <c r="C173" s="14"/>
    </row>
    <row r="174" spans="1:3" s="6" customFormat="1" x14ac:dyDescent="0.25">
      <c r="A174" s="17" t="s">
        <v>118</v>
      </c>
      <c r="B174" s="18" t="s">
        <v>118</v>
      </c>
      <c r="C174" s="14"/>
    </row>
    <row r="175" spans="1:3" s="6" customFormat="1" x14ac:dyDescent="0.25">
      <c r="A175" s="15"/>
      <c r="B175" s="16"/>
      <c r="C175" s="14"/>
    </row>
    <row r="176" spans="1:3" s="6" customFormat="1" x14ac:dyDescent="0.25">
      <c r="A176" s="12" t="s">
        <v>167</v>
      </c>
      <c r="B176" s="13" t="s">
        <v>293</v>
      </c>
      <c r="C176" s="14"/>
    </row>
    <row r="177" spans="1:3" s="6" customFormat="1" x14ac:dyDescent="0.25">
      <c r="A177" s="15"/>
      <c r="B177" s="16"/>
      <c r="C177" s="14"/>
    </row>
    <row r="178" spans="1:3" s="6" customFormat="1" x14ac:dyDescent="0.25">
      <c r="A178" s="17" t="s">
        <v>79</v>
      </c>
      <c r="B178" s="18" t="s">
        <v>294</v>
      </c>
      <c r="C178" s="14"/>
    </row>
    <row r="179" spans="1:3" s="6" customFormat="1" x14ac:dyDescent="0.25">
      <c r="A179" s="15"/>
      <c r="B179" s="16"/>
      <c r="C179" s="14"/>
    </row>
    <row r="180" spans="1:3" s="6" customFormat="1" x14ac:dyDescent="0.25">
      <c r="A180" s="12" t="s">
        <v>295</v>
      </c>
      <c r="B180" s="13" t="s">
        <v>296</v>
      </c>
      <c r="C180" s="14"/>
    </row>
    <row r="181" spans="1:3" s="6" customFormat="1" x14ac:dyDescent="0.25">
      <c r="A181" s="15"/>
      <c r="B181" s="16"/>
      <c r="C181" s="14"/>
    </row>
    <row r="182" spans="1:3" s="6" customFormat="1" x14ac:dyDescent="0.25">
      <c r="A182" s="17" t="s">
        <v>297</v>
      </c>
      <c r="B182" s="18" t="s">
        <v>297</v>
      </c>
      <c r="C182" s="14"/>
    </row>
    <row r="183" spans="1:3" s="6" customFormat="1" x14ac:dyDescent="0.25">
      <c r="A183" s="15"/>
      <c r="B183" s="16"/>
      <c r="C183" s="14"/>
    </row>
    <row r="184" spans="1:3" s="6" customFormat="1" x14ac:dyDescent="0.25">
      <c r="A184" s="12" t="s">
        <v>60</v>
      </c>
      <c r="B184" s="13" t="s">
        <v>298</v>
      </c>
      <c r="C184" s="14"/>
    </row>
    <row r="185" spans="1:3" s="6" customFormat="1" x14ac:dyDescent="0.25">
      <c r="A185" s="15"/>
      <c r="B185" s="16"/>
      <c r="C185" s="14"/>
    </row>
    <row r="186" spans="1:3" s="6" customFormat="1" x14ac:dyDescent="0.25">
      <c r="A186" s="17" t="s">
        <v>299</v>
      </c>
      <c r="B186" s="18" t="s">
        <v>300</v>
      </c>
      <c r="C186" s="14"/>
    </row>
    <row r="187" spans="1:3" s="6" customFormat="1" x14ac:dyDescent="0.25">
      <c r="A187" s="15"/>
      <c r="B187" s="16"/>
      <c r="C187" s="14"/>
    </row>
    <row r="188" spans="1:3" s="6" customFormat="1" x14ac:dyDescent="0.25">
      <c r="A188" s="12" t="s">
        <v>61</v>
      </c>
      <c r="B188" s="13" t="s">
        <v>61</v>
      </c>
      <c r="C188" s="14"/>
    </row>
    <row r="189" spans="1:3" s="6" customFormat="1" x14ac:dyDescent="0.25">
      <c r="A189" s="17"/>
      <c r="B189" s="18" t="s">
        <v>301</v>
      </c>
      <c r="C189" s="14"/>
    </row>
    <row r="190" spans="1:3" s="6" customFormat="1" x14ac:dyDescent="0.25">
      <c r="A190" s="15"/>
      <c r="B190" s="16"/>
      <c r="C190" s="14"/>
    </row>
    <row r="191" spans="1:3" s="6" customFormat="1" x14ac:dyDescent="0.25">
      <c r="A191" s="17" t="s">
        <v>302</v>
      </c>
      <c r="B191" s="18" t="s">
        <v>302</v>
      </c>
      <c r="C191" s="14"/>
    </row>
    <row r="192" spans="1:3" s="6" customFormat="1" x14ac:dyDescent="0.25">
      <c r="A192" s="15"/>
      <c r="B192" s="16"/>
      <c r="C192" s="14"/>
    </row>
    <row r="193" spans="1:7" s="6" customFormat="1" x14ac:dyDescent="0.25">
      <c r="A193" s="12" t="s">
        <v>65</v>
      </c>
      <c r="B193" s="13" t="s">
        <v>303</v>
      </c>
      <c r="C193" s="14"/>
    </row>
    <row r="194" spans="1:7" s="6" customFormat="1" x14ac:dyDescent="0.25">
      <c r="A194" s="15"/>
      <c r="B194" s="9"/>
      <c r="C194" s="14"/>
    </row>
    <row r="195" spans="1:7" s="6" customFormat="1" x14ac:dyDescent="0.25">
      <c r="A195" s="12" t="s">
        <v>67</v>
      </c>
      <c r="B195" s="13" t="s">
        <v>67</v>
      </c>
      <c r="C195" s="14"/>
    </row>
    <row r="196" spans="1:7" s="6" customFormat="1" x14ac:dyDescent="0.25">
      <c r="A196" s="17"/>
      <c r="B196" s="18" t="s">
        <v>304</v>
      </c>
      <c r="C196" s="14"/>
    </row>
    <row r="197" spans="1:7" s="6" customFormat="1" x14ac:dyDescent="0.25">
      <c r="A197" s="15"/>
      <c r="B197" s="16"/>
      <c r="C197" s="14"/>
    </row>
    <row r="198" spans="1:7" s="6" customFormat="1" x14ac:dyDescent="0.25">
      <c r="A198" s="17" t="s">
        <v>146</v>
      </c>
      <c r="B198" s="18" t="s">
        <v>146</v>
      </c>
      <c r="C198" s="14"/>
    </row>
    <row r="199" spans="1:7" s="6" customFormat="1" x14ac:dyDescent="0.25">
      <c r="A199" s="15"/>
      <c r="B199" s="16"/>
      <c r="C199" s="14"/>
    </row>
    <row r="200" spans="1:7" s="6" customFormat="1" x14ac:dyDescent="0.25">
      <c r="A200" s="12" t="s">
        <v>120</v>
      </c>
      <c r="B200" s="13" t="s">
        <v>305</v>
      </c>
      <c r="C200" s="14"/>
    </row>
    <row r="201" spans="1:7" s="6" customFormat="1" x14ac:dyDescent="0.25">
      <c r="A201" s="17"/>
      <c r="B201" s="18" t="s">
        <v>306</v>
      </c>
      <c r="C201" s="14"/>
    </row>
    <row r="202" spans="1:7" s="6" customFormat="1" x14ac:dyDescent="0.25">
      <c r="A202" s="17"/>
      <c r="B202" s="18" t="s">
        <v>307</v>
      </c>
      <c r="C202" s="14"/>
    </row>
    <row r="203" spans="1:7" s="6" customFormat="1" x14ac:dyDescent="0.25">
      <c r="A203" s="17"/>
      <c r="B203" s="18" t="s">
        <v>308</v>
      </c>
      <c r="C203" s="14"/>
    </row>
    <row r="204" spans="1:7" s="6" customFormat="1" x14ac:dyDescent="0.25">
      <c r="A204" s="17"/>
      <c r="B204" s="18" t="s">
        <v>309</v>
      </c>
      <c r="C204" s="14"/>
    </row>
    <row r="205" spans="1:7" s="6" customFormat="1" x14ac:dyDescent="0.25">
      <c r="A205" s="15"/>
      <c r="B205" s="16"/>
      <c r="C205" s="14"/>
    </row>
    <row r="206" spans="1:7" x14ac:dyDescent="0.25">
      <c r="A206" s="23"/>
      <c r="B206" s="14"/>
      <c r="C206" s="14"/>
      <c r="F206" s="6"/>
      <c r="G206" s="6"/>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heetViews>
  <sheetFormatPr defaultRowHeight="15" x14ac:dyDescent="0.25"/>
  <cols>
    <col min="1" max="1" width="36.140625" customWidth="1"/>
    <col min="2" max="2" width="18.140625" customWidth="1"/>
    <col min="3" max="3" width="78.28515625" customWidth="1"/>
    <col min="4" max="4" width="29.140625" customWidth="1"/>
    <col min="5" max="5" width="39.140625" customWidth="1"/>
  </cols>
  <sheetData>
    <row r="1" spans="1:6" s="2" customFormat="1" x14ac:dyDescent="0.25">
      <c r="A1" s="26" t="s">
        <v>313</v>
      </c>
      <c r="B1" s="26" t="s">
        <v>314</v>
      </c>
      <c r="C1" s="27" t="s">
        <v>315</v>
      </c>
      <c r="D1" s="28" t="s">
        <v>316</v>
      </c>
      <c r="E1"/>
      <c r="F1"/>
    </row>
    <row r="2" spans="1:6" s="2" customFormat="1" x14ac:dyDescent="0.25">
      <c r="A2" t="s">
        <v>0</v>
      </c>
      <c r="B2" t="s">
        <v>317</v>
      </c>
      <c r="C2" s="29" t="s">
        <v>318</v>
      </c>
      <c r="D2" s="30">
        <v>201819</v>
      </c>
      <c r="E2"/>
    </row>
    <row r="3" spans="1:6" s="2" customFormat="1" x14ac:dyDescent="0.25">
      <c r="A3" t="s">
        <v>1</v>
      </c>
      <c r="B3" t="s">
        <v>317</v>
      </c>
      <c r="C3" s="29" t="s">
        <v>319</v>
      </c>
      <c r="D3" s="31" t="s">
        <v>19</v>
      </c>
      <c r="E3"/>
    </row>
    <row r="4" spans="1:6" x14ac:dyDescent="0.25">
      <c r="A4" t="s">
        <v>2</v>
      </c>
      <c r="B4" t="s">
        <v>317</v>
      </c>
      <c r="C4" s="29" t="s">
        <v>320</v>
      </c>
      <c r="D4" s="29" t="s">
        <v>110</v>
      </c>
      <c r="F4" s="2"/>
    </row>
    <row r="5" spans="1:6" x14ac:dyDescent="0.25">
      <c r="A5" t="s">
        <v>3</v>
      </c>
      <c r="B5" t="s">
        <v>317</v>
      </c>
      <c r="C5" s="29" t="s">
        <v>321</v>
      </c>
      <c r="D5" s="29" t="s">
        <v>20</v>
      </c>
      <c r="F5" s="2"/>
    </row>
    <row r="6" spans="1:6" x14ac:dyDescent="0.25">
      <c r="A6" t="s">
        <v>4</v>
      </c>
      <c r="B6" t="s">
        <v>317</v>
      </c>
      <c r="C6" s="29" t="s">
        <v>322</v>
      </c>
      <c r="D6" s="29" t="s">
        <v>21</v>
      </c>
      <c r="F6" s="2"/>
    </row>
    <row r="7" spans="1:6" x14ac:dyDescent="0.25">
      <c r="A7" t="s">
        <v>5</v>
      </c>
      <c r="B7" t="s">
        <v>317</v>
      </c>
      <c r="C7" s="29" t="s">
        <v>323</v>
      </c>
      <c r="D7" s="29" t="s">
        <v>22</v>
      </c>
      <c r="F7" s="2"/>
    </row>
    <row r="8" spans="1:6" x14ac:dyDescent="0.25">
      <c r="A8" t="s">
        <v>6</v>
      </c>
      <c r="B8" t="s">
        <v>317</v>
      </c>
      <c r="C8" s="29" t="s">
        <v>324</v>
      </c>
      <c r="D8" s="29" t="s">
        <v>325</v>
      </c>
      <c r="F8" s="2"/>
    </row>
    <row r="9" spans="1:6" x14ac:dyDescent="0.25">
      <c r="A9" t="s">
        <v>7</v>
      </c>
      <c r="B9" t="s">
        <v>317</v>
      </c>
      <c r="C9" s="29" t="s">
        <v>326</v>
      </c>
      <c r="D9" s="29" t="s">
        <v>357</v>
      </c>
      <c r="F9" s="2"/>
    </row>
    <row r="10" spans="1:6" x14ac:dyDescent="0.25">
      <c r="A10" s="6" t="s">
        <v>8</v>
      </c>
      <c r="B10" t="s">
        <v>317</v>
      </c>
      <c r="C10" s="29" t="s">
        <v>327</v>
      </c>
      <c r="D10" s="29" t="s">
        <v>328</v>
      </c>
      <c r="F10" s="2"/>
    </row>
    <row r="11" spans="1:6" x14ac:dyDescent="0.25">
      <c r="A11" s="32" t="s">
        <v>158</v>
      </c>
      <c r="B11" t="s">
        <v>317</v>
      </c>
      <c r="C11" s="29" t="s">
        <v>329</v>
      </c>
      <c r="D11" s="29" t="s">
        <v>330</v>
      </c>
      <c r="F11" s="2"/>
    </row>
    <row r="12" spans="1:6" x14ac:dyDescent="0.25">
      <c r="A12" s="32" t="s">
        <v>159</v>
      </c>
      <c r="B12" t="s">
        <v>317</v>
      </c>
      <c r="C12" s="29" t="s">
        <v>331</v>
      </c>
      <c r="D12" s="29" t="s">
        <v>332</v>
      </c>
      <c r="F12" s="2"/>
    </row>
    <row r="13" spans="1:6" x14ac:dyDescent="0.25">
      <c r="A13" s="6" t="s">
        <v>9</v>
      </c>
      <c r="B13" t="s">
        <v>333</v>
      </c>
      <c r="C13" t="s">
        <v>334</v>
      </c>
      <c r="F13" s="2"/>
    </row>
    <row r="14" spans="1:6" x14ac:dyDescent="0.25">
      <c r="A14" s="6" t="s">
        <v>10</v>
      </c>
      <c r="B14" t="s">
        <v>333</v>
      </c>
      <c r="C14" t="s">
        <v>335</v>
      </c>
      <c r="F14" s="2"/>
    </row>
    <row r="15" spans="1:6" x14ac:dyDescent="0.25">
      <c r="A15" s="6" t="s">
        <v>11</v>
      </c>
      <c r="B15" t="s">
        <v>333</v>
      </c>
      <c r="C15" t="s">
        <v>336</v>
      </c>
      <c r="F15" s="2"/>
    </row>
    <row r="16" spans="1:6" x14ac:dyDescent="0.25">
      <c r="A16" t="s">
        <v>12</v>
      </c>
      <c r="B16" t="s">
        <v>333</v>
      </c>
      <c r="C16" t="s">
        <v>337</v>
      </c>
      <c r="F16" s="2"/>
    </row>
    <row r="17" spans="1:6" x14ac:dyDescent="0.25">
      <c r="A17" t="s">
        <v>13</v>
      </c>
      <c r="B17" t="s">
        <v>333</v>
      </c>
      <c r="C17" t="s">
        <v>338</v>
      </c>
      <c r="F17" s="2"/>
    </row>
    <row r="18" spans="1:6" x14ac:dyDescent="0.25">
      <c r="A18" t="s">
        <v>14</v>
      </c>
      <c r="B18" t="s">
        <v>333</v>
      </c>
      <c r="C18" t="s">
        <v>339</v>
      </c>
      <c r="F18" s="2"/>
    </row>
    <row r="19" spans="1:6" x14ac:dyDescent="0.25">
      <c r="A19" t="s">
        <v>15</v>
      </c>
      <c r="B19" t="s">
        <v>333</v>
      </c>
      <c r="C19" t="s">
        <v>340</v>
      </c>
      <c r="F19" s="2"/>
    </row>
    <row r="20" spans="1:6" x14ac:dyDescent="0.25">
      <c r="A20" t="s">
        <v>16</v>
      </c>
      <c r="B20" t="s">
        <v>333</v>
      </c>
      <c r="C20" t="s">
        <v>341</v>
      </c>
      <c r="F20" s="2"/>
    </row>
    <row r="21" spans="1:6" x14ac:dyDescent="0.25">
      <c r="A21" t="s">
        <v>17</v>
      </c>
      <c r="B21" t="s">
        <v>333</v>
      </c>
      <c r="C21" t="s">
        <v>342</v>
      </c>
      <c r="F21" s="2"/>
    </row>
    <row r="22" spans="1:6" x14ac:dyDescent="0.25">
      <c r="A22" s="6" t="s">
        <v>18</v>
      </c>
      <c r="B22" s="6" t="s">
        <v>333</v>
      </c>
      <c r="C22" s="6" t="s">
        <v>343</v>
      </c>
      <c r="F22" s="2"/>
    </row>
    <row r="23" spans="1:6" x14ac:dyDescent="0.25">
      <c r="A23" s="6" t="s">
        <v>103</v>
      </c>
      <c r="B23" s="6" t="s">
        <v>333</v>
      </c>
      <c r="C23" s="6" t="s">
        <v>344</v>
      </c>
      <c r="F23" s="2"/>
    </row>
    <row r="24" spans="1:6" x14ac:dyDescent="0.25">
      <c r="A24" s="6" t="s">
        <v>104</v>
      </c>
      <c r="B24" s="6" t="s">
        <v>333</v>
      </c>
      <c r="C24" s="6" t="s">
        <v>345</v>
      </c>
      <c r="F24" s="2"/>
    </row>
    <row r="25" spans="1:6" x14ac:dyDescent="0.25">
      <c r="A25" s="6" t="s">
        <v>105</v>
      </c>
      <c r="B25" s="6" t="s">
        <v>333</v>
      </c>
      <c r="C25" s="6" t="s">
        <v>346</v>
      </c>
      <c r="F25" s="2"/>
    </row>
    <row r="26" spans="1:6" x14ac:dyDescent="0.25">
      <c r="A26" s="6" t="s">
        <v>106</v>
      </c>
      <c r="B26" s="6" t="s">
        <v>333</v>
      </c>
      <c r="C26" s="6" t="s">
        <v>347</v>
      </c>
      <c r="F26" s="2"/>
    </row>
    <row r="27" spans="1:6" x14ac:dyDescent="0.25">
      <c r="A27" s="6" t="s">
        <v>107</v>
      </c>
      <c r="B27" s="6" t="s">
        <v>333</v>
      </c>
      <c r="C27" s="6" t="s">
        <v>348</v>
      </c>
      <c r="F27" s="2"/>
    </row>
    <row r="28" spans="1:6" x14ac:dyDescent="0.25">
      <c r="A28" s="6" t="s">
        <v>108</v>
      </c>
      <c r="B28" s="6" t="s">
        <v>333</v>
      </c>
      <c r="C28" s="6" t="s">
        <v>349</v>
      </c>
      <c r="F28" s="2"/>
    </row>
    <row r="29" spans="1:6" x14ac:dyDescent="0.25">
      <c r="A29" s="6" t="s">
        <v>109</v>
      </c>
      <c r="B29" s="6" t="s">
        <v>333</v>
      </c>
      <c r="C29" s="6" t="s">
        <v>350</v>
      </c>
      <c r="F29" s="2"/>
    </row>
    <row r="30" spans="1:6" x14ac:dyDescent="0.25">
      <c r="A30" s="6" t="s">
        <v>174</v>
      </c>
      <c r="B30" s="6" t="s">
        <v>333</v>
      </c>
      <c r="C30" s="6" t="s">
        <v>351</v>
      </c>
      <c r="F30" s="2"/>
    </row>
    <row r="31" spans="1:6" x14ac:dyDescent="0.25">
      <c r="A31" s="6" t="s">
        <v>310</v>
      </c>
      <c r="B31" s="6" t="s">
        <v>333</v>
      </c>
      <c r="C31" s="6" t="s">
        <v>352</v>
      </c>
      <c r="F31" s="2"/>
    </row>
    <row r="32" spans="1:6" x14ac:dyDescent="0.25">
      <c r="A32" s="6" t="s">
        <v>160</v>
      </c>
      <c r="B32" s="6" t="s">
        <v>333</v>
      </c>
      <c r="C32" s="32" t="s">
        <v>353</v>
      </c>
      <c r="F32" s="2"/>
    </row>
    <row r="33" spans="1:5" x14ac:dyDescent="0.25">
      <c r="A33" s="6"/>
      <c r="B33" s="6"/>
      <c r="C33" s="32"/>
    </row>
    <row r="34" spans="1:5" x14ac:dyDescent="0.25">
      <c r="A34" s="6"/>
      <c r="B34" s="6"/>
      <c r="C34" s="32"/>
    </row>
    <row r="35" spans="1:5" x14ac:dyDescent="0.25">
      <c r="C35" s="29"/>
    </row>
    <row r="36" spans="1:5" x14ac:dyDescent="0.25">
      <c r="C36" s="29"/>
    </row>
    <row r="37" spans="1:5" x14ac:dyDescent="0.25">
      <c r="C37" s="29"/>
    </row>
    <row r="38" spans="1:5" x14ac:dyDescent="0.25">
      <c r="C38" s="29"/>
    </row>
    <row r="39" spans="1:5" x14ac:dyDescent="0.25">
      <c r="C39" s="29"/>
    </row>
    <row r="40" spans="1:5" x14ac:dyDescent="0.25">
      <c r="C40" s="29"/>
    </row>
    <row r="43" spans="1:5" x14ac:dyDescent="0.25">
      <c r="E43" s="6"/>
    </row>
    <row r="44" spans="1:5" x14ac:dyDescent="0.25">
      <c r="E44" s="7"/>
    </row>
    <row r="45" spans="1:5" x14ac:dyDescent="0.25">
      <c r="E45" s="7"/>
    </row>
    <row r="46" spans="1:5" x14ac:dyDescent="0.25">
      <c r="E46" s="7"/>
    </row>
    <row r="62" spans="3:3" x14ac:dyDescent="0.25">
      <c r="C62" s="29"/>
    </row>
    <row r="63" spans="3:3" x14ac:dyDescent="0.25">
      <c r="C63" s="29"/>
    </row>
    <row r="64" spans="3:3" x14ac:dyDescent="0.25">
      <c r="C64" s="29"/>
    </row>
    <row r="65" spans="3:3" x14ac:dyDescent="0.25">
      <c r="C65" s="29"/>
    </row>
    <row r="66" spans="3:3" x14ac:dyDescent="0.25">
      <c r="C66" s="29"/>
    </row>
    <row r="67" spans="3:3" x14ac:dyDescent="0.25">
      <c r="C67" s="29"/>
    </row>
    <row r="68" spans="3:3" x14ac:dyDescent="0.25">
      <c r="C68" s="29"/>
    </row>
    <row r="69" spans="3:3" x14ac:dyDescent="0.25">
      <c r="C69" s="29"/>
    </row>
    <row r="70" spans="3:3" x14ac:dyDescent="0.25">
      <c r="C70" s="29"/>
    </row>
    <row r="71" spans="3:3" x14ac:dyDescent="0.25">
      <c r="C71" s="29"/>
    </row>
    <row r="72" spans="3:3" x14ac:dyDescent="0.25">
      <c r="C7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G2" sqref="G2"/>
    </sheetView>
  </sheetViews>
  <sheetFormatPr defaultRowHeight="15" x14ac:dyDescent="0.25"/>
  <cols>
    <col min="1" max="1" width="80.140625" customWidth="1"/>
    <col min="2" max="3" width="17.42578125" customWidth="1"/>
    <col min="4" max="4" width="22.140625" customWidth="1"/>
    <col min="5" max="5" width="24.42578125" customWidth="1"/>
    <col min="7" max="7" width="21.5703125" customWidth="1"/>
  </cols>
  <sheetData>
    <row r="1" spans="1:7" x14ac:dyDescent="0.25">
      <c r="B1" t="s">
        <v>6</v>
      </c>
      <c r="C1" t="s">
        <v>149</v>
      </c>
      <c r="D1" t="s">
        <v>168</v>
      </c>
      <c r="E1" t="s">
        <v>158</v>
      </c>
      <c r="F1" t="s">
        <v>159</v>
      </c>
      <c r="G1" t="s">
        <v>169</v>
      </c>
    </row>
    <row r="2" spans="1:7" x14ac:dyDescent="0.25">
      <c r="A2" t="str">
        <f>CONCATENATE(B2,".",C2,".",D2,".",E2,".",F2)</f>
        <v>Boys.S1.All schools.Total.Total</v>
      </c>
      <c r="B2" t="s">
        <v>111</v>
      </c>
      <c r="C2" t="s">
        <v>112</v>
      </c>
      <c r="D2" t="s">
        <v>24</v>
      </c>
      <c r="E2" t="s">
        <v>161</v>
      </c>
      <c r="F2" t="s">
        <v>161</v>
      </c>
      <c r="G2">
        <v>311069</v>
      </c>
    </row>
    <row r="3" spans="1:7" x14ac:dyDescent="0.25">
      <c r="A3" t="str">
        <f t="shared" ref="A3:A49" si="0">CONCATENATE(B3,".",C3,".",D3,".",E3,".",F3)</f>
        <v>Girls.S1.All schools.Total.Total</v>
      </c>
      <c r="B3" t="s">
        <v>113</v>
      </c>
      <c r="C3" t="s">
        <v>112</v>
      </c>
      <c r="D3" t="s">
        <v>24</v>
      </c>
      <c r="E3" t="s">
        <v>161</v>
      </c>
      <c r="F3" t="s">
        <v>161</v>
      </c>
      <c r="G3">
        <v>294805</v>
      </c>
    </row>
    <row r="4" spans="1:7" x14ac:dyDescent="0.25">
      <c r="A4" t="str">
        <f t="shared" si="0"/>
        <v>Total.S1.All schools.Total.Total</v>
      </c>
      <c r="B4" t="s">
        <v>161</v>
      </c>
      <c r="C4" t="s">
        <v>112</v>
      </c>
      <c r="D4" t="s">
        <v>24</v>
      </c>
      <c r="E4" t="s">
        <v>161</v>
      </c>
      <c r="F4" t="s">
        <v>161</v>
      </c>
      <c r="G4">
        <v>605874</v>
      </c>
    </row>
    <row r="5" spans="1:7" x14ac:dyDescent="0.25">
      <c r="A5" t="str">
        <f t="shared" si="0"/>
        <v>Boys.S2.All state-funded.Total.Total</v>
      </c>
      <c r="B5" t="s">
        <v>111</v>
      </c>
      <c r="C5" t="s">
        <v>114</v>
      </c>
      <c r="D5" t="s">
        <v>170</v>
      </c>
      <c r="E5" t="s">
        <v>161</v>
      </c>
      <c r="F5" t="s">
        <v>161</v>
      </c>
      <c r="G5">
        <v>276772</v>
      </c>
    </row>
    <row r="6" spans="1:7" x14ac:dyDescent="0.25">
      <c r="A6" t="str">
        <f t="shared" si="0"/>
        <v>Girls.S2.All state-funded.Total.Total</v>
      </c>
      <c r="B6" t="s">
        <v>113</v>
      </c>
      <c r="C6" t="s">
        <v>114</v>
      </c>
      <c r="D6" t="s">
        <v>170</v>
      </c>
      <c r="E6" t="s">
        <v>161</v>
      </c>
      <c r="F6" t="s">
        <v>161</v>
      </c>
      <c r="G6">
        <v>266059</v>
      </c>
    </row>
    <row r="7" spans="1:7" x14ac:dyDescent="0.25">
      <c r="A7" t="str">
        <f t="shared" si="0"/>
        <v>Total.S2.All state-funded.Total.Total</v>
      </c>
      <c r="B7" t="s">
        <v>161</v>
      </c>
      <c r="C7" t="s">
        <v>114</v>
      </c>
      <c r="D7" t="s">
        <v>170</v>
      </c>
      <c r="E7" t="s">
        <v>161</v>
      </c>
      <c r="F7" t="s">
        <v>161</v>
      </c>
      <c r="G7">
        <v>542831</v>
      </c>
    </row>
    <row r="8" spans="1:7" x14ac:dyDescent="0.25">
      <c r="A8" t="str">
        <f t="shared" si="0"/>
        <v>Boys.S8.State-funded mainstream.non-selective schools in highly selective areas.Total</v>
      </c>
      <c r="B8" t="s">
        <v>111</v>
      </c>
      <c r="C8" t="s">
        <v>128</v>
      </c>
      <c r="D8" t="s">
        <v>171</v>
      </c>
      <c r="E8" t="s">
        <v>129</v>
      </c>
      <c r="F8" t="s">
        <v>161</v>
      </c>
      <c r="G8">
        <v>16951</v>
      </c>
    </row>
    <row r="9" spans="1:7" x14ac:dyDescent="0.25">
      <c r="A9" t="str">
        <f t="shared" si="0"/>
        <v>Boys.S8.State-funded mainstream.non-selective schools in other areas.Total</v>
      </c>
      <c r="B9" t="s">
        <v>111</v>
      </c>
      <c r="C9" t="s">
        <v>128</v>
      </c>
      <c r="D9" t="s">
        <v>171</v>
      </c>
      <c r="E9" t="s">
        <v>130</v>
      </c>
      <c r="F9" t="s">
        <v>161</v>
      </c>
      <c r="G9">
        <v>239451</v>
      </c>
    </row>
    <row r="10" spans="1:7" x14ac:dyDescent="0.25">
      <c r="A10" t="str">
        <f t="shared" si="0"/>
        <v>Boys.S8.State-funded mainstream.selective schools.Total</v>
      </c>
      <c r="B10" t="s">
        <v>111</v>
      </c>
      <c r="C10" t="s">
        <v>128</v>
      </c>
      <c r="D10" t="s">
        <v>171</v>
      </c>
      <c r="E10" t="s">
        <v>131</v>
      </c>
      <c r="F10" t="s">
        <v>161</v>
      </c>
      <c r="G10">
        <v>11931</v>
      </c>
    </row>
    <row r="11" spans="1:7" x14ac:dyDescent="0.25">
      <c r="A11" t="str">
        <f t="shared" si="0"/>
        <v>Boys.S8.State-funded mainstream.Total.Total</v>
      </c>
      <c r="B11" t="s">
        <v>111</v>
      </c>
      <c r="C11" t="s">
        <v>128</v>
      </c>
      <c r="D11" t="s">
        <v>171</v>
      </c>
      <c r="E11" t="s">
        <v>161</v>
      </c>
      <c r="F11" t="s">
        <v>161</v>
      </c>
      <c r="G11">
        <v>268936</v>
      </c>
    </row>
    <row r="12" spans="1:7" x14ac:dyDescent="0.25">
      <c r="A12" t="str">
        <f t="shared" si="0"/>
        <v>Girls.S8.State-funded mainstream.non-selective schools in highly selective areas.Total</v>
      </c>
      <c r="B12" t="s">
        <v>113</v>
      </c>
      <c r="C12" t="s">
        <v>128</v>
      </c>
      <c r="D12" t="s">
        <v>171</v>
      </c>
      <c r="E12" t="s">
        <v>129</v>
      </c>
      <c r="F12" t="s">
        <v>161</v>
      </c>
      <c r="G12">
        <v>16440</v>
      </c>
    </row>
    <row r="13" spans="1:7" x14ac:dyDescent="0.25">
      <c r="A13" t="str">
        <f t="shared" si="0"/>
        <v>Girls.S8.State-funded mainstream.non-selective schools in other areas.Total</v>
      </c>
      <c r="B13" t="s">
        <v>113</v>
      </c>
      <c r="C13" t="s">
        <v>128</v>
      </c>
      <c r="D13" t="s">
        <v>171</v>
      </c>
      <c r="E13" t="s">
        <v>130</v>
      </c>
      <c r="F13" t="s">
        <v>161</v>
      </c>
      <c r="G13">
        <v>233971</v>
      </c>
    </row>
    <row r="14" spans="1:7" x14ac:dyDescent="0.25">
      <c r="A14" t="str">
        <f t="shared" si="0"/>
        <v>Girls.S8.State-funded mainstream.selective schools.Total</v>
      </c>
      <c r="B14" t="s">
        <v>113</v>
      </c>
      <c r="C14" t="s">
        <v>128</v>
      </c>
      <c r="D14" t="s">
        <v>171</v>
      </c>
      <c r="E14" t="s">
        <v>131</v>
      </c>
      <c r="F14" t="s">
        <v>161</v>
      </c>
      <c r="G14">
        <v>12068</v>
      </c>
    </row>
    <row r="15" spans="1:7" x14ac:dyDescent="0.25">
      <c r="A15" t="str">
        <f t="shared" si="0"/>
        <v>Girls.S8.State-funded mainstream.Total.Total</v>
      </c>
      <c r="B15" t="s">
        <v>113</v>
      </c>
      <c r="C15" t="s">
        <v>128</v>
      </c>
      <c r="D15" t="s">
        <v>171</v>
      </c>
      <c r="E15" t="s">
        <v>161</v>
      </c>
      <c r="F15" t="s">
        <v>161</v>
      </c>
      <c r="G15">
        <v>263057</v>
      </c>
    </row>
    <row r="16" spans="1:7" x14ac:dyDescent="0.25">
      <c r="A16" t="str">
        <f t="shared" si="0"/>
        <v>Total.S8.State-funded mainstream.non-selective schools in highly selective areas.Total</v>
      </c>
      <c r="B16" t="s">
        <v>161</v>
      </c>
      <c r="C16" t="s">
        <v>128</v>
      </c>
      <c r="D16" t="s">
        <v>171</v>
      </c>
      <c r="E16" t="s">
        <v>129</v>
      </c>
      <c r="F16" t="s">
        <v>161</v>
      </c>
      <c r="G16">
        <v>33391</v>
      </c>
    </row>
    <row r="17" spans="1:7" x14ac:dyDescent="0.25">
      <c r="A17" t="str">
        <f t="shared" si="0"/>
        <v>Total.S8.State-funded mainstream.non-selective schools in other areas.Total</v>
      </c>
      <c r="B17" t="s">
        <v>161</v>
      </c>
      <c r="C17" t="s">
        <v>128</v>
      </c>
      <c r="D17" t="s">
        <v>171</v>
      </c>
      <c r="E17" t="s">
        <v>130</v>
      </c>
      <c r="F17" t="s">
        <v>161</v>
      </c>
      <c r="G17">
        <v>473422</v>
      </c>
    </row>
    <row r="18" spans="1:7" x14ac:dyDescent="0.25">
      <c r="A18" t="str">
        <f t="shared" si="0"/>
        <v>Total.S8.State-funded mainstream.selective schools.Total</v>
      </c>
      <c r="B18" t="s">
        <v>161</v>
      </c>
      <c r="C18" t="s">
        <v>128</v>
      </c>
      <c r="D18" t="s">
        <v>171</v>
      </c>
      <c r="E18" t="s">
        <v>131</v>
      </c>
      <c r="F18" t="s">
        <v>161</v>
      </c>
      <c r="G18">
        <v>23999</v>
      </c>
    </row>
    <row r="19" spans="1:7" x14ac:dyDescent="0.25">
      <c r="A19" t="str">
        <f t="shared" si="0"/>
        <v>Total.S8.State-funded mainstream.Total.Total</v>
      </c>
      <c r="B19" t="s">
        <v>161</v>
      </c>
      <c r="C19" t="s">
        <v>128</v>
      </c>
      <c r="D19" t="s">
        <v>171</v>
      </c>
      <c r="E19" t="s">
        <v>161</v>
      </c>
      <c r="F19" t="s">
        <v>161</v>
      </c>
      <c r="G19">
        <v>531993</v>
      </c>
    </row>
    <row r="20" spans="1:7" x14ac:dyDescent="0.25">
      <c r="A20" t="str">
        <f t="shared" si="0"/>
        <v>Boys.S9.State-funded mainstream.Total.99 FE colleges</v>
      </c>
      <c r="B20" t="s">
        <v>111</v>
      </c>
      <c r="C20" t="s">
        <v>132</v>
      </c>
      <c r="D20" t="s">
        <v>171</v>
      </c>
      <c r="E20" t="s">
        <v>161</v>
      </c>
      <c r="F20" t="s">
        <v>172</v>
      </c>
      <c r="G20">
        <v>603</v>
      </c>
    </row>
    <row r="21" spans="1:7" x14ac:dyDescent="0.25">
      <c r="A21" t="str">
        <f t="shared" si="0"/>
        <v>Boys.S9.State-funded mainstream.Total.Church of England</v>
      </c>
      <c r="B21" t="s">
        <v>111</v>
      </c>
      <c r="C21" t="s">
        <v>132</v>
      </c>
      <c r="D21" t="s">
        <v>171</v>
      </c>
      <c r="E21" t="s">
        <v>161</v>
      </c>
      <c r="F21" t="s">
        <v>90</v>
      </c>
      <c r="G21">
        <v>15188</v>
      </c>
    </row>
    <row r="22" spans="1:7" x14ac:dyDescent="0.25">
      <c r="A22" t="str">
        <f t="shared" si="0"/>
        <v>Boys.S9.State-funded mainstream.Total.Hindu</v>
      </c>
      <c r="B22" t="s">
        <v>111</v>
      </c>
      <c r="C22" t="s">
        <v>132</v>
      </c>
      <c r="D22" t="s">
        <v>171</v>
      </c>
      <c r="E22" t="s">
        <v>161</v>
      </c>
      <c r="F22" t="s">
        <v>135</v>
      </c>
      <c r="G22">
        <v>77</v>
      </c>
    </row>
    <row r="23" spans="1:7" x14ac:dyDescent="0.25">
      <c r="A23" t="str">
        <f t="shared" si="0"/>
        <v>Boys.S9.State-funded mainstream.Total.Jewish</v>
      </c>
      <c r="B23" t="s">
        <v>111</v>
      </c>
      <c r="C23" t="s">
        <v>132</v>
      </c>
      <c r="D23" t="s">
        <v>171</v>
      </c>
      <c r="E23" t="s">
        <v>161</v>
      </c>
      <c r="F23" t="s">
        <v>136</v>
      </c>
      <c r="G23">
        <v>624</v>
      </c>
    </row>
    <row r="24" spans="1:7" x14ac:dyDescent="0.25">
      <c r="A24" t="str">
        <f t="shared" si="0"/>
        <v>Boys.S9.State-funded mainstream.Total.Muslim</v>
      </c>
      <c r="B24" t="s">
        <v>111</v>
      </c>
      <c r="C24" t="s">
        <v>132</v>
      </c>
      <c r="D24" t="s">
        <v>171</v>
      </c>
      <c r="E24" t="s">
        <v>161</v>
      </c>
      <c r="F24" t="s">
        <v>137</v>
      </c>
      <c r="G24">
        <v>389</v>
      </c>
    </row>
    <row r="25" spans="1:7" x14ac:dyDescent="0.25">
      <c r="A25" t="str">
        <f t="shared" si="0"/>
        <v>Boys.S9.State-funded mainstream.Total.No religious character</v>
      </c>
      <c r="B25" t="s">
        <v>111</v>
      </c>
      <c r="C25" t="s">
        <v>132</v>
      </c>
      <c r="D25" t="s">
        <v>171</v>
      </c>
      <c r="E25" t="s">
        <v>161</v>
      </c>
      <c r="F25" t="s">
        <v>91</v>
      </c>
      <c r="G25">
        <v>221910</v>
      </c>
    </row>
    <row r="26" spans="1:7" x14ac:dyDescent="0.25">
      <c r="A26" t="str">
        <f t="shared" si="0"/>
        <v>Boys.S9.State-funded mainstream.Total.Other Christian faith</v>
      </c>
      <c r="B26" t="s">
        <v>111</v>
      </c>
      <c r="C26" t="s">
        <v>132</v>
      </c>
      <c r="D26" t="s">
        <v>171</v>
      </c>
      <c r="E26" t="s">
        <v>161</v>
      </c>
      <c r="F26" t="s">
        <v>133</v>
      </c>
      <c r="G26">
        <v>5113</v>
      </c>
    </row>
    <row r="27" spans="1:7" x14ac:dyDescent="0.25">
      <c r="A27" t="str">
        <f t="shared" si="0"/>
        <v>Boys.S9.State-funded mainstream.Total.Roman catholic</v>
      </c>
      <c r="B27" t="s">
        <v>111</v>
      </c>
      <c r="C27" t="s">
        <v>132</v>
      </c>
      <c r="D27" t="s">
        <v>171</v>
      </c>
      <c r="E27" t="s">
        <v>161</v>
      </c>
      <c r="F27" t="s">
        <v>134</v>
      </c>
      <c r="G27">
        <v>24841</v>
      </c>
    </row>
    <row r="28" spans="1:7" x14ac:dyDescent="0.25">
      <c r="A28" t="str">
        <f t="shared" si="0"/>
        <v>Boys.S9.State-funded mainstream.Total.Sikh</v>
      </c>
      <c r="B28" t="s">
        <v>111</v>
      </c>
      <c r="C28" t="s">
        <v>132</v>
      </c>
      <c r="D28" t="s">
        <v>171</v>
      </c>
      <c r="E28" t="s">
        <v>161</v>
      </c>
      <c r="F28" t="s">
        <v>138</v>
      </c>
      <c r="G28">
        <v>191</v>
      </c>
    </row>
    <row r="29" spans="1:7" x14ac:dyDescent="0.25">
      <c r="A29" t="str">
        <f t="shared" si="0"/>
        <v>Boys.S9.State-funded mainstream.Total.Total</v>
      </c>
      <c r="B29" t="s">
        <v>111</v>
      </c>
      <c r="C29" t="s">
        <v>132</v>
      </c>
      <c r="D29" t="s">
        <v>171</v>
      </c>
      <c r="E29" t="s">
        <v>161</v>
      </c>
      <c r="F29" t="s">
        <v>161</v>
      </c>
      <c r="G29">
        <v>268936</v>
      </c>
    </row>
    <row r="30" spans="1:7" x14ac:dyDescent="0.25">
      <c r="A30" t="str">
        <f t="shared" si="0"/>
        <v>Girls.S9.State-funded mainstream.Total.99 FE colleges</v>
      </c>
      <c r="B30" t="s">
        <v>113</v>
      </c>
      <c r="C30" t="s">
        <v>132</v>
      </c>
      <c r="D30" t="s">
        <v>171</v>
      </c>
      <c r="E30" t="s">
        <v>161</v>
      </c>
      <c r="F30" t="s">
        <v>172</v>
      </c>
      <c r="G30">
        <v>578</v>
      </c>
    </row>
    <row r="31" spans="1:7" x14ac:dyDescent="0.25">
      <c r="A31" t="str">
        <f t="shared" si="0"/>
        <v>Girls.S9.State-funded mainstream.Total.Church of England</v>
      </c>
      <c r="B31" t="s">
        <v>113</v>
      </c>
      <c r="C31" t="s">
        <v>132</v>
      </c>
      <c r="D31" t="s">
        <v>171</v>
      </c>
      <c r="E31" t="s">
        <v>161</v>
      </c>
      <c r="F31" t="s">
        <v>90</v>
      </c>
      <c r="G31">
        <v>14647</v>
      </c>
    </row>
    <row r="32" spans="1:7" x14ac:dyDescent="0.25">
      <c r="A32" t="str">
        <f t="shared" si="0"/>
        <v>Girls.S9.State-funded mainstream.Total.Hindu</v>
      </c>
      <c r="B32" t="s">
        <v>113</v>
      </c>
      <c r="C32" t="s">
        <v>132</v>
      </c>
      <c r="D32" t="s">
        <v>171</v>
      </c>
      <c r="E32" t="s">
        <v>161</v>
      </c>
      <c r="F32" t="s">
        <v>135</v>
      </c>
      <c r="G32">
        <v>68</v>
      </c>
    </row>
    <row r="33" spans="1:7" x14ac:dyDescent="0.25">
      <c r="A33" t="str">
        <f t="shared" si="0"/>
        <v>Girls.S9.State-funded mainstream.Total.Jewish</v>
      </c>
      <c r="B33" t="s">
        <v>113</v>
      </c>
      <c r="C33" t="s">
        <v>132</v>
      </c>
      <c r="D33" t="s">
        <v>171</v>
      </c>
      <c r="E33" t="s">
        <v>161</v>
      </c>
      <c r="F33" t="s">
        <v>136</v>
      </c>
      <c r="G33">
        <v>761</v>
      </c>
    </row>
    <row r="34" spans="1:7" x14ac:dyDescent="0.25">
      <c r="A34" t="str">
        <f t="shared" si="0"/>
        <v>Girls.S9.State-funded mainstream.Total.Muslim</v>
      </c>
      <c r="B34" t="s">
        <v>113</v>
      </c>
      <c r="C34" t="s">
        <v>132</v>
      </c>
      <c r="D34" t="s">
        <v>171</v>
      </c>
      <c r="E34" t="s">
        <v>161</v>
      </c>
      <c r="F34" t="s">
        <v>137</v>
      </c>
      <c r="G34">
        <v>783</v>
      </c>
    </row>
    <row r="35" spans="1:7" x14ac:dyDescent="0.25">
      <c r="A35" t="str">
        <f t="shared" si="0"/>
        <v>Girls.S9.State-funded mainstream.Total.No religious character</v>
      </c>
      <c r="B35" t="s">
        <v>113</v>
      </c>
      <c r="C35" t="s">
        <v>132</v>
      </c>
      <c r="D35" t="s">
        <v>171</v>
      </c>
      <c r="E35" t="s">
        <v>161</v>
      </c>
      <c r="F35" t="s">
        <v>91</v>
      </c>
      <c r="G35">
        <v>215453</v>
      </c>
    </row>
    <row r="36" spans="1:7" x14ac:dyDescent="0.25">
      <c r="A36" t="str">
        <f t="shared" si="0"/>
        <v>Girls.S9.State-funded mainstream.Total.Other Christian faith</v>
      </c>
      <c r="B36" t="s">
        <v>113</v>
      </c>
      <c r="C36" t="s">
        <v>132</v>
      </c>
      <c r="D36" t="s">
        <v>171</v>
      </c>
      <c r="E36" t="s">
        <v>161</v>
      </c>
      <c r="F36" t="s">
        <v>133</v>
      </c>
      <c r="G36">
        <v>4545</v>
      </c>
    </row>
    <row r="37" spans="1:7" x14ac:dyDescent="0.25">
      <c r="A37" t="str">
        <f t="shared" si="0"/>
        <v>Girls.S9.State-funded mainstream.Total.Roman catholic</v>
      </c>
      <c r="B37" t="s">
        <v>113</v>
      </c>
      <c r="C37" t="s">
        <v>132</v>
      </c>
      <c r="D37" t="s">
        <v>171</v>
      </c>
      <c r="E37" t="s">
        <v>161</v>
      </c>
      <c r="F37" t="s">
        <v>134</v>
      </c>
      <c r="G37">
        <v>26064</v>
      </c>
    </row>
    <row r="38" spans="1:7" x14ac:dyDescent="0.25">
      <c r="A38" t="str">
        <f t="shared" si="0"/>
        <v>Girls.S9.State-funded mainstream.Total.Sikh</v>
      </c>
      <c r="B38" t="s">
        <v>113</v>
      </c>
      <c r="C38" t="s">
        <v>132</v>
      </c>
      <c r="D38" t="s">
        <v>171</v>
      </c>
      <c r="E38" t="s">
        <v>161</v>
      </c>
      <c r="F38" t="s">
        <v>138</v>
      </c>
      <c r="G38">
        <v>158</v>
      </c>
    </row>
    <row r="39" spans="1:7" x14ac:dyDescent="0.25">
      <c r="A39" t="str">
        <f t="shared" si="0"/>
        <v>Girls.S9.State-funded mainstream.Total.Total</v>
      </c>
      <c r="B39" t="s">
        <v>113</v>
      </c>
      <c r="C39" t="s">
        <v>132</v>
      </c>
      <c r="D39" t="s">
        <v>171</v>
      </c>
      <c r="E39" t="s">
        <v>161</v>
      </c>
      <c r="F39" t="s">
        <v>161</v>
      </c>
      <c r="G39">
        <v>263057</v>
      </c>
    </row>
    <row r="40" spans="1:7" x14ac:dyDescent="0.25">
      <c r="A40" t="str">
        <f t="shared" si="0"/>
        <v>Total.S9.State-funded mainstream.Total.99 FE colleges</v>
      </c>
      <c r="B40" t="s">
        <v>161</v>
      </c>
      <c r="C40" t="s">
        <v>132</v>
      </c>
      <c r="D40" t="s">
        <v>171</v>
      </c>
      <c r="E40" t="s">
        <v>161</v>
      </c>
      <c r="F40" t="s">
        <v>172</v>
      </c>
      <c r="G40">
        <v>1181</v>
      </c>
    </row>
    <row r="41" spans="1:7" x14ac:dyDescent="0.25">
      <c r="A41" t="str">
        <f t="shared" si="0"/>
        <v>Total.S9.State-funded mainstream.Total.Church of England</v>
      </c>
      <c r="B41" t="s">
        <v>161</v>
      </c>
      <c r="C41" t="s">
        <v>132</v>
      </c>
      <c r="D41" t="s">
        <v>171</v>
      </c>
      <c r="E41" t="s">
        <v>161</v>
      </c>
      <c r="F41" t="s">
        <v>90</v>
      </c>
      <c r="G41">
        <v>29835</v>
      </c>
    </row>
    <row r="42" spans="1:7" x14ac:dyDescent="0.25">
      <c r="A42" t="str">
        <f t="shared" si="0"/>
        <v>Total.S9.State-funded mainstream.Total.Hindu</v>
      </c>
      <c r="B42" t="s">
        <v>161</v>
      </c>
      <c r="C42" t="s">
        <v>132</v>
      </c>
      <c r="D42" t="s">
        <v>171</v>
      </c>
      <c r="E42" t="s">
        <v>161</v>
      </c>
      <c r="F42" t="s">
        <v>135</v>
      </c>
      <c r="G42">
        <v>145</v>
      </c>
    </row>
    <row r="43" spans="1:7" x14ac:dyDescent="0.25">
      <c r="A43" t="str">
        <f t="shared" si="0"/>
        <v>Total.S9.State-funded mainstream.Total.Jewish</v>
      </c>
      <c r="B43" t="s">
        <v>161</v>
      </c>
      <c r="C43" t="s">
        <v>132</v>
      </c>
      <c r="D43" t="s">
        <v>171</v>
      </c>
      <c r="E43" t="s">
        <v>161</v>
      </c>
      <c r="F43" t="s">
        <v>136</v>
      </c>
      <c r="G43">
        <v>1385</v>
      </c>
    </row>
    <row r="44" spans="1:7" x14ac:dyDescent="0.25">
      <c r="A44" t="str">
        <f t="shared" si="0"/>
        <v>Total.S9.State-funded mainstream.Total.Muslim</v>
      </c>
      <c r="B44" t="s">
        <v>161</v>
      </c>
      <c r="C44" t="s">
        <v>132</v>
      </c>
      <c r="D44" t="s">
        <v>171</v>
      </c>
      <c r="E44" t="s">
        <v>161</v>
      </c>
      <c r="F44" t="s">
        <v>137</v>
      </c>
      <c r="G44">
        <v>1172</v>
      </c>
    </row>
    <row r="45" spans="1:7" x14ac:dyDescent="0.25">
      <c r="A45" t="str">
        <f t="shared" si="0"/>
        <v>Total.S9.State-funded mainstream.Total.No religious character</v>
      </c>
      <c r="B45" t="s">
        <v>161</v>
      </c>
      <c r="C45" t="s">
        <v>132</v>
      </c>
      <c r="D45" t="s">
        <v>171</v>
      </c>
      <c r="E45" t="s">
        <v>161</v>
      </c>
      <c r="F45" t="s">
        <v>91</v>
      </c>
      <c r="G45">
        <v>437363</v>
      </c>
    </row>
    <row r="46" spans="1:7" x14ac:dyDescent="0.25">
      <c r="A46" t="str">
        <f t="shared" si="0"/>
        <v>Total.S9.State-funded mainstream.Total.Other Christian faith</v>
      </c>
      <c r="B46" t="s">
        <v>161</v>
      </c>
      <c r="C46" t="s">
        <v>132</v>
      </c>
      <c r="D46" t="s">
        <v>171</v>
      </c>
      <c r="E46" t="s">
        <v>161</v>
      </c>
      <c r="F46" t="s">
        <v>133</v>
      </c>
      <c r="G46">
        <v>9658</v>
      </c>
    </row>
    <row r="47" spans="1:7" x14ac:dyDescent="0.25">
      <c r="A47" t="str">
        <f t="shared" si="0"/>
        <v>Total.S9.State-funded mainstream.Total.Roman catholic</v>
      </c>
      <c r="B47" t="s">
        <v>161</v>
      </c>
      <c r="C47" t="s">
        <v>132</v>
      </c>
      <c r="D47" t="s">
        <v>171</v>
      </c>
      <c r="E47" t="s">
        <v>161</v>
      </c>
      <c r="F47" t="s">
        <v>134</v>
      </c>
      <c r="G47">
        <v>50905</v>
      </c>
    </row>
    <row r="48" spans="1:7" x14ac:dyDescent="0.25">
      <c r="A48" t="str">
        <f t="shared" si="0"/>
        <v>Total.S9.State-funded mainstream.Total.Sikh</v>
      </c>
      <c r="B48" t="s">
        <v>161</v>
      </c>
      <c r="C48" t="s">
        <v>132</v>
      </c>
      <c r="D48" t="s">
        <v>171</v>
      </c>
      <c r="E48" t="s">
        <v>161</v>
      </c>
      <c r="F48" t="s">
        <v>138</v>
      </c>
      <c r="G48">
        <v>349</v>
      </c>
    </row>
    <row r="49" spans="1:7" x14ac:dyDescent="0.25">
      <c r="A49" t="str">
        <f t="shared" si="0"/>
        <v>Total.S9.State-funded mainstream.Total.Total</v>
      </c>
      <c r="B49" t="s">
        <v>161</v>
      </c>
      <c r="C49" t="s">
        <v>132</v>
      </c>
      <c r="D49" t="s">
        <v>171</v>
      </c>
      <c r="E49" t="s">
        <v>161</v>
      </c>
      <c r="F49" t="s">
        <v>161</v>
      </c>
      <c r="G49">
        <v>531993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3"/>
  <sheetViews>
    <sheetView workbookViewId="0">
      <pane ySplit="1" topLeftCell="A2" activePane="bottomLeft" state="frozen"/>
      <selection pane="bottomLeft"/>
    </sheetView>
  </sheetViews>
  <sheetFormatPr defaultRowHeight="15" x14ac:dyDescent="0.25"/>
  <cols>
    <col min="11" max="11" width="24.5703125" customWidth="1"/>
    <col min="12" max="12" width="8.7109375" customWidth="1"/>
  </cols>
  <sheetData>
    <row r="1" spans="1:49" x14ac:dyDescent="0.25">
      <c r="A1" t="s">
        <v>0</v>
      </c>
      <c r="B1" t="s">
        <v>1</v>
      </c>
      <c r="C1" t="s">
        <v>2</v>
      </c>
      <c r="D1" t="s">
        <v>3</v>
      </c>
      <c r="E1" t="s">
        <v>4</v>
      </c>
      <c r="F1" t="s">
        <v>5</v>
      </c>
      <c r="G1" t="s">
        <v>7</v>
      </c>
      <c r="H1" t="s">
        <v>8</v>
      </c>
      <c r="I1" t="s">
        <v>158</v>
      </c>
      <c r="J1" t="s">
        <v>159</v>
      </c>
      <c r="K1" t="s">
        <v>9</v>
      </c>
      <c r="L1" t="s">
        <v>10</v>
      </c>
      <c r="M1" t="s">
        <v>92</v>
      </c>
      <c r="N1" t="s">
        <v>93</v>
      </c>
      <c r="O1" t="s">
        <v>94</v>
      </c>
      <c r="P1" t="s">
        <v>95</v>
      </c>
      <c r="Q1" t="s">
        <v>96</v>
      </c>
      <c r="R1" t="s">
        <v>97</v>
      </c>
      <c r="S1" t="s">
        <v>98</v>
      </c>
      <c r="T1" t="s">
        <v>23</v>
      </c>
      <c r="U1" t="s">
        <v>99</v>
      </c>
      <c r="V1">
        <v>9</v>
      </c>
      <c r="W1" s="1">
        <v>8</v>
      </c>
      <c r="X1" s="1">
        <v>7</v>
      </c>
      <c r="Y1" s="1">
        <v>6</v>
      </c>
      <c r="Z1" s="1">
        <v>5</v>
      </c>
      <c r="AA1" s="1">
        <v>4</v>
      </c>
      <c r="AB1" s="1">
        <v>3</v>
      </c>
      <c r="AC1" s="1">
        <v>2</v>
      </c>
      <c r="AD1" s="1">
        <v>1</v>
      </c>
      <c r="AE1" s="1">
        <v>99</v>
      </c>
      <c r="AF1" s="1">
        <v>98</v>
      </c>
      <c r="AG1" s="1">
        <v>88</v>
      </c>
      <c r="AH1" s="1">
        <v>87</v>
      </c>
      <c r="AI1" s="1">
        <v>77</v>
      </c>
      <c r="AJ1" s="1">
        <v>76</v>
      </c>
      <c r="AK1" s="1">
        <v>66</v>
      </c>
      <c r="AL1" s="1">
        <v>65</v>
      </c>
      <c r="AM1" s="1">
        <v>55</v>
      </c>
      <c r="AN1" s="1">
        <v>54</v>
      </c>
      <c r="AO1" s="1">
        <v>44</v>
      </c>
      <c r="AP1" s="1">
        <v>43</v>
      </c>
      <c r="AQ1" s="1">
        <v>33</v>
      </c>
      <c r="AR1" s="1">
        <v>32</v>
      </c>
      <c r="AS1" s="1">
        <v>22</v>
      </c>
      <c r="AT1" s="1">
        <v>21</v>
      </c>
      <c r="AU1" s="1">
        <v>11</v>
      </c>
      <c r="AV1" s="1" t="s">
        <v>100</v>
      </c>
      <c r="AW1" t="s">
        <v>101</v>
      </c>
    </row>
    <row r="2" spans="1:49" x14ac:dyDescent="0.25">
      <c r="A2">
        <v>201819</v>
      </c>
      <c r="B2" t="s">
        <v>19</v>
      </c>
      <c r="C2" t="s">
        <v>110</v>
      </c>
      <c r="D2" t="s">
        <v>20</v>
      </c>
      <c r="E2" t="s">
        <v>21</v>
      </c>
      <c r="F2" t="s">
        <v>22</v>
      </c>
      <c r="G2" t="s">
        <v>139</v>
      </c>
      <c r="H2" t="s">
        <v>395</v>
      </c>
      <c r="I2" t="s">
        <v>161</v>
      </c>
      <c r="J2" t="s">
        <v>161</v>
      </c>
      <c r="K2" t="s">
        <v>33</v>
      </c>
      <c r="L2" t="s">
        <v>27</v>
      </c>
      <c r="M2">
        <v>944205</v>
      </c>
      <c r="N2">
        <v>0</v>
      </c>
      <c r="O2">
        <v>0</v>
      </c>
      <c r="P2">
        <v>0</v>
      </c>
      <c r="Q2">
        <v>0</v>
      </c>
      <c r="R2">
        <v>0</v>
      </c>
      <c r="S2">
        <v>0</v>
      </c>
      <c r="T2">
        <v>0</v>
      </c>
      <c r="U2">
        <v>0</v>
      </c>
      <c r="V2">
        <v>63994</v>
      </c>
      <c r="W2">
        <v>76871</v>
      </c>
      <c r="X2">
        <v>84906</v>
      </c>
      <c r="Y2">
        <v>101732</v>
      </c>
      <c r="Z2">
        <v>91105</v>
      </c>
      <c r="AA2">
        <v>62054</v>
      </c>
      <c r="AB2">
        <v>40174</v>
      </c>
      <c r="AC2">
        <v>18218</v>
      </c>
      <c r="AD2">
        <v>10339</v>
      </c>
      <c r="AE2">
        <v>3504</v>
      </c>
      <c r="AF2">
        <v>3352</v>
      </c>
      <c r="AG2">
        <v>5103</v>
      </c>
      <c r="AH2">
        <v>7167</v>
      </c>
      <c r="AI2">
        <v>9975</v>
      </c>
      <c r="AJ2">
        <v>14997</v>
      </c>
      <c r="AK2">
        <v>19360</v>
      </c>
      <c r="AL2">
        <v>22225</v>
      </c>
      <c r="AM2">
        <v>46552</v>
      </c>
      <c r="AN2">
        <v>41689</v>
      </c>
      <c r="AO2">
        <v>40691</v>
      </c>
      <c r="AP2">
        <v>44900</v>
      </c>
      <c r="AQ2">
        <v>38714</v>
      </c>
      <c r="AR2">
        <v>32873</v>
      </c>
      <c r="AS2">
        <v>23951</v>
      </c>
      <c r="AT2">
        <v>15506</v>
      </c>
      <c r="AU2">
        <v>8472</v>
      </c>
      <c r="AV2">
        <v>13245</v>
      </c>
      <c r="AW2">
        <v>2536</v>
      </c>
    </row>
    <row r="3" spans="1:49" x14ac:dyDescent="0.25">
      <c r="A3">
        <v>201819</v>
      </c>
      <c r="B3" t="s">
        <v>19</v>
      </c>
      <c r="C3" t="s">
        <v>110</v>
      </c>
      <c r="D3" t="s">
        <v>20</v>
      </c>
      <c r="E3" t="s">
        <v>21</v>
      </c>
      <c r="F3" t="s">
        <v>22</v>
      </c>
      <c r="G3" t="s">
        <v>139</v>
      </c>
      <c r="H3" t="s">
        <v>395</v>
      </c>
      <c r="I3" t="s">
        <v>161</v>
      </c>
      <c r="J3" t="s">
        <v>161</v>
      </c>
      <c r="K3" t="s">
        <v>50</v>
      </c>
      <c r="L3" t="s">
        <v>26</v>
      </c>
      <c r="M3">
        <v>545578</v>
      </c>
      <c r="N3">
        <v>0</v>
      </c>
      <c r="O3">
        <v>0</v>
      </c>
      <c r="P3">
        <v>0</v>
      </c>
      <c r="Q3">
        <v>0</v>
      </c>
      <c r="R3">
        <v>0</v>
      </c>
      <c r="S3">
        <v>0</v>
      </c>
      <c r="T3">
        <v>0</v>
      </c>
      <c r="U3">
        <v>0</v>
      </c>
      <c r="V3">
        <v>19402</v>
      </c>
      <c r="W3">
        <v>34119</v>
      </c>
      <c r="X3">
        <v>56597</v>
      </c>
      <c r="Y3">
        <v>90939</v>
      </c>
      <c r="Z3">
        <v>105777</v>
      </c>
      <c r="AA3">
        <v>93170</v>
      </c>
      <c r="AB3">
        <v>75050</v>
      </c>
      <c r="AC3">
        <v>38872</v>
      </c>
      <c r="AD3">
        <v>20119</v>
      </c>
      <c r="AE3">
        <v>0</v>
      </c>
      <c r="AF3">
        <v>0</v>
      </c>
      <c r="AG3">
        <v>0</v>
      </c>
      <c r="AH3">
        <v>0</v>
      </c>
      <c r="AI3">
        <v>0</v>
      </c>
      <c r="AJ3">
        <v>0</v>
      </c>
      <c r="AK3">
        <v>0</v>
      </c>
      <c r="AL3">
        <v>0</v>
      </c>
      <c r="AM3">
        <v>0</v>
      </c>
      <c r="AN3">
        <v>0</v>
      </c>
      <c r="AO3">
        <v>0</v>
      </c>
      <c r="AP3">
        <v>0</v>
      </c>
      <c r="AQ3">
        <v>0</v>
      </c>
      <c r="AR3">
        <v>0</v>
      </c>
      <c r="AS3">
        <v>0</v>
      </c>
      <c r="AT3">
        <v>0</v>
      </c>
      <c r="AU3">
        <v>0</v>
      </c>
      <c r="AV3">
        <v>9204</v>
      </c>
      <c r="AW3">
        <v>2329</v>
      </c>
    </row>
    <row r="4" spans="1:49" x14ac:dyDescent="0.25">
      <c r="A4">
        <v>201819</v>
      </c>
      <c r="B4" t="s">
        <v>19</v>
      </c>
      <c r="C4" t="s">
        <v>110</v>
      </c>
      <c r="D4" t="s">
        <v>20</v>
      </c>
      <c r="E4" t="s">
        <v>21</v>
      </c>
      <c r="F4" t="s">
        <v>22</v>
      </c>
      <c r="G4" t="s">
        <v>139</v>
      </c>
      <c r="H4" t="s">
        <v>395</v>
      </c>
      <c r="I4" t="s">
        <v>161</v>
      </c>
      <c r="J4" t="s">
        <v>161</v>
      </c>
      <c r="K4" t="s">
        <v>37</v>
      </c>
      <c r="L4" t="s">
        <v>27</v>
      </c>
      <c r="M4">
        <v>87538</v>
      </c>
      <c r="N4">
        <v>0</v>
      </c>
      <c r="O4">
        <v>0</v>
      </c>
      <c r="P4">
        <v>0</v>
      </c>
      <c r="Q4">
        <v>0</v>
      </c>
      <c r="R4">
        <v>0</v>
      </c>
      <c r="S4">
        <v>0</v>
      </c>
      <c r="T4">
        <v>0</v>
      </c>
      <c r="U4">
        <v>0</v>
      </c>
      <c r="V4">
        <v>2746</v>
      </c>
      <c r="W4">
        <v>4913</v>
      </c>
      <c r="X4">
        <v>8041</v>
      </c>
      <c r="Y4">
        <v>14083</v>
      </c>
      <c r="Z4">
        <v>14945</v>
      </c>
      <c r="AA4">
        <v>12535</v>
      </c>
      <c r="AB4">
        <v>15954</v>
      </c>
      <c r="AC4">
        <v>8590</v>
      </c>
      <c r="AD4">
        <v>4229</v>
      </c>
      <c r="AE4">
        <v>0</v>
      </c>
      <c r="AF4">
        <v>0</v>
      </c>
      <c r="AG4">
        <v>0</v>
      </c>
      <c r="AH4">
        <v>0</v>
      </c>
      <c r="AI4">
        <v>0</v>
      </c>
      <c r="AJ4">
        <v>0</v>
      </c>
      <c r="AK4">
        <v>0</v>
      </c>
      <c r="AL4">
        <v>0</v>
      </c>
      <c r="AM4">
        <v>0</v>
      </c>
      <c r="AN4">
        <v>0</v>
      </c>
      <c r="AO4">
        <v>0</v>
      </c>
      <c r="AP4">
        <v>0</v>
      </c>
      <c r="AQ4">
        <v>0</v>
      </c>
      <c r="AR4">
        <v>0</v>
      </c>
      <c r="AS4">
        <v>0</v>
      </c>
      <c r="AT4">
        <v>0</v>
      </c>
      <c r="AU4">
        <v>0</v>
      </c>
      <c r="AV4">
        <v>1122</v>
      </c>
      <c r="AW4">
        <v>380</v>
      </c>
    </row>
    <row r="5" spans="1:49" x14ac:dyDescent="0.25">
      <c r="A5">
        <v>201819</v>
      </c>
      <c r="B5" t="s">
        <v>19</v>
      </c>
      <c r="C5" t="s">
        <v>110</v>
      </c>
      <c r="D5" t="s">
        <v>20</v>
      </c>
      <c r="E5" t="s">
        <v>21</v>
      </c>
      <c r="F5" t="s">
        <v>22</v>
      </c>
      <c r="G5" t="s">
        <v>139</v>
      </c>
      <c r="H5" t="s">
        <v>395</v>
      </c>
      <c r="I5" t="s">
        <v>161</v>
      </c>
      <c r="J5" t="s">
        <v>161</v>
      </c>
      <c r="K5" t="s">
        <v>48</v>
      </c>
      <c r="L5" t="s">
        <v>27</v>
      </c>
      <c r="M5">
        <v>548242</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row>
    <row r="6" spans="1:49" x14ac:dyDescent="0.25">
      <c r="A6">
        <v>201819</v>
      </c>
      <c r="B6" t="s">
        <v>19</v>
      </c>
      <c r="C6" t="s">
        <v>110</v>
      </c>
      <c r="D6" t="s">
        <v>20</v>
      </c>
      <c r="E6" t="s">
        <v>21</v>
      </c>
      <c r="F6" t="s">
        <v>22</v>
      </c>
      <c r="G6" t="s">
        <v>139</v>
      </c>
      <c r="H6" t="s">
        <v>395</v>
      </c>
      <c r="I6" t="s">
        <v>161</v>
      </c>
      <c r="J6" t="s">
        <v>161</v>
      </c>
      <c r="K6" t="s">
        <v>49</v>
      </c>
      <c r="L6" t="s">
        <v>27</v>
      </c>
      <c r="M6">
        <v>559341</v>
      </c>
      <c r="N6">
        <v>0</v>
      </c>
      <c r="O6">
        <v>0</v>
      </c>
      <c r="P6">
        <v>0</v>
      </c>
      <c r="Q6">
        <v>0</v>
      </c>
      <c r="R6">
        <v>0</v>
      </c>
      <c r="S6">
        <v>0</v>
      </c>
      <c r="T6">
        <v>0</v>
      </c>
      <c r="U6">
        <v>0</v>
      </c>
      <c r="V6">
        <v>15706</v>
      </c>
      <c r="W6">
        <v>30377</v>
      </c>
      <c r="X6">
        <v>50573</v>
      </c>
      <c r="Y6">
        <v>90751</v>
      </c>
      <c r="Z6">
        <v>109124</v>
      </c>
      <c r="AA6">
        <v>94919</v>
      </c>
      <c r="AB6">
        <v>106367</v>
      </c>
      <c r="AC6">
        <v>38009</v>
      </c>
      <c r="AD6">
        <v>14304</v>
      </c>
      <c r="AE6">
        <v>0</v>
      </c>
      <c r="AF6">
        <v>0</v>
      </c>
      <c r="AG6">
        <v>0</v>
      </c>
      <c r="AH6">
        <v>0</v>
      </c>
      <c r="AI6">
        <v>0</v>
      </c>
      <c r="AJ6">
        <v>0</v>
      </c>
      <c r="AK6">
        <v>0</v>
      </c>
      <c r="AL6">
        <v>0</v>
      </c>
      <c r="AM6">
        <v>0</v>
      </c>
      <c r="AN6">
        <v>0</v>
      </c>
      <c r="AO6">
        <v>0</v>
      </c>
      <c r="AP6">
        <v>0</v>
      </c>
      <c r="AQ6">
        <v>0</v>
      </c>
      <c r="AR6">
        <v>0</v>
      </c>
      <c r="AS6">
        <v>0</v>
      </c>
      <c r="AT6">
        <v>0</v>
      </c>
      <c r="AU6">
        <v>0</v>
      </c>
      <c r="AV6">
        <v>5627</v>
      </c>
      <c r="AW6">
        <v>3584</v>
      </c>
    </row>
    <row r="7" spans="1:49" x14ac:dyDescent="0.25">
      <c r="A7">
        <v>201819</v>
      </c>
      <c r="B7" t="s">
        <v>19</v>
      </c>
      <c r="C7" t="s">
        <v>110</v>
      </c>
      <c r="D7" t="s">
        <v>20</v>
      </c>
      <c r="E7" t="s">
        <v>21</v>
      </c>
      <c r="F7" t="s">
        <v>22</v>
      </c>
      <c r="G7" t="s">
        <v>139</v>
      </c>
      <c r="H7" t="s">
        <v>395</v>
      </c>
      <c r="I7" t="s">
        <v>161</v>
      </c>
      <c r="J7" t="s">
        <v>161</v>
      </c>
      <c r="K7" t="s">
        <v>55</v>
      </c>
      <c r="L7" t="s">
        <v>27</v>
      </c>
      <c r="M7">
        <v>41479</v>
      </c>
      <c r="N7">
        <v>0</v>
      </c>
      <c r="O7">
        <v>0</v>
      </c>
      <c r="P7">
        <v>0</v>
      </c>
      <c r="Q7">
        <v>0</v>
      </c>
      <c r="R7">
        <v>0</v>
      </c>
      <c r="S7">
        <v>0</v>
      </c>
      <c r="T7">
        <v>0</v>
      </c>
      <c r="U7">
        <v>0</v>
      </c>
      <c r="V7">
        <v>2188</v>
      </c>
      <c r="W7">
        <v>2969</v>
      </c>
      <c r="X7">
        <v>4620</v>
      </c>
      <c r="Y7">
        <v>5933</v>
      </c>
      <c r="Z7">
        <v>8193</v>
      </c>
      <c r="AA7">
        <v>7457</v>
      </c>
      <c r="AB7">
        <v>6608</v>
      </c>
      <c r="AC7">
        <v>2250</v>
      </c>
      <c r="AD7">
        <v>663</v>
      </c>
      <c r="AE7">
        <v>0</v>
      </c>
      <c r="AF7">
        <v>0</v>
      </c>
      <c r="AG7">
        <v>0</v>
      </c>
      <c r="AH7">
        <v>0</v>
      </c>
      <c r="AI7">
        <v>0</v>
      </c>
      <c r="AJ7">
        <v>0</v>
      </c>
      <c r="AK7">
        <v>0</v>
      </c>
      <c r="AL7">
        <v>0</v>
      </c>
      <c r="AM7">
        <v>0</v>
      </c>
      <c r="AN7">
        <v>0</v>
      </c>
      <c r="AO7">
        <v>0</v>
      </c>
      <c r="AP7">
        <v>0</v>
      </c>
      <c r="AQ7">
        <v>0</v>
      </c>
      <c r="AR7">
        <v>0</v>
      </c>
      <c r="AS7">
        <v>0</v>
      </c>
      <c r="AT7">
        <v>0</v>
      </c>
      <c r="AU7">
        <v>0</v>
      </c>
      <c r="AV7">
        <v>535</v>
      </c>
      <c r="AW7">
        <v>63</v>
      </c>
    </row>
    <row r="8" spans="1:49" x14ac:dyDescent="0.25">
      <c r="A8">
        <v>201819</v>
      </c>
      <c r="B8" t="s">
        <v>19</v>
      </c>
      <c r="C8" t="s">
        <v>110</v>
      </c>
      <c r="D8" t="s">
        <v>20</v>
      </c>
      <c r="E8" t="s">
        <v>21</v>
      </c>
      <c r="F8" t="s">
        <v>22</v>
      </c>
      <c r="G8" t="s">
        <v>139</v>
      </c>
      <c r="H8" t="s">
        <v>395</v>
      </c>
      <c r="I8" t="s">
        <v>161</v>
      </c>
      <c r="J8" t="s">
        <v>161</v>
      </c>
      <c r="K8" t="s">
        <v>52</v>
      </c>
      <c r="L8" t="s">
        <v>26</v>
      </c>
      <c r="M8">
        <v>45117</v>
      </c>
      <c r="N8">
        <v>0</v>
      </c>
      <c r="O8">
        <v>0</v>
      </c>
      <c r="P8">
        <v>0</v>
      </c>
      <c r="Q8">
        <v>0</v>
      </c>
      <c r="R8">
        <v>0</v>
      </c>
      <c r="S8">
        <v>0</v>
      </c>
      <c r="T8">
        <v>0</v>
      </c>
      <c r="U8">
        <v>0</v>
      </c>
      <c r="V8">
        <v>1445</v>
      </c>
      <c r="W8">
        <v>2627</v>
      </c>
      <c r="X8">
        <v>3917</v>
      </c>
      <c r="Y8">
        <v>6398</v>
      </c>
      <c r="Z8">
        <v>7595</v>
      </c>
      <c r="AA8">
        <v>7024</v>
      </c>
      <c r="AB8">
        <v>9229</v>
      </c>
      <c r="AC8">
        <v>4972</v>
      </c>
      <c r="AD8">
        <v>1540</v>
      </c>
      <c r="AE8">
        <v>0</v>
      </c>
      <c r="AF8">
        <v>0</v>
      </c>
      <c r="AG8">
        <v>0</v>
      </c>
      <c r="AH8">
        <v>0</v>
      </c>
      <c r="AI8">
        <v>0</v>
      </c>
      <c r="AJ8">
        <v>0</v>
      </c>
      <c r="AK8">
        <v>0</v>
      </c>
      <c r="AL8">
        <v>0</v>
      </c>
      <c r="AM8">
        <v>0</v>
      </c>
      <c r="AN8">
        <v>0</v>
      </c>
      <c r="AO8">
        <v>0</v>
      </c>
      <c r="AP8">
        <v>0</v>
      </c>
      <c r="AQ8">
        <v>0</v>
      </c>
      <c r="AR8">
        <v>0</v>
      </c>
      <c r="AS8">
        <v>0</v>
      </c>
      <c r="AT8">
        <v>0</v>
      </c>
      <c r="AU8">
        <v>0</v>
      </c>
      <c r="AV8">
        <v>297</v>
      </c>
      <c r="AW8">
        <v>73</v>
      </c>
    </row>
    <row r="9" spans="1:49" x14ac:dyDescent="0.25">
      <c r="A9">
        <v>201819</v>
      </c>
      <c r="B9" t="s">
        <v>19</v>
      </c>
      <c r="C9" t="s">
        <v>110</v>
      </c>
      <c r="D9" t="s">
        <v>20</v>
      </c>
      <c r="E9" t="s">
        <v>21</v>
      </c>
      <c r="F9" t="s">
        <v>22</v>
      </c>
      <c r="G9" t="s">
        <v>139</v>
      </c>
      <c r="H9" t="s">
        <v>395</v>
      </c>
      <c r="I9" t="s">
        <v>161</v>
      </c>
      <c r="J9" t="s">
        <v>161</v>
      </c>
      <c r="K9" t="s">
        <v>56</v>
      </c>
      <c r="L9" t="s">
        <v>26</v>
      </c>
      <c r="M9">
        <v>262325</v>
      </c>
      <c r="N9">
        <v>0</v>
      </c>
      <c r="O9">
        <v>0</v>
      </c>
      <c r="P9">
        <v>0</v>
      </c>
      <c r="Q9">
        <v>0</v>
      </c>
      <c r="R9">
        <v>0</v>
      </c>
      <c r="S9">
        <v>0</v>
      </c>
      <c r="T9">
        <v>0</v>
      </c>
      <c r="U9">
        <v>0</v>
      </c>
      <c r="V9">
        <v>13422</v>
      </c>
      <c r="W9">
        <v>21438</v>
      </c>
      <c r="X9">
        <v>29525</v>
      </c>
      <c r="Y9">
        <v>35213</v>
      </c>
      <c r="Z9">
        <v>34836</v>
      </c>
      <c r="AA9">
        <v>31570</v>
      </c>
      <c r="AB9">
        <v>39172</v>
      </c>
      <c r="AC9">
        <v>28804</v>
      </c>
      <c r="AD9">
        <v>19084</v>
      </c>
      <c r="AE9">
        <v>0</v>
      </c>
      <c r="AF9">
        <v>0</v>
      </c>
      <c r="AG9">
        <v>0</v>
      </c>
      <c r="AH9">
        <v>0</v>
      </c>
      <c r="AI9">
        <v>0</v>
      </c>
      <c r="AJ9">
        <v>0</v>
      </c>
      <c r="AK9">
        <v>0</v>
      </c>
      <c r="AL9">
        <v>0</v>
      </c>
      <c r="AM9">
        <v>0</v>
      </c>
      <c r="AN9">
        <v>0</v>
      </c>
      <c r="AO9">
        <v>0</v>
      </c>
      <c r="AP9">
        <v>0</v>
      </c>
      <c r="AQ9">
        <v>0</v>
      </c>
      <c r="AR9">
        <v>0</v>
      </c>
      <c r="AS9">
        <v>0</v>
      </c>
      <c r="AT9">
        <v>0</v>
      </c>
      <c r="AU9">
        <v>0</v>
      </c>
      <c r="AV9">
        <v>7856</v>
      </c>
      <c r="AW9">
        <v>1405</v>
      </c>
    </row>
    <row r="10" spans="1:49" x14ac:dyDescent="0.25">
      <c r="A10">
        <v>201819</v>
      </c>
      <c r="B10" t="s">
        <v>19</v>
      </c>
      <c r="C10" t="s">
        <v>110</v>
      </c>
      <c r="D10" t="s">
        <v>20</v>
      </c>
      <c r="E10" t="s">
        <v>21</v>
      </c>
      <c r="F10" t="s">
        <v>22</v>
      </c>
      <c r="G10" t="s">
        <v>139</v>
      </c>
      <c r="H10" t="s">
        <v>395</v>
      </c>
      <c r="I10" t="s">
        <v>161</v>
      </c>
      <c r="J10" t="s">
        <v>161</v>
      </c>
      <c r="K10" t="s">
        <v>70</v>
      </c>
      <c r="L10" t="s">
        <v>27</v>
      </c>
      <c r="M10">
        <v>820</v>
      </c>
      <c r="N10">
        <v>0</v>
      </c>
      <c r="O10">
        <v>0</v>
      </c>
      <c r="P10">
        <v>0</v>
      </c>
      <c r="Q10">
        <v>0</v>
      </c>
      <c r="R10">
        <v>0</v>
      </c>
      <c r="S10">
        <v>0</v>
      </c>
      <c r="T10">
        <v>0</v>
      </c>
      <c r="U10">
        <v>0</v>
      </c>
      <c r="V10">
        <v>73</v>
      </c>
      <c r="W10">
        <v>91</v>
      </c>
      <c r="X10">
        <v>126</v>
      </c>
      <c r="Y10">
        <v>96</v>
      </c>
      <c r="Z10">
        <v>107</v>
      </c>
      <c r="AA10">
        <v>71</v>
      </c>
      <c r="AB10">
        <v>83</v>
      </c>
      <c r="AC10">
        <v>65</v>
      </c>
      <c r="AD10">
        <v>35</v>
      </c>
      <c r="AE10">
        <v>0</v>
      </c>
      <c r="AF10">
        <v>0</v>
      </c>
      <c r="AG10">
        <v>0</v>
      </c>
      <c r="AH10">
        <v>0</v>
      </c>
      <c r="AI10">
        <v>0</v>
      </c>
      <c r="AJ10">
        <v>0</v>
      </c>
      <c r="AK10">
        <v>0</v>
      </c>
      <c r="AL10">
        <v>0</v>
      </c>
      <c r="AM10">
        <v>0</v>
      </c>
      <c r="AN10">
        <v>0</v>
      </c>
      <c r="AO10">
        <v>0</v>
      </c>
      <c r="AP10">
        <v>0</v>
      </c>
      <c r="AQ10">
        <v>0</v>
      </c>
      <c r="AR10">
        <v>0</v>
      </c>
      <c r="AS10">
        <v>0</v>
      </c>
      <c r="AT10">
        <v>0</v>
      </c>
      <c r="AU10">
        <v>0</v>
      </c>
      <c r="AV10">
        <v>71</v>
      </c>
      <c r="AW10">
        <v>2</v>
      </c>
    </row>
    <row r="11" spans="1:49" x14ac:dyDescent="0.25">
      <c r="A11">
        <v>201819</v>
      </c>
      <c r="B11" t="s">
        <v>19</v>
      </c>
      <c r="C11" t="s">
        <v>110</v>
      </c>
      <c r="D11" t="s">
        <v>20</v>
      </c>
      <c r="E11" t="s">
        <v>21</v>
      </c>
      <c r="F11" t="s">
        <v>22</v>
      </c>
      <c r="G11" t="s">
        <v>139</v>
      </c>
      <c r="H11" t="s">
        <v>395</v>
      </c>
      <c r="I11" t="s">
        <v>161</v>
      </c>
      <c r="J11" t="s">
        <v>161</v>
      </c>
      <c r="K11" t="s">
        <v>50</v>
      </c>
      <c r="L11" t="s">
        <v>27</v>
      </c>
      <c r="M11">
        <v>545578</v>
      </c>
      <c r="N11">
        <v>0</v>
      </c>
      <c r="O11">
        <v>0</v>
      </c>
      <c r="P11">
        <v>0</v>
      </c>
      <c r="Q11">
        <v>0</v>
      </c>
      <c r="R11">
        <v>0</v>
      </c>
      <c r="S11">
        <v>0</v>
      </c>
      <c r="T11">
        <v>0</v>
      </c>
      <c r="U11">
        <v>0</v>
      </c>
      <c r="V11">
        <v>19402</v>
      </c>
      <c r="W11">
        <v>34119</v>
      </c>
      <c r="X11">
        <v>56597</v>
      </c>
      <c r="Y11">
        <v>90939</v>
      </c>
      <c r="Z11">
        <v>105777</v>
      </c>
      <c r="AA11">
        <v>93170</v>
      </c>
      <c r="AB11">
        <v>75050</v>
      </c>
      <c r="AC11">
        <v>38872</v>
      </c>
      <c r="AD11">
        <v>20119</v>
      </c>
      <c r="AE11">
        <v>0</v>
      </c>
      <c r="AF11">
        <v>0</v>
      </c>
      <c r="AG11">
        <v>0</v>
      </c>
      <c r="AH11">
        <v>0</v>
      </c>
      <c r="AI11">
        <v>0</v>
      </c>
      <c r="AJ11">
        <v>0</v>
      </c>
      <c r="AK11">
        <v>0</v>
      </c>
      <c r="AL11">
        <v>0</v>
      </c>
      <c r="AM11">
        <v>0</v>
      </c>
      <c r="AN11">
        <v>0</v>
      </c>
      <c r="AO11">
        <v>0</v>
      </c>
      <c r="AP11">
        <v>0</v>
      </c>
      <c r="AQ11">
        <v>0</v>
      </c>
      <c r="AR11">
        <v>0</v>
      </c>
      <c r="AS11">
        <v>0</v>
      </c>
      <c r="AT11">
        <v>0</v>
      </c>
      <c r="AU11">
        <v>0</v>
      </c>
      <c r="AV11">
        <v>9204</v>
      </c>
      <c r="AW11">
        <v>2329</v>
      </c>
    </row>
    <row r="12" spans="1:49" x14ac:dyDescent="0.25">
      <c r="A12">
        <v>201819</v>
      </c>
      <c r="B12" t="s">
        <v>19</v>
      </c>
      <c r="C12" t="s">
        <v>110</v>
      </c>
      <c r="D12" t="s">
        <v>20</v>
      </c>
      <c r="E12" t="s">
        <v>21</v>
      </c>
      <c r="F12" t="s">
        <v>22</v>
      </c>
      <c r="G12" t="s">
        <v>139</v>
      </c>
      <c r="H12" t="s">
        <v>395</v>
      </c>
      <c r="I12" t="s">
        <v>161</v>
      </c>
      <c r="J12" t="s">
        <v>161</v>
      </c>
      <c r="K12" t="s">
        <v>102</v>
      </c>
      <c r="L12" t="s">
        <v>26</v>
      </c>
      <c r="M12">
        <v>583</v>
      </c>
      <c r="N12">
        <v>80</v>
      </c>
      <c r="O12">
        <v>174</v>
      </c>
      <c r="P12">
        <v>161</v>
      </c>
      <c r="Q12">
        <v>83</v>
      </c>
      <c r="R12">
        <v>35</v>
      </c>
      <c r="S12">
        <v>14</v>
      </c>
      <c r="T12">
        <v>11</v>
      </c>
      <c r="U12">
        <v>8</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9</v>
      </c>
      <c r="AW12">
        <v>8</v>
      </c>
    </row>
    <row r="13" spans="1:49" x14ac:dyDescent="0.25">
      <c r="A13">
        <v>201819</v>
      </c>
      <c r="B13" t="s">
        <v>19</v>
      </c>
      <c r="C13" t="s">
        <v>110</v>
      </c>
      <c r="D13" t="s">
        <v>20</v>
      </c>
      <c r="E13" t="s">
        <v>21</v>
      </c>
      <c r="F13" t="s">
        <v>22</v>
      </c>
      <c r="G13" t="s">
        <v>139</v>
      </c>
      <c r="H13" t="s">
        <v>395</v>
      </c>
      <c r="I13" t="s">
        <v>161</v>
      </c>
      <c r="J13" t="s">
        <v>161</v>
      </c>
      <c r="K13" t="s">
        <v>42</v>
      </c>
      <c r="L13" t="s">
        <v>27</v>
      </c>
      <c r="M13">
        <v>4447</v>
      </c>
      <c r="N13">
        <v>0</v>
      </c>
      <c r="O13">
        <v>0</v>
      </c>
      <c r="P13">
        <v>0</v>
      </c>
      <c r="Q13">
        <v>0</v>
      </c>
      <c r="R13">
        <v>0</v>
      </c>
      <c r="S13">
        <v>0</v>
      </c>
      <c r="T13">
        <v>0</v>
      </c>
      <c r="U13">
        <v>0</v>
      </c>
      <c r="V13">
        <v>124</v>
      </c>
      <c r="W13">
        <v>253</v>
      </c>
      <c r="X13">
        <v>337</v>
      </c>
      <c r="Y13">
        <v>724</v>
      </c>
      <c r="Z13">
        <v>714</v>
      </c>
      <c r="AA13">
        <v>634</v>
      </c>
      <c r="AB13">
        <v>753</v>
      </c>
      <c r="AC13">
        <v>486</v>
      </c>
      <c r="AD13">
        <v>283</v>
      </c>
      <c r="AE13">
        <v>0</v>
      </c>
      <c r="AF13">
        <v>0</v>
      </c>
      <c r="AG13">
        <v>0</v>
      </c>
      <c r="AH13">
        <v>0</v>
      </c>
      <c r="AI13">
        <v>0</v>
      </c>
      <c r="AJ13">
        <v>0</v>
      </c>
      <c r="AK13">
        <v>0</v>
      </c>
      <c r="AL13">
        <v>0</v>
      </c>
      <c r="AM13">
        <v>0</v>
      </c>
      <c r="AN13">
        <v>0</v>
      </c>
      <c r="AO13">
        <v>0</v>
      </c>
      <c r="AP13">
        <v>0</v>
      </c>
      <c r="AQ13">
        <v>0</v>
      </c>
      <c r="AR13">
        <v>0</v>
      </c>
      <c r="AS13">
        <v>0</v>
      </c>
      <c r="AT13">
        <v>0</v>
      </c>
      <c r="AU13">
        <v>0</v>
      </c>
      <c r="AV13">
        <v>117</v>
      </c>
      <c r="AW13">
        <v>22</v>
      </c>
    </row>
    <row r="14" spans="1:49" x14ac:dyDescent="0.25">
      <c r="A14">
        <v>201819</v>
      </c>
      <c r="B14" t="s">
        <v>19</v>
      </c>
      <c r="C14" t="s">
        <v>110</v>
      </c>
      <c r="D14" t="s">
        <v>20</v>
      </c>
      <c r="E14" t="s">
        <v>21</v>
      </c>
      <c r="F14" t="s">
        <v>22</v>
      </c>
      <c r="G14" t="s">
        <v>139</v>
      </c>
      <c r="H14" t="s">
        <v>395</v>
      </c>
      <c r="I14" t="s">
        <v>161</v>
      </c>
      <c r="J14" t="s">
        <v>161</v>
      </c>
      <c r="K14" t="s">
        <v>59</v>
      </c>
      <c r="L14" t="s">
        <v>27</v>
      </c>
      <c r="M14">
        <v>540743</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row>
    <row r="15" spans="1:49" x14ac:dyDescent="0.25">
      <c r="A15">
        <v>201819</v>
      </c>
      <c r="B15" t="s">
        <v>19</v>
      </c>
      <c r="C15" t="s">
        <v>110</v>
      </c>
      <c r="D15" t="s">
        <v>20</v>
      </c>
      <c r="E15" t="s">
        <v>21</v>
      </c>
      <c r="F15" t="s">
        <v>22</v>
      </c>
      <c r="G15" t="s">
        <v>139</v>
      </c>
      <c r="H15" t="s">
        <v>395</v>
      </c>
      <c r="I15" t="s">
        <v>161</v>
      </c>
      <c r="J15" t="s">
        <v>161</v>
      </c>
      <c r="K15" t="s">
        <v>66</v>
      </c>
      <c r="L15" t="s">
        <v>27</v>
      </c>
      <c r="M15">
        <v>156973</v>
      </c>
      <c r="N15">
        <v>0</v>
      </c>
      <c r="O15">
        <v>0</v>
      </c>
      <c r="P15">
        <v>0</v>
      </c>
      <c r="Q15">
        <v>0</v>
      </c>
      <c r="R15">
        <v>0</v>
      </c>
      <c r="S15">
        <v>0</v>
      </c>
      <c r="T15">
        <v>0</v>
      </c>
      <c r="U15">
        <v>0</v>
      </c>
      <c r="V15">
        <v>19627</v>
      </c>
      <c r="W15">
        <v>23795</v>
      </c>
      <c r="X15">
        <v>25546</v>
      </c>
      <c r="Y15">
        <v>29119</v>
      </c>
      <c r="Z15">
        <v>26377</v>
      </c>
      <c r="AA15">
        <v>18194</v>
      </c>
      <c r="AB15">
        <v>9738</v>
      </c>
      <c r="AC15">
        <v>2575</v>
      </c>
      <c r="AD15">
        <v>923</v>
      </c>
      <c r="AE15">
        <v>0</v>
      </c>
      <c r="AF15">
        <v>0</v>
      </c>
      <c r="AG15">
        <v>0</v>
      </c>
      <c r="AH15">
        <v>0</v>
      </c>
      <c r="AI15">
        <v>0</v>
      </c>
      <c r="AJ15">
        <v>0</v>
      </c>
      <c r="AK15">
        <v>0</v>
      </c>
      <c r="AL15">
        <v>0</v>
      </c>
      <c r="AM15">
        <v>0</v>
      </c>
      <c r="AN15">
        <v>0</v>
      </c>
      <c r="AO15">
        <v>0</v>
      </c>
      <c r="AP15">
        <v>0</v>
      </c>
      <c r="AQ15">
        <v>0</v>
      </c>
      <c r="AR15">
        <v>0</v>
      </c>
      <c r="AS15">
        <v>0</v>
      </c>
      <c r="AT15">
        <v>0</v>
      </c>
      <c r="AU15">
        <v>0</v>
      </c>
      <c r="AV15">
        <v>926</v>
      </c>
      <c r="AW15">
        <v>153</v>
      </c>
    </row>
    <row r="16" spans="1:49" x14ac:dyDescent="0.25">
      <c r="A16">
        <v>201819</v>
      </c>
      <c r="B16" t="s">
        <v>19</v>
      </c>
      <c r="C16" t="s">
        <v>110</v>
      </c>
      <c r="D16" t="s">
        <v>20</v>
      </c>
      <c r="E16" t="s">
        <v>21</v>
      </c>
      <c r="F16" t="s">
        <v>22</v>
      </c>
      <c r="G16" t="s">
        <v>139</v>
      </c>
      <c r="H16" t="s">
        <v>395</v>
      </c>
      <c r="I16" t="s">
        <v>161</v>
      </c>
      <c r="J16" t="s">
        <v>161</v>
      </c>
      <c r="K16" t="s">
        <v>63</v>
      </c>
      <c r="L16" t="s">
        <v>26</v>
      </c>
      <c r="M16">
        <v>22380</v>
      </c>
      <c r="N16">
        <v>1252</v>
      </c>
      <c r="O16">
        <v>1754</v>
      </c>
      <c r="P16">
        <v>1061</v>
      </c>
      <c r="Q16">
        <v>447</v>
      </c>
      <c r="R16">
        <v>193</v>
      </c>
      <c r="S16">
        <v>100</v>
      </c>
      <c r="T16">
        <v>58</v>
      </c>
      <c r="U16">
        <v>9</v>
      </c>
      <c r="V16">
        <v>4616</v>
      </c>
      <c r="W16">
        <v>3501</v>
      </c>
      <c r="X16">
        <v>2431</v>
      </c>
      <c r="Y16">
        <v>1517</v>
      </c>
      <c r="Z16">
        <v>2122</v>
      </c>
      <c r="AA16">
        <v>1057</v>
      </c>
      <c r="AB16">
        <v>1065</v>
      </c>
      <c r="AC16">
        <v>480</v>
      </c>
      <c r="AD16">
        <v>142</v>
      </c>
      <c r="AE16">
        <v>0</v>
      </c>
      <c r="AF16">
        <v>0</v>
      </c>
      <c r="AG16">
        <v>0</v>
      </c>
      <c r="AH16">
        <v>0</v>
      </c>
      <c r="AI16">
        <v>0</v>
      </c>
      <c r="AJ16">
        <v>0</v>
      </c>
      <c r="AK16">
        <v>0</v>
      </c>
      <c r="AL16">
        <v>0</v>
      </c>
      <c r="AM16">
        <v>0</v>
      </c>
      <c r="AN16">
        <v>0</v>
      </c>
      <c r="AO16">
        <v>0</v>
      </c>
      <c r="AP16">
        <v>0</v>
      </c>
      <c r="AQ16">
        <v>0</v>
      </c>
      <c r="AR16">
        <v>0</v>
      </c>
      <c r="AS16">
        <v>0</v>
      </c>
      <c r="AT16">
        <v>0</v>
      </c>
      <c r="AU16">
        <v>0</v>
      </c>
      <c r="AV16">
        <v>456</v>
      </c>
      <c r="AW16">
        <v>119</v>
      </c>
    </row>
    <row r="17" spans="1:49" x14ac:dyDescent="0.25">
      <c r="A17">
        <v>201819</v>
      </c>
      <c r="B17" t="s">
        <v>19</v>
      </c>
      <c r="C17" t="s">
        <v>110</v>
      </c>
      <c r="D17" t="s">
        <v>20</v>
      </c>
      <c r="E17" t="s">
        <v>21</v>
      </c>
      <c r="F17" t="s">
        <v>22</v>
      </c>
      <c r="G17" t="s">
        <v>139</v>
      </c>
      <c r="H17" t="s">
        <v>395</v>
      </c>
      <c r="I17" t="s">
        <v>161</v>
      </c>
      <c r="J17" t="s">
        <v>161</v>
      </c>
      <c r="K17" t="s">
        <v>69</v>
      </c>
      <c r="L17" t="s">
        <v>26</v>
      </c>
      <c r="M17">
        <v>98560</v>
      </c>
      <c r="N17">
        <v>0</v>
      </c>
      <c r="O17">
        <v>0</v>
      </c>
      <c r="P17">
        <v>0</v>
      </c>
      <c r="Q17">
        <v>0</v>
      </c>
      <c r="R17">
        <v>0</v>
      </c>
      <c r="S17">
        <v>0</v>
      </c>
      <c r="T17">
        <v>0</v>
      </c>
      <c r="U17">
        <v>0</v>
      </c>
      <c r="V17">
        <v>6142</v>
      </c>
      <c r="W17">
        <v>8208</v>
      </c>
      <c r="X17">
        <v>11362</v>
      </c>
      <c r="Y17">
        <v>10689</v>
      </c>
      <c r="Z17">
        <v>17332</v>
      </c>
      <c r="AA17">
        <v>14802</v>
      </c>
      <c r="AB17">
        <v>17903</v>
      </c>
      <c r="AC17">
        <v>7825</v>
      </c>
      <c r="AD17">
        <v>2311</v>
      </c>
      <c r="AE17">
        <v>0</v>
      </c>
      <c r="AF17">
        <v>0</v>
      </c>
      <c r="AG17">
        <v>0</v>
      </c>
      <c r="AH17">
        <v>0</v>
      </c>
      <c r="AI17">
        <v>0</v>
      </c>
      <c r="AJ17">
        <v>0</v>
      </c>
      <c r="AK17">
        <v>0</v>
      </c>
      <c r="AL17">
        <v>0</v>
      </c>
      <c r="AM17">
        <v>0</v>
      </c>
      <c r="AN17">
        <v>0</v>
      </c>
      <c r="AO17">
        <v>0</v>
      </c>
      <c r="AP17">
        <v>0</v>
      </c>
      <c r="AQ17">
        <v>0</v>
      </c>
      <c r="AR17">
        <v>0</v>
      </c>
      <c r="AS17">
        <v>0</v>
      </c>
      <c r="AT17">
        <v>0</v>
      </c>
      <c r="AU17">
        <v>0</v>
      </c>
      <c r="AV17">
        <v>1802</v>
      </c>
      <c r="AW17">
        <v>184</v>
      </c>
    </row>
    <row r="18" spans="1:49" x14ac:dyDescent="0.25">
      <c r="A18">
        <v>201819</v>
      </c>
      <c r="B18" t="s">
        <v>19</v>
      </c>
      <c r="C18" t="s">
        <v>110</v>
      </c>
      <c r="D18" t="s">
        <v>20</v>
      </c>
      <c r="E18" t="s">
        <v>21</v>
      </c>
      <c r="F18" t="s">
        <v>22</v>
      </c>
      <c r="G18" t="s">
        <v>139</v>
      </c>
      <c r="H18" t="s">
        <v>395</v>
      </c>
      <c r="I18" t="s">
        <v>161</v>
      </c>
      <c r="J18" t="s">
        <v>161</v>
      </c>
      <c r="K18" t="s">
        <v>51</v>
      </c>
      <c r="L18" t="s">
        <v>27</v>
      </c>
      <c r="M18">
        <v>537838</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row>
    <row r="19" spans="1:49" x14ac:dyDescent="0.25">
      <c r="A19">
        <v>201819</v>
      </c>
      <c r="B19" t="s">
        <v>19</v>
      </c>
      <c r="C19" t="s">
        <v>110</v>
      </c>
      <c r="D19" t="s">
        <v>20</v>
      </c>
      <c r="E19" t="s">
        <v>21</v>
      </c>
      <c r="F19" t="s">
        <v>22</v>
      </c>
      <c r="G19" t="s">
        <v>139</v>
      </c>
      <c r="H19" t="s">
        <v>395</v>
      </c>
      <c r="I19" t="s">
        <v>161</v>
      </c>
      <c r="J19" t="s">
        <v>161</v>
      </c>
      <c r="K19" t="s">
        <v>67</v>
      </c>
      <c r="L19" t="s">
        <v>27</v>
      </c>
      <c r="M19">
        <v>225024</v>
      </c>
      <c r="N19">
        <v>0</v>
      </c>
      <c r="O19">
        <v>0</v>
      </c>
      <c r="P19">
        <v>0</v>
      </c>
      <c r="Q19">
        <v>0</v>
      </c>
      <c r="R19">
        <v>0</v>
      </c>
      <c r="S19">
        <v>0</v>
      </c>
      <c r="T19">
        <v>0</v>
      </c>
      <c r="U19">
        <v>0</v>
      </c>
      <c r="V19">
        <v>16797</v>
      </c>
      <c r="W19">
        <v>23405</v>
      </c>
      <c r="X19">
        <v>28397</v>
      </c>
      <c r="Y19">
        <v>36159</v>
      </c>
      <c r="Z19">
        <v>32295</v>
      </c>
      <c r="AA19">
        <v>25614</v>
      </c>
      <c r="AB19">
        <v>31021</v>
      </c>
      <c r="AC19">
        <v>18037</v>
      </c>
      <c r="AD19">
        <v>9218</v>
      </c>
      <c r="AE19">
        <v>0</v>
      </c>
      <c r="AF19">
        <v>0</v>
      </c>
      <c r="AG19">
        <v>0</v>
      </c>
      <c r="AH19">
        <v>0</v>
      </c>
      <c r="AI19">
        <v>0</v>
      </c>
      <c r="AJ19">
        <v>0</v>
      </c>
      <c r="AK19">
        <v>0</v>
      </c>
      <c r="AL19">
        <v>0</v>
      </c>
      <c r="AM19">
        <v>0</v>
      </c>
      <c r="AN19">
        <v>0</v>
      </c>
      <c r="AO19">
        <v>0</v>
      </c>
      <c r="AP19">
        <v>0</v>
      </c>
      <c r="AQ19">
        <v>0</v>
      </c>
      <c r="AR19">
        <v>0</v>
      </c>
      <c r="AS19">
        <v>0</v>
      </c>
      <c r="AT19">
        <v>0</v>
      </c>
      <c r="AU19">
        <v>0</v>
      </c>
      <c r="AV19">
        <v>3321</v>
      </c>
      <c r="AW19">
        <v>760</v>
      </c>
    </row>
    <row r="20" spans="1:49" x14ac:dyDescent="0.25">
      <c r="A20">
        <v>201819</v>
      </c>
      <c r="B20" t="s">
        <v>19</v>
      </c>
      <c r="C20" t="s">
        <v>110</v>
      </c>
      <c r="D20" t="s">
        <v>20</v>
      </c>
      <c r="E20" t="s">
        <v>21</v>
      </c>
      <c r="F20" t="s">
        <v>22</v>
      </c>
      <c r="G20" t="s">
        <v>139</v>
      </c>
      <c r="H20" t="s">
        <v>395</v>
      </c>
      <c r="I20" t="s">
        <v>161</v>
      </c>
      <c r="J20" t="s">
        <v>161</v>
      </c>
      <c r="K20" t="s">
        <v>32</v>
      </c>
      <c r="L20" t="s">
        <v>26</v>
      </c>
      <c r="M20">
        <v>18622</v>
      </c>
      <c r="N20">
        <v>0</v>
      </c>
      <c r="O20">
        <v>0</v>
      </c>
      <c r="P20">
        <v>0</v>
      </c>
      <c r="Q20">
        <v>0</v>
      </c>
      <c r="R20">
        <v>0</v>
      </c>
      <c r="S20">
        <v>0</v>
      </c>
      <c r="T20">
        <v>0</v>
      </c>
      <c r="U20">
        <v>0</v>
      </c>
      <c r="V20">
        <v>447</v>
      </c>
      <c r="W20">
        <v>964</v>
      </c>
      <c r="X20">
        <v>1667</v>
      </c>
      <c r="Y20">
        <v>2816</v>
      </c>
      <c r="Z20">
        <v>3200</v>
      </c>
      <c r="AA20">
        <v>2875</v>
      </c>
      <c r="AB20">
        <v>2837</v>
      </c>
      <c r="AC20">
        <v>1855</v>
      </c>
      <c r="AD20">
        <v>1151</v>
      </c>
      <c r="AE20">
        <v>0</v>
      </c>
      <c r="AF20">
        <v>0</v>
      </c>
      <c r="AG20">
        <v>0</v>
      </c>
      <c r="AH20">
        <v>0</v>
      </c>
      <c r="AI20">
        <v>0</v>
      </c>
      <c r="AJ20">
        <v>0</v>
      </c>
      <c r="AK20">
        <v>0</v>
      </c>
      <c r="AL20">
        <v>0</v>
      </c>
      <c r="AM20">
        <v>0</v>
      </c>
      <c r="AN20">
        <v>0</v>
      </c>
      <c r="AO20">
        <v>0</v>
      </c>
      <c r="AP20">
        <v>0</v>
      </c>
      <c r="AQ20">
        <v>0</v>
      </c>
      <c r="AR20">
        <v>0</v>
      </c>
      <c r="AS20">
        <v>0</v>
      </c>
      <c r="AT20">
        <v>0</v>
      </c>
      <c r="AU20">
        <v>0</v>
      </c>
      <c r="AV20">
        <v>448</v>
      </c>
      <c r="AW20">
        <v>362</v>
      </c>
    </row>
    <row r="21" spans="1:49" x14ac:dyDescent="0.25">
      <c r="A21">
        <v>201819</v>
      </c>
      <c r="B21" t="s">
        <v>19</v>
      </c>
      <c r="C21" t="s">
        <v>110</v>
      </c>
      <c r="D21" t="s">
        <v>20</v>
      </c>
      <c r="E21" t="s">
        <v>21</v>
      </c>
      <c r="F21" t="s">
        <v>22</v>
      </c>
      <c r="G21" t="s">
        <v>139</v>
      </c>
      <c r="H21" t="s">
        <v>395</v>
      </c>
      <c r="I21" t="s">
        <v>161</v>
      </c>
      <c r="J21" t="s">
        <v>161</v>
      </c>
      <c r="K21" t="s">
        <v>38</v>
      </c>
      <c r="L21" t="s">
        <v>26</v>
      </c>
      <c r="M21">
        <v>157986</v>
      </c>
      <c r="N21">
        <v>0</v>
      </c>
      <c r="O21">
        <v>0</v>
      </c>
      <c r="P21">
        <v>0</v>
      </c>
      <c r="Q21">
        <v>0</v>
      </c>
      <c r="R21">
        <v>0</v>
      </c>
      <c r="S21">
        <v>0</v>
      </c>
      <c r="T21">
        <v>0</v>
      </c>
      <c r="U21">
        <v>0</v>
      </c>
      <c r="V21">
        <v>20627</v>
      </c>
      <c r="W21">
        <v>23247</v>
      </c>
      <c r="X21">
        <v>25801</v>
      </c>
      <c r="Y21">
        <v>28430</v>
      </c>
      <c r="Z21">
        <v>26690</v>
      </c>
      <c r="AA21">
        <v>17695</v>
      </c>
      <c r="AB21">
        <v>9992</v>
      </c>
      <c r="AC21">
        <v>3146</v>
      </c>
      <c r="AD21">
        <v>1254</v>
      </c>
      <c r="AE21">
        <v>0</v>
      </c>
      <c r="AF21">
        <v>0</v>
      </c>
      <c r="AG21">
        <v>0</v>
      </c>
      <c r="AH21">
        <v>0</v>
      </c>
      <c r="AI21">
        <v>0</v>
      </c>
      <c r="AJ21">
        <v>0</v>
      </c>
      <c r="AK21">
        <v>0</v>
      </c>
      <c r="AL21">
        <v>0</v>
      </c>
      <c r="AM21">
        <v>0</v>
      </c>
      <c r="AN21">
        <v>0</v>
      </c>
      <c r="AO21">
        <v>0</v>
      </c>
      <c r="AP21">
        <v>0</v>
      </c>
      <c r="AQ21">
        <v>0</v>
      </c>
      <c r="AR21">
        <v>0</v>
      </c>
      <c r="AS21">
        <v>0</v>
      </c>
      <c r="AT21">
        <v>0</v>
      </c>
      <c r="AU21">
        <v>0</v>
      </c>
      <c r="AV21">
        <v>915</v>
      </c>
      <c r="AW21">
        <v>189</v>
      </c>
    </row>
    <row r="22" spans="1:49" x14ac:dyDescent="0.25">
      <c r="A22">
        <v>201819</v>
      </c>
      <c r="B22" t="s">
        <v>19</v>
      </c>
      <c r="C22" t="s">
        <v>110</v>
      </c>
      <c r="D22" t="s">
        <v>20</v>
      </c>
      <c r="E22" t="s">
        <v>21</v>
      </c>
      <c r="F22" t="s">
        <v>22</v>
      </c>
      <c r="G22" t="s">
        <v>139</v>
      </c>
      <c r="H22" t="s">
        <v>395</v>
      </c>
      <c r="I22" t="s">
        <v>161</v>
      </c>
      <c r="J22" t="s">
        <v>161</v>
      </c>
      <c r="K22" t="s">
        <v>30</v>
      </c>
      <c r="L22" t="s">
        <v>27</v>
      </c>
      <c r="M22">
        <v>568241</v>
      </c>
      <c r="N22">
        <v>0</v>
      </c>
      <c r="O22">
        <v>0</v>
      </c>
      <c r="P22">
        <v>0</v>
      </c>
      <c r="Q22">
        <v>0</v>
      </c>
      <c r="R22">
        <v>0</v>
      </c>
      <c r="S22">
        <v>0</v>
      </c>
      <c r="T22">
        <v>0</v>
      </c>
      <c r="U22">
        <v>0</v>
      </c>
      <c r="V22">
        <v>21473</v>
      </c>
      <c r="W22">
        <v>40465</v>
      </c>
      <c r="X22">
        <v>54049</v>
      </c>
      <c r="Y22">
        <v>65138</v>
      </c>
      <c r="Z22">
        <v>103151</v>
      </c>
      <c r="AA22">
        <v>119934</v>
      </c>
      <c r="AB22">
        <v>72101</v>
      </c>
      <c r="AC22">
        <v>48216</v>
      </c>
      <c r="AD22">
        <v>30223</v>
      </c>
      <c r="AE22">
        <v>0</v>
      </c>
      <c r="AF22">
        <v>0</v>
      </c>
      <c r="AG22">
        <v>0</v>
      </c>
      <c r="AH22">
        <v>0</v>
      </c>
      <c r="AI22">
        <v>0</v>
      </c>
      <c r="AJ22">
        <v>0</v>
      </c>
      <c r="AK22">
        <v>0</v>
      </c>
      <c r="AL22">
        <v>0</v>
      </c>
      <c r="AM22">
        <v>0</v>
      </c>
      <c r="AN22">
        <v>0</v>
      </c>
      <c r="AO22">
        <v>0</v>
      </c>
      <c r="AP22">
        <v>0</v>
      </c>
      <c r="AQ22">
        <v>0</v>
      </c>
      <c r="AR22">
        <v>0</v>
      </c>
      <c r="AS22">
        <v>0</v>
      </c>
      <c r="AT22">
        <v>0</v>
      </c>
      <c r="AU22">
        <v>0</v>
      </c>
      <c r="AV22">
        <v>10382</v>
      </c>
      <c r="AW22">
        <v>3109</v>
      </c>
    </row>
    <row r="23" spans="1:49" x14ac:dyDescent="0.25">
      <c r="A23">
        <v>201819</v>
      </c>
      <c r="B23" t="s">
        <v>19</v>
      </c>
      <c r="C23" t="s">
        <v>110</v>
      </c>
      <c r="D23" t="s">
        <v>20</v>
      </c>
      <c r="E23" t="s">
        <v>21</v>
      </c>
      <c r="F23" t="s">
        <v>22</v>
      </c>
      <c r="G23" t="s">
        <v>139</v>
      </c>
      <c r="H23" t="s">
        <v>395</v>
      </c>
      <c r="I23" t="s">
        <v>161</v>
      </c>
      <c r="J23" t="s">
        <v>161</v>
      </c>
      <c r="K23" t="s">
        <v>46</v>
      </c>
      <c r="L23" t="s">
        <v>27</v>
      </c>
      <c r="M23">
        <v>5886</v>
      </c>
      <c r="N23">
        <v>0</v>
      </c>
      <c r="O23">
        <v>0</v>
      </c>
      <c r="P23">
        <v>0</v>
      </c>
      <c r="Q23">
        <v>0</v>
      </c>
      <c r="R23">
        <v>0</v>
      </c>
      <c r="S23">
        <v>0</v>
      </c>
      <c r="T23">
        <v>0</v>
      </c>
      <c r="U23">
        <v>0</v>
      </c>
      <c r="V23">
        <v>432</v>
      </c>
      <c r="W23">
        <v>626</v>
      </c>
      <c r="X23">
        <v>827</v>
      </c>
      <c r="Y23">
        <v>1239</v>
      </c>
      <c r="Z23">
        <v>981</v>
      </c>
      <c r="AA23">
        <v>696</v>
      </c>
      <c r="AB23">
        <v>638</v>
      </c>
      <c r="AC23">
        <v>287</v>
      </c>
      <c r="AD23">
        <v>112</v>
      </c>
      <c r="AE23">
        <v>0</v>
      </c>
      <c r="AF23">
        <v>0</v>
      </c>
      <c r="AG23">
        <v>0</v>
      </c>
      <c r="AH23">
        <v>0</v>
      </c>
      <c r="AI23">
        <v>0</v>
      </c>
      <c r="AJ23">
        <v>0</v>
      </c>
      <c r="AK23">
        <v>0</v>
      </c>
      <c r="AL23">
        <v>0</v>
      </c>
      <c r="AM23">
        <v>0</v>
      </c>
      <c r="AN23">
        <v>0</v>
      </c>
      <c r="AO23">
        <v>0</v>
      </c>
      <c r="AP23">
        <v>0</v>
      </c>
      <c r="AQ23">
        <v>0</v>
      </c>
      <c r="AR23">
        <v>0</v>
      </c>
      <c r="AS23">
        <v>0</v>
      </c>
      <c r="AT23">
        <v>0</v>
      </c>
      <c r="AU23">
        <v>0</v>
      </c>
      <c r="AV23">
        <v>41</v>
      </c>
      <c r="AW23">
        <v>7</v>
      </c>
    </row>
    <row r="24" spans="1:49" x14ac:dyDescent="0.25">
      <c r="A24">
        <v>201819</v>
      </c>
      <c r="B24" t="s">
        <v>19</v>
      </c>
      <c r="C24" t="s">
        <v>110</v>
      </c>
      <c r="D24" t="s">
        <v>20</v>
      </c>
      <c r="E24" t="s">
        <v>21</v>
      </c>
      <c r="F24" t="s">
        <v>22</v>
      </c>
      <c r="G24" t="s">
        <v>139</v>
      </c>
      <c r="H24" t="s">
        <v>395</v>
      </c>
      <c r="I24" t="s">
        <v>161</v>
      </c>
      <c r="J24" t="s">
        <v>161</v>
      </c>
      <c r="K24" t="s">
        <v>56</v>
      </c>
      <c r="L24" t="s">
        <v>27</v>
      </c>
      <c r="M24">
        <v>262325</v>
      </c>
      <c r="N24">
        <v>0</v>
      </c>
      <c r="O24">
        <v>0</v>
      </c>
      <c r="P24">
        <v>0</v>
      </c>
      <c r="Q24">
        <v>0</v>
      </c>
      <c r="R24">
        <v>0</v>
      </c>
      <c r="S24">
        <v>0</v>
      </c>
      <c r="T24">
        <v>0</v>
      </c>
      <c r="U24">
        <v>0</v>
      </c>
      <c r="V24">
        <v>13422</v>
      </c>
      <c r="W24">
        <v>21438</v>
      </c>
      <c r="X24">
        <v>29525</v>
      </c>
      <c r="Y24">
        <v>35213</v>
      </c>
      <c r="Z24">
        <v>34836</v>
      </c>
      <c r="AA24">
        <v>31570</v>
      </c>
      <c r="AB24">
        <v>39172</v>
      </c>
      <c r="AC24">
        <v>28804</v>
      </c>
      <c r="AD24">
        <v>19084</v>
      </c>
      <c r="AE24">
        <v>0</v>
      </c>
      <c r="AF24">
        <v>0</v>
      </c>
      <c r="AG24">
        <v>0</v>
      </c>
      <c r="AH24">
        <v>0</v>
      </c>
      <c r="AI24">
        <v>0</v>
      </c>
      <c r="AJ24">
        <v>0</v>
      </c>
      <c r="AK24">
        <v>0</v>
      </c>
      <c r="AL24">
        <v>0</v>
      </c>
      <c r="AM24">
        <v>0</v>
      </c>
      <c r="AN24">
        <v>0</v>
      </c>
      <c r="AO24">
        <v>0</v>
      </c>
      <c r="AP24">
        <v>0</v>
      </c>
      <c r="AQ24">
        <v>0</v>
      </c>
      <c r="AR24">
        <v>0</v>
      </c>
      <c r="AS24">
        <v>0</v>
      </c>
      <c r="AT24">
        <v>0</v>
      </c>
      <c r="AU24">
        <v>0</v>
      </c>
      <c r="AV24">
        <v>7856</v>
      </c>
      <c r="AW24">
        <v>1405</v>
      </c>
    </row>
    <row r="25" spans="1:49" x14ac:dyDescent="0.25">
      <c r="A25">
        <v>201819</v>
      </c>
      <c r="B25" t="s">
        <v>19</v>
      </c>
      <c r="C25" t="s">
        <v>110</v>
      </c>
      <c r="D25" t="s">
        <v>20</v>
      </c>
      <c r="E25" t="s">
        <v>21</v>
      </c>
      <c r="F25" t="s">
        <v>22</v>
      </c>
      <c r="G25" t="s">
        <v>139</v>
      </c>
      <c r="H25" t="s">
        <v>395</v>
      </c>
      <c r="I25" t="s">
        <v>161</v>
      </c>
      <c r="J25" t="s">
        <v>161</v>
      </c>
      <c r="K25" t="s">
        <v>29</v>
      </c>
      <c r="L25" t="s">
        <v>26</v>
      </c>
      <c r="M25">
        <v>1104919</v>
      </c>
      <c r="N25">
        <v>0</v>
      </c>
      <c r="O25">
        <v>0</v>
      </c>
      <c r="P25">
        <v>0</v>
      </c>
      <c r="Q25">
        <v>0</v>
      </c>
      <c r="R25">
        <v>0</v>
      </c>
      <c r="S25">
        <v>0</v>
      </c>
      <c r="T25">
        <v>0</v>
      </c>
      <c r="U25">
        <v>0</v>
      </c>
      <c r="V25">
        <v>35108</v>
      </c>
      <c r="W25">
        <v>64496</v>
      </c>
      <c r="X25">
        <v>107170</v>
      </c>
      <c r="Y25">
        <v>181690</v>
      </c>
      <c r="Z25">
        <v>214901</v>
      </c>
      <c r="AA25">
        <v>188089</v>
      </c>
      <c r="AB25">
        <v>181417</v>
      </c>
      <c r="AC25">
        <v>76881</v>
      </c>
      <c r="AD25">
        <v>34423</v>
      </c>
      <c r="AE25">
        <v>0</v>
      </c>
      <c r="AF25">
        <v>0</v>
      </c>
      <c r="AG25">
        <v>0</v>
      </c>
      <c r="AH25">
        <v>0</v>
      </c>
      <c r="AI25">
        <v>0</v>
      </c>
      <c r="AJ25">
        <v>0</v>
      </c>
      <c r="AK25">
        <v>0</v>
      </c>
      <c r="AL25">
        <v>0</v>
      </c>
      <c r="AM25">
        <v>0</v>
      </c>
      <c r="AN25">
        <v>0</v>
      </c>
      <c r="AO25">
        <v>0</v>
      </c>
      <c r="AP25">
        <v>0</v>
      </c>
      <c r="AQ25">
        <v>0</v>
      </c>
      <c r="AR25">
        <v>0</v>
      </c>
      <c r="AS25">
        <v>0</v>
      </c>
      <c r="AT25">
        <v>0</v>
      </c>
      <c r="AU25">
        <v>0</v>
      </c>
      <c r="AV25">
        <v>14831</v>
      </c>
      <c r="AW25">
        <v>5913</v>
      </c>
    </row>
    <row r="26" spans="1:49" x14ac:dyDescent="0.25">
      <c r="A26">
        <v>201819</v>
      </c>
      <c r="B26" t="s">
        <v>19</v>
      </c>
      <c r="C26" t="s">
        <v>110</v>
      </c>
      <c r="D26" t="s">
        <v>20</v>
      </c>
      <c r="E26" t="s">
        <v>21</v>
      </c>
      <c r="F26" t="s">
        <v>22</v>
      </c>
      <c r="G26" t="s">
        <v>139</v>
      </c>
      <c r="H26" t="s">
        <v>395</v>
      </c>
      <c r="I26" t="s">
        <v>161</v>
      </c>
      <c r="J26" t="s">
        <v>161</v>
      </c>
      <c r="K26" t="s">
        <v>31</v>
      </c>
      <c r="L26" t="s">
        <v>26</v>
      </c>
      <c r="M26">
        <v>285901</v>
      </c>
      <c r="N26">
        <v>1252</v>
      </c>
      <c r="O26">
        <v>1754</v>
      </c>
      <c r="P26">
        <v>1061</v>
      </c>
      <c r="Q26">
        <v>447</v>
      </c>
      <c r="R26">
        <v>193</v>
      </c>
      <c r="S26">
        <v>100</v>
      </c>
      <c r="T26">
        <v>58</v>
      </c>
      <c r="U26">
        <v>9</v>
      </c>
      <c r="V26">
        <v>18901</v>
      </c>
      <c r="W26">
        <v>24050</v>
      </c>
      <c r="X26">
        <v>31915</v>
      </c>
      <c r="Y26">
        <v>31746</v>
      </c>
      <c r="Z26">
        <v>51314</v>
      </c>
      <c r="AA26">
        <v>43117</v>
      </c>
      <c r="AB26">
        <v>49236</v>
      </c>
      <c r="AC26">
        <v>19778</v>
      </c>
      <c r="AD26">
        <v>5752</v>
      </c>
      <c r="AE26">
        <v>0</v>
      </c>
      <c r="AF26">
        <v>0</v>
      </c>
      <c r="AG26">
        <v>0</v>
      </c>
      <c r="AH26">
        <v>0</v>
      </c>
      <c r="AI26">
        <v>0</v>
      </c>
      <c r="AJ26">
        <v>0</v>
      </c>
      <c r="AK26">
        <v>0</v>
      </c>
      <c r="AL26">
        <v>0</v>
      </c>
      <c r="AM26">
        <v>0</v>
      </c>
      <c r="AN26">
        <v>0</v>
      </c>
      <c r="AO26">
        <v>0</v>
      </c>
      <c r="AP26">
        <v>0</v>
      </c>
      <c r="AQ26">
        <v>0</v>
      </c>
      <c r="AR26">
        <v>0</v>
      </c>
      <c r="AS26">
        <v>0</v>
      </c>
      <c r="AT26">
        <v>0</v>
      </c>
      <c r="AU26">
        <v>0</v>
      </c>
      <c r="AV26">
        <v>4643</v>
      </c>
      <c r="AW26">
        <v>575</v>
      </c>
    </row>
    <row r="27" spans="1:49" x14ac:dyDescent="0.25">
      <c r="A27">
        <v>201819</v>
      </c>
      <c r="B27" t="s">
        <v>19</v>
      </c>
      <c r="C27" t="s">
        <v>110</v>
      </c>
      <c r="D27" t="s">
        <v>20</v>
      </c>
      <c r="E27" t="s">
        <v>21</v>
      </c>
      <c r="F27" t="s">
        <v>22</v>
      </c>
      <c r="G27" t="s">
        <v>139</v>
      </c>
      <c r="H27" t="s">
        <v>395</v>
      </c>
      <c r="I27" t="s">
        <v>161</v>
      </c>
      <c r="J27" t="s">
        <v>161</v>
      </c>
      <c r="K27" t="s">
        <v>43</v>
      </c>
      <c r="L27" t="s">
        <v>26</v>
      </c>
      <c r="M27">
        <v>77572</v>
      </c>
      <c r="N27">
        <v>0</v>
      </c>
      <c r="O27">
        <v>0</v>
      </c>
      <c r="P27">
        <v>0</v>
      </c>
      <c r="Q27">
        <v>0</v>
      </c>
      <c r="R27">
        <v>0</v>
      </c>
      <c r="S27">
        <v>0</v>
      </c>
      <c r="T27">
        <v>0</v>
      </c>
      <c r="U27">
        <v>0</v>
      </c>
      <c r="V27">
        <v>3010</v>
      </c>
      <c r="W27">
        <v>5972</v>
      </c>
      <c r="X27">
        <v>7652</v>
      </c>
      <c r="Y27">
        <v>10085</v>
      </c>
      <c r="Z27">
        <v>10975</v>
      </c>
      <c r="AA27">
        <v>10653</v>
      </c>
      <c r="AB27">
        <v>11604</v>
      </c>
      <c r="AC27">
        <v>8709</v>
      </c>
      <c r="AD27">
        <v>6162</v>
      </c>
      <c r="AE27">
        <v>0</v>
      </c>
      <c r="AF27">
        <v>0</v>
      </c>
      <c r="AG27">
        <v>0</v>
      </c>
      <c r="AH27">
        <v>0</v>
      </c>
      <c r="AI27">
        <v>0</v>
      </c>
      <c r="AJ27">
        <v>0</v>
      </c>
      <c r="AK27">
        <v>0</v>
      </c>
      <c r="AL27">
        <v>0</v>
      </c>
      <c r="AM27">
        <v>0</v>
      </c>
      <c r="AN27">
        <v>0</v>
      </c>
      <c r="AO27">
        <v>0</v>
      </c>
      <c r="AP27">
        <v>0</v>
      </c>
      <c r="AQ27">
        <v>0</v>
      </c>
      <c r="AR27">
        <v>0</v>
      </c>
      <c r="AS27">
        <v>0</v>
      </c>
      <c r="AT27">
        <v>0</v>
      </c>
      <c r="AU27">
        <v>0</v>
      </c>
      <c r="AV27">
        <v>2544</v>
      </c>
      <c r="AW27">
        <v>206</v>
      </c>
    </row>
    <row r="28" spans="1:49" x14ac:dyDescent="0.25">
      <c r="A28">
        <v>201819</v>
      </c>
      <c r="B28" t="s">
        <v>19</v>
      </c>
      <c r="C28" t="s">
        <v>110</v>
      </c>
      <c r="D28" t="s">
        <v>20</v>
      </c>
      <c r="E28" t="s">
        <v>21</v>
      </c>
      <c r="F28" t="s">
        <v>22</v>
      </c>
      <c r="G28" t="s">
        <v>139</v>
      </c>
      <c r="H28" t="s">
        <v>395</v>
      </c>
      <c r="I28" t="s">
        <v>161</v>
      </c>
      <c r="J28" t="s">
        <v>161</v>
      </c>
      <c r="K28" t="s">
        <v>48</v>
      </c>
      <c r="L28" t="s">
        <v>26</v>
      </c>
      <c r="M28">
        <v>548242</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row>
    <row r="29" spans="1:49" x14ac:dyDescent="0.25">
      <c r="A29">
        <v>201819</v>
      </c>
      <c r="B29" t="s">
        <v>19</v>
      </c>
      <c r="C29" t="s">
        <v>110</v>
      </c>
      <c r="D29" t="s">
        <v>20</v>
      </c>
      <c r="E29" t="s">
        <v>21</v>
      </c>
      <c r="F29" t="s">
        <v>22</v>
      </c>
      <c r="G29" t="s">
        <v>139</v>
      </c>
      <c r="H29" t="s">
        <v>395</v>
      </c>
      <c r="I29" t="s">
        <v>161</v>
      </c>
      <c r="J29" t="s">
        <v>161</v>
      </c>
      <c r="K29" t="s">
        <v>51</v>
      </c>
      <c r="L29" t="s">
        <v>26</v>
      </c>
      <c r="M29">
        <v>537838</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row>
    <row r="30" spans="1:49" x14ac:dyDescent="0.25">
      <c r="A30">
        <v>201819</v>
      </c>
      <c r="B30" t="s">
        <v>19</v>
      </c>
      <c r="C30" t="s">
        <v>110</v>
      </c>
      <c r="D30" t="s">
        <v>20</v>
      </c>
      <c r="E30" t="s">
        <v>21</v>
      </c>
      <c r="F30" t="s">
        <v>22</v>
      </c>
      <c r="G30" t="s">
        <v>139</v>
      </c>
      <c r="H30" t="s">
        <v>395</v>
      </c>
      <c r="I30" t="s">
        <v>161</v>
      </c>
      <c r="J30" t="s">
        <v>161</v>
      </c>
      <c r="K30" t="s">
        <v>65</v>
      </c>
      <c r="L30" t="s">
        <v>26</v>
      </c>
      <c r="M30">
        <v>79573</v>
      </c>
      <c r="N30">
        <v>0</v>
      </c>
      <c r="O30">
        <v>0</v>
      </c>
      <c r="P30">
        <v>0</v>
      </c>
      <c r="Q30">
        <v>0</v>
      </c>
      <c r="R30">
        <v>0</v>
      </c>
      <c r="S30">
        <v>0</v>
      </c>
      <c r="T30">
        <v>0</v>
      </c>
      <c r="U30">
        <v>0</v>
      </c>
      <c r="V30">
        <v>3061</v>
      </c>
      <c r="W30">
        <v>5500</v>
      </c>
      <c r="X30">
        <v>8322</v>
      </c>
      <c r="Y30">
        <v>14091</v>
      </c>
      <c r="Z30">
        <v>14174</v>
      </c>
      <c r="AA30">
        <v>12008</v>
      </c>
      <c r="AB30">
        <v>15527</v>
      </c>
      <c r="AC30">
        <v>5312</v>
      </c>
      <c r="AD30">
        <v>1263</v>
      </c>
      <c r="AE30">
        <v>0</v>
      </c>
      <c r="AF30">
        <v>0</v>
      </c>
      <c r="AG30">
        <v>0</v>
      </c>
      <c r="AH30">
        <v>0</v>
      </c>
      <c r="AI30">
        <v>0</v>
      </c>
      <c r="AJ30">
        <v>0</v>
      </c>
      <c r="AK30">
        <v>0</v>
      </c>
      <c r="AL30">
        <v>0</v>
      </c>
      <c r="AM30">
        <v>0</v>
      </c>
      <c r="AN30">
        <v>0</v>
      </c>
      <c r="AO30">
        <v>0</v>
      </c>
      <c r="AP30">
        <v>0</v>
      </c>
      <c r="AQ30">
        <v>0</v>
      </c>
      <c r="AR30">
        <v>0</v>
      </c>
      <c r="AS30">
        <v>0</v>
      </c>
      <c r="AT30">
        <v>0</v>
      </c>
      <c r="AU30">
        <v>0</v>
      </c>
      <c r="AV30">
        <v>183</v>
      </c>
      <c r="AW30">
        <v>132</v>
      </c>
    </row>
    <row r="31" spans="1:49" x14ac:dyDescent="0.25">
      <c r="A31">
        <v>201819</v>
      </c>
      <c r="B31" t="s">
        <v>19</v>
      </c>
      <c r="C31" t="s">
        <v>110</v>
      </c>
      <c r="D31" t="s">
        <v>20</v>
      </c>
      <c r="E31" t="s">
        <v>21</v>
      </c>
      <c r="F31" t="s">
        <v>22</v>
      </c>
      <c r="G31" t="s">
        <v>139</v>
      </c>
      <c r="H31" t="s">
        <v>395</v>
      </c>
      <c r="I31" t="s">
        <v>161</v>
      </c>
      <c r="J31" t="s">
        <v>161</v>
      </c>
      <c r="K31" t="s">
        <v>25</v>
      </c>
      <c r="L31" t="s">
        <v>27</v>
      </c>
      <c r="M31">
        <v>14281</v>
      </c>
      <c r="N31">
        <v>80</v>
      </c>
      <c r="O31">
        <v>174</v>
      </c>
      <c r="P31">
        <v>161</v>
      </c>
      <c r="Q31">
        <v>83</v>
      </c>
      <c r="R31">
        <v>35</v>
      </c>
      <c r="S31">
        <v>14</v>
      </c>
      <c r="T31">
        <v>11</v>
      </c>
      <c r="U31">
        <v>8</v>
      </c>
      <c r="V31">
        <v>4024</v>
      </c>
      <c r="W31">
        <v>3006</v>
      </c>
      <c r="X31">
        <v>2109</v>
      </c>
      <c r="Y31">
        <v>1642</v>
      </c>
      <c r="Z31">
        <v>1144</v>
      </c>
      <c r="AA31">
        <v>726</v>
      </c>
      <c r="AB31">
        <v>604</v>
      </c>
      <c r="AC31">
        <v>242</v>
      </c>
      <c r="AD31">
        <v>117</v>
      </c>
      <c r="AE31">
        <v>0</v>
      </c>
      <c r="AF31">
        <v>0</v>
      </c>
      <c r="AG31">
        <v>0</v>
      </c>
      <c r="AH31">
        <v>0</v>
      </c>
      <c r="AI31">
        <v>0</v>
      </c>
      <c r="AJ31">
        <v>0</v>
      </c>
      <c r="AK31">
        <v>0</v>
      </c>
      <c r="AL31">
        <v>0</v>
      </c>
      <c r="AM31">
        <v>0</v>
      </c>
      <c r="AN31">
        <v>0</v>
      </c>
      <c r="AO31">
        <v>0</v>
      </c>
      <c r="AP31">
        <v>0</v>
      </c>
      <c r="AQ31">
        <v>0</v>
      </c>
      <c r="AR31">
        <v>0</v>
      </c>
      <c r="AS31">
        <v>0</v>
      </c>
      <c r="AT31">
        <v>0</v>
      </c>
      <c r="AU31">
        <v>0</v>
      </c>
      <c r="AV31">
        <v>61</v>
      </c>
      <c r="AW31">
        <v>40</v>
      </c>
    </row>
    <row r="32" spans="1:49" x14ac:dyDescent="0.25">
      <c r="A32">
        <v>201819</v>
      </c>
      <c r="B32" t="s">
        <v>19</v>
      </c>
      <c r="C32" t="s">
        <v>110</v>
      </c>
      <c r="D32" t="s">
        <v>20</v>
      </c>
      <c r="E32" t="s">
        <v>21</v>
      </c>
      <c r="F32" t="s">
        <v>22</v>
      </c>
      <c r="G32" t="s">
        <v>139</v>
      </c>
      <c r="H32" t="s">
        <v>395</v>
      </c>
      <c r="I32" t="s">
        <v>161</v>
      </c>
      <c r="J32" t="s">
        <v>161</v>
      </c>
      <c r="K32" t="s">
        <v>44</v>
      </c>
      <c r="L32" t="s">
        <v>27</v>
      </c>
      <c r="M32">
        <v>9184</v>
      </c>
      <c r="N32">
        <v>0</v>
      </c>
      <c r="O32">
        <v>0</v>
      </c>
      <c r="P32">
        <v>0</v>
      </c>
      <c r="Q32">
        <v>0</v>
      </c>
      <c r="R32">
        <v>0</v>
      </c>
      <c r="S32">
        <v>0</v>
      </c>
      <c r="T32">
        <v>0</v>
      </c>
      <c r="U32">
        <v>0</v>
      </c>
      <c r="V32">
        <v>386</v>
      </c>
      <c r="W32">
        <v>714</v>
      </c>
      <c r="X32">
        <v>1041</v>
      </c>
      <c r="Y32">
        <v>1500</v>
      </c>
      <c r="Z32">
        <v>1505</v>
      </c>
      <c r="AA32">
        <v>1418</v>
      </c>
      <c r="AB32">
        <v>1601</v>
      </c>
      <c r="AC32">
        <v>729</v>
      </c>
      <c r="AD32">
        <v>208</v>
      </c>
      <c r="AE32">
        <v>0</v>
      </c>
      <c r="AF32">
        <v>0</v>
      </c>
      <c r="AG32">
        <v>0</v>
      </c>
      <c r="AH32">
        <v>0</v>
      </c>
      <c r="AI32">
        <v>0</v>
      </c>
      <c r="AJ32">
        <v>0</v>
      </c>
      <c r="AK32">
        <v>0</v>
      </c>
      <c r="AL32">
        <v>0</v>
      </c>
      <c r="AM32">
        <v>0</v>
      </c>
      <c r="AN32">
        <v>0</v>
      </c>
      <c r="AO32">
        <v>0</v>
      </c>
      <c r="AP32">
        <v>0</v>
      </c>
      <c r="AQ32">
        <v>0</v>
      </c>
      <c r="AR32">
        <v>0</v>
      </c>
      <c r="AS32">
        <v>0</v>
      </c>
      <c r="AT32">
        <v>0</v>
      </c>
      <c r="AU32">
        <v>0</v>
      </c>
      <c r="AV32">
        <v>67</v>
      </c>
      <c r="AW32">
        <v>15</v>
      </c>
    </row>
    <row r="33" spans="1:49" x14ac:dyDescent="0.25">
      <c r="A33">
        <v>201819</v>
      </c>
      <c r="B33" t="s">
        <v>19</v>
      </c>
      <c r="C33" t="s">
        <v>110</v>
      </c>
      <c r="D33" t="s">
        <v>20</v>
      </c>
      <c r="E33" t="s">
        <v>21</v>
      </c>
      <c r="F33" t="s">
        <v>22</v>
      </c>
      <c r="G33" t="s">
        <v>139</v>
      </c>
      <c r="H33" t="s">
        <v>395</v>
      </c>
      <c r="I33" t="s">
        <v>161</v>
      </c>
      <c r="J33" t="s">
        <v>161</v>
      </c>
      <c r="K33" t="s">
        <v>58</v>
      </c>
      <c r="L33" t="s">
        <v>27</v>
      </c>
      <c r="M33">
        <v>554829</v>
      </c>
      <c r="N33">
        <v>0</v>
      </c>
      <c r="O33">
        <v>0</v>
      </c>
      <c r="P33">
        <v>0</v>
      </c>
      <c r="Q33">
        <v>0</v>
      </c>
      <c r="R33">
        <v>0</v>
      </c>
      <c r="S33">
        <v>0</v>
      </c>
      <c r="T33">
        <v>0</v>
      </c>
      <c r="U33">
        <v>0</v>
      </c>
      <c r="V33">
        <v>20967</v>
      </c>
      <c r="W33">
        <v>39559</v>
      </c>
      <c r="X33">
        <v>52720</v>
      </c>
      <c r="Y33">
        <v>63267</v>
      </c>
      <c r="Z33">
        <v>100551</v>
      </c>
      <c r="AA33">
        <v>117531</v>
      </c>
      <c r="AB33">
        <v>70276</v>
      </c>
      <c r="AC33">
        <v>47161</v>
      </c>
      <c r="AD33">
        <v>29747</v>
      </c>
      <c r="AE33">
        <v>0</v>
      </c>
      <c r="AF33">
        <v>0</v>
      </c>
      <c r="AG33">
        <v>0</v>
      </c>
      <c r="AH33">
        <v>0</v>
      </c>
      <c r="AI33">
        <v>0</v>
      </c>
      <c r="AJ33">
        <v>0</v>
      </c>
      <c r="AK33">
        <v>0</v>
      </c>
      <c r="AL33">
        <v>0</v>
      </c>
      <c r="AM33">
        <v>0</v>
      </c>
      <c r="AN33">
        <v>0</v>
      </c>
      <c r="AO33">
        <v>0</v>
      </c>
      <c r="AP33">
        <v>0</v>
      </c>
      <c r="AQ33">
        <v>0</v>
      </c>
      <c r="AR33">
        <v>0</v>
      </c>
      <c r="AS33">
        <v>0</v>
      </c>
      <c r="AT33">
        <v>0</v>
      </c>
      <c r="AU33">
        <v>0</v>
      </c>
      <c r="AV33">
        <v>10103</v>
      </c>
      <c r="AW33">
        <v>2947</v>
      </c>
    </row>
    <row r="34" spans="1:49" x14ac:dyDescent="0.25">
      <c r="A34">
        <v>201819</v>
      </c>
      <c r="B34" t="s">
        <v>19</v>
      </c>
      <c r="C34" t="s">
        <v>110</v>
      </c>
      <c r="D34" t="s">
        <v>20</v>
      </c>
      <c r="E34" t="s">
        <v>21</v>
      </c>
      <c r="F34" t="s">
        <v>22</v>
      </c>
      <c r="G34" t="s">
        <v>139</v>
      </c>
      <c r="H34" t="s">
        <v>395</v>
      </c>
      <c r="I34" t="s">
        <v>161</v>
      </c>
      <c r="J34" t="s">
        <v>161</v>
      </c>
      <c r="K34" t="s">
        <v>63</v>
      </c>
      <c r="L34" t="s">
        <v>27</v>
      </c>
      <c r="M34">
        <v>22380</v>
      </c>
      <c r="N34">
        <v>1252</v>
      </c>
      <c r="O34">
        <v>1754</v>
      </c>
      <c r="P34">
        <v>1061</v>
      </c>
      <c r="Q34">
        <v>447</v>
      </c>
      <c r="R34">
        <v>193</v>
      </c>
      <c r="S34">
        <v>100</v>
      </c>
      <c r="T34">
        <v>58</v>
      </c>
      <c r="U34">
        <v>9</v>
      </c>
      <c r="V34">
        <v>4616</v>
      </c>
      <c r="W34">
        <v>3501</v>
      </c>
      <c r="X34">
        <v>2431</v>
      </c>
      <c r="Y34">
        <v>1517</v>
      </c>
      <c r="Z34">
        <v>2122</v>
      </c>
      <c r="AA34">
        <v>1057</v>
      </c>
      <c r="AB34">
        <v>1065</v>
      </c>
      <c r="AC34">
        <v>480</v>
      </c>
      <c r="AD34">
        <v>142</v>
      </c>
      <c r="AE34">
        <v>0</v>
      </c>
      <c r="AF34">
        <v>0</v>
      </c>
      <c r="AG34">
        <v>0</v>
      </c>
      <c r="AH34">
        <v>0</v>
      </c>
      <c r="AI34">
        <v>0</v>
      </c>
      <c r="AJ34">
        <v>0</v>
      </c>
      <c r="AK34">
        <v>0</v>
      </c>
      <c r="AL34">
        <v>0</v>
      </c>
      <c r="AM34">
        <v>0</v>
      </c>
      <c r="AN34">
        <v>0</v>
      </c>
      <c r="AO34">
        <v>0</v>
      </c>
      <c r="AP34">
        <v>0</v>
      </c>
      <c r="AQ34">
        <v>0</v>
      </c>
      <c r="AR34">
        <v>0</v>
      </c>
      <c r="AS34">
        <v>0</v>
      </c>
      <c r="AT34">
        <v>0</v>
      </c>
      <c r="AU34">
        <v>0</v>
      </c>
      <c r="AV34">
        <v>456</v>
      </c>
      <c r="AW34">
        <v>119</v>
      </c>
    </row>
    <row r="35" spans="1:49" x14ac:dyDescent="0.25">
      <c r="A35">
        <v>201819</v>
      </c>
      <c r="B35" t="s">
        <v>19</v>
      </c>
      <c r="C35" t="s">
        <v>110</v>
      </c>
      <c r="D35" t="s">
        <v>20</v>
      </c>
      <c r="E35" t="s">
        <v>21</v>
      </c>
      <c r="F35" t="s">
        <v>22</v>
      </c>
      <c r="G35" t="s">
        <v>139</v>
      </c>
      <c r="H35" t="s">
        <v>395</v>
      </c>
      <c r="I35" t="s">
        <v>161</v>
      </c>
      <c r="J35" t="s">
        <v>161</v>
      </c>
      <c r="K35" t="s">
        <v>30</v>
      </c>
      <c r="L35" t="s">
        <v>26</v>
      </c>
      <c r="M35">
        <v>568241</v>
      </c>
      <c r="N35">
        <v>0</v>
      </c>
      <c r="O35">
        <v>0</v>
      </c>
      <c r="P35">
        <v>0</v>
      </c>
      <c r="Q35">
        <v>0</v>
      </c>
      <c r="R35">
        <v>0</v>
      </c>
      <c r="S35">
        <v>0</v>
      </c>
      <c r="T35">
        <v>0</v>
      </c>
      <c r="U35">
        <v>0</v>
      </c>
      <c r="V35">
        <v>21473</v>
      </c>
      <c r="W35">
        <v>40465</v>
      </c>
      <c r="X35">
        <v>54049</v>
      </c>
      <c r="Y35">
        <v>65138</v>
      </c>
      <c r="Z35">
        <v>103151</v>
      </c>
      <c r="AA35">
        <v>119934</v>
      </c>
      <c r="AB35">
        <v>72101</v>
      </c>
      <c r="AC35">
        <v>48216</v>
      </c>
      <c r="AD35">
        <v>30223</v>
      </c>
      <c r="AE35">
        <v>0</v>
      </c>
      <c r="AF35">
        <v>0</v>
      </c>
      <c r="AG35">
        <v>0</v>
      </c>
      <c r="AH35">
        <v>0</v>
      </c>
      <c r="AI35">
        <v>0</v>
      </c>
      <c r="AJ35">
        <v>0</v>
      </c>
      <c r="AK35">
        <v>0</v>
      </c>
      <c r="AL35">
        <v>0</v>
      </c>
      <c r="AM35">
        <v>0</v>
      </c>
      <c r="AN35">
        <v>0</v>
      </c>
      <c r="AO35">
        <v>0</v>
      </c>
      <c r="AP35">
        <v>0</v>
      </c>
      <c r="AQ35">
        <v>0</v>
      </c>
      <c r="AR35">
        <v>0</v>
      </c>
      <c r="AS35">
        <v>0</v>
      </c>
      <c r="AT35">
        <v>0</v>
      </c>
      <c r="AU35">
        <v>0</v>
      </c>
      <c r="AV35">
        <v>10382</v>
      </c>
      <c r="AW35">
        <v>3109</v>
      </c>
    </row>
    <row r="36" spans="1:49" x14ac:dyDescent="0.25">
      <c r="A36">
        <v>201819</v>
      </c>
      <c r="B36" t="s">
        <v>19</v>
      </c>
      <c r="C36" t="s">
        <v>110</v>
      </c>
      <c r="D36" t="s">
        <v>20</v>
      </c>
      <c r="E36" t="s">
        <v>21</v>
      </c>
      <c r="F36" t="s">
        <v>22</v>
      </c>
      <c r="G36" t="s">
        <v>139</v>
      </c>
      <c r="H36" t="s">
        <v>395</v>
      </c>
      <c r="I36" t="s">
        <v>161</v>
      </c>
      <c r="J36" t="s">
        <v>161</v>
      </c>
      <c r="K36" t="s">
        <v>39</v>
      </c>
      <c r="L36" t="s">
        <v>26</v>
      </c>
      <c r="M36">
        <v>3391</v>
      </c>
      <c r="N36">
        <v>0</v>
      </c>
      <c r="O36">
        <v>0</v>
      </c>
      <c r="P36">
        <v>0</v>
      </c>
      <c r="Q36">
        <v>0</v>
      </c>
      <c r="R36">
        <v>0</v>
      </c>
      <c r="S36">
        <v>0</v>
      </c>
      <c r="T36">
        <v>0</v>
      </c>
      <c r="U36">
        <v>0</v>
      </c>
      <c r="V36">
        <v>321</v>
      </c>
      <c r="W36">
        <v>410</v>
      </c>
      <c r="X36">
        <v>514</v>
      </c>
      <c r="Y36">
        <v>654</v>
      </c>
      <c r="Z36">
        <v>543</v>
      </c>
      <c r="AA36">
        <v>393</v>
      </c>
      <c r="AB36">
        <v>350</v>
      </c>
      <c r="AC36">
        <v>125</v>
      </c>
      <c r="AD36">
        <v>51</v>
      </c>
      <c r="AE36">
        <v>0</v>
      </c>
      <c r="AF36">
        <v>0</v>
      </c>
      <c r="AG36">
        <v>0</v>
      </c>
      <c r="AH36">
        <v>0</v>
      </c>
      <c r="AI36">
        <v>0</v>
      </c>
      <c r="AJ36">
        <v>0</v>
      </c>
      <c r="AK36">
        <v>0</v>
      </c>
      <c r="AL36">
        <v>0</v>
      </c>
      <c r="AM36">
        <v>0</v>
      </c>
      <c r="AN36">
        <v>0</v>
      </c>
      <c r="AO36">
        <v>0</v>
      </c>
      <c r="AP36">
        <v>0</v>
      </c>
      <c r="AQ36">
        <v>0</v>
      </c>
      <c r="AR36">
        <v>0</v>
      </c>
      <c r="AS36">
        <v>0</v>
      </c>
      <c r="AT36">
        <v>0</v>
      </c>
      <c r="AU36">
        <v>0</v>
      </c>
      <c r="AV36">
        <v>27</v>
      </c>
      <c r="AW36">
        <v>3</v>
      </c>
    </row>
    <row r="37" spans="1:49" x14ac:dyDescent="0.25">
      <c r="A37">
        <v>201819</v>
      </c>
      <c r="B37" t="s">
        <v>19</v>
      </c>
      <c r="C37" t="s">
        <v>110</v>
      </c>
      <c r="D37" t="s">
        <v>20</v>
      </c>
      <c r="E37" t="s">
        <v>21</v>
      </c>
      <c r="F37" t="s">
        <v>22</v>
      </c>
      <c r="G37" t="s">
        <v>139</v>
      </c>
      <c r="H37" t="s">
        <v>395</v>
      </c>
      <c r="I37" t="s">
        <v>161</v>
      </c>
      <c r="J37" t="s">
        <v>161</v>
      </c>
      <c r="K37" t="s">
        <v>40</v>
      </c>
      <c r="L37" t="s">
        <v>26</v>
      </c>
      <c r="M37">
        <v>1090</v>
      </c>
      <c r="N37">
        <v>0</v>
      </c>
      <c r="O37">
        <v>0</v>
      </c>
      <c r="P37">
        <v>0</v>
      </c>
      <c r="Q37">
        <v>0</v>
      </c>
      <c r="R37">
        <v>0</v>
      </c>
      <c r="S37">
        <v>0</v>
      </c>
      <c r="T37">
        <v>0</v>
      </c>
      <c r="U37">
        <v>0</v>
      </c>
      <c r="V37">
        <v>535</v>
      </c>
      <c r="W37">
        <v>309</v>
      </c>
      <c r="X37">
        <v>128</v>
      </c>
      <c r="Y37">
        <v>40</v>
      </c>
      <c r="Z37">
        <v>21</v>
      </c>
      <c r="AA37">
        <v>17</v>
      </c>
      <c r="AB37">
        <v>24</v>
      </c>
      <c r="AC37">
        <v>14</v>
      </c>
      <c r="AD37">
        <v>0</v>
      </c>
      <c r="AE37">
        <v>0</v>
      </c>
      <c r="AF37">
        <v>0</v>
      </c>
      <c r="AG37">
        <v>0</v>
      </c>
      <c r="AH37">
        <v>0</v>
      </c>
      <c r="AI37">
        <v>0</v>
      </c>
      <c r="AJ37">
        <v>0</v>
      </c>
      <c r="AK37">
        <v>0</v>
      </c>
      <c r="AL37">
        <v>0</v>
      </c>
      <c r="AM37">
        <v>0</v>
      </c>
      <c r="AN37">
        <v>0</v>
      </c>
      <c r="AO37">
        <v>0</v>
      </c>
      <c r="AP37">
        <v>0</v>
      </c>
      <c r="AQ37">
        <v>0</v>
      </c>
      <c r="AR37">
        <v>0</v>
      </c>
      <c r="AS37">
        <v>0</v>
      </c>
      <c r="AT37">
        <v>0</v>
      </c>
      <c r="AU37">
        <v>0</v>
      </c>
      <c r="AV37">
        <v>1</v>
      </c>
      <c r="AW37">
        <v>1</v>
      </c>
    </row>
    <row r="38" spans="1:49" x14ac:dyDescent="0.25">
      <c r="A38">
        <v>201819</v>
      </c>
      <c r="B38" t="s">
        <v>19</v>
      </c>
      <c r="C38" t="s">
        <v>110</v>
      </c>
      <c r="D38" t="s">
        <v>20</v>
      </c>
      <c r="E38" t="s">
        <v>21</v>
      </c>
      <c r="F38" t="s">
        <v>22</v>
      </c>
      <c r="G38" t="s">
        <v>139</v>
      </c>
      <c r="H38" t="s">
        <v>395</v>
      </c>
      <c r="I38" t="s">
        <v>161</v>
      </c>
      <c r="J38" t="s">
        <v>161</v>
      </c>
      <c r="K38" t="s">
        <v>59</v>
      </c>
      <c r="L38" t="s">
        <v>26</v>
      </c>
      <c r="M38">
        <v>540743</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row>
    <row r="39" spans="1:49" x14ac:dyDescent="0.25">
      <c r="A39">
        <v>201819</v>
      </c>
      <c r="B39" t="s">
        <v>19</v>
      </c>
      <c r="C39" t="s">
        <v>110</v>
      </c>
      <c r="D39" t="s">
        <v>20</v>
      </c>
      <c r="E39" t="s">
        <v>21</v>
      </c>
      <c r="F39" t="s">
        <v>22</v>
      </c>
      <c r="G39" t="s">
        <v>139</v>
      </c>
      <c r="H39" t="s">
        <v>395</v>
      </c>
      <c r="I39" t="s">
        <v>161</v>
      </c>
      <c r="J39" t="s">
        <v>161</v>
      </c>
      <c r="K39" t="s">
        <v>60</v>
      </c>
      <c r="L39" t="s">
        <v>26</v>
      </c>
      <c r="M39">
        <v>30498</v>
      </c>
      <c r="N39">
        <v>0</v>
      </c>
      <c r="O39">
        <v>0</v>
      </c>
      <c r="P39">
        <v>0</v>
      </c>
      <c r="Q39">
        <v>0</v>
      </c>
      <c r="R39">
        <v>0</v>
      </c>
      <c r="S39">
        <v>0</v>
      </c>
      <c r="T39">
        <v>0</v>
      </c>
      <c r="U39">
        <v>0</v>
      </c>
      <c r="V39">
        <v>879</v>
      </c>
      <c r="W39">
        <v>1628</v>
      </c>
      <c r="X39">
        <v>2783</v>
      </c>
      <c r="Y39">
        <v>4844</v>
      </c>
      <c r="Z39">
        <v>5551</v>
      </c>
      <c r="AA39">
        <v>4877</v>
      </c>
      <c r="AB39">
        <v>5176</v>
      </c>
      <c r="AC39">
        <v>2968</v>
      </c>
      <c r="AD39">
        <v>1323</v>
      </c>
      <c r="AE39">
        <v>0</v>
      </c>
      <c r="AF39">
        <v>0</v>
      </c>
      <c r="AG39">
        <v>0</v>
      </c>
      <c r="AH39">
        <v>0</v>
      </c>
      <c r="AI39">
        <v>0</v>
      </c>
      <c r="AJ39">
        <v>0</v>
      </c>
      <c r="AK39">
        <v>0</v>
      </c>
      <c r="AL39">
        <v>0</v>
      </c>
      <c r="AM39">
        <v>0</v>
      </c>
      <c r="AN39">
        <v>0</v>
      </c>
      <c r="AO39">
        <v>0</v>
      </c>
      <c r="AP39">
        <v>0</v>
      </c>
      <c r="AQ39">
        <v>0</v>
      </c>
      <c r="AR39">
        <v>0</v>
      </c>
      <c r="AS39">
        <v>0</v>
      </c>
      <c r="AT39">
        <v>0</v>
      </c>
      <c r="AU39">
        <v>0</v>
      </c>
      <c r="AV39">
        <v>409</v>
      </c>
      <c r="AW39">
        <v>60</v>
      </c>
    </row>
    <row r="40" spans="1:49" x14ac:dyDescent="0.25">
      <c r="A40">
        <v>201819</v>
      </c>
      <c r="B40" t="s">
        <v>19</v>
      </c>
      <c r="C40" t="s">
        <v>110</v>
      </c>
      <c r="D40" t="s">
        <v>20</v>
      </c>
      <c r="E40" t="s">
        <v>21</v>
      </c>
      <c r="F40" t="s">
        <v>22</v>
      </c>
      <c r="G40" t="s">
        <v>139</v>
      </c>
      <c r="H40" t="s">
        <v>395</v>
      </c>
      <c r="I40" t="s">
        <v>161</v>
      </c>
      <c r="J40" t="s">
        <v>161</v>
      </c>
      <c r="K40" t="s">
        <v>61</v>
      </c>
      <c r="L40" t="s">
        <v>26</v>
      </c>
      <c r="M40">
        <v>34554</v>
      </c>
      <c r="N40">
        <v>0</v>
      </c>
      <c r="O40">
        <v>0</v>
      </c>
      <c r="P40">
        <v>0</v>
      </c>
      <c r="Q40">
        <v>0</v>
      </c>
      <c r="R40">
        <v>0</v>
      </c>
      <c r="S40">
        <v>0</v>
      </c>
      <c r="T40">
        <v>0</v>
      </c>
      <c r="U40">
        <v>0</v>
      </c>
      <c r="V40">
        <v>2840</v>
      </c>
      <c r="W40">
        <v>3624</v>
      </c>
      <c r="X40">
        <v>4475</v>
      </c>
      <c r="Y40">
        <v>5613</v>
      </c>
      <c r="Z40">
        <v>5297</v>
      </c>
      <c r="AA40">
        <v>4216</v>
      </c>
      <c r="AB40">
        <v>5309</v>
      </c>
      <c r="AC40">
        <v>2168</v>
      </c>
      <c r="AD40">
        <v>659</v>
      </c>
      <c r="AE40">
        <v>0</v>
      </c>
      <c r="AF40">
        <v>0</v>
      </c>
      <c r="AG40">
        <v>0</v>
      </c>
      <c r="AH40">
        <v>0</v>
      </c>
      <c r="AI40">
        <v>0</v>
      </c>
      <c r="AJ40">
        <v>0</v>
      </c>
      <c r="AK40">
        <v>0</v>
      </c>
      <c r="AL40">
        <v>0</v>
      </c>
      <c r="AM40">
        <v>0</v>
      </c>
      <c r="AN40">
        <v>0</v>
      </c>
      <c r="AO40">
        <v>0</v>
      </c>
      <c r="AP40">
        <v>0</v>
      </c>
      <c r="AQ40">
        <v>0</v>
      </c>
      <c r="AR40">
        <v>0</v>
      </c>
      <c r="AS40">
        <v>0</v>
      </c>
      <c r="AT40">
        <v>0</v>
      </c>
      <c r="AU40">
        <v>0</v>
      </c>
      <c r="AV40">
        <v>313</v>
      </c>
      <c r="AW40">
        <v>40</v>
      </c>
    </row>
    <row r="41" spans="1:49" x14ac:dyDescent="0.25">
      <c r="A41">
        <v>201819</v>
      </c>
      <c r="B41" t="s">
        <v>19</v>
      </c>
      <c r="C41" t="s">
        <v>110</v>
      </c>
      <c r="D41" t="s">
        <v>20</v>
      </c>
      <c r="E41" t="s">
        <v>21</v>
      </c>
      <c r="F41" t="s">
        <v>22</v>
      </c>
      <c r="G41" t="s">
        <v>139</v>
      </c>
      <c r="H41" t="s">
        <v>395</v>
      </c>
      <c r="I41" t="s">
        <v>161</v>
      </c>
      <c r="J41" t="s">
        <v>161</v>
      </c>
      <c r="K41" t="s">
        <v>64</v>
      </c>
      <c r="L41" t="s">
        <v>26</v>
      </c>
      <c r="M41">
        <v>1812</v>
      </c>
      <c r="N41">
        <v>0</v>
      </c>
      <c r="O41">
        <v>0</v>
      </c>
      <c r="P41">
        <v>0</v>
      </c>
      <c r="Q41">
        <v>0</v>
      </c>
      <c r="R41">
        <v>0</v>
      </c>
      <c r="S41">
        <v>0</v>
      </c>
      <c r="T41">
        <v>0</v>
      </c>
      <c r="U41">
        <v>0</v>
      </c>
      <c r="V41">
        <v>331</v>
      </c>
      <c r="W41">
        <v>270</v>
      </c>
      <c r="X41">
        <v>221</v>
      </c>
      <c r="Y41">
        <v>261</v>
      </c>
      <c r="Z41">
        <v>191</v>
      </c>
      <c r="AA41">
        <v>207</v>
      </c>
      <c r="AB41">
        <v>145</v>
      </c>
      <c r="AC41">
        <v>96</v>
      </c>
      <c r="AD41">
        <v>57</v>
      </c>
      <c r="AE41">
        <v>0</v>
      </c>
      <c r="AF41">
        <v>0</v>
      </c>
      <c r="AG41">
        <v>0</v>
      </c>
      <c r="AH41">
        <v>0</v>
      </c>
      <c r="AI41">
        <v>0</v>
      </c>
      <c r="AJ41">
        <v>0</v>
      </c>
      <c r="AK41">
        <v>0</v>
      </c>
      <c r="AL41">
        <v>0</v>
      </c>
      <c r="AM41">
        <v>0</v>
      </c>
      <c r="AN41">
        <v>0</v>
      </c>
      <c r="AO41">
        <v>0</v>
      </c>
      <c r="AP41">
        <v>0</v>
      </c>
      <c r="AQ41">
        <v>0</v>
      </c>
      <c r="AR41">
        <v>0</v>
      </c>
      <c r="AS41">
        <v>0</v>
      </c>
      <c r="AT41">
        <v>0</v>
      </c>
      <c r="AU41">
        <v>0</v>
      </c>
      <c r="AV41">
        <v>28</v>
      </c>
      <c r="AW41">
        <v>5</v>
      </c>
    </row>
    <row r="42" spans="1:49" x14ac:dyDescent="0.25">
      <c r="A42">
        <v>201819</v>
      </c>
      <c r="B42" t="s">
        <v>19</v>
      </c>
      <c r="C42" t="s">
        <v>110</v>
      </c>
      <c r="D42" t="s">
        <v>20</v>
      </c>
      <c r="E42" t="s">
        <v>21</v>
      </c>
      <c r="F42" t="s">
        <v>22</v>
      </c>
      <c r="G42" t="s">
        <v>139</v>
      </c>
      <c r="H42" t="s">
        <v>395</v>
      </c>
      <c r="I42" t="s">
        <v>161</v>
      </c>
      <c r="J42" t="s">
        <v>161</v>
      </c>
      <c r="K42" t="s">
        <v>41</v>
      </c>
      <c r="L42" t="s">
        <v>27</v>
      </c>
      <c r="M42">
        <v>388477</v>
      </c>
      <c r="N42">
        <v>0</v>
      </c>
      <c r="O42">
        <v>0</v>
      </c>
      <c r="P42">
        <v>0</v>
      </c>
      <c r="Q42">
        <v>0</v>
      </c>
      <c r="R42">
        <v>0</v>
      </c>
      <c r="S42">
        <v>0</v>
      </c>
      <c r="T42">
        <v>0</v>
      </c>
      <c r="U42">
        <v>0</v>
      </c>
      <c r="V42">
        <v>0</v>
      </c>
      <c r="W42">
        <v>0</v>
      </c>
      <c r="X42">
        <v>0</v>
      </c>
      <c r="Y42">
        <v>0</v>
      </c>
      <c r="Z42">
        <v>0</v>
      </c>
      <c r="AA42">
        <v>0</v>
      </c>
      <c r="AB42">
        <v>0</v>
      </c>
      <c r="AC42">
        <v>0</v>
      </c>
      <c r="AD42">
        <v>0</v>
      </c>
      <c r="AE42">
        <v>3504</v>
      </c>
      <c r="AF42">
        <v>3352</v>
      </c>
      <c r="AG42">
        <v>5103</v>
      </c>
      <c r="AH42">
        <v>7167</v>
      </c>
      <c r="AI42">
        <v>9975</v>
      </c>
      <c r="AJ42">
        <v>14997</v>
      </c>
      <c r="AK42">
        <v>19360</v>
      </c>
      <c r="AL42">
        <v>22225</v>
      </c>
      <c r="AM42">
        <v>46552</v>
      </c>
      <c r="AN42">
        <v>41689</v>
      </c>
      <c r="AO42">
        <v>40691</v>
      </c>
      <c r="AP42">
        <v>44900</v>
      </c>
      <c r="AQ42">
        <v>38714</v>
      </c>
      <c r="AR42">
        <v>32873</v>
      </c>
      <c r="AS42">
        <v>23951</v>
      </c>
      <c r="AT42">
        <v>15506</v>
      </c>
      <c r="AU42">
        <v>8472</v>
      </c>
      <c r="AV42">
        <v>7844</v>
      </c>
      <c r="AW42">
        <v>1602</v>
      </c>
    </row>
    <row r="43" spans="1:49" x14ac:dyDescent="0.25">
      <c r="A43">
        <v>201819</v>
      </c>
      <c r="B43" t="s">
        <v>19</v>
      </c>
      <c r="C43" t="s">
        <v>110</v>
      </c>
      <c r="D43" t="s">
        <v>20</v>
      </c>
      <c r="E43" t="s">
        <v>21</v>
      </c>
      <c r="F43" t="s">
        <v>22</v>
      </c>
      <c r="G43" t="s">
        <v>139</v>
      </c>
      <c r="H43" t="s">
        <v>395</v>
      </c>
      <c r="I43" t="s">
        <v>161</v>
      </c>
      <c r="J43" t="s">
        <v>161</v>
      </c>
      <c r="K43" t="s">
        <v>53</v>
      </c>
      <c r="L43" t="s">
        <v>27</v>
      </c>
      <c r="M43">
        <v>123482</v>
      </c>
      <c r="N43">
        <v>0</v>
      </c>
      <c r="O43">
        <v>0</v>
      </c>
      <c r="P43">
        <v>0</v>
      </c>
      <c r="Q43">
        <v>0</v>
      </c>
      <c r="R43">
        <v>0</v>
      </c>
      <c r="S43">
        <v>0</v>
      </c>
      <c r="T43">
        <v>0</v>
      </c>
      <c r="U43">
        <v>0</v>
      </c>
      <c r="V43">
        <v>5955</v>
      </c>
      <c r="W43">
        <v>9372</v>
      </c>
      <c r="X43">
        <v>13502</v>
      </c>
      <c r="Y43">
        <v>13607</v>
      </c>
      <c r="Z43">
        <v>23667</v>
      </c>
      <c r="AA43">
        <v>19801</v>
      </c>
      <c r="AB43">
        <v>23660</v>
      </c>
      <c r="AC43">
        <v>9223</v>
      </c>
      <c r="AD43">
        <v>2636</v>
      </c>
      <c r="AE43">
        <v>0</v>
      </c>
      <c r="AF43">
        <v>0</v>
      </c>
      <c r="AG43">
        <v>0</v>
      </c>
      <c r="AH43">
        <v>0</v>
      </c>
      <c r="AI43">
        <v>0</v>
      </c>
      <c r="AJ43">
        <v>0</v>
      </c>
      <c r="AK43">
        <v>0</v>
      </c>
      <c r="AL43">
        <v>0</v>
      </c>
      <c r="AM43">
        <v>0</v>
      </c>
      <c r="AN43">
        <v>0</v>
      </c>
      <c r="AO43">
        <v>0</v>
      </c>
      <c r="AP43">
        <v>0</v>
      </c>
      <c r="AQ43">
        <v>0</v>
      </c>
      <c r="AR43">
        <v>0</v>
      </c>
      <c r="AS43">
        <v>0</v>
      </c>
      <c r="AT43">
        <v>0</v>
      </c>
      <c r="AU43">
        <v>0</v>
      </c>
      <c r="AV43">
        <v>1850</v>
      </c>
      <c r="AW43">
        <v>209</v>
      </c>
    </row>
    <row r="44" spans="1:49" x14ac:dyDescent="0.25">
      <c r="A44">
        <v>201819</v>
      </c>
      <c r="B44" t="s">
        <v>19</v>
      </c>
      <c r="C44" t="s">
        <v>110</v>
      </c>
      <c r="D44" t="s">
        <v>20</v>
      </c>
      <c r="E44" t="s">
        <v>21</v>
      </c>
      <c r="F44" t="s">
        <v>22</v>
      </c>
      <c r="G44" t="s">
        <v>139</v>
      </c>
      <c r="H44" t="s">
        <v>395</v>
      </c>
      <c r="I44" t="s">
        <v>161</v>
      </c>
      <c r="J44" t="s">
        <v>161</v>
      </c>
      <c r="K44" t="s">
        <v>54</v>
      </c>
      <c r="L44" t="s">
        <v>27</v>
      </c>
      <c r="M44">
        <v>251398</v>
      </c>
      <c r="N44">
        <v>0</v>
      </c>
      <c r="O44">
        <v>0</v>
      </c>
      <c r="P44">
        <v>0</v>
      </c>
      <c r="Q44">
        <v>0</v>
      </c>
      <c r="R44">
        <v>0</v>
      </c>
      <c r="S44">
        <v>0</v>
      </c>
      <c r="T44">
        <v>0</v>
      </c>
      <c r="U44">
        <v>0</v>
      </c>
      <c r="V44">
        <v>12075</v>
      </c>
      <c r="W44">
        <v>20594</v>
      </c>
      <c r="X44">
        <v>28888</v>
      </c>
      <c r="Y44">
        <v>35236</v>
      </c>
      <c r="Z44">
        <v>35012</v>
      </c>
      <c r="AA44">
        <v>31629</v>
      </c>
      <c r="AB44">
        <v>40956</v>
      </c>
      <c r="AC44">
        <v>27023</v>
      </c>
      <c r="AD44">
        <v>14897</v>
      </c>
      <c r="AE44">
        <v>0</v>
      </c>
      <c r="AF44">
        <v>0</v>
      </c>
      <c r="AG44">
        <v>0</v>
      </c>
      <c r="AH44">
        <v>0</v>
      </c>
      <c r="AI44">
        <v>0</v>
      </c>
      <c r="AJ44">
        <v>0</v>
      </c>
      <c r="AK44">
        <v>0</v>
      </c>
      <c r="AL44">
        <v>0</v>
      </c>
      <c r="AM44">
        <v>0</v>
      </c>
      <c r="AN44">
        <v>0</v>
      </c>
      <c r="AO44">
        <v>0</v>
      </c>
      <c r="AP44">
        <v>0</v>
      </c>
      <c r="AQ44">
        <v>0</v>
      </c>
      <c r="AR44">
        <v>0</v>
      </c>
      <c r="AS44">
        <v>0</v>
      </c>
      <c r="AT44">
        <v>0</v>
      </c>
      <c r="AU44">
        <v>0</v>
      </c>
      <c r="AV44">
        <v>4160</v>
      </c>
      <c r="AW44">
        <v>928</v>
      </c>
    </row>
    <row r="45" spans="1:49" x14ac:dyDescent="0.25">
      <c r="A45">
        <v>201819</v>
      </c>
      <c r="B45" t="s">
        <v>19</v>
      </c>
      <c r="C45" t="s">
        <v>110</v>
      </c>
      <c r="D45" t="s">
        <v>20</v>
      </c>
      <c r="E45" t="s">
        <v>21</v>
      </c>
      <c r="F45" t="s">
        <v>22</v>
      </c>
      <c r="G45" t="s">
        <v>139</v>
      </c>
      <c r="H45" t="s">
        <v>395</v>
      </c>
      <c r="I45" t="s">
        <v>161</v>
      </c>
      <c r="J45" t="s">
        <v>161</v>
      </c>
      <c r="K45" t="s">
        <v>34</v>
      </c>
      <c r="L45" t="s">
        <v>26</v>
      </c>
      <c r="M45">
        <v>586077</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row>
    <row r="46" spans="1:49" x14ac:dyDescent="0.25">
      <c r="A46">
        <v>201819</v>
      </c>
      <c r="B46" t="s">
        <v>19</v>
      </c>
      <c r="C46" t="s">
        <v>110</v>
      </c>
      <c r="D46" t="s">
        <v>20</v>
      </c>
      <c r="E46" t="s">
        <v>21</v>
      </c>
      <c r="F46" t="s">
        <v>22</v>
      </c>
      <c r="G46" t="s">
        <v>139</v>
      </c>
      <c r="H46" t="s">
        <v>395</v>
      </c>
      <c r="I46" t="s">
        <v>161</v>
      </c>
      <c r="J46" t="s">
        <v>161</v>
      </c>
      <c r="K46" t="s">
        <v>165</v>
      </c>
      <c r="L46" t="s">
        <v>26</v>
      </c>
      <c r="M46">
        <v>88380</v>
      </c>
      <c r="N46">
        <v>0</v>
      </c>
      <c r="O46">
        <v>0</v>
      </c>
      <c r="P46">
        <v>0</v>
      </c>
      <c r="Q46">
        <v>0</v>
      </c>
      <c r="R46">
        <v>0</v>
      </c>
      <c r="S46">
        <v>0</v>
      </c>
      <c r="T46">
        <v>0</v>
      </c>
      <c r="U46">
        <v>0</v>
      </c>
      <c r="V46">
        <v>3376</v>
      </c>
      <c r="W46">
        <v>5687</v>
      </c>
      <c r="X46">
        <v>8098</v>
      </c>
      <c r="Y46">
        <v>12277</v>
      </c>
      <c r="Z46">
        <v>13380</v>
      </c>
      <c r="AA46">
        <v>13082</v>
      </c>
      <c r="AB46">
        <v>16109</v>
      </c>
      <c r="AC46">
        <v>10054</v>
      </c>
      <c r="AD46">
        <v>4832</v>
      </c>
      <c r="AE46">
        <v>0</v>
      </c>
      <c r="AF46">
        <v>0</v>
      </c>
      <c r="AG46">
        <v>0</v>
      </c>
      <c r="AH46">
        <v>0</v>
      </c>
      <c r="AI46">
        <v>0</v>
      </c>
      <c r="AJ46">
        <v>0</v>
      </c>
      <c r="AK46">
        <v>0</v>
      </c>
      <c r="AL46">
        <v>0</v>
      </c>
      <c r="AM46">
        <v>0</v>
      </c>
      <c r="AN46">
        <v>0</v>
      </c>
      <c r="AO46">
        <v>0</v>
      </c>
      <c r="AP46">
        <v>0</v>
      </c>
      <c r="AQ46">
        <v>0</v>
      </c>
      <c r="AR46">
        <v>0</v>
      </c>
      <c r="AS46">
        <v>0</v>
      </c>
      <c r="AT46">
        <v>0</v>
      </c>
      <c r="AU46">
        <v>0</v>
      </c>
      <c r="AV46">
        <v>1399</v>
      </c>
      <c r="AW46">
        <v>86</v>
      </c>
    </row>
    <row r="47" spans="1:49" x14ac:dyDescent="0.25">
      <c r="A47">
        <v>201819</v>
      </c>
      <c r="B47" t="s">
        <v>19</v>
      </c>
      <c r="C47" t="s">
        <v>110</v>
      </c>
      <c r="D47" t="s">
        <v>20</v>
      </c>
      <c r="E47" t="s">
        <v>21</v>
      </c>
      <c r="F47" t="s">
        <v>22</v>
      </c>
      <c r="G47" t="s">
        <v>139</v>
      </c>
      <c r="H47" t="s">
        <v>395</v>
      </c>
      <c r="I47" t="s">
        <v>161</v>
      </c>
      <c r="J47" t="s">
        <v>161</v>
      </c>
      <c r="K47" t="s">
        <v>45</v>
      </c>
      <c r="L47" t="s">
        <v>26</v>
      </c>
      <c r="M47">
        <v>57657</v>
      </c>
      <c r="N47">
        <v>0</v>
      </c>
      <c r="O47">
        <v>0</v>
      </c>
      <c r="P47">
        <v>0</v>
      </c>
      <c r="Q47">
        <v>0</v>
      </c>
      <c r="R47">
        <v>0</v>
      </c>
      <c r="S47">
        <v>0</v>
      </c>
      <c r="T47">
        <v>0</v>
      </c>
      <c r="U47">
        <v>0</v>
      </c>
      <c r="V47">
        <v>2990</v>
      </c>
      <c r="W47">
        <v>4597</v>
      </c>
      <c r="X47">
        <v>5993</v>
      </c>
      <c r="Y47">
        <v>10657</v>
      </c>
      <c r="Z47">
        <v>10102</v>
      </c>
      <c r="AA47">
        <v>8495</v>
      </c>
      <c r="AB47">
        <v>9407</v>
      </c>
      <c r="AC47">
        <v>3834</v>
      </c>
      <c r="AD47">
        <v>1229</v>
      </c>
      <c r="AE47">
        <v>0</v>
      </c>
      <c r="AF47">
        <v>0</v>
      </c>
      <c r="AG47">
        <v>0</v>
      </c>
      <c r="AH47">
        <v>0</v>
      </c>
      <c r="AI47">
        <v>0</v>
      </c>
      <c r="AJ47">
        <v>0</v>
      </c>
      <c r="AK47">
        <v>0</v>
      </c>
      <c r="AL47">
        <v>0</v>
      </c>
      <c r="AM47">
        <v>0</v>
      </c>
      <c r="AN47">
        <v>0</v>
      </c>
      <c r="AO47">
        <v>0</v>
      </c>
      <c r="AP47">
        <v>0</v>
      </c>
      <c r="AQ47">
        <v>0</v>
      </c>
      <c r="AR47">
        <v>0</v>
      </c>
      <c r="AS47">
        <v>0</v>
      </c>
      <c r="AT47">
        <v>0</v>
      </c>
      <c r="AU47">
        <v>0</v>
      </c>
      <c r="AV47">
        <v>323</v>
      </c>
      <c r="AW47">
        <v>30</v>
      </c>
    </row>
    <row r="48" spans="1:49" x14ac:dyDescent="0.25">
      <c r="A48">
        <v>201819</v>
      </c>
      <c r="B48" t="s">
        <v>19</v>
      </c>
      <c r="C48" t="s">
        <v>110</v>
      </c>
      <c r="D48" t="s">
        <v>20</v>
      </c>
      <c r="E48" t="s">
        <v>21</v>
      </c>
      <c r="F48" t="s">
        <v>22</v>
      </c>
      <c r="G48" t="s">
        <v>139</v>
      </c>
      <c r="H48" t="s">
        <v>395</v>
      </c>
      <c r="I48" t="s">
        <v>161</v>
      </c>
      <c r="J48" t="s">
        <v>161</v>
      </c>
      <c r="K48" t="s">
        <v>36</v>
      </c>
      <c r="L48" t="s">
        <v>27</v>
      </c>
      <c r="M48">
        <v>161385</v>
      </c>
      <c r="N48">
        <v>0</v>
      </c>
      <c r="O48">
        <v>0</v>
      </c>
      <c r="P48">
        <v>0</v>
      </c>
      <c r="Q48">
        <v>0</v>
      </c>
      <c r="R48">
        <v>0</v>
      </c>
      <c r="S48">
        <v>0</v>
      </c>
      <c r="T48">
        <v>0</v>
      </c>
      <c r="U48">
        <v>0</v>
      </c>
      <c r="V48">
        <v>20399</v>
      </c>
      <c r="W48">
        <v>23587</v>
      </c>
      <c r="X48">
        <v>25686</v>
      </c>
      <c r="Y48">
        <v>33837</v>
      </c>
      <c r="Z48">
        <v>26872</v>
      </c>
      <c r="AA48">
        <v>15305</v>
      </c>
      <c r="AB48">
        <v>8695</v>
      </c>
      <c r="AC48">
        <v>3692</v>
      </c>
      <c r="AD48">
        <v>1943</v>
      </c>
      <c r="AE48">
        <v>0</v>
      </c>
      <c r="AF48">
        <v>0</v>
      </c>
      <c r="AG48">
        <v>0</v>
      </c>
      <c r="AH48">
        <v>0</v>
      </c>
      <c r="AI48">
        <v>0</v>
      </c>
      <c r="AJ48">
        <v>0</v>
      </c>
      <c r="AK48">
        <v>0</v>
      </c>
      <c r="AL48">
        <v>0</v>
      </c>
      <c r="AM48">
        <v>0</v>
      </c>
      <c r="AN48">
        <v>0</v>
      </c>
      <c r="AO48">
        <v>0</v>
      </c>
      <c r="AP48">
        <v>0</v>
      </c>
      <c r="AQ48">
        <v>0</v>
      </c>
      <c r="AR48">
        <v>0</v>
      </c>
      <c r="AS48">
        <v>0</v>
      </c>
      <c r="AT48">
        <v>0</v>
      </c>
      <c r="AU48">
        <v>0</v>
      </c>
      <c r="AV48">
        <v>988</v>
      </c>
      <c r="AW48">
        <v>381</v>
      </c>
    </row>
    <row r="49" spans="1:49" x14ac:dyDescent="0.25">
      <c r="A49">
        <v>201819</v>
      </c>
      <c r="B49" t="s">
        <v>19</v>
      </c>
      <c r="C49" t="s">
        <v>110</v>
      </c>
      <c r="D49" t="s">
        <v>20</v>
      </c>
      <c r="E49" t="s">
        <v>21</v>
      </c>
      <c r="F49" t="s">
        <v>22</v>
      </c>
      <c r="G49" t="s">
        <v>139</v>
      </c>
      <c r="H49" t="s">
        <v>395</v>
      </c>
      <c r="I49" t="s">
        <v>161</v>
      </c>
      <c r="J49" t="s">
        <v>161</v>
      </c>
      <c r="K49" t="s">
        <v>40</v>
      </c>
      <c r="L49" t="s">
        <v>27</v>
      </c>
      <c r="M49">
        <v>1090</v>
      </c>
      <c r="N49">
        <v>0</v>
      </c>
      <c r="O49">
        <v>0</v>
      </c>
      <c r="P49">
        <v>0</v>
      </c>
      <c r="Q49">
        <v>0</v>
      </c>
      <c r="R49">
        <v>0</v>
      </c>
      <c r="S49">
        <v>0</v>
      </c>
      <c r="T49">
        <v>0</v>
      </c>
      <c r="U49">
        <v>0</v>
      </c>
      <c r="V49">
        <v>535</v>
      </c>
      <c r="W49">
        <v>309</v>
      </c>
      <c r="X49">
        <v>128</v>
      </c>
      <c r="Y49">
        <v>40</v>
      </c>
      <c r="Z49">
        <v>21</v>
      </c>
      <c r="AA49">
        <v>17</v>
      </c>
      <c r="AB49">
        <v>24</v>
      </c>
      <c r="AC49">
        <v>14</v>
      </c>
      <c r="AD49">
        <v>0</v>
      </c>
      <c r="AE49">
        <v>0</v>
      </c>
      <c r="AF49">
        <v>0</v>
      </c>
      <c r="AG49">
        <v>0</v>
      </c>
      <c r="AH49">
        <v>0</v>
      </c>
      <c r="AI49">
        <v>0</v>
      </c>
      <c r="AJ49">
        <v>0</v>
      </c>
      <c r="AK49">
        <v>0</v>
      </c>
      <c r="AL49">
        <v>0</v>
      </c>
      <c r="AM49">
        <v>0</v>
      </c>
      <c r="AN49">
        <v>0</v>
      </c>
      <c r="AO49">
        <v>0</v>
      </c>
      <c r="AP49">
        <v>0</v>
      </c>
      <c r="AQ49">
        <v>0</v>
      </c>
      <c r="AR49">
        <v>0</v>
      </c>
      <c r="AS49">
        <v>0</v>
      </c>
      <c r="AT49">
        <v>0</v>
      </c>
      <c r="AU49">
        <v>0</v>
      </c>
      <c r="AV49">
        <v>1</v>
      </c>
      <c r="AW49">
        <v>1</v>
      </c>
    </row>
    <row r="50" spans="1:49" x14ac:dyDescent="0.25">
      <c r="A50">
        <v>201819</v>
      </c>
      <c r="B50" t="s">
        <v>19</v>
      </c>
      <c r="C50" t="s">
        <v>110</v>
      </c>
      <c r="D50" t="s">
        <v>20</v>
      </c>
      <c r="E50" t="s">
        <v>21</v>
      </c>
      <c r="F50" t="s">
        <v>22</v>
      </c>
      <c r="G50" t="s">
        <v>139</v>
      </c>
      <c r="H50" t="s">
        <v>395</v>
      </c>
      <c r="I50" t="s">
        <v>161</v>
      </c>
      <c r="J50" t="s">
        <v>161</v>
      </c>
      <c r="K50" t="s">
        <v>47</v>
      </c>
      <c r="L50" t="s">
        <v>27</v>
      </c>
      <c r="M50">
        <v>2854</v>
      </c>
      <c r="N50">
        <v>0</v>
      </c>
      <c r="O50">
        <v>0</v>
      </c>
      <c r="P50">
        <v>0</v>
      </c>
      <c r="Q50">
        <v>0</v>
      </c>
      <c r="R50">
        <v>0</v>
      </c>
      <c r="S50">
        <v>0</v>
      </c>
      <c r="T50">
        <v>0</v>
      </c>
      <c r="U50">
        <v>0</v>
      </c>
      <c r="V50">
        <v>47</v>
      </c>
      <c r="W50">
        <v>109</v>
      </c>
      <c r="X50">
        <v>169</v>
      </c>
      <c r="Y50">
        <v>362</v>
      </c>
      <c r="Z50">
        <v>368</v>
      </c>
      <c r="AA50">
        <v>393</v>
      </c>
      <c r="AB50">
        <v>643</v>
      </c>
      <c r="AC50">
        <v>457</v>
      </c>
      <c r="AD50">
        <v>233</v>
      </c>
      <c r="AE50">
        <v>0</v>
      </c>
      <c r="AF50">
        <v>0</v>
      </c>
      <c r="AG50">
        <v>0</v>
      </c>
      <c r="AH50">
        <v>0</v>
      </c>
      <c r="AI50">
        <v>0</v>
      </c>
      <c r="AJ50">
        <v>0</v>
      </c>
      <c r="AK50">
        <v>0</v>
      </c>
      <c r="AL50">
        <v>0</v>
      </c>
      <c r="AM50">
        <v>0</v>
      </c>
      <c r="AN50">
        <v>0</v>
      </c>
      <c r="AO50">
        <v>0</v>
      </c>
      <c r="AP50">
        <v>0</v>
      </c>
      <c r="AQ50">
        <v>0</v>
      </c>
      <c r="AR50">
        <v>0</v>
      </c>
      <c r="AS50">
        <v>0</v>
      </c>
      <c r="AT50">
        <v>0</v>
      </c>
      <c r="AU50">
        <v>0</v>
      </c>
      <c r="AV50">
        <v>72</v>
      </c>
      <c r="AW50">
        <v>1</v>
      </c>
    </row>
    <row r="51" spans="1:49" x14ac:dyDescent="0.25">
      <c r="A51">
        <v>201819</v>
      </c>
      <c r="B51" t="s">
        <v>19</v>
      </c>
      <c r="C51" t="s">
        <v>110</v>
      </c>
      <c r="D51" t="s">
        <v>20</v>
      </c>
      <c r="E51" t="s">
        <v>21</v>
      </c>
      <c r="F51" t="s">
        <v>22</v>
      </c>
      <c r="G51" t="s">
        <v>139</v>
      </c>
      <c r="H51" t="s">
        <v>395</v>
      </c>
      <c r="I51" t="s">
        <v>161</v>
      </c>
      <c r="J51" t="s">
        <v>161</v>
      </c>
      <c r="K51" t="s">
        <v>52</v>
      </c>
      <c r="L51" t="s">
        <v>27</v>
      </c>
      <c r="M51">
        <v>45117</v>
      </c>
      <c r="N51">
        <v>0</v>
      </c>
      <c r="O51">
        <v>0</v>
      </c>
      <c r="P51">
        <v>0</v>
      </c>
      <c r="Q51">
        <v>0</v>
      </c>
      <c r="R51">
        <v>0</v>
      </c>
      <c r="S51">
        <v>0</v>
      </c>
      <c r="T51">
        <v>0</v>
      </c>
      <c r="U51">
        <v>0</v>
      </c>
      <c r="V51">
        <v>1445</v>
      </c>
      <c r="W51">
        <v>2627</v>
      </c>
      <c r="X51">
        <v>3917</v>
      </c>
      <c r="Y51">
        <v>6398</v>
      </c>
      <c r="Z51">
        <v>7595</v>
      </c>
      <c r="AA51">
        <v>7024</v>
      </c>
      <c r="AB51">
        <v>9229</v>
      </c>
      <c r="AC51">
        <v>4972</v>
      </c>
      <c r="AD51">
        <v>1540</v>
      </c>
      <c r="AE51">
        <v>0</v>
      </c>
      <c r="AF51">
        <v>0</v>
      </c>
      <c r="AG51">
        <v>0</v>
      </c>
      <c r="AH51">
        <v>0</v>
      </c>
      <c r="AI51">
        <v>0</v>
      </c>
      <c r="AJ51">
        <v>0</v>
      </c>
      <c r="AK51">
        <v>0</v>
      </c>
      <c r="AL51">
        <v>0</v>
      </c>
      <c r="AM51">
        <v>0</v>
      </c>
      <c r="AN51">
        <v>0</v>
      </c>
      <c r="AO51">
        <v>0</v>
      </c>
      <c r="AP51">
        <v>0</v>
      </c>
      <c r="AQ51">
        <v>0</v>
      </c>
      <c r="AR51">
        <v>0</v>
      </c>
      <c r="AS51">
        <v>0</v>
      </c>
      <c r="AT51">
        <v>0</v>
      </c>
      <c r="AU51">
        <v>0</v>
      </c>
      <c r="AV51">
        <v>297</v>
      </c>
      <c r="AW51">
        <v>73</v>
      </c>
    </row>
    <row r="52" spans="1:49" x14ac:dyDescent="0.25">
      <c r="A52">
        <v>201819</v>
      </c>
      <c r="B52" t="s">
        <v>19</v>
      </c>
      <c r="C52" t="s">
        <v>110</v>
      </c>
      <c r="D52" t="s">
        <v>20</v>
      </c>
      <c r="E52" t="s">
        <v>21</v>
      </c>
      <c r="F52" t="s">
        <v>22</v>
      </c>
      <c r="G52" t="s">
        <v>139</v>
      </c>
      <c r="H52" t="s">
        <v>395</v>
      </c>
      <c r="I52" t="s">
        <v>161</v>
      </c>
      <c r="J52" t="s">
        <v>161</v>
      </c>
      <c r="K52" t="s">
        <v>28</v>
      </c>
      <c r="L52" t="s">
        <v>26</v>
      </c>
      <c r="M52">
        <v>88380</v>
      </c>
      <c r="N52">
        <v>0</v>
      </c>
      <c r="O52">
        <v>0</v>
      </c>
      <c r="P52">
        <v>0</v>
      </c>
      <c r="Q52">
        <v>0</v>
      </c>
      <c r="R52">
        <v>0</v>
      </c>
      <c r="S52">
        <v>0</v>
      </c>
      <c r="T52">
        <v>0</v>
      </c>
      <c r="U52">
        <v>0</v>
      </c>
      <c r="V52">
        <v>3376</v>
      </c>
      <c r="W52">
        <v>5687</v>
      </c>
      <c r="X52">
        <v>8098</v>
      </c>
      <c r="Y52">
        <v>12277</v>
      </c>
      <c r="Z52">
        <v>13380</v>
      </c>
      <c r="AA52">
        <v>13082</v>
      </c>
      <c r="AB52">
        <v>16109</v>
      </c>
      <c r="AC52">
        <v>10054</v>
      </c>
      <c r="AD52">
        <v>4832</v>
      </c>
      <c r="AE52">
        <v>0</v>
      </c>
      <c r="AF52">
        <v>0</v>
      </c>
      <c r="AG52">
        <v>0</v>
      </c>
      <c r="AH52">
        <v>0</v>
      </c>
      <c r="AI52">
        <v>0</v>
      </c>
      <c r="AJ52">
        <v>0</v>
      </c>
      <c r="AK52">
        <v>0</v>
      </c>
      <c r="AL52">
        <v>0</v>
      </c>
      <c r="AM52">
        <v>0</v>
      </c>
      <c r="AN52">
        <v>0</v>
      </c>
      <c r="AO52">
        <v>0</v>
      </c>
      <c r="AP52">
        <v>0</v>
      </c>
      <c r="AQ52">
        <v>0</v>
      </c>
      <c r="AR52">
        <v>0</v>
      </c>
      <c r="AS52">
        <v>0</v>
      </c>
      <c r="AT52">
        <v>0</v>
      </c>
      <c r="AU52">
        <v>0</v>
      </c>
      <c r="AV52">
        <v>1399</v>
      </c>
      <c r="AW52">
        <v>86</v>
      </c>
    </row>
    <row r="53" spans="1:49" x14ac:dyDescent="0.25">
      <c r="A53">
        <v>201819</v>
      </c>
      <c r="B53" t="s">
        <v>19</v>
      </c>
      <c r="C53" t="s">
        <v>110</v>
      </c>
      <c r="D53" t="s">
        <v>20</v>
      </c>
      <c r="E53" t="s">
        <v>21</v>
      </c>
      <c r="F53" t="s">
        <v>22</v>
      </c>
      <c r="G53" t="s">
        <v>139</v>
      </c>
      <c r="H53" t="s">
        <v>395</v>
      </c>
      <c r="I53" t="s">
        <v>161</v>
      </c>
      <c r="J53" t="s">
        <v>161</v>
      </c>
      <c r="K53" t="s">
        <v>68</v>
      </c>
      <c r="L53" t="s">
        <v>26</v>
      </c>
      <c r="M53">
        <v>34542</v>
      </c>
      <c r="N53">
        <v>0</v>
      </c>
      <c r="O53">
        <v>0</v>
      </c>
      <c r="P53">
        <v>0</v>
      </c>
      <c r="Q53">
        <v>0</v>
      </c>
      <c r="R53">
        <v>0</v>
      </c>
      <c r="S53">
        <v>0</v>
      </c>
      <c r="T53">
        <v>0</v>
      </c>
      <c r="U53">
        <v>0</v>
      </c>
      <c r="V53">
        <v>1085</v>
      </c>
      <c r="W53">
        <v>2184</v>
      </c>
      <c r="X53">
        <v>3211</v>
      </c>
      <c r="Y53">
        <v>5182</v>
      </c>
      <c r="Z53">
        <v>5375</v>
      </c>
      <c r="AA53">
        <v>5112</v>
      </c>
      <c r="AB53">
        <v>5821</v>
      </c>
      <c r="AC53">
        <v>3732</v>
      </c>
      <c r="AD53">
        <v>2024</v>
      </c>
      <c r="AE53">
        <v>0</v>
      </c>
      <c r="AF53">
        <v>0</v>
      </c>
      <c r="AG53">
        <v>0</v>
      </c>
      <c r="AH53">
        <v>0</v>
      </c>
      <c r="AI53">
        <v>0</v>
      </c>
      <c r="AJ53">
        <v>0</v>
      </c>
      <c r="AK53">
        <v>0</v>
      </c>
      <c r="AL53">
        <v>0</v>
      </c>
      <c r="AM53">
        <v>0</v>
      </c>
      <c r="AN53">
        <v>0</v>
      </c>
      <c r="AO53">
        <v>0</v>
      </c>
      <c r="AP53">
        <v>0</v>
      </c>
      <c r="AQ53">
        <v>0</v>
      </c>
      <c r="AR53">
        <v>0</v>
      </c>
      <c r="AS53">
        <v>0</v>
      </c>
      <c r="AT53">
        <v>0</v>
      </c>
      <c r="AU53">
        <v>0</v>
      </c>
      <c r="AV53">
        <v>591</v>
      </c>
      <c r="AW53">
        <v>225</v>
      </c>
    </row>
    <row r="54" spans="1:49" x14ac:dyDescent="0.25">
      <c r="A54">
        <v>201819</v>
      </c>
      <c r="B54" t="s">
        <v>19</v>
      </c>
      <c r="C54" t="s">
        <v>110</v>
      </c>
      <c r="D54" t="s">
        <v>20</v>
      </c>
      <c r="E54" t="s">
        <v>21</v>
      </c>
      <c r="F54" t="s">
        <v>22</v>
      </c>
      <c r="G54" t="s">
        <v>139</v>
      </c>
      <c r="H54" t="s">
        <v>395</v>
      </c>
      <c r="I54" t="s">
        <v>161</v>
      </c>
      <c r="J54" t="s">
        <v>161</v>
      </c>
      <c r="K54" t="s">
        <v>35</v>
      </c>
      <c r="L54" t="s">
        <v>27</v>
      </c>
      <c r="M54">
        <v>177200</v>
      </c>
      <c r="N54">
        <v>0</v>
      </c>
      <c r="O54">
        <v>0</v>
      </c>
      <c r="P54">
        <v>0</v>
      </c>
      <c r="Q54">
        <v>0</v>
      </c>
      <c r="R54">
        <v>0</v>
      </c>
      <c r="S54">
        <v>0</v>
      </c>
      <c r="T54">
        <v>0</v>
      </c>
      <c r="U54">
        <v>0</v>
      </c>
      <c r="V54">
        <v>8338</v>
      </c>
      <c r="W54">
        <v>12563</v>
      </c>
      <c r="X54">
        <v>19295</v>
      </c>
      <c r="Y54">
        <v>30423</v>
      </c>
      <c r="Z54">
        <v>32274</v>
      </c>
      <c r="AA54">
        <v>29942</v>
      </c>
      <c r="AB54">
        <v>26323</v>
      </c>
      <c r="AC54">
        <v>12345</v>
      </c>
      <c r="AD54">
        <v>4444</v>
      </c>
      <c r="AE54">
        <v>0</v>
      </c>
      <c r="AF54">
        <v>0</v>
      </c>
      <c r="AG54">
        <v>0</v>
      </c>
      <c r="AH54">
        <v>0</v>
      </c>
      <c r="AI54">
        <v>0</v>
      </c>
      <c r="AJ54">
        <v>0</v>
      </c>
      <c r="AK54">
        <v>0</v>
      </c>
      <c r="AL54">
        <v>0</v>
      </c>
      <c r="AM54">
        <v>0</v>
      </c>
      <c r="AN54">
        <v>0</v>
      </c>
      <c r="AO54">
        <v>0</v>
      </c>
      <c r="AP54">
        <v>0</v>
      </c>
      <c r="AQ54">
        <v>0</v>
      </c>
      <c r="AR54">
        <v>0</v>
      </c>
      <c r="AS54">
        <v>0</v>
      </c>
      <c r="AT54">
        <v>0</v>
      </c>
      <c r="AU54">
        <v>0</v>
      </c>
      <c r="AV54">
        <v>712</v>
      </c>
      <c r="AW54">
        <v>541</v>
      </c>
    </row>
    <row r="55" spans="1:49" x14ac:dyDescent="0.25">
      <c r="A55">
        <v>201819</v>
      </c>
      <c r="B55" t="s">
        <v>19</v>
      </c>
      <c r="C55" t="s">
        <v>110</v>
      </c>
      <c r="D55" t="s">
        <v>20</v>
      </c>
      <c r="E55" t="s">
        <v>21</v>
      </c>
      <c r="F55" t="s">
        <v>22</v>
      </c>
      <c r="G55" t="s">
        <v>139</v>
      </c>
      <c r="H55" t="s">
        <v>395</v>
      </c>
      <c r="I55" t="s">
        <v>161</v>
      </c>
      <c r="J55" t="s">
        <v>161</v>
      </c>
      <c r="K55" t="s">
        <v>57</v>
      </c>
      <c r="L55" t="s">
        <v>27</v>
      </c>
      <c r="M55">
        <v>9217</v>
      </c>
      <c r="N55">
        <v>0</v>
      </c>
      <c r="O55">
        <v>0</v>
      </c>
      <c r="P55">
        <v>0</v>
      </c>
      <c r="Q55">
        <v>0</v>
      </c>
      <c r="R55">
        <v>0</v>
      </c>
      <c r="S55">
        <v>0</v>
      </c>
      <c r="T55">
        <v>0</v>
      </c>
      <c r="U55">
        <v>0</v>
      </c>
      <c r="V55">
        <v>3168</v>
      </c>
      <c r="W55">
        <v>2287</v>
      </c>
      <c r="X55">
        <v>1467</v>
      </c>
      <c r="Y55">
        <v>948</v>
      </c>
      <c r="Z55">
        <v>580</v>
      </c>
      <c r="AA55">
        <v>316</v>
      </c>
      <c r="AB55">
        <v>230</v>
      </c>
      <c r="AC55">
        <v>103</v>
      </c>
      <c r="AD55">
        <v>66</v>
      </c>
      <c r="AE55">
        <v>0</v>
      </c>
      <c r="AF55">
        <v>0</v>
      </c>
      <c r="AG55">
        <v>0</v>
      </c>
      <c r="AH55">
        <v>0</v>
      </c>
      <c r="AI55">
        <v>0</v>
      </c>
      <c r="AJ55">
        <v>0</v>
      </c>
      <c r="AK55">
        <v>0</v>
      </c>
      <c r="AL55">
        <v>0</v>
      </c>
      <c r="AM55">
        <v>0</v>
      </c>
      <c r="AN55">
        <v>0</v>
      </c>
      <c r="AO55">
        <v>0</v>
      </c>
      <c r="AP55">
        <v>0</v>
      </c>
      <c r="AQ55">
        <v>0</v>
      </c>
      <c r="AR55">
        <v>0</v>
      </c>
      <c r="AS55">
        <v>0</v>
      </c>
      <c r="AT55">
        <v>0</v>
      </c>
      <c r="AU55">
        <v>0</v>
      </c>
      <c r="AV55">
        <v>24</v>
      </c>
      <c r="AW55">
        <v>28</v>
      </c>
    </row>
    <row r="56" spans="1:49" x14ac:dyDescent="0.25">
      <c r="A56">
        <v>201819</v>
      </c>
      <c r="B56" t="s">
        <v>19</v>
      </c>
      <c r="C56" t="s">
        <v>110</v>
      </c>
      <c r="D56" t="s">
        <v>20</v>
      </c>
      <c r="E56" t="s">
        <v>21</v>
      </c>
      <c r="F56" t="s">
        <v>22</v>
      </c>
      <c r="G56" t="s">
        <v>139</v>
      </c>
      <c r="H56" t="s">
        <v>395</v>
      </c>
      <c r="I56" t="s">
        <v>161</v>
      </c>
      <c r="J56" t="s">
        <v>161</v>
      </c>
      <c r="K56" t="s">
        <v>33</v>
      </c>
      <c r="L56" t="s">
        <v>26</v>
      </c>
      <c r="M56">
        <v>944205</v>
      </c>
      <c r="N56">
        <v>0</v>
      </c>
      <c r="O56">
        <v>0</v>
      </c>
      <c r="P56">
        <v>0</v>
      </c>
      <c r="Q56">
        <v>0</v>
      </c>
      <c r="R56">
        <v>0</v>
      </c>
      <c r="S56">
        <v>0</v>
      </c>
      <c r="T56">
        <v>0</v>
      </c>
      <c r="U56">
        <v>0</v>
      </c>
      <c r="V56">
        <v>63994</v>
      </c>
      <c r="W56">
        <v>76871</v>
      </c>
      <c r="X56">
        <v>84906</v>
      </c>
      <c r="Y56">
        <v>101732</v>
      </c>
      <c r="Z56">
        <v>91105</v>
      </c>
      <c r="AA56">
        <v>62054</v>
      </c>
      <c r="AB56">
        <v>40174</v>
      </c>
      <c r="AC56">
        <v>18218</v>
      </c>
      <c r="AD56">
        <v>10339</v>
      </c>
      <c r="AE56">
        <v>3504</v>
      </c>
      <c r="AF56">
        <v>3352</v>
      </c>
      <c r="AG56">
        <v>5103</v>
      </c>
      <c r="AH56">
        <v>7167</v>
      </c>
      <c r="AI56">
        <v>9975</v>
      </c>
      <c r="AJ56">
        <v>14997</v>
      </c>
      <c r="AK56">
        <v>19360</v>
      </c>
      <c r="AL56">
        <v>22225</v>
      </c>
      <c r="AM56">
        <v>46552</v>
      </c>
      <c r="AN56">
        <v>41689</v>
      </c>
      <c r="AO56">
        <v>40691</v>
      </c>
      <c r="AP56">
        <v>44900</v>
      </c>
      <c r="AQ56">
        <v>38714</v>
      </c>
      <c r="AR56">
        <v>32873</v>
      </c>
      <c r="AS56">
        <v>23951</v>
      </c>
      <c r="AT56">
        <v>15506</v>
      </c>
      <c r="AU56">
        <v>8472</v>
      </c>
      <c r="AV56">
        <v>13245</v>
      </c>
      <c r="AW56">
        <v>2536</v>
      </c>
    </row>
    <row r="57" spans="1:49" x14ac:dyDescent="0.25">
      <c r="A57">
        <v>201819</v>
      </c>
      <c r="B57" t="s">
        <v>19</v>
      </c>
      <c r="C57" t="s">
        <v>110</v>
      </c>
      <c r="D57" t="s">
        <v>20</v>
      </c>
      <c r="E57" t="s">
        <v>21</v>
      </c>
      <c r="F57" t="s">
        <v>22</v>
      </c>
      <c r="G57" t="s">
        <v>139</v>
      </c>
      <c r="H57" t="s">
        <v>395</v>
      </c>
      <c r="I57" t="s">
        <v>161</v>
      </c>
      <c r="J57" t="s">
        <v>161</v>
      </c>
      <c r="K57" t="s">
        <v>53</v>
      </c>
      <c r="L57" t="s">
        <v>26</v>
      </c>
      <c r="M57">
        <v>123482</v>
      </c>
      <c r="N57">
        <v>0</v>
      </c>
      <c r="O57">
        <v>0</v>
      </c>
      <c r="P57">
        <v>0</v>
      </c>
      <c r="Q57">
        <v>0</v>
      </c>
      <c r="R57">
        <v>0</v>
      </c>
      <c r="S57">
        <v>0</v>
      </c>
      <c r="T57">
        <v>0</v>
      </c>
      <c r="U57">
        <v>0</v>
      </c>
      <c r="V57">
        <v>5955</v>
      </c>
      <c r="W57">
        <v>9372</v>
      </c>
      <c r="X57">
        <v>13502</v>
      </c>
      <c r="Y57">
        <v>13607</v>
      </c>
      <c r="Z57">
        <v>23667</v>
      </c>
      <c r="AA57">
        <v>19801</v>
      </c>
      <c r="AB57">
        <v>23660</v>
      </c>
      <c r="AC57">
        <v>9223</v>
      </c>
      <c r="AD57">
        <v>2636</v>
      </c>
      <c r="AE57">
        <v>0</v>
      </c>
      <c r="AF57">
        <v>0</v>
      </c>
      <c r="AG57">
        <v>0</v>
      </c>
      <c r="AH57">
        <v>0</v>
      </c>
      <c r="AI57">
        <v>0</v>
      </c>
      <c r="AJ57">
        <v>0</v>
      </c>
      <c r="AK57">
        <v>0</v>
      </c>
      <c r="AL57">
        <v>0</v>
      </c>
      <c r="AM57">
        <v>0</v>
      </c>
      <c r="AN57">
        <v>0</v>
      </c>
      <c r="AO57">
        <v>0</v>
      </c>
      <c r="AP57">
        <v>0</v>
      </c>
      <c r="AQ57">
        <v>0</v>
      </c>
      <c r="AR57">
        <v>0</v>
      </c>
      <c r="AS57">
        <v>0</v>
      </c>
      <c r="AT57">
        <v>0</v>
      </c>
      <c r="AU57">
        <v>0</v>
      </c>
      <c r="AV57">
        <v>1850</v>
      </c>
      <c r="AW57">
        <v>209</v>
      </c>
    </row>
    <row r="58" spans="1:49" x14ac:dyDescent="0.25">
      <c r="A58">
        <v>201819</v>
      </c>
      <c r="B58" t="s">
        <v>19</v>
      </c>
      <c r="C58" t="s">
        <v>110</v>
      </c>
      <c r="D58" t="s">
        <v>20</v>
      </c>
      <c r="E58" t="s">
        <v>21</v>
      </c>
      <c r="F58" t="s">
        <v>22</v>
      </c>
      <c r="G58" t="s">
        <v>139</v>
      </c>
      <c r="H58" t="s">
        <v>395</v>
      </c>
      <c r="I58" t="s">
        <v>161</v>
      </c>
      <c r="J58" t="s">
        <v>161</v>
      </c>
      <c r="K58" t="s">
        <v>31</v>
      </c>
      <c r="L58" t="s">
        <v>27</v>
      </c>
      <c r="M58">
        <v>285901</v>
      </c>
      <c r="N58">
        <v>1252</v>
      </c>
      <c r="O58">
        <v>1754</v>
      </c>
      <c r="P58">
        <v>1061</v>
      </c>
      <c r="Q58">
        <v>447</v>
      </c>
      <c r="R58">
        <v>193</v>
      </c>
      <c r="S58">
        <v>100</v>
      </c>
      <c r="T58">
        <v>58</v>
      </c>
      <c r="U58">
        <v>9</v>
      </c>
      <c r="V58">
        <v>18901</v>
      </c>
      <c r="W58">
        <v>24050</v>
      </c>
      <c r="X58">
        <v>31915</v>
      </c>
      <c r="Y58">
        <v>31746</v>
      </c>
      <c r="Z58">
        <v>51314</v>
      </c>
      <c r="AA58">
        <v>43117</v>
      </c>
      <c r="AB58">
        <v>49236</v>
      </c>
      <c r="AC58">
        <v>19778</v>
      </c>
      <c r="AD58">
        <v>5752</v>
      </c>
      <c r="AE58">
        <v>0</v>
      </c>
      <c r="AF58">
        <v>0</v>
      </c>
      <c r="AG58">
        <v>0</v>
      </c>
      <c r="AH58">
        <v>0</v>
      </c>
      <c r="AI58">
        <v>0</v>
      </c>
      <c r="AJ58">
        <v>0</v>
      </c>
      <c r="AK58">
        <v>0</v>
      </c>
      <c r="AL58">
        <v>0</v>
      </c>
      <c r="AM58">
        <v>0</v>
      </c>
      <c r="AN58">
        <v>0</v>
      </c>
      <c r="AO58">
        <v>0</v>
      </c>
      <c r="AP58">
        <v>0</v>
      </c>
      <c r="AQ58">
        <v>0</v>
      </c>
      <c r="AR58">
        <v>0</v>
      </c>
      <c r="AS58">
        <v>0</v>
      </c>
      <c r="AT58">
        <v>0</v>
      </c>
      <c r="AU58">
        <v>0</v>
      </c>
      <c r="AV58">
        <v>4643</v>
      </c>
      <c r="AW58">
        <v>575</v>
      </c>
    </row>
    <row r="59" spans="1:49" x14ac:dyDescent="0.25">
      <c r="A59">
        <v>201819</v>
      </c>
      <c r="B59" t="s">
        <v>19</v>
      </c>
      <c r="C59" t="s">
        <v>110</v>
      </c>
      <c r="D59" t="s">
        <v>20</v>
      </c>
      <c r="E59" t="s">
        <v>21</v>
      </c>
      <c r="F59" t="s">
        <v>22</v>
      </c>
      <c r="G59" t="s">
        <v>139</v>
      </c>
      <c r="H59" t="s">
        <v>395</v>
      </c>
      <c r="I59" t="s">
        <v>161</v>
      </c>
      <c r="J59" t="s">
        <v>161</v>
      </c>
      <c r="K59" t="s">
        <v>32</v>
      </c>
      <c r="L59" t="s">
        <v>27</v>
      </c>
      <c r="M59">
        <v>18622</v>
      </c>
      <c r="N59">
        <v>0</v>
      </c>
      <c r="O59">
        <v>0</v>
      </c>
      <c r="P59">
        <v>0</v>
      </c>
      <c r="Q59">
        <v>0</v>
      </c>
      <c r="R59">
        <v>0</v>
      </c>
      <c r="S59">
        <v>0</v>
      </c>
      <c r="T59">
        <v>0</v>
      </c>
      <c r="U59">
        <v>0</v>
      </c>
      <c r="V59">
        <v>447</v>
      </c>
      <c r="W59">
        <v>964</v>
      </c>
      <c r="X59">
        <v>1667</v>
      </c>
      <c r="Y59">
        <v>2816</v>
      </c>
      <c r="Z59">
        <v>3200</v>
      </c>
      <c r="AA59">
        <v>2875</v>
      </c>
      <c r="AB59">
        <v>2837</v>
      </c>
      <c r="AC59">
        <v>1855</v>
      </c>
      <c r="AD59">
        <v>1151</v>
      </c>
      <c r="AE59">
        <v>0</v>
      </c>
      <c r="AF59">
        <v>0</v>
      </c>
      <c r="AG59">
        <v>0</v>
      </c>
      <c r="AH59">
        <v>0</v>
      </c>
      <c r="AI59">
        <v>0</v>
      </c>
      <c r="AJ59">
        <v>0</v>
      </c>
      <c r="AK59">
        <v>0</v>
      </c>
      <c r="AL59">
        <v>0</v>
      </c>
      <c r="AM59">
        <v>0</v>
      </c>
      <c r="AN59">
        <v>0</v>
      </c>
      <c r="AO59">
        <v>0</v>
      </c>
      <c r="AP59">
        <v>0</v>
      </c>
      <c r="AQ59">
        <v>0</v>
      </c>
      <c r="AR59">
        <v>0</v>
      </c>
      <c r="AS59">
        <v>0</v>
      </c>
      <c r="AT59">
        <v>0</v>
      </c>
      <c r="AU59">
        <v>0</v>
      </c>
      <c r="AV59">
        <v>448</v>
      </c>
      <c r="AW59">
        <v>362</v>
      </c>
    </row>
    <row r="60" spans="1:49" x14ac:dyDescent="0.25">
      <c r="A60">
        <v>201819</v>
      </c>
      <c r="B60" t="s">
        <v>19</v>
      </c>
      <c r="C60" t="s">
        <v>110</v>
      </c>
      <c r="D60" t="s">
        <v>20</v>
      </c>
      <c r="E60" t="s">
        <v>21</v>
      </c>
      <c r="F60" t="s">
        <v>22</v>
      </c>
      <c r="G60" t="s">
        <v>139</v>
      </c>
      <c r="H60" t="s">
        <v>395</v>
      </c>
      <c r="I60" t="s">
        <v>161</v>
      </c>
      <c r="J60" t="s">
        <v>161</v>
      </c>
      <c r="K60" t="s">
        <v>38</v>
      </c>
      <c r="L60" t="s">
        <v>27</v>
      </c>
      <c r="M60">
        <v>157986</v>
      </c>
      <c r="N60">
        <v>0</v>
      </c>
      <c r="O60">
        <v>0</v>
      </c>
      <c r="P60">
        <v>0</v>
      </c>
      <c r="Q60">
        <v>0</v>
      </c>
      <c r="R60">
        <v>0</v>
      </c>
      <c r="S60">
        <v>0</v>
      </c>
      <c r="T60">
        <v>0</v>
      </c>
      <c r="U60">
        <v>0</v>
      </c>
      <c r="V60">
        <v>20627</v>
      </c>
      <c r="W60">
        <v>23247</v>
      </c>
      <c r="X60">
        <v>25801</v>
      </c>
      <c r="Y60">
        <v>28430</v>
      </c>
      <c r="Z60">
        <v>26690</v>
      </c>
      <c r="AA60">
        <v>17695</v>
      </c>
      <c r="AB60">
        <v>9992</v>
      </c>
      <c r="AC60">
        <v>3146</v>
      </c>
      <c r="AD60">
        <v>1254</v>
      </c>
      <c r="AE60">
        <v>0</v>
      </c>
      <c r="AF60">
        <v>0</v>
      </c>
      <c r="AG60">
        <v>0</v>
      </c>
      <c r="AH60">
        <v>0</v>
      </c>
      <c r="AI60">
        <v>0</v>
      </c>
      <c r="AJ60">
        <v>0</v>
      </c>
      <c r="AK60">
        <v>0</v>
      </c>
      <c r="AL60">
        <v>0</v>
      </c>
      <c r="AM60">
        <v>0</v>
      </c>
      <c r="AN60">
        <v>0</v>
      </c>
      <c r="AO60">
        <v>0</v>
      </c>
      <c r="AP60">
        <v>0</v>
      </c>
      <c r="AQ60">
        <v>0</v>
      </c>
      <c r="AR60">
        <v>0</v>
      </c>
      <c r="AS60">
        <v>0</v>
      </c>
      <c r="AT60">
        <v>0</v>
      </c>
      <c r="AU60">
        <v>0</v>
      </c>
      <c r="AV60">
        <v>915</v>
      </c>
      <c r="AW60">
        <v>189</v>
      </c>
    </row>
    <row r="61" spans="1:49" x14ac:dyDescent="0.25">
      <c r="A61">
        <v>201819</v>
      </c>
      <c r="B61" t="s">
        <v>19</v>
      </c>
      <c r="C61" t="s">
        <v>110</v>
      </c>
      <c r="D61" t="s">
        <v>20</v>
      </c>
      <c r="E61" t="s">
        <v>21</v>
      </c>
      <c r="F61" t="s">
        <v>22</v>
      </c>
      <c r="G61" t="s">
        <v>139</v>
      </c>
      <c r="H61" t="s">
        <v>395</v>
      </c>
      <c r="I61" t="s">
        <v>161</v>
      </c>
      <c r="J61" t="s">
        <v>161</v>
      </c>
      <c r="K61" t="s">
        <v>39</v>
      </c>
      <c r="L61" t="s">
        <v>27</v>
      </c>
      <c r="M61">
        <v>3391</v>
      </c>
      <c r="N61">
        <v>0</v>
      </c>
      <c r="O61">
        <v>0</v>
      </c>
      <c r="P61">
        <v>0</v>
      </c>
      <c r="Q61">
        <v>0</v>
      </c>
      <c r="R61">
        <v>0</v>
      </c>
      <c r="S61">
        <v>0</v>
      </c>
      <c r="T61">
        <v>0</v>
      </c>
      <c r="U61">
        <v>0</v>
      </c>
      <c r="V61">
        <v>321</v>
      </c>
      <c r="W61">
        <v>410</v>
      </c>
      <c r="X61">
        <v>514</v>
      </c>
      <c r="Y61">
        <v>654</v>
      </c>
      <c r="Z61">
        <v>543</v>
      </c>
      <c r="AA61">
        <v>393</v>
      </c>
      <c r="AB61">
        <v>350</v>
      </c>
      <c r="AC61">
        <v>125</v>
      </c>
      <c r="AD61">
        <v>51</v>
      </c>
      <c r="AE61">
        <v>0</v>
      </c>
      <c r="AF61">
        <v>0</v>
      </c>
      <c r="AG61">
        <v>0</v>
      </c>
      <c r="AH61">
        <v>0</v>
      </c>
      <c r="AI61">
        <v>0</v>
      </c>
      <c r="AJ61">
        <v>0</v>
      </c>
      <c r="AK61">
        <v>0</v>
      </c>
      <c r="AL61">
        <v>0</v>
      </c>
      <c r="AM61">
        <v>0</v>
      </c>
      <c r="AN61">
        <v>0</v>
      </c>
      <c r="AO61">
        <v>0</v>
      </c>
      <c r="AP61">
        <v>0</v>
      </c>
      <c r="AQ61">
        <v>0</v>
      </c>
      <c r="AR61">
        <v>0</v>
      </c>
      <c r="AS61">
        <v>0</v>
      </c>
      <c r="AT61">
        <v>0</v>
      </c>
      <c r="AU61">
        <v>0</v>
      </c>
      <c r="AV61">
        <v>27</v>
      </c>
      <c r="AW61">
        <v>3</v>
      </c>
    </row>
    <row r="62" spans="1:49" x14ac:dyDescent="0.25">
      <c r="A62">
        <v>201819</v>
      </c>
      <c r="B62" t="s">
        <v>19</v>
      </c>
      <c r="C62" t="s">
        <v>110</v>
      </c>
      <c r="D62" t="s">
        <v>20</v>
      </c>
      <c r="E62" t="s">
        <v>21</v>
      </c>
      <c r="F62" t="s">
        <v>22</v>
      </c>
      <c r="G62" t="s">
        <v>139</v>
      </c>
      <c r="H62" t="s">
        <v>395</v>
      </c>
      <c r="I62" t="s">
        <v>161</v>
      </c>
      <c r="J62" t="s">
        <v>161</v>
      </c>
      <c r="K62" t="s">
        <v>65</v>
      </c>
      <c r="L62" t="s">
        <v>27</v>
      </c>
      <c r="M62">
        <v>79573</v>
      </c>
      <c r="N62">
        <v>0</v>
      </c>
      <c r="O62">
        <v>0</v>
      </c>
      <c r="P62">
        <v>0</v>
      </c>
      <c r="Q62">
        <v>0</v>
      </c>
      <c r="R62">
        <v>0</v>
      </c>
      <c r="S62">
        <v>0</v>
      </c>
      <c r="T62">
        <v>0</v>
      </c>
      <c r="U62">
        <v>0</v>
      </c>
      <c r="V62">
        <v>3061</v>
      </c>
      <c r="W62">
        <v>5500</v>
      </c>
      <c r="X62">
        <v>8322</v>
      </c>
      <c r="Y62">
        <v>14091</v>
      </c>
      <c r="Z62">
        <v>14174</v>
      </c>
      <c r="AA62">
        <v>12008</v>
      </c>
      <c r="AB62">
        <v>15527</v>
      </c>
      <c r="AC62">
        <v>5312</v>
      </c>
      <c r="AD62">
        <v>1263</v>
      </c>
      <c r="AE62">
        <v>0</v>
      </c>
      <c r="AF62">
        <v>0</v>
      </c>
      <c r="AG62">
        <v>0</v>
      </c>
      <c r="AH62">
        <v>0</v>
      </c>
      <c r="AI62">
        <v>0</v>
      </c>
      <c r="AJ62">
        <v>0</v>
      </c>
      <c r="AK62">
        <v>0</v>
      </c>
      <c r="AL62">
        <v>0</v>
      </c>
      <c r="AM62">
        <v>0</v>
      </c>
      <c r="AN62">
        <v>0</v>
      </c>
      <c r="AO62">
        <v>0</v>
      </c>
      <c r="AP62">
        <v>0</v>
      </c>
      <c r="AQ62">
        <v>0</v>
      </c>
      <c r="AR62">
        <v>0</v>
      </c>
      <c r="AS62">
        <v>0</v>
      </c>
      <c r="AT62">
        <v>0</v>
      </c>
      <c r="AU62">
        <v>0</v>
      </c>
      <c r="AV62">
        <v>183</v>
      </c>
      <c r="AW62">
        <v>132</v>
      </c>
    </row>
    <row r="63" spans="1:49" x14ac:dyDescent="0.25">
      <c r="A63">
        <v>201819</v>
      </c>
      <c r="B63" t="s">
        <v>19</v>
      </c>
      <c r="C63" t="s">
        <v>110</v>
      </c>
      <c r="D63" t="s">
        <v>20</v>
      </c>
      <c r="E63" t="s">
        <v>21</v>
      </c>
      <c r="F63" t="s">
        <v>22</v>
      </c>
      <c r="G63" t="s">
        <v>139</v>
      </c>
      <c r="H63" t="s">
        <v>395</v>
      </c>
      <c r="I63" t="s">
        <v>161</v>
      </c>
      <c r="J63" t="s">
        <v>161</v>
      </c>
      <c r="K63" t="s">
        <v>37</v>
      </c>
      <c r="L63" t="s">
        <v>26</v>
      </c>
      <c r="M63">
        <v>87538</v>
      </c>
      <c r="N63">
        <v>0</v>
      </c>
      <c r="O63">
        <v>0</v>
      </c>
      <c r="P63">
        <v>0</v>
      </c>
      <c r="Q63">
        <v>0</v>
      </c>
      <c r="R63">
        <v>0</v>
      </c>
      <c r="S63">
        <v>0</v>
      </c>
      <c r="T63">
        <v>0</v>
      </c>
      <c r="U63">
        <v>0</v>
      </c>
      <c r="V63">
        <v>2746</v>
      </c>
      <c r="W63">
        <v>4913</v>
      </c>
      <c r="X63">
        <v>8041</v>
      </c>
      <c r="Y63">
        <v>14083</v>
      </c>
      <c r="Z63">
        <v>14945</v>
      </c>
      <c r="AA63">
        <v>12535</v>
      </c>
      <c r="AB63">
        <v>15954</v>
      </c>
      <c r="AC63">
        <v>8590</v>
      </c>
      <c r="AD63">
        <v>4229</v>
      </c>
      <c r="AE63">
        <v>0</v>
      </c>
      <c r="AF63">
        <v>0</v>
      </c>
      <c r="AG63">
        <v>0</v>
      </c>
      <c r="AH63">
        <v>0</v>
      </c>
      <c r="AI63">
        <v>0</v>
      </c>
      <c r="AJ63">
        <v>0</v>
      </c>
      <c r="AK63">
        <v>0</v>
      </c>
      <c r="AL63">
        <v>0</v>
      </c>
      <c r="AM63">
        <v>0</v>
      </c>
      <c r="AN63">
        <v>0</v>
      </c>
      <c r="AO63">
        <v>0</v>
      </c>
      <c r="AP63">
        <v>0</v>
      </c>
      <c r="AQ63">
        <v>0</v>
      </c>
      <c r="AR63">
        <v>0</v>
      </c>
      <c r="AS63">
        <v>0</v>
      </c>
      <c r="AT63">
        <v>0</v>
      </c>
      <c r="AU63">
        <v>0</v>
      </c>
      <c r="AV63">
        <v>1122</v>
      </c>
      <c r="AW63">
        <v>380</v>
      </c>
    </row>
    <row r="64" spans="1:49" x14ac:dyDescent="0.25">
      <c r="A64">
        <v>201819</v>
      </c>
      <c r="B64" t="s">
        <v>19</v>
      </c>
      <c r="C64" t="s">
        <v>110</v>
      </c>
      <c r="D64" t="s">
        <v>20</v>
      </c>
      <c r="E64" t="s">
        <v>21</v>
      </c>
      <c r="F64" t="s">
        <v>22</v>
      </c>
      <c r="G64" t="s">
        <v>139</v>
      </c>
      <c r="H64" t="s">
        <v>395</v>
      </c>
      <c r="I64" t="s">
        <v>161</v>
      </c>
      <c r="J64" t="s">
        <v>161</v>
      </c>
      <c r="K64" t="s">
        <v>49</v>
      </c>
      <c r="L64" t="s">
        <v>26</v>
      </c>
      <c r="M64">
        <v>559341</v>
      </c>
      <c r="N64">
        <v>0</v>
      </c>
      <c r="O64">
        <v>0</v>
      </c>
      <c r="P64">
        <v>0</v>
      </c>
      <c r="Q64">
        <v>0</v>
      </c>
      <c r="R64">
        <v>0</v>
      </c>
      <c r="S64">
        <v>0</v>
      </c>
      <c r="T64">
        <v>0</v>
      </c>
      <c r="U64">
        <v>0</v>
      </c>
      <c r="V64">
        <v>15706</v>
      </c>
      <c r="W64">
        <v>30377</v>
      </c>
      <c r="X64">
        <v>50573</v>
      </c>
      <c r="Y64">
        <v>90751</v>
      </c>
      <c r="Z64">
        <v>109124</v>
      </c>
      <c r="AA64">
        <v>94919</v>
      </c>
      <c r="AB64">
        <v>106367</v>
      </c>
      <c r="AC64">
        <v>38009</v>
      </c>
      <c r="AD64">
        <v>14304</v>
      </c>
      <c r="AE64">
        <v>0</v>
      </c>
      <c r="AF64">
        <v>0</v>
      </c>
      <c r="AG64">
        <v>0</v>
      </c>
      <c r="AH64">
        <v>0</v>
      </c>
      <c r="AI64">
        <v>0</v>
      </c>
      <c r="AJ64">
        <v>0</v>
      </c>
      <c r="AK64">
        <v>0</v>
      </c>
      <c r="AL64">
        <v>0</v>
      </c>
      <c r="AM64">
        <v>0</v>
      </c>
      <c r="AN64">
        <v>0</v>
      </c>
      <c r="AO64">
        <v>0</v>
      </c>
      <c r="AP64">
        <v>0</v>
      </c>
      <c r="AQ64">
        <v>0</v>
      </c>
      <c r="AR64">
        <v>0</v>
      </c>
      <c r="AS64">
        <v>0</v>
      </c>
      <c r="AT64">
        <v>0</v>
      </c>
      <c r="AU64">
        <v>0</v>
      </c>
      <c r="AV64">
        <v>5627</v>
      </c>
      <c r="AW64">
        <v>3584</v>
      </c>
    </row>
    <row r="65" spans="1:49" x14ac:dyDescent="0.25">
      <c r="A65">
        <v>201819</v>
      </c>
      <c r="B65" t="s">
        <v>19</v>
      </c>
      <c r="C65" t="s">
        <v>110</v>
      </c>
      <c r="D65" t="s">
        <v>20</v>
      </c>
      <c r="E65" t="s">
        <v>21</v>
      </c>
      <c r="F65" t="s">
        <v>22</v>
      </c>
      <c r="G65" t="s">
        <v>139</v>
      </c>
      <c r="H65" t="s">
        <v>395</v>
      </c>
      <c r="I65" t="s">
        <v>161</v>
      </c>
      <c r="J65" t="s">
        <v>161</v>
      </c>
      <c r="K65" t="s">
        <v>55</v>
      </c>
      <c r="L65" t="s">
        <v>26</v>
      </c>
      <c r="M65">
        <v>41479</v>
      </c>
      <c r="N65">
        <v>0</v>
      </c>
      <c r="O65">
        <v>0</v>
      </c>
      <c r="P65">
        <v>0</v>
      </c>
      <c r="Q65">
        <v>0</v>
      </c>
      <c r="R65">
        <v>0</v>
      </c>
      <c r="S65">
        <v>0</v>
      </c>
      <c r="T65">
        <v>0</v>
      </c>
      <c r="U65">
        <v>0</v>
      </c>
      <c r="V65">
        <v>2188</v>
      </c>
      <c r="W65">
        <v>2969</v>
      </c>
      <c r="X65">
        <v>4620</v>
      </c>
      <c r="Y65">
        <v>5933</v>
      </c>
      <c r="Z65">
        <v>8193</v>
      </c>
      <c r="AA65">
        <v>7457</v>
      </c>
      <c r="AB65">
        <v>6608</v>
      </c>
      <c r="AC65">
        <v>2250</v>
      </c>
      <c r="AD65">
        <v>663</v>
      </c>
      <c r="AE65">
        <v>0</v>
      </c>
      <c r="AF65">
        <v>0</v>
      </c>
      <c r="AG65">
        <v>0</v>
      </c>
      <c r="AH65">
        <v>0</v>
      </c>
      <c r="AI65">
        <v>0</v>
      </c>
      <c r="AJ65">
        <v>0</v>
      </c>
      <c r="AK65">
        <v>0</v>
      </c>
      <c r="AL65">
        <v>0</v>
      </c>
      <c r="AM65">
        <v>0</v>
      </c>
      <c r="AN65">
        <v>0</v>
      </c>
      <c r="AO65">
        <v>0</v>
      </c>
      <c r="AP65">
        <v>0</v>
      </c>
      <c r="AQ65">
        <v>0</v>
      </c>
      <c r="AR65">
        <v>0</v>
      </c>
      <c r="AS65">
        <v>0</v>
      </c>
      <c r="AT65">
        <v>0</v>
      </c>
      <c r="AU65">
        <v>0</v>
      </c>
      <c r="AV65">
        <v>535</v>
      </c>
      <c r="AW65">
        <v>63</v>
      </c>
    </row>
    <row r="66" spans="1:49" x14ac:dyDescent="0.25">
      <c r="A66">
        <v>201819</v>
      </c>
      <c r="B66" t="s">
        <v>19</v>
      </c>
      <c r="C66" t="s">
        <v>110</v>
      </c>
      <c r="D66" t="s">
        <v>20</v>
      </c>
      <c r="E66" t="s">
        <v>21</v>
      </c>
      <c r="F66" t="s">
        <v>22</v>
      </c>
      <c r="G66" t="s">
        <v>139</v>
      </c>
      <c r="H66" t="s">
        <v>395</v>
      </c>
      <c r="I66" t="s">
        <v>161</v>
      </c>
      <c r="J66" t="s">
        <v>161</v>
      </c>
      <c r="K66" t="s">
        <v>66</v>
      </c>
      <c r="L66" t="s">
        <v>26</v>
      </c>
      <c r="M66">
        <v>156973</v>
      </c>
      <c r="N66">
        <v>0</v>
      </c>
      <c r="O66">
        <v>0</v>
      </c>
      <c r="P66">
        <v>0</v>
      </c>
      <c r="Q66">
        <v>0</v>
      </c>
      <c r="R66">
        <v>0</v>
      </c>
      <c r="S66">
        <v>0</v>
      </c>
      <c r="T66">
        <v>0</v>
      </c>
      <c r="U66">
        <v>0</v>
      </c>
      <c r="V66">
        <v>19627</v>
      </c>
      <c r="W66">
        <v>23795</v>
      </c>
      <c r="X66">
        <v>25546</v>
      </c>
      <c r="Y66">
        <v>29119</v>
      </c>
      <c r="Z66">
        <v>26377</v>
      </c>
      <c r="AA66">
        <v>18194</v>
      </c>
      <c r="AB66">
        <v>9738</v>
      </c>
      <c r="AC66">
        <v>2575</v>
      </c>
      <c r="AD66">
        <v>923</v>
      </c>
      <c r="AE66">
        <v>0</v>
      </c>
      <c r="AF66">
        <v>0</v>
      </c>
      <c r="AG66">
        <v>0</v>
      </c>
      <c r="AH66">
        <v>0</v>
      </c>
      <c r="AI66">
        <v>0</v>
      </c>
      <c r="AJ66">
        <v>0</v>
      </c>
      <c r="AK66">
        <v>0</v>
      </c>
      <c r="AL66">
        <v>0</v>
      </c>
      <c r="AM66">
        <v>0</v>
      </c>
      <c r="AN66">
        <v>0</v>
      </c>
      <c r="AO66">
        <v>0</v>
      </c>
      <c r="AP66">
        <v>0</v>
      </c>
      <c r="AQ66">
        <v>0</v>
      </c>
      <c r="AR66">
        <v>0</v>
      </c>
      <c r="AS66">
        <v>0</v>
      </c>
      <c r="AT66">
        <v>0</v>
      </c>
      <c r="AU66">
        <v>0</v>
      </c>
      <c r="AV66">
        <v>926</v>
      </c>
      <c r="AW66">
        <v>153</v>
      </c>
    </row>
    <row r="67" spans="1:49" x14ac:dyDescent="0.25">
      <c r="A67">
        <v>201819</v>
      </c>
      <c r="B67" t="s">
        <v>19</v>
      </c>
      <c r="C67" t="s">
        <v>110</v>
      </c>
      <c r="D67" t="s">
        <v>20</v>
      </c>
      <c r="E67" t="s">
        <v>21</v>
      </c>
      <c r="F67" t="s">
        <v>22</v>
      </c>
      <c r="G67" t="s">
        <v>139</v>
      </c>
      <c r="H67" t="s">
        <v>395</v>
      </c>
      <c r="I67" t="s">
        <v>161</v>
      </c>
      <c r="J67" t="s">
        <v>161</v>
      </c>
      <c r="K67" t="s">
        <v>102</v>
      </c>
      <c r="L67" t="s">
        <v>27</v>
      </c>
      <c r="M67">
        <v>583</v>
      </c>
      <c r="N67">
        <v>80</v>
      </c>
      <c r="O67">
        <v>174</v>
      </c>
      <c r="P67">
        <v>161</v>
      </c>
      <c r="Q67">
        <v>83</v>
      </c>
      <c r="R67">
        <v>35</v>
      </c>
      <c r="S67">
        <v>14</v>
      </c>
      <c r="T67">
        <v>11</v>
      </c>
      <c r="U67">
        <v>8</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9</v>
      </c>
      <c r="AW67">
        <v>8</v>
      </c>
    </row>
    <row r="68" spans="1:49" x14ac:dyDescent="0.25">
      <c r="A68">
        <v>201819</v>
      </c>
      <c r="B68" t="s">
        <v>19</v>
      </c>
      <c r="C68" t="s">
        <v>110</v>
      </c>
      <c r="D68" t="s">
        <v>20</v>
      </c>
      <c r="E68" t="s">
        <v>21</v>
      </c>
      <c r="F68" t="s">
        <v>22</v>
      </c>
      <c r="G68" t="s">
        <v>139</v>
      </c>
      <c r="H68" t="s">
        <v>395</v>
      </c>
      <c r="I68" t="s">
        <v>161</v>
      </c>
      <c r="J68" t="s">
        <v>161</v>
      </c>
      <c r="K68" t="s">
        <v>35</v>
      </c>
      <c r="L68" t="s">
        <v>26</v>
      </c>
      <c r="M68">
        <v>177200</v>
      </c>
      <c r="N68">
        <v>0</v>
      </c>
      <c r="O68">
        <v>0</v>
      </c>
      <c r="P68">
        <v>0</v>
      </c>
      <c r="Q68">
        <v>0</v>
      </c>
      <c r="R68">
        <v>0</v>
      </c>
      <c r="S68">
        <v>0</v>
      </c>
      <c r="T68">
        <v>0</v>
      </c>
      <c r="U68">
        <v>0</v>
      </c>
      <c r="V68">
        <v>8338</v>
      </c>
      <c r="W68">
        <v>12563</v>
      </c>
      <c r="X68">
        <v>19295</v>
      </c>
      <c r="Y68">
        <v>30423</v>
      </c>
      <c r="Z68">
        <v>32274</v>
      </c>
      <c r="AA68">
        <v>29942</v>
      </c>
      <c r="AB68">
        <v>26323</v>
      </c>
      <c r="AC68">
        <v>12345</v>
      </c>
      <c r="AD68">
        <v>4444</v>
      </c>
      <c r="AE68">
        <v>0</v>
      </c>
      <c r="AF68">
        <v>0</v>
      </c>
      <c r="AG68">
        <v>0</v>
      </c>
      <c r="AH68">
        <v>0</v>
      </c>
      <c r="AI68">
        <v>0</v>
      </c>
      <c r="AJ68">
        <v>0</v>
      </c>
      <c r="AK68">
        <v>0</v>
      </c>
      <c r="AL68">
        <v>0</v>
      </c>
      <c r="AM68">
        <v>0</v>
      </c>
      <c r="AN68">
        <v>0</v>
      </c>
      <c r="AO68">
        <v>0</v>
      </c>
      <c r="AP68">
        <v>0</v>
      </c>
      <c r="AQ68">
        <v>0</v>
      </c>
      <c r="AR68">
        <v>0</v>
      </c>
      <c r="AS68">
        <v>0</v>
      </c>
      <c r="AT68">
        <v>0</v>
      </c>
      <c r="AU68">
        <v>0</v>
      </c>
      <c r="AV68">
        <v>712</v>
      </c>
      <c r="AW68">
        <v>541</v>
      </c>
    </row>
    <row r="69" spans="1:49" x14ac:dyDescent="0.25">
      <c r="A69">
        <v>201819</v>
      </c>
      <c r="B69" t="s">
        <v>19</v>
      </c>
      <c r="C69" t="s">
        <v>110</v>
      </c>
      <c r="D69" t="s">
        <v>20</v>
      </c>
      <c r="E69" t="s">
        <v>21</v>
      </c>
      <c r="F69" t="s">
        <v>22</v>
      </c>
      <c r="G69" t="s">
        <v>139</v>
      </c>
      <c r="H69" t="s">
        <v>395</v>
      </c>
      <c r="I69" t="s">
        <v>161</v>
      </c>
      <c r="J69" t="s">
        <v>161</v>
      </c>
      <c r="K69" t="s">
        <v>42</v>
      </c>
      <c r="L69" t="s">
        <v>26</v>
      </c>
      <c r="M69">
        <v>4447</v>
      </c>
      <c r="N69">
        <v>0</v>
      </c>
      <c r="O69">
        <v>0</v>
      </c>
      <c r="P69">
        <v>0</v>
      </c>
      <c r="Q69">
        <v>0</v>
      </c>
      <c r="R69">
        <v>0</v>
      </c>
      <c r="S69">
        <v>0</v>
      </c>
      <c r="T69">
        <v>0</v>
      </c>
      <c r="U69">
        <v>0</v>
      </c>
      <c r="V69">
        <v>124</v>
      </c>
      <c r="W69">
        <v>253</v>
      </c>
      <c r="X69">
        <v>337</v>
      </c>
      <c r="Y69">
        <v>724</v>
      </c>
      <c r="Z69">
        <v>714</v>
      </c>
      <c r="AA69">
        <v>634</v>
      </c>
      <c r="AB69">
        <v>753</v>
      </c>
      <c r="AC69">
        <v>486</v>
      </c>
      <c r="AD69">
        <v>283</v>
      </c>
      <c r="AE69">
        <v>0</v>
      </c>
      <c r="AF69">
        <v>0</v>
      </c>
      <c r="AG69">
        <v>0</v>
      </c>
      <c r="AH69">
        <v>0</v>
      </c>
      <c r="AI69">
        <v>0</v>
      </c>
      <c r="AJ69">
        <v>0</v>
      </c>
      <c r="AK69">
        <v>0</v>
      </c>
      <c r="AL69">
        <v>0</v>
      </c>
      <c r="AM69">
        <v>0</v>
      </c>
      <c r="AN69">
        <v>0</v>
      </c>
      <c r="AO69">
        <v>0</v>
      </c>
      <c r="AP69">
        <v>0</v>
      </c>
      <c r="AQ69">
        <v>0</v>
      </c>
      <c r="AR69">
        <v>0</v>
      </c>
      <c r="AS69">
        <v>0</v>
      </c>
      <c r="AT69">
        <v>0</v>
      </c>
      <c r="AU69">
        <v>0</v>
      </c>
      <c r="AV69">
        <v>117</v>
      </c>
      <c r="AW69">
        <v>22</v>
      </c>
    </row>
    <row r="70" spans="1:49" x14ac:dyDescent="0.25">
      <c r="A70">
        <v>201819</v>
      </c>
      <c r="B70" t="s">
        <v>19</v>
      </c>
      <c r="C70" t="s">
        <v>110</v>
      </c>
      <c r="D70" t="s">
        <v>20</v>
      </c>
      <c r="E70" t="s">
        <v>21</v>
      </c>
      <c r="F70" t="s">
        <v>22</v>
      </c>
      <c r="G70" t="s">
        <v>139</v>
      </c>
      <c r="H70" t="s">
        <v>395</v>
      </c>
      <c r="I70" t="s">
        <v>161</v>
      </c>
      <c r="J70" t="s">
        <v>161</v>
      </c>
      <c r="K70" t="s">
        <v>46</v>
      </c>
      <c r="L70" t="s">
        <v>26</v>
      </c>
      <c r="M70">
        <v>5886</v>
      </c>
      <c r="N70">
        <v>0</v>
      </c>
      <c r="O70">
        <v>0</v>
      </c>
      <c r="P70">
        <v>0</v>
      </c>
      <c r="Q70">
        <v>0</v>
      </c>
      <c r="R70">
        <v>0</v>
      </c>
      <c r="S70">
        <v>0</v>
      </c>
      <c r="T70">
        <v>0</v>
      </c>
      <c r="U70">
        <v>0</v>
      </c>
      <c r="V70">
        <v>432</v>
      </c>
      <c r="W70">
        <v>626</v>
      </c>
      <c r="X70">
        <v>827</v>
      </c>
      <c r="Y70">
        <v>1239</v>
      </c>
      <c r="Z70">
        <v>981</v>
      </c>
      <c r="AA70">
        <v>696</v>
      </c>
      <c r="AB70">
        <v>638</v>
      </c>
      <c r="AC70">
        <v>287</v>
      </c>
      <c r="AD70">
        <v>112</v>
      </c>
      <c r="AE70">
        <v>0</v>
      </c>
      <c r="AF70">
        <v>0</v>
      </c>
      <c r="AG70">
        <v>0</v>
      </c>
      <c r="AH70">
        <v>0</v>
      </c>
      <c r="AI70">
        <v>0</v>
      </c>
      <c r="AJ70">
        <v>0</v>
      </c>
      <c r="AK70">
        <v>0</v>
      </c>
      <c r="AL70">
        <v>0</v>
      </c>
      <c r="AM70">
        <v>0</v>
      </c>
      <c r="AN70">
        <v>0</v>
      </c>
      <c r="AO70">
        <v>0</v>
      </c>
      <c r="AP70">
        <v>0</v>
      </c>
      <c r="AQ70">
        <v>0</v>
      </c>
      <c r="AR70">
        <v>0</v>
      </c>
      <c r="AS70">
        <v>0</v>
      </c>
      <c r="AT70">
        <v>0</v>
      </c>
      <c r="AU70">
        <v>0</v>
      </c>
      <c r="AV70">
        <v>41</v>
      </c>
      <c r="AW70">
        <v>7</v>
      </c>
    </row>
    <row r="71" spans="1:49" x14ac:dyDescent="0.25">
      <c r="A71">
        <v>201819</v>
      </c>
      <c r="B71" t="s">
        <v>19</v>
      </c>
      <c r="C71" t="s">
        <v>110</v>
      </c>
      <c r="D71" t="s">
        <v>20</v>
      </c>
      <c r="E71" t="s">
        <v>21</v>
      </c>
      <c r="F71" t="s">
        <v>22</v>
      </c>
      <c r="G71" t="s">
        <v>139</v>
      </c>
      <c r="H71" t="s">
        <v>395</v>
      </c>
      <c r="I71" t="s">
        <v>161</v>
      </c>
      <c r="J71" t="s">
        <v>161</v>
      </c>
      <c r="K71" t="s">
        <v>57</v>
      </c>
      <c r="L71" t="s">
        <v>26</v>
      </c>
      <c r="M71">
        <v>9217</v>
      </c>
      <c r="N71">
        <v>0</v>
      </c>
      <c r="O71">
        <v>0</v>
      </c>
      <c r="P71">
        <v>0</v>
      </c>
      <c r="Q71">
        <v>0</v>
      </c>
      <c r="R71">
        <v>0</v>
      </c>
      <c r="S71">
        <v>0</v>
      </c>
      <c r="T71">
        <v>0</v>
      </c>
      <c r="U71">
        <v>0</v>
      </c>
      <c r="V71">
        <v>3168</v>
      </c>
      <c r="W71">
        <v>2287</v>
      </c>
      <c r="X71">
        <v>1467</v>
      </c>
      <c r="Y71">
        <v>948</v>
      </c>
      <c r="Z71">
        <v>580</v>
      </c>
      <c r="AA71">
        <v>316</v>
      </c>
      <c r="AB71">
        <v>230</v>
      </c>
      <c r="AC71">
        <v>103</v>
      </c>
      <c r="AD71">
        <v>66</v>
      </c>
      <c r="AE71">
        <v>0</v>
      </c>
      <c r="AF71">
        <v>0</v>
      </c>
      <c r="AG71">
        <v>0</v>
      </c>
      <c r="AH71">
        <v>0</v>
      </c>
      <c r="AI71">
        <v>0</v>
      </c>
      <c r="AJ71">
        <v>0</v>
      </c>
      <c r="AK71">
        <v>0</v>
      </c>
      <c r="AL71">
        <v>0</v>
      </c>
      <c r="AM71">
        <v>0</v>
      </c>
      <c r="AN71">
        <v>0</v>
      </c>
      <c r="AO71">
        <v>0</v>
      </c>
      <c r="AP71">
        <v>0</v>
      </c>
      <c r="AQ71">
        <v>0</v>
      </c>
      <c r="AR71">
        <v>0</v>
      </c>
      <c r="AS71">
        <v>0</v>
      </c>
      <c r="AT71">
        <v>0</v>
      </c>
      <c r="AU71">
        <v>0</v>
      </c>
      <c r="AV71">
        <v>24</v>
      </c>
      <c r="AW71">
        <v>28</v>
      </c>
    </row>
    <row r="72" spans="1:49" x14ac:dyDescent="0.25">
      <c r="A72">
        <v>201819</v>
      </c>
      <c r="B72" t="s">
        <v>19</v>
      </c>
      <c r="C72" t="s">
        <v>110</v>
      </c>
      <c r="D72" t="s">
        <v>20</v>
      </c>
      <c r="E72" t="s">
        <v>21</v>
      </c>
      <c r="F72" t="s">
        <v>22</v>
      </c>
      <c r="G72" t="s">
        <v>139</v>
      </c>
      <c r="H72" t="s">
        <v>395</v>
      </c>
      <c r="I72" t="s">
        <v>161</v>
      </c>
      <c r="J72" t="s">
        <v>161</v>
      </c>
      <c r="K72" t="s">
        <v>28</v>
      </c>
      <c r="L72" t="s">
        <v>27</v>
      </c>
      <c r="M72">
        <v>88380</v>
      </c>
      <c r="N72">
        <v>0</v>
      </c>
      <c r="O72">
        <v>0</v>
      </c>
      <c r="P72">
        <v>0</v>
      </c>
      <c r="Q72">
        <v>0</v>
      </c>
      <c r="R72">
        <v>0</v>
      </c>
      <c r="S72">
        <v>0</v>
      </c>
      <c r="T72">
        <v>0</v>
      </c>
      <c r="U72">
        <v>0</v>
      </c>
      <c r="V72">
        <v>3376</v>
      </c>
      <c r="W72">
        <v>5687</v>
      </c>
      <c r="X72">
        <v>8098</v>
      </c>
      <c r="Y72">
        <v>12277</v>
      </c>
      <c r="Z72">
        <v>13380</v>
      </c>
      <c r="AA72">
        <v>13082</v>
      </c>
      <c r="AB72">
        <v>16109</v>
      </c>
      <c r="AC72">
        <v>10054</v>
      </c>
      <c r="AD72">
        <v>4832</v>
      </c>
      <c r="AE72">
        <v>0</v>
      </c>
      <c r="AF72">
        <v>0</v>
      </c>
      <c r="AG72">
        <v>0</v>
      </c>
      <c r="AH72">
        <v>0</v>
      </c>
      <c r="AI72">
        <v>0</v>
      </c>
      <c r="AJ72">
        <v>0</v>
      </c>
      <c r="AK72">
        <v>0</v>
      </c>
      <c r="AL72">
        <v>0</v>
      </c>
      <c r="AM72">
        <v>0</v>
      </c>
      <c r="AN72">
        <v>0</v>
      </c>
      <c r="AO72">
        <v>0</v>
      </c>
      <c r="AP72">
        <v>0</v>
      </c>
      <c r="AQ72">
        <v>0</v>
      </c>
      <c r="AR72">
        <v>0</v>
      </c>
      <c r="AS72">
        <v>0</v>
      </c>
      <c r="AT72">
        <v>0</v>
      </c>
      <c r="AU72">
        <v>0</v>
      </c>
      <c r="AV72">
        <v>1399</v>
      </c>
      <c r="AW72">
        <v>86</v>
      </c>
    </row>
    <row r="73" spans="1:49" x14ac:dyDescent="0.25">
      <c r="A73">
        <v>201819</v>
      </c>
      <c r="B73" t="s">
        <v>19</v>
      </c>
      <c r="C73" t="s">
        <v>110</v>
      </c>
      <c r="D73" t="s">
        <v>20</v>
      </c>
      <c r="E73" t="s">
        <v>21</v>
      </c>
      <c r="F73" t="s">
        <v>22</v>
      </c>
      <c r="G73" t="s">
        <v>139</v>
      </c>
      <c r="H73" t="s">
        <v>395</v>
      </c>
      <c r="I73" t="s">
        <v>161</v>
      </c>
      <c r="J73" t="s">
        <v>161</v>
      </c>
      <c r="K73" t="s">
        <v>68</v>
      </c>
      <c r="L73" t="s">
        <v>27</v>
      </c>
      <c r="M73">
        <v>34542</v>
      </c>
      <c r="N73">
        <v>0</v>
      </c>
      <c r="O73">
        <v>0</v>
      </c>
      <c r="P73">
        <v>0</v>
      </c>
      <c r="Q73">
        <v>0</v>
      </c>
      <c r="R73">
        <v>0</v>
      </c>
      <c r="S73">
        <v>0</v>
      </c>
      <c r="T73">
        <v>0</v>
      </c>
      <c r="U73">
        <v>0</v>
      </c>
      <c r="V73">
        <v>1085</v>
      </c>
      <c r="W73">
        <v>2184</v>
      </c>
      <c r="X73">
        <v>3211</v>
      </c>
      <c r="Y73">
        <v>5182</v>
      </c>
      <c r="Z73">
        <v>5375</v>
      </c>
      <c r="AA73">
        <v>5112</v>
      </c>
      <c r="AB73">
        <v>5821</v>
      </c>
      <c r="AC73">
        <v>3732</v>
      </c>
      <c r="AD73">
        <v>2024</v>
      </c>
      <c r="AE73">
        <v>0</v>
      </c>
      <c r="AF73">
        <v>0</v>
      </c>
      <c r="AG73">
        <v>0</v>
      </c>
      <c r="AH73">
        <v>0</v>
      </c>
      <c r="AI73">
        <v>0</v>
      </c>
      <c r="AJ73">
        <v>0</v>
      </c>
      <c r="AK73">
        <v>0</v>
      </c>
      <c r="AL73">
        <v>0</v>
      </c>
      <c r="AM73">
        <v>0</v>
      </c>
      <c r="AN73">
        <v>0</v>
      </c>
      <c r="AO73">
        <v>0</v>
      </c>
      <c r="AP73">
        <v>0</v>
      </c>
      <c r="AQ73">
        <v>0</v>
      </c>
      <c r="AR73">
        <v>0</v>
      </c>
      <c r="AS73">
        <v>0</v>
      </c>
      <c r="AT73">
        <v>0</v>
      </c>
      <c r="AU73">
        <v>0</v>
      </c>
      <c r="AV73">
        <v>591</v>
      </c>
      <c r="AW73">
        <v>225</v>
      </c>
    </row>
    <row r="74" spans="1:49" x14ac:dyDescent="0.25">
      <c r="A74">
        <v>201819</v>
      </c>
      <c r="B74" t="s">
        <v>19</v>
      </c>
      <c r="C74" t="s">
        <v>110</v>
      </c>
      <c r="D74" t="s">
        <v>20</v>
      </c>
      <c r="E74" t="s">
        <v>21</v>
      </c>
      <c r="F74" t="s">
        <v>22</v>
      </c>
      <c r="G74" t="s">
        <v>139</v>
      </c>
      <c r="H74" t="s">
        <v>395</v>
      </c>
      <c r="I74" t="s">
        <v>161</v>
      </c>
      <c r="J74" t="s">
        <v>161</v>
      </c>
      <c r="K74" t="s">
        <v>146</v>
      </c>
      <c r="L74" t="s">
        <v>27</v>
      </c>
      <c r="M74">
        <v>13412</v>
      </c>
      <c r="N74">
        <v>0</v>
      </c>
      <c r="O74">
        <v>0</v>
      </c>
      <c r="P74">
        <v>0</v>
      </c>
      <c r="Q74">
        <v>0</v>
      </c>
      <c r="R74">
        <v>0</v>
      </c>
      <c r="S74">
        <v>0</v>
      </c>
      <c r="T74">
        <v>0</v>
      </c>
      <c r="U74">
        <v>0</v>
      </c>
      <c r="V74">
        <v>506</v>
      </c>
      <c r="W74">
        <v>906</v>
      </c>
      <c r="X74">
        <v>1329</v>
      </c>
      <c r="Y74">
        <v>1871</v>
      </c>
      <c r="Z74">
        <v>2600</v>
      </c>
      <c r="AA74">
        <v>2403</v>
      </c>
      <c r="AB74">
        <v>1825</v>
      </c>
      <c r="AC74">
        <v>1055</v>
      </c>
      <c r="AD74">
        <v>476</v>
      </c>
      <c r="AE74">
        <v>0</v>
      </c>
      <c r="AF74">
        <v>0</v>
      </c>
      <c r="AG74">
        <v>0</v>
      </c>
      <c r="AH74">
        <v>0</v>
      </c>
      <c r="AI74">
        <v>0</v>
      </c>
      <c r="AJ74">
        <v>0</v>
      </c>
      <c r="AK74">
        <v>0</v>
      </c>
      <c r="AL74">
        <v>0</v>
      </c>
      <c r="AM74">
        <v>0</v>
      </c>
      <c r="AN74">
        <v>0</v>
      </c>
      <c r="AO74">
        <v>0</v>
      </c>
      <c r="AP74">
        <v>0</v>
      </c>
      <c r="AQ74">
        <v>0</v>
      </c>
      <c r="AR74">
        <v>0</v>
      </c>
      <c r="AS74">
        <v>0</v>
      </c>
      <c r="AT74">
        <v>0</v>
      </c>
      <c r="AU74">
        <v>0</v>
      </c>
      <c r="AV74">
        <v>279</v>
      </c>
      <c r="AW74">
        <v>162</v>
      </c>
    </row>
    <row r="75" spans="1:49" x14ac:dyDescent="0.25">
      <c r="A75">
        <v>201819</v>
      </c>
      <c r="B75" t="s">
        <v>19</v>
      </c>
      <c r="C75" t="s">
        <v>110</v>
      </c>
      <c r="D75" t="s">
        <v>20</v>
      </c>
      <c r="E75" t="s">
        <v>21</v>
      </c>
      <c r="F75" t="s">
        <v>22</v>
      </c>
      <c r="G75" t="s">
        <v>139</v>
      </c>
      <c r="H75" t="s">
        <v>395</v>
      </c>
      <c r="I75" t="s">
        <v>161</v>
      </c>
      <c r="J75" t="s">
        <v>161</v>
      </c>
      <c r="K75" t="s">
        <v>54</v>
      </c>
      <c r="L75" t="s">
        <v>26</v>
      </c>
      <c r="M75">
        <v>251398</v>
      </c>
      <c r="N75">
        <v>0</v>
      </c>
      <c r="O75">
        <v>0</v>
      </c>
      <c r="P75">
        <v>0</v>
      </c>
      <c r="Q75">
        <v>0</v>
      </c>
      <c r="R75">
        <v>0</v>
      </c>
      <c r="S75">
        <v>0</v>
      </c>
      <c r="T75">
        <v>0</v>
      </c>
      <c r="U75">
        <v>0</v>
      </c>
      <c r="V75">
        <v>12075</v>
      </c>
      <c r="W75">
        <v>20594</v>
      </c>
      <c r="X75">
        <v>28888</v>
      </c>
      <c r="Y75">
        <v>35236</v>
      </c>
      <c r="Z75">
        <v>35012</v>
      </c>
      <c r="AA75">
        <v>31629</v>
      </c>
      <c r="AB75">
        <v>40956</v>
      </c>
      <c r="AC75">
        <v>27023</v>
      </c>
      <c r="AD75">
        <v>14897</v>
      </c>
      <c r="AE75">
        <v>0</v>
      </c>
      <c r="AF75">
        <v>0</v>
      </c>
      <c r="AG75">
        <v>0</v>
      </c>
      <c r="AH75">
        <v>0</v>
      </c>
      <c r="AI75">
        <v>0</v>
      </c>
      <c r="AJ75">
        <v>0</v>
      </c>
      <c r="AK75">
        <v>0</v>
      </c>
      <c r="AL75">
        <v>0</v>
      </c>
      <c r="AM75">
        <v>0</v>
      </c>
      <c r="AN75">
        <v>0</v>
      </c>
      <c r="AO75">
        <v>0</v>
      </c>
      <c r="AP75">
        <v>0</v>
      </c>
      <c r="AQ75">
        <v>0</v>
      </c>
      <c r="AR75">
        <v>0</v>
      </c>
      <c r="AS75">
        <v>0</v>
      </c>
      <c r="AT75">
        <v>0</v>
      </c>
      <c r="AU75">
        <v>0</v>
      </c>
      <c r="AV75">
        <v>4160</v>
      </c>
      <c r="AW75">
        <v>928</v>
      </c>
    </row>
    <row r="76" spans="1:49" x14ac:dyDescent="0.25">
      <c r="A76">
        <v>201819</v>
      </c>
      <c r="B76" t="s">
        <v>19</v>
      </c>
      <c r="C76" t="s">
        <v>110</v>
      </c>
      <c r="D76" t="s">
        <v>20</v>
      </c>
      <c r="E76" t="s">
        <v>21</v>
      </c>
      <c r="F76" t="s">
        <v>22</v>
      </c>
      <c r="G76" t="s">
        <v>139</v>
      </c>
      <c r="H76" t="s">
        <v>395</v>
      </c>
      <c r="I76" t="s">
        <v>161</v>
      </c>
      <c r="J76" t="s">
        <v>161</v>
      </c>
      <c r="K76" t="s">
        <v>146</v>
      </c>
      <c r="L76" t="s">
        <v>26</v>
      </c>
      <c r="M76">
        <v>13412</v>
      </c>
      <c r="N76">
        <v>0</v>
      </c>
      <c r="O76">
        <v>0</v>
      </c>
      <c r="P76">
        <v>0</v>
      </c>
      <c r="Q76">
        <v>0</v>
      </c>
      <c r="R76">
        <v>0</v>
      </c>
      <c r="S76">
        <v>0</v>
      </c>
      <c r="T76">
        <v>0</v>
      </c>
      <c r="U76">
        <v>0</v>
      </c>
      <c r="V76">
        <v>506</v>
      </c>
      <c r="W76">
        <v>906</v>
      </c>
      <c r="X76">
        <v>1329</v>
      </c>
      <c r="Y76">
        <v>1871</v>
      </c>
      <c r="Z76">
        <v>2600</v>
      </c>
      <c r="AA76">
        <v>2403</v>
      </c>
      <c r="AB76">
        <v>1825</v>
      </c>
      <c r="AC76">
        <v>1055</v>
      </c>
      <c r="AD76">
        <v>476</v>
      </c>
      <c r="AE76">
        <v>0</v>
      </c>
      <c r="AF76">
        <v>0</v>
      </c>
      <c r="AG76">
        <v>0</v>
      </c>
      <c r="AH76">
        <v>0</v>
      </c>
      <c r="AI76">
        <v>0</v>
      </c>
      <c r="AJ76">
        <v>0</v>
      </c>
      <c r="AK76">
        <v>0</v>
      </c>
      <c r="AL76">
        <v>0</v>
      </c>
      <c r="AM76">
        <v>0</v>
      </c>
      <c r="AN76">
        <v>0</v>
      </c>
      <c r="AO76">
        <v>0</v>
      </c>
      <c r="AP76">
        <v>0</v>
      </c>
      <c r="AQ76">
        <v>0</v>
      </c>
      <c r="AR76">
        <v>0</v>
      </c>
      <c r="AS76">
        <v>0</v>
      </c>
      <c r="AT76">
        <v>0</v>
      </c>
      <c r="AU76">
        <v>0</v>
      </c>
      <c r="AV76">
        <v>279</v>
      </c>
      <c r="AW76">
        <v>162</v>
      </c>
    </row>
    <row r="77" spans="1:49" x14ac:dyDescent="0.25">
      <c r="A77">
        <v>201819</v>
      </c>
      <c r="B77" t="s">
        <v>19</v>
      </c>
      <c r="C77" t="s">
        <v>110</v>
      </c>
      <c r="D77" t="s">
        <v>20</v>
      </c>
      <c r="E77" t="s">
        <v>21</v>
      </c>
      <c r="F77" t="s">
        <v>22</v>
      </c>
      <c r="G77" t="s">
        <v>139</v>
      </c>
      <c r="H77" t="s">
        <v>395</v>
      </c>
      <c r="I77" t="s">
        <v>161</v>
      </c>
      <c r="J77" t="s">
        <v>161</v>
      </c>
      <c r="K77" t="s">
        <v>45</v>
      </c>
      <c r="L77" t="s">
        <v>27</v>
      </c>
      <c r="M77">
        <v>57657</v>
      </c>
      <c r="N77">
        <v>0</v>
      </c>
      <c r="O77">
        <v>0</v>
      </c>
      <c r="P77">
        <v>0</v>
      </c>
      <c r="Q77">
        <v>0</v>
      </c>
      <c r="R77">
        <v>0</v>
      </c>
      <c r="S77">
        <v>0</v>
      </c>
      <c r="T77">
        <v>0</v>
      </c>
      <c r="U77">
        <v>0</v>
      </c>
      <c r="V77">
        <v>2990</v>
      </c>
      <c r="W77">
        <v>4597</v>
      </c>
      <c r="X77">
        <v>5993</v>
      </c>
      <c r="Y77">
        <v>10657</v>
      </c>
      <c r="Z77">
        <v>10102</v>
      </c>
      <c r="AA77">
        <v>8495</v>
      </c>
      <c r="AB77">
        <v>9407</v>
      </c>
      <c r="AC77">
        <v>3834</v>
      </c>
      <c r="AD77">
        <v>1229</v>
      </c>
      <c r="AE77">
        <v>0</v>
      </c>
      <c r="AF77">
        <v>0</v>
      </c>
      <c r="AG77">
        <v>0</v>
      </c>
      <c r="AH77">
        <v>0</v>
      </c>
      <c r="AI77">
        <v>0</v>
      </c>
      <c r="AJ77">
        <v>0</v>
      </c>
      <c r="AK77">
        <v>0</v>
      </c>
      <c r="AL77">
        <v>0</v>
      </c>
      <c r="AM77">
        <v>0</v>
      </c>
      <c r="AN77">
        <v>0</v>
      </c>
      <c r="AO77">
        <v>0</v>
      </c>
      <c r="AP77">
        <v>0</v>
      </c>
      <c r="AQ77">
        <v>0</v>
      </c>
      <c r="AR77">
        <v>0</v>
      </c>
      <c r="AS77">
        <v>0</v>
      </c>
      <c r="AT77">
        <v>0</v>
      </c>
      <c r="AU77">
        <v>0</v>
      </c>
      <c r="AV77">
        <v>323</v>
      </c>
      <c r="AW77">
        <v>30</v>
      </c>
    </row>
    <row r="78" spans="1:49" x14ac:dyDescent="0.25">
      <c r="A78">
        <v>201819</v>
      </c>
      <c r="B78" t="s">
        <v>19</v>
      </c>
      <c r="C78" t="s">
        <v>110</v>
      </c>
      <c r="D78" t="s">
        <v>20</v>
      </c>
      <c r="E78" t="s">
        <v>21</v>
      </c>
      <c r="F78" t="s">
        <v>22</v>
      </c>
      <c r="G78" t="s">
        <v>139</v>
      </c>
      <c r="H78" t="s">
        <v>395</v>
      </c>
      <c r="I78" t="s">
        <v>161</v>
      </c>
      <c r="J78" t="s">
        <v>161</v>
      </c>
      <c r="K78" t="s">
        <v>69</v>
      </c>
      <c r="L78" t="s">
        <v>27</v>
      </c>
      <c r="M78">
        <v>98560</v>
      </c>
      <c r="N78">
        <v>0</v>
      </c>
      <c r="O78">
        <v>0</v>
      </c>
      <c r="P78">
        <v>0</v>
      </c>
      <c r="Q78">
        <v>0</v>
      </c>
      <c r="R78">
        <v>0</v>
      </c>
      <c r="S78">
        <v>0</v>
      </c>
      <c r="T78">
        <v>0</v>
      </c>
      <c r="U78">
        <v>0</v>
      </c>
      <c r="V78">
        <v>6142</v>
      </c>
      <c r="W78">
        <v>8208</v>
      </c>
      <c r="X78">
        <v>11362</v>
      </c>
      <c r="Y78">
        <v>10689</v>
      </c>
      <c r="Z78">
        <v>17332</v>
      </c>
      <c r="AA78">
        <v>14802</v>
      </c>
      <c r="AB78">
        <v>17903</v>
      </c>
      <c r="AC78">
        <v>7825</v>
      </c>
      <c r="AD78">
        <v>2311</v>
      </c>
      <c r="AE78">
        <v>0</v>
      </c>
      <c r="AF78">
        <v>0</v>
      </c>
      <c r="AG78">
        <v>0</v>
      </c>
      <c r="AH78">
        <v>0</v>
      </c>
      <c r="AI78">
        <v>0</v>
      </c>
      <c r="AJ78">
        <v>0</v>
      </c>
      <c r="AK78">
        <v>0</v>
      </c>
      <c r="AL78">
        <v>0</v>
      </c>
      <c r="AM78">
        <v>0</v>
      </c>
      <c r="AN78">
        <v>0</v>
      </c>
      <c r="AO78">
        <v>0</v>
      </c>
      <c r="AP78">
        <v>0</v>
      </c>
      <c r="AQ78">
        <v>0</v>
      </c>
      <c r="AR78">
        <v>0</v>
      </c>
      <c r="AS78">
        <v>0</v>
      </c>
      <c r="AT78">
        <v>0</v>
      </c>
      <c r="AU78">
        <v>0</v>
      </c>
      <c r="AV78">
        <v>1802</v>
      </c>
      <c r="AW78">
        <v>184</v>
      </c>
    </row>
    <row r="79" spans="1:49" x14ac:dyDescent="0.25">
      <c r="A79">
        <v>201819</v>
      </c>
      <c r="B79" t="s">
        <v>19</v>
      </c>
      <c r="C79" t="s">
        <v>110</v>
      </c>
      <c r="D79" t="s">
        <v>20</v>
      </c>
      <c r="E79" t="s">
        <v>21</v>
      </c>
      <c r="F79" t="s">
        <v>22</v>
      </c>
      <c r="G79" t="s">
        <v>139</v>
      </c>
      <c r="H79" t="s">
        <v>395</v>
      </c>
      <c r="I79" t="s">
        <v>161</v>
      </c>
      <c r="J79" t="s">
        <v>161</v>
      </c>
      <c r="K79" t="s">
        <v>70</v>
      </c>
      <c r="L79" t="s">
        <v>26</v>
      </c>
      <c r="M79">
        <v>820</v>
      </c>
      <c r="N79">
        <v>0</v>
      </c>
      <c r="O79">
        <v>0</v>
      </c>
      <c r="P79">
        <v>0</v>
      </c>
      <c r="Q79">
        <v>0</v>
      </c>
      <c r="R79">
        <v>0</v>
      </c>
      <c r="S79">
        <v>0</v>
      </c>
      <c r="T79">
        <v>0</v>
      </c>
      <c r="U79">
        <v>0</v>
      </c>
      <c r="V79">
        <v>73</v>
      </c>
      <c r="W79">
        <v>91</v>
      </c>
      <c r="X79">
        <v>126</v>
      </c>
      <c r="Y79">
        <v>96</v>
      </c>
      <c r="Z79">
        <v>107</v>
      </c>
      <c r="AA79">
        <v>71</v>
      </c>
      <c r="AB79">
        <v>83</v>
      </c>
      <c r="AC79">
        <v>65</v>
      </c>
      <c r="AD79">
        <v>35</v>
      </c>
      <c r="AE79">
        <v>0</v>
      </c>
      <c r="AF79">
        <v>0</v>
      </c>
      <c r="AG79">
        <v>0</v>
      </c>
      <c r="AH79">
        <v>0</v>
      </c>
      <c r="AI79">
        <v>0</v>
      </c>
      <c r="AJ79">
        <v>0</v>
      </c>
      <c r="AK79">
        <v>0</v>
      </c>
      <c r="AL79">
        <v>0</v>
      </c>
      <c r="AM79">
        <v>0</v>
      </c>
      <c r="AN79">
        <v>0</v>
      </c>
      <c r="AO79">
        <v>0</v>
      </c>
      <c r="AP79">
        <v>0</v>
      </c>
      <c r="AQ79">
        <v>0</v>
      </c>
      <c r="AR79">
        <v>0</v>
      </c>
      <c r="AS79">
        <v>0</v>
      </c>
      <c r="AT79">
        <v>0</v>
      </c>
      <c r="AU79">
        <v>0</v>
      </c>
      <c r="AV79">
        <v>71</v>
      </c>
      <c r="AW79">
        <v>2</v>
      </c>
    </row>
    <row r="80" spans="1:49" x14ac:dyDescent="0.25">
      <c r="A80">
        <v>201819</v>
      </c>
      <c r="B80" t="s">
        <v>19</v>
      </c>
      <c r="C80" t="s">
        <v>110</v>
      </c>
      <c r="D80" t="s">
        <v>20</v>
      </c>
      <c r="E80" t="s">
        <v>21</v>
      </c>
      <c r="F80" t="s">
        <v>22</v>
      </c>
      <c r="G80" t="s">
        <v>139</v>
      </c>
      <c r="H80" t="s">
        <v>395</v>
      </c>
      <c r="I80" t="s">
        <v>161</v>
      </c>
      <c r="J80" t="s">
        <v>161</v>
      </c>
      <c r="K80" t="s">
        <v>25</v>
      </c>
      <c r="L80" t="s">
        <v>26</v>
      </c>
      <c r="M80">
        <v>14281</v>
      </c>
      <c r="N80">
        <v>80</v>
      </c>
      <c r="O80">
        <v>174</v>
      </c>
      <c r="P80">
        <v>161</v>
      </c>
      <c r="Q80">
        <v>83</v>
      </c>
      <c r="R80">
        <v>35</v>
      </c>
      <c r="S80">
        <v>14</v>
      </c>
      <c r="T80">
        <v>11</v>
      </c>
      <c r="U80">
        <v>8</v>
      </c>
      <c r="V80">
        <v>4024</v>
      </c>
      <c r="W80">
        <v>3006</v>
      </c>
      <c r="X80">
        <v>2109</v>
      </c>
      <c r="Y80">
        <v>1642</v>
      </c>
      <c r="Z80">
        <v>1144</v>
      </c>
      <c r="AA80">
        <v>726</v>
      </c>
      <c r="AB80">
        <v>604</v>
      </c>
      <c r="AC80">
        <v>242</v>
      </c>
      <c r="AD80">
        <v>117</v>
      </c>
      <c r="AE80">
        <v>0</v>
      </c>
      <c r="AF80">
        <v>0</v>
      </c>
      <c r="AG80">
        <v>0</v>
      </c>
      <c r="AH80">
        <v>0</v>
      </c>
      <c r="AI80">
        <v>0</v>
      </c>
      <c r="AJ80">
        <v>0</v>
      </c>
      <c r="AK80">
        <v>0</v>
      </c>
      <c r="AL80">
        <v>0</v>
      </c>
      <c r="AM80">
        <v>0</v>
      </c>
      <c r="AN80">
        <v>0</v>
      </c>
      <c r="AO80">
        <v>0</v>
      </c>
      <c r="AP80">
        <v>0</v>
      </c>
      <c r="AQ80">
        <v>0</v>
      </c>
      <c r="AR80">
        <v>0</v>
      </c>
      <c r="AS80">
        <v>0</v>
      </c>
      <c r="AT80">
        <v>0</v>
      </c>
      <c r="AU80">
        <v>0</v>
      </c>
      <c r="AV80">
        <v>61</v>
      </c>
      <c r="AW80">
        <v>40</v>
      </c>
    </row>
    <row r="81" spans="1:49" x14ac:dyDescent="0.25">
      <c r="A81">
        <v>201819</v>
      </c>
      <c r="B81" t="s">
        <v>19</v>
      </c>
      <c r="C81" t="s">
        <v>110</v>
      </c>
      <c r="D81" t="s">
        <v>20</v>
      </c>
      <c r="E81" t="s">
        <v>21</v>
      </c>
      <c r="F81" t="s">
        <v>22</v>
      </c>
      <c r="G81" t="s">
        <v>139</v>
      </c>
      <c r="H81" t="s">
        <v>395</v>
      </c>
      <c r="I81" t="s">
        <v>161</v>
      </c>
      <c r="J81" t="s">
        <v>161</v>
      </c>
      <c r="K81" t="s">
        <v>41</v>
      </c>
      <c r="L81" t="s">
        <v>26</v>
      </c>
      <c r="M81">
        <v>388477</v>
      </c>
      <c r="N81">
        <v>0</v>
      </c>
      <c r="O81">
        <v>0</v>
      </c>
      <c r="P81">
        <v>0</v>
      </c>
      <c r="Q81">
        <v>0</v>
      </c>
      <c r="R81">
        <v>0</v>
      </c>
      <c r="S81">
        <v>0</v>
      </c>
      <c r="T81">
        <v>0</v>
      </c>
      <c r="U81">
        <v>0</v>
      </c>
      <c r="V81">
        <v>0</v>
      </c>
      <c r="W81">
        <v>0</v>
      </c>
      <c r="X81">
        <v>0</v>
      </c>
      <c r="Y81">
        <v>0</v>
      </c>
      <c r="Z81">
        <v>0</v>
      </c>
      <c r="AA81">
        <v>0</v>
      </c>
      <c r="AB81">
        <v>0</v>
      </c>
      <c r="AC81">
        <v>0</v>
      </c>
      <c r="AD81">
        <v>0</v>
      </c>
      <c r="AE81">
        <v>3504</v>
      </c>
      <c r="AF81">
        <v>3352</v>
      </c>
      <c r="AG81">
        <v>5103</v>
      </c>
      <c r="AH81">
        <v>7167</v>
      </c>
      <c r="AI81">
        <v>9975</v>
      </c>
      <c r="AJ81">
        <v>14997</v>
      </c>
      <c r="AK81">
        <v>19360</v>
      </c>
      <c r="AL81">
        <v>22225</v>
      </c>
      <c r="AM81">
        <v>46552</v>
      </c>
      <c r="AN81">
        <v>41689</v>
      </c>
      <c r="AO81">
        <v>40691</v>
      </c>
      <c r="AP81">
        <v>44900</v>
      </c>
      <c r="AQ81">
        <v>38714</v>
      </c>
      <c r="AR81">
        <v>32873</v>
      </c>
      <c r="AS81">
        <v>23951</v>
      </c>
      <c r="AT81">
        <v>15506</v>
      </c>
      <c r="AU81">
        <v>8472</v>
      </c>
      <c r="AV81">
        <v>7844</v>
      </c>
      <c r="AW81">
        <v>1602</v>
      </c>
    </row>
    <row r="82" spans="1:49" x14ac:dyDescent="0.25">
      <c r="A82">
        <v>201819</v>
      </c>
      <c r="B82" t="s">
        <v>19</v>
      </c>
      <c r="C82" t="s">
        <v>110</v>
      </c>
      <c r="D82" t="s">
        <v>20</v>
      </c>
      <c r="E82" t="s">
        <v>21</v>
      </c>
      <c r="F82" t="s">
        <v>22</v>
      </c>
      <c r="G82" t="s">
        <v>139</v>
      </c>
      <c r="H82" t="s">
        <v>395</v>
      </c>
      <c r="I82" t="s">
        <v>161</v>
      </c>
      <c r="J82" t="s">
        <v>161</v>
      </c>
      <c r="K82" t="s">
        <v>44</v>
      </c>
      <c r="L82" t="s">
        <v>26</v>
      </c>
      <c r="M82">
        <v>9184</v>
      </c>
      <c r="N82">
        <v>0</v>
      </c>
      <c r="O82">
        <v>0</v>
      </c>
      <c r="P82">
        <v>0</v>
      </c>
      <c r="Q82">
        <v>0</v>
      </c>
      <c r="R82">
        <v>0</v>
      </c>
      <c r="S82">
        <v>0</v>
      </c>
      <c r="T82">
        <v>0</v>
      </c>
      <c r="U82">
        <v>0</v>
      </c>
      <c r="V82">
        <v>386</v>
      </c>
      <c r="W82">
        <v>714</v>
      </c>
      <c r="X82">
        <v>1041</v>
      </c>
      <c r="Y82">
        <v>1500</v>
      </c>
      <c r="Z82">
        <v>1505</v>
      </c>
      <c r="AA82">
        <v>1418</v>
      </c>
      <c r="AB82">
        <v>1601</v>
      </c>
      <c r="AC82">
        <v>729</v>
      </c>
      <c r="AD82">
        <v>208</v>
      </c>
      <c r="AE82">
        <v>0</v>
      </c>
      <c r="AF82">
        <v>0</v>
      </c>
      <c r="AG82">
        <v>0</v>
      </c>
      <c r="AH82">
        <v>0</v>
      </c>
      <c r="AI82">
        <v>0</v>
      </c>
      <c r="AJ82">
        <v>0</v>
      </c>
      <c r="AK82">
        <v>0</v>
      </c>
      <c r="AL82">
        <v>0</v>
      </c>
      <c r="AM82">
        <v>0</v>
      </c>
      <c r="AN82">
        <v>0</v>
      </c>
      <c r="AO82">
        <v>0</v>
      </c>
      <c r="AP82">
        <v>0</v>
      </c>
      <c r="AQ82">
        <v>0</v>
      </c>
      <c r="AR82">
        <v>0</v>
      </c>
      <c r="AS82">
        <v>0</v>
      </c>
      <c r="AT82">
        <v>0</v>
      </c>
      <c r="AU82">
        <v>0</v>
      </c>
      <c r="AV82">
        <v>67</v>
      </c>
      <c r="AW82">
        <v>15</v>
      </c>
    </row>
    <row r="83" spans="1:49" x14ac:dyDescent="0.25">
      <c r="A83">
        <v>201819</v>
      </c>
      <c r="B83" t="s">
        <v>19</v>
      </c>
      <c r="C83" t="s">
        <v>110</v>
      </c>
      <c r="D83" t="s">
        <v>20</v>
      </c>
      <c r="E83" t="s">
        <v>21</v>
      </c>
      <c r="F83" t="s">
        <v>22</v>
      </c>
      <c r="G83" t="s">
        <v>139</v>
      </c>
      <c r="H83" t="s">
        <v>395</v>
      </c>
      <c r="I83" t="s">
        <v>161</v>
      </c>
      <c r="J83" t="s">
        <v>161</v>
      </c>
      <c r="K83" t="s">
        <v>58</v>
      </c>
      <c r="L83" t="s">
        <v>26</v>
      </c>
      <c r="M83">
        <v>554829</v>
      </c>
      <c r="N83">
        <v>0</v>
      </c>
      <c r="O83">
        <v>0</v>
      </c>
      <c r="P83">
        <v>0</v>
      </c>
      <c r="Q83">
        <v>0</v>
      </c>
      <c r="R83">
        <v>0</v>
      </c>
      <c r="S83">
        <v>0</v>
      </c>
      <c r="T83">
        <v>0</v>
      </c>
      <c r="U83">
        <v>0</v>
      </c>
      <c r="V83">
        <v>20967</v>
      </c>
      <c r="W83">
        <v>39559</v>
      </c>
      <c r="X83">
        <v>52720</v>
      </c>
      <c r="Y83">
        <v>63267</v>
      </c>
      <c r="Z83">
        <v>100551</v>
      </c>
      <c r="AA83">
        <v>117531</v>
      </c>
      <c r="AB83">
        <v>70276</v>
      </c>
      <c r="AC83">
        <v>47161</v>
      </c>
      <c r="AD83">
        <v>29747</v>
      </c>
      <c r="AE83">
        <v>0</v>
      </c>
      <c r="AF83">
        <v>0</v>
      </c>
      <c r="AG83">
        <v>0</v>
      </c>
      <c r="AH83">
        <v>0</v>
      </c>
      <c r="AI83">
        <v>0</v>
      </c>
      <c r="AJ83">
        <v>0</v>
      </c>
      <c r="AK83">
        <v>0</v>
      </c>
      <c r="AL83">
        <v>0</v>
      </c>
      <c r="AM83">
        <v>0</v>
      </c>
      <c r="AN83">
        <v>0</v>
      </c>
      <c r="AO83">
        <v>0</v>
      </c>
      <c r="AP83">
        <v>0</v>
      </c>
      <c r="AQ83">
        <v>0</v>
      </c>
      <c r="AR83">
        <v>0</v>
      </c>
      <c r="AS83">
        <v>0</v>
      </c>
      <c r="AT83">
        <v>0</v>
      </c>
      <c r="AU83">
        <v>0</v>
      </c>
      <c r="AV83">
        <v>10103</v>
      </c>
      <c r="AW83">
        <v>2947</v>
      </c>
    </row>
    <row r="84" spans="1:49" x14ac:dyDescent="0.25">
      <c r="A84">
        <v>201819</v>
      </c>
      <c r="B84" t="s">
        <v>19</v>
      </c>
      <c r="C84" t="s">
        <v>110</v>
      </c>
      <c r="D84" t="s">
        <v>20</v>
      </c>
      <c r="E84" t="s">
        <v>21</v>
      </c>
      <c r="F84" t="s">
        <v>22</v>
      </c>
      <c r="G84" t="s">
        <v>139</v>
      </c>
      <c r="H84" t="s">
        <v>395</v>
      </c>
      <c r="I84" t="s">
        <v>161</v>
      </c>
      <c r="J84" t="s">
        <v>161</v>
      </c>
      <c r="K84" t="s">
        <v>29</v>
      </c>
      <c r="L84" t="s">
        <v>27</v>
      </c>
      <c r="M84">
        <v>1104919</v>
      </c>
      <c r="N84">
        <v>0</v>
      </c>
      <c r="O84">
        <v>0</v>
      </c>
      <c r="P84">
        <v>0</v>
      </c>
      <c r="Q84">
        <v>0</v>
      </c>
      <c r="R84">
        <v>0</v>
      </c>
      <c r="S84">
        <v>0</v>
      </c>
      <c r="T84">
        <v>0</v>
      </c>
      <c r="U84">
        <v>0</v>
      </c>
      <c r="V84">
        <v>35108</v>
      </c>
      <c r="W84">
        <v>64496</v>
      </c>
      <c r="X84">
        <v>107170</v>
      </c>
      <c r="Y84">
        <v>181690</v>
      </c>
      <c r="Z84">
        <v>214901</v>
      </c>
      <c r="AA84">
        <v>188089</v>
      </c>
      <c r="AB84">
        <v>181417</v>
      </c>
      <c r="AC84">
        <v>76881</v>
      </c>
      <c r="AD84">
        <v>34423</v>
      </c>
      <c r="AE84">
        <v>0</v>
      </c>
      <c r="AF84">
        <v>0</v>
      </c>
      <c r="AG84">
        <v>0</v>
      </c>
      <c r="AH84">
        <v>0</v>
      </c>
      <c r="AI84">
        <v>0</v>
      </c>
      <c r="AJ84">
        <v>0</v>
      </c>
      <c r="AK84">
        <v>0</v>
      </c>
      <c r="AL84">
        <v>0</v>
      </c>
      <c r="AM84">
        <v>0</v>
      </c>
      <c r="AN84">
        <v>0</v>
      </c>
      <c r="AO84">
        <v>0</v>
      </c>
      <c r="AP84">
        <v>0</v>
      </c>
      <c r="AQ84">
        <v>0</v>
      </c>
      <c r="AR84">
        <v>0</v>
      </c>
      <c r="AS84">
        <v>0</v>
      </c>
      <c r="AT84">
        <v>0</v>
      </c>
      <c r="AU84">
        <v>0</v>
      </c>
      <c r="AV84">
        <v>14831</v>
      </c>
      <c r="AW84">
        <v>5913</v>
      </c>
    </row>
    <row r="85" spans="1:49" x14ac:dyDescent="0.25">
      <c r="A85">
        <v>201819</v>
      </c>
      <c r="B85" t="s">
        <v>19</v>
      </c>
      <c r="C85" t="s">
        <v>110</v>
      </c>
      <c r="D85" t="s">
        <v>20</v>
      </c>
      <c r="E85" t="s">
        <v>21</v>
      </c>
      <c r="F85" t="s">
        <v>22</v>
      </c>
      <c r="G85" t="s">
        <v>139</v>
      </c>
      <c r="H85" t="s">
        <v>395</v>
      </c>
      <c r="I85" t="s">
        <v>161</v>
      </c>
      <c r="J85" t="s">
        <v>161</v>
      </c>
      <c r="K85" t="s">
        <v>43</v>
      </c>
      <c r="L85" t="s">
        <v>27</v>
      </c>
      <c r="M85">
        <v>77572</v>
      </c>
      <c r="N85">
        <v>0</v>
      </c>
      <c r="O85">
        <v>0</v>
      </c>
      <c r="P85">
        <v>0</v>
      </c>
      <c r="Q85">
        <v>0</v>
      </c>
      <c r="R85">
        <v>0</v>
      </c>
      <c r="S85">
        <v>0</v>
      </c>
      <c r="T85">
        <v>0</v>
      </c>
      <c r="U85">
        <v>0</v>
      </c>
      <c r="V85">
        <v>3010</v>
      </c>
      <c r="W85">
        <v>5972</v>
      </c>
      <c r="X85">
        <v>7652</v>
      </c>
      <c r="Y85">
        <v>10085</v>
      </c>
      <c r="Z85">
        <v>10975</v>
      </c>
      <c r="AA85">
        <v>10653</v>
      </c>
      <c r="AB85">
        <v>11604</v>
      </c>
      <c r="AC85">
        <v>8709</v>
      </c>
      <c r="AD85">
        <v>6162</v>
      </c>
      <c r="AE85">
        <v>0</v>
      </c>
      <c r="AF85">
        <v>0</v>
      </c>
      <c r="AG85">
        <v>0</v>
      </c>
      <c r="AH85">
        <v>0</v>
      </c>
      <c r="AI85">
        <v>0</v>
      </c>
      <c r="AJ85">
        <v>0</v>
      </c>
      <c r="AK85">
        <v>0</v>
      </c>
      <c r="AL85">
        <v>0</v>
      </c>
      <c r="AM85">
        <v>0</v>
      </c>
      <c r="AN85">
        <v>0</v>
      </c>
      <c r="AO85">
        <v>0</v>
      </c>
      <c r="AP85">
        <v>0</v>
      </c>
      <c r="AQ85">
        <v>0</v>
      </c>
      <c r="AR85">
        <v>0</v>
      </c>
      <c r="AS85">
        <v>0</v>
      </c>
      <c r="AT85">
        <v>0</v>
      </c>
      <c r="AU85">
        <v>0</v>
      </c>
      <c r="AV85">
        <v>2544</v>
      </c>
      <c r="AW85">
        <v>206</v>
      </c>
    </row>
    <row r="86" spans="1:49" x14ac:dyDescent="0.25">
      <c r="A86">
        <v>201819</v>
      </c>
      <c r="B86" t="s">
        <v>19</v>
      </c>
      <c r="C86" t="s">
        <v>110</v>
      </c>
      <c r="D86" t="s">
        <v>20</v>
      </c>
      <c r="E86" t="s">
        <v>21</v>
      </c>
      <c r="F86" t="s">
        <v>22</v>
      </c>
      <c r="G86" t="s">
        <v>139</v>
      </c>
      <c r="H86" t="s">
        <v>395</v>
      </c>
      <c r="I86" t="s">
        <v>161</v>
      </c>
      <c r="J86" t="s">
        <v>161</v>
      </c>
      <c r="K86" t="s">
        <v>165</v>
      </c>
      <c r="L86" t="s">
        <v>27</v>
      </c>
      <c r="M86">
        <v>88380</v>
      </c>
      <c r="N86">
        <v>0</v>
      </c>
      <c r="O86">
        <v>0</v>
      </c>
      <c r="P86">
        <v>0</v>
      </c>
      <c r="Q86">
        <v>0</v>
      </c>
      <c r="R86">
        <v>0</v>
      </c>
      <c r="S86">
        <v>0</v>
      </c>
      <c r="T86">
        <v>0</v>
      </c>
      <c r="U86">
        <v>0</v>
      </c>
      <c r="V86">
        <v>3376</v>
      </c>
      <c r="W86">
        <v>5687</v>
      </c>
      <c r="X86">
        <v>8098</v>
      </c>
      <c r="Y86">
        <v>12277</v>
      </c>
      <c r="Z86">
        <v>13380</v>
      </c>
      <c r="AA86">
        <v>13082</v>
      </c>
      <c r="AB86">
        <v>16109</v>
      </c>
      <c r="AC86">
        <v>10054</v>
      </c>
      <c r="AD86">
        <v>4832</v>
      </c>
      <c r="AE86">
        <v>0</v>
      </c>
      <c r="AF86">
        <v>0</v>
      </c>
      <c r="AG86">
        <v>0</v>
      </c>
      <c r="AH86">
        <v>0</v>
      </c>
      <c r="AI86">
        <v>0</v>
      </c>
      <c r="AJ86">
        <v>0</v>
      </c>
      <c r="AK86">
        <v>0</v>
      </c>
      <c r="AL86">
        <v>0</v>
      </c>
      <c r="AM86">
        <v>0</v>
      </c>
      <c r="AN86">
        <v>0</v>
      </c>
      <c r="AO86">
        <v>0</v>
      </c>
      <c r="AP86">
        <v>0</v>
      </c>
      <c r="AQ86">
        <v>0</v>
      </c>
      <c r="AR86">
        <v>0</v>
      </c>
      <c r="AS86">
        <v>0</v>
      </c>
      <c r="AT86">
        <v>0</v>
      </c>
      <c r="AU86">
        <v>0</v>
      </c>
      <c r="AV86">
        <v>1399</v>
      </c>
      <c r="AW86">
        <v>86</v>
      </c>
    </row>
    <row r="87" spans="1:49" x14ac:dyDescent="0.25">
      <c r="A87">
        <v>201819</v>
      </c>
      <c r="B87" t="s">
        <v>19</v>
      </c>
      <c r="C87" t="s">
        <v>110</v>
      </c>
      <c r="D87" t="s">
        <v>20</v>
      </c>
      <c r="E87" t="s">
        <v>21</v>
      </c>
      <c r="F87" t="s">
        <v>22</v>
      </c>
      <c r="G87" t="s">
        <v>139</v>
      </c>
      <c r="H87" t="s">
        <v>395</v>
      </c>
      <c r="I87" t="s">
        <v>161</v>
      </c>
      <c r="J87" t="s">
        <v>161</v>
      </c>
      <c r="K87" t="s">
        <v>60</v>
      </c>
      <c r="L87" t="s">
        <v>27</v>
      </c>
      <c r="M87">
        <v>30498</v>
      </c>
      <c r="N87">
        <v>0</v>
      </c>
      <c r="O87">
        <v>0</v>
      </c>
      <c r="P87">
        <v>0</v>
      </c>
      <c r="Q87">
        <v>0</v>
      </c>
      <c r="R87">
        <v>0</v>
      </c>
      <c r="S87">
        <v>0</v>
      </c>
      <c r="T87">
        <v>0</v>
      </c>
      <c r="U87">
        <v>0</v>
      </c>
      <c r="V87">
        <v>879</v>
      </c>
      <c r="W87">
        <v>1628</v>
      </c>
      <c r="X87">
        <v>2783</v>
      </c>
      <c r="Y87">
        <v>4844</v>
      </c>
      <c r="Z87">
        <v>5551</v>
      </c>
      <c r="AA87">
        <v>4877</v>
      </c>
      <c r="AB87">
        <v>5176</v>
      </c>
      <c r="AC87">
        <v>2968</v>
      </c>
      <c r="AD87">
        <v>1323</v>
      </c>
      <c r="AE87">
        <v>0</v>
      </c>
      <c r="AF87">
        <v>0</v>
      </c>
      <c r="AG87">
        <v>0</v>
      </c>
      <c r="AH87">
        <v>0</v>
      </c>
      <c r="AI87">
        <v>0</v>
      </c>
      <c r="AJ87">
        <v>0</v>
      </c>
      <c r="AK87">
        <v>0</v>
      </c>
      <c r="AL87">
        <v>0</v>
      </c>
      <c r="AM87">
        <v>0</v>
      </c>
      <c r="AN87">
        <v>0</v>
      </c>
      <c r="AO87">
        <v>0</v>
      </c>
      <c r="AP87">
        <v>0</v>
      </c>
      <c r="AQ87">
        <v>0</v>
      </c>
      <c r="AR87">
        <v>0</v>
      </c>
      <c r="AS87">
        <v>0</v>
      </c>
      <c r="AT87">
        <v>0</v>
      </c>
      <c r="AU87">
        <v>0</v>
      </c>
      <c r="AV87">
        <v>409</v>
      </c>
      <c r="AW87">
        <v>60</v>
      </c>
    </row>
    <row r="88" spans="1:49" x14ac:dyDescent="0.25">
      <c r="A88">
        <v>201819</v>
      </c>
      <c r="B88" t="s">
        <v>19</v>
      </c>
      <c r="C88" t="s">
        <v>110</v>
      </c>
      <c r="D88" t="s">
        <v>20</v>
      </c>
      <c r="E88" t="s">
        <v>21</v>
      </c>
      <c r="F88" t="s">
        <v>22</v>
      </c>
      <c r="G88" t="s">
        <v>139</v>
      </c>
      <c r="H88" t="s">
        <v>395</v>
      </c>
      <c r="I88" t="s">
        <v>161</v>
      </c>
      <c r="J88" t="s">
        <v>161</v>
      </c>
      <c r="K88" t="s">
        <v>64</v>
      </c>
      <c r="L88" t="s">
        <v>27</v>
      </c>
      <c r="M88">
        <v>1812</v>
      </c>
      <c r="N88">
        <v>0</v>
      </c>
      <c r="O88">
        <v>0</v>
      </c>
      <c r="P88">
        <v>0</v>
      </c>
      <c r="Q88">
        <v>0</v>
      </c>
      <c r="R88">
        <v>0</v>
      </c>
      <c r="S88">
        <v>0</v>
      </c>
      <c r="T88">
        <v>0</v>
      </c>
      <c r="U88">
        <v>0</v>
      </c>
      <c r="V88">
        <v>331</v>
      </c>
      <c r="W88">
        <v>270</v>
      </c>
      <c r="X88">
        <v>221</v>
      </c>
      <c r="Y88">
        <v>261</v>
      </c>
      <c r="Z88">
        <v>191</v>
      </c>
      <c r="AA88">
        <v>207</v>
      </c>
      <c r="AB88">
        <v>145</v>
      </c>
      <c r="AC88">
        <v>96</v>
      </c>
      <c r="AD88">
        <v>57</v>
      </c>
      <c r="AE88">
        <v>0</v>
      </c>
      <c r="AF88">
        <v>0</v>
      </c>
      <c r="AG88">
        <v>0</v>
      </c>
      <c r="AH88">
        <v>0</v>
      </c>
      <c r="AI88">
        <v>0</v>
      </c>
      <c r="AJ88">
        <v>0</v>
      </c>
      <c r="AK88">
        <v>0</v>
      </c>
      <c r="AL88">
        <v>0</v>
      </c>
      <c r="AM88">
        <v>0</v>
      </c>
      <c r="AN88">
        <v>0</v>
      </c>
      <c r="AO88">
        <v>0</v>
      </c>
      <c r="AP88">
        <v>0</v>
      </c>
      <c r="AQ88">
        <v>0</v>
      </c>
      <c r="AR88">
        <v>0</v>
      </c>
      <c r="AS88">
        <v>0</v>
      </c>
      <c r="AT88">
        <v>0</v>
      </c>
      <c r="AU88">
        <v>0</v>
      </c>
      <c r="AV88">
        <v>28</v>
      </c>
      <c r="AW88">
        <v>5</v>
      </c>
    </row>
    <row r="89" spans="1:49" x14ac:dyDescent="0.25">
      <c r="A89">
        <v>201819</v>
      </c>
      <c r="B89" t="s">
        <v>19</v>
      </c>
      <c r="C89" t="s">
        <v>110</v>
      </c>
      <c r="D89" t="s">
        <v>20</v>
      </c>
      <c r="E89" t="s">
        <v>21</v>
      </c>
      <c r="F89" t="s">
        <v>22</v>
      </c>
      <c r="G89" t="s">
        <v>139</v>
      </c>
      <c r="H89" t="s">
        <v>395</v>
      </c>
      <c r="I89" t="s">
        <v>161</v>
      </c>
      <c r="J89" t="s">
        <v>161</v>
      </c>
      <c r="K89" t="s">
        <v>36</v>
      </c>
      <c r="L89" t="s">
        <v>26</v>
      </c>
      <c r="M89">
        <v>161385</v>
      </c>
      <c r="N89">
        <v>0</v>
      </c>
      <c r="O89">
        <v>0</v>
      </c>
      <c r="P89">
        <v>0</v>
      </c>
      <c r="Q89">
        <v>0</v>
      </c>
      <c r="R89">
        <v>0</v>
      </c>
      <c r="S89">
        <v>0</v>
      </c>
      <c r="T89">
        <v>0</v>
      </c>
      <c r="U89">
        <v>0</v>
      </c>
      <c r="V89">
        <v>20399</v>
      </c>
      <c r="W89">
        <v>23587</v>
      </c>
      <c r="X89">
        <v>25686</v>
      </c>
      <c r="Y89">
        <v>33837</v>
      </c>
      <c r="Z89">
        <v>26872</v>
      </c>
      <c r="AA89">
        <v>15305</v>
      </c>
      <c r="AB89">
        <v>8695</v>
      </c>
      <c r="AC89">
        <v>3692</v>
      </c>
      <c r="AD89">
        <v>1943</v>
      </c>
      <c r="AE89">
        <v>0</v>
      </c>
      <c r="AF89">
        <v>0</v>
      </c>
      <c r="AG89">
        <v>0</v>
      </c>
      <c r="AH89">
        <v>0</v>
      </c>
      <c r="AI89">
        <v>0</v>
      </c>
      <c r="AJ89">
        <v>0</v>
      </c>
      <c r="AK89">
        <v>0</v>
      </c>
      <c r="AL89">
        <v>0</v>
      </c>
      <c r="AM89">
        <v>0</v>
      </c>
      <c r="AN89">
        <v>0</v>
      </c>
      <c r="AO89">
        <v>0</v>
      </c>
      <c r="AP89">
        <v>0</v>
      </c>
      <c r="AQ89">
        <v>0</v>
      </c>
      <c r="AR89">
        <v>0</v>
      </c>
      <c r="AS89">
        <v>0</v>
      </c>
      <c r="AT89">
        <v>0</v>
      </c>
      <c r="AU89">
        <v>0</v>
      </c>
      <c r="AV89">
        <v>988</v>
      </c>
      <c r="AW89">
        <v>381</v>
      </c>
    </row>
    <row r="90" spans="1:49" x14ac:dyDescent="0.25">
      <c r="A90">
        <v>201819</v>
      </c>
      <c r="B90" t="s">
        <v>19</v>
      </c>
      <c r="C90" t="s">
        <v>110</v>
      </c>
      <c r="D90" t="s">
        <v>20</v>
      </c>
      <c r="E90" t="s">
        <v>21</v>
      </c>
      <c r="F90" t="s">
        <v>22</v>
      </c>
      <c r="G90" t="s">
        <v>139</v>
      </c>
      <c r="H90" t="s">
        <v>395</v>
      </c>
      <c r="I90" t="s">
        <v>161</v>
      </c>
      <c r="J90" t="s">
        <v>161</v>
      </c>
      <c r="K90" t="s">
        <v>47</v>
      </c>
      <c r="L90" t="s">
        <v>26</v>
      </c>
      <c r="M90">
        <v>2854</v>
      </c>
      <c r="N90">
        <v>0</v>
      </c>
      <c r="O90">
        <v>0</v>
      </c>
      <c r="P90">
        <v>0</v>
      </c>
      <c r="Q90">
        <v>0</v>
      </c>
      <c r="R90">
        <v>0</v>
      </c>
      <c r="S90">
        <v>0</v>
      </c>
      <c r="T90">
        <v>0</v>
      </c>
      <c r="U90">
        <v>0</v>
      </c>
      <c r="V90">
        <v>47</v>
      </c>
      <c r="W90">
        <v>109</v>
      </c>
      <c r="X90">
        <v>169</v>
      </c>
      <c r="Y90">
        <v>362</v>
      </c>
      <c r="Z90">
        <v>368</v>
      </c>
      <c r="AA90">
        <v>393</v>
      </c>
      <c r="AB90">
        <v>643</v>
      </c>
      <c r="AC90">
        <v>457</v>
      </c>
      <c r="AD90">
        <v>233</v>
      </c>
      <c r="AE90">
        <v>0</v>
      </c>
      <c r="AF90">
        <v>0</v>
      </c>
      <c r="AG90">
        <v>0</v>
      </c>
      <c r="AH90">
        <v>0</v>
      </c>
      <c r="AI90">
        <v>0</v>
      </c>
      <c r="AJ90">
        <v>0</v>
      </c>
      <c r="AK90">
        <v>0</v>
      </c>
      <c r="AL90">
        <v>0</v>
      </c>
      <c r="AM90">
        <v>0</v>
      </c>
      <c r="AN90">
        <v>0</v>
      </c>
      <c r="AO90">
        <v>0</v>
      </c>
      <c r="AP90">
        <v>0</v>
      </c>
      <c r="AQ90">
        <v>0</v>
      </c>
      <c r="AR90">
        <v>0</v>
      </c>
      <c r="AS90">
        <v>0</v>
      </c>
      <c r="AT90">
        <v>0</v>
      </c>
      <c r="AU90">
        <v>0</v>
      </c>
      <c r="AV90">
        <v>72</v>
      </c>
      <c r="AW90">
        <v>1</v>
      </c>
    </row>
    <row r="91" spans="1:49" x14ac:dyDescent="0.25">
      <c r="A91">
        <v>201819</v>
      </c>
      <c r="B91" t="s">
        <v>19</v>
      </c>
      <c r="C91" t="s">
        <v>110</v>
      </c>
      <c r="D91" t="s">
        <v>20</v>
      </c>
      <c r="E91" t="s">
        <v>21</v>
      </c>
      <c r="F91" t="s">
        <v>22</v>
      </c>
      <c r="G91" t="s">
        <v>139</v>
      </c>
      <c r="H91" t="s">
        <v>395</v>
      </c>
      <c r="I91" t="s">
        <v>161</v>
      </c>
      <c r="J91" t="s">
        <v>161</v>
      </c>
      <c r="K91" t="s">
        <v>67</v>
      </c>
      <c r="L91" t="s">
        <v>26</v>
      </c>
      <c r="M91">
        <v>225024</v>
      </c>
      <c r="N91">
        <v>0</v>
      </c>
      <c r="O91">
        <v>0</v>
      </c>
      <c r="P91">
        <v>0</v>
      </c>
      <c r="Q91">
        <v>0</v>
      </c>
      <c r="R91">
        <v>0</v>
      </c>
      <c r="S91">
        <v>0</v>
      </c>
      <c r="T91">
        <v>0</v>
      </c>
      <c r="U91">
        <v>0</v>
      </c>
      <c r="V91">
        <v>16797</v>
      </c>
      <c r="W91">
        <v>23405</v>
      </c>
      <c r="X91">
        <v>28397</v>
      </c>
      <c r="Y91">
        <v>36159</v>
      </c>
      <c r="Z91">
        <v>32295</v>
      </c>
      <c r="AA91">
        <v>25614</v>
      </c>
      <c r="AB91">
        <v>31021</v>
      </c>
      <c r="AC91">
        <v>18037</v>
      </c>
      <c r="AD91">
        <v>9218</v>
      </c>
      <c r="AE91">
        <v>0</v>
      </c>
      <c r="AF91">
        <v>0</v>
      </c>
      <c r="AG91">
        <v>0</v>
      </c>
      <c r="AH91">
        <v>0</v>
      </c>
      <c r="AI91">
        <v>0</v>
      </c>
      <c r="AJ91">
        <v>0</v>
      </c>
      <c r="AK91">
        <v>0</v>
      </c>
      <c r="AL91">
        <v>0</v>
      </c>
      <c r="AM91">
        <v>0</v>
      </c>
      <c r="AN91">
        <v>0</v>
      </c>
      <c r="AO91">
        <v>0</v>
      </c>
      <c r="AP91">
        <v>0</v>
      </c>
      <c r="AQ91">
        <v>0</v>
      </c>
      <c r="AR91">
        <v>0</v>
      </c>
      <c r="AS91">
        <v>0</v>
      </c>
      <c r="AT91">
        <v>0</v>
      </c>
      <c r="AU91">
        <v>0</v>
      </c>
      <c r="AV91">
        <v>3321</v>
      </c>
      <c r="AW91">
        <v>760</v>
      </c>
    </row>
    <row r="92" spans="1:49" x14ac:dyDescent="0.25">
      <c r="A92">
        <v>201819</v>
      </c>
      <c r="B92" t="s">
        <v>19</v>
      </c>
      <c r="C92" t="s">
        <v>110</v>
      </c>
      <c r="D92" t="s">
        <v>20</v>
      </c>
      <c r="E92" t="s">
        <v>21</v>
      </c>
      <c r="F92" t="s">
        <v>22</v>
      </c>
      <c r="G92" t="s">
        <v>139</v>
      </c>
      <c r="H92" t="s">
        <v>395</v>
      </c>
      <c r="I92" t="s">
        <v>161</v>
      </c>
      <c r="J92" t="s">
        <v>161</v>
      </c>
      <c r="K92" t="s">
        <v>34</v>
      </c>
      <c r="L92" t="s">
        <v>27</v>
      </c>
      <c r="M92">
        <v>586077</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row>
    <row r="93" spans="1:49" x14ac:dyDescent="0.25">
      <c r="A93">
        <v>201819</v>
      </c>
      <c r="B93" t="s">
        <v>19</v>
      </c>
      <c r="C93" t="s">
        <v>110</v>
      </c>
      <c r="D93" t="s">
        <v>20</v>
      </c>
      <c r="E93" t="s">
        <v>21</v>
      </c>
      <c r="F93" t="s">
        <v>22</v>
      </c>
      <c r="G93" t="s">
        <v>139</v>
      </c>
      <c r="H93" t="s">
        <v>395</v>
      </c>
      <c r="I93" t="s">
        <v>161</v>
      </c>
      <c r="J93" t="s">
        <v>161</v>
      </c>
      <c r="K93" t="s">
        <v>61</v>
      </c>
      <c r="L93" t="s">
        <v>27</v>
      </c>
      <c r="M93">
        <v>34554</v>
      </c>
      <c r="N93">
        <v>0</v>
      </c>
      <c r="O93">
        <v>0</v>
      </c>
      <c r="P93">
        <v>0</v>
      </c>
      <c r="Q93">
        <v>0</v>
      </c>
      <c r="R93">
        <v>0</v>
      </c>
      <c r="S93">
        <v>0</v>
      </c>
      <c r="T93">
        <v>0</v>
      </c>
      <c r="U93">
        <v>0</v>
      </c>
      <c r="V93">
        <v>2840</v>
      </c>
      <c r="W93">
        <v>3624</v>
      </c>
      <c r="X93">
        <v>4475</v>
      </c>
      <c r="Y93">
        <v>5613</v>
      </c>
      <c r="Z93">
        <v>5297</v>
      </c>
      <c r="AA93">
        <v>4216</v>
      </c>
      <c r="AB93">
        <v>5309</v>
      </c>
      <c r="AC93">
        <v>2168</v>
      </c>
      <c r="AD93">
        <v>659</v>
      </c>
      <c r="AE93">
        <v>0</v>
      </c>
      <c r="AF93">
        <v>0</v>
      </c>
      <c r="AG93">
        <v>0</v>
      </c>
      <c r="AH93">
        <v>0</v>
      </c>
      <c r="AI93">
        <v>0</v>
      </c>
      <c r="AJ93">
        <v>0</v>
      </c>
      <c r="AK93">
        <v>0</v>
      </c>
      <c r="AL93">
        <v>0</v>
      </c>
      <c r="AM93">
        <v>0</v>
      </c>
      <c r="AN93">
        <v>0</v>
      </c>
      <c r="AO93">
        <v>0</v>
      </c>
      <c r="AP93">
        <v>0</v>
      </c>
      <c r="AQ93">
        <v>0</v>
      </c>
      <c r="AR93">
        <v>0</v>
      </c>
      <c r="AS93">
        <v>0</v>
      </c>
      <c r="AT93">
        <v>0</v>
      </c>
      <c r="AU93">
        <v>0</v>
      </c>
      <c r="AV93">
        <v>313</v>
      </c>
      <c r="AW93">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heetViews>
  <sheetFormatPr defaultRowHeight="15" x14ac:dyDescent="0.25"/>
  <cols>
    <col min="1" max="1" width="31.140625" style="34" bestFit="1" customWidth="1"/>
    <col min="3" max="3" width="57.140625" bestFit="1" customWidth="1"/>
    <col min="4" max="4" width="13.85546875" bestFit="1" customWidth="1"/>
  </cols>
  <sheetData>
    <row r="1" spans="1:6" s="2" customFormat="1" x14ac:dyDescent="0.25">
      <c r="A1" s="33" t="s">
        <v>313</v>
      </c>
      <c r="B1" s="26" t="s">
        <v>314</v>
      </c>
      <c r="C1" s="27" t="s">
        <v>315</v>
      </c>
      <c r="D1" s="28" t="s">
        <v>316</v>
      </c>
      <c r="E1"/>
      <c r="F1"/>
    </row>
    <row r="2" spans="1:6" x14ac:dyDescent="0.25">
      <c r="A2" t="s">
        <v>0</v>
      </c>
      <c r="B2" t="s">
        <v>317</v>
      </c>
      <c r="C2" s="29" t="s">
        <v>318</v>
      </c>
      <c r="D2" s="30">
        <v>201819</v>
      </c>
    </row>
    <row r="3" spans="1:6" x14ac:dyDescent="0.25">
      <c r="A3" t="s">
        <v>1</v>
      </c>
      <c r="B3" t="s">
        <v>317</v>
      </c>
      <c r="C3" s="29" t="s">
        <v>319</v>
      </c>
      <c r="D3" s="31" t="s">
        <v>19</v>
      </c>
    </row>
    <row r="4" spans="1:6" x14ac:dyDescent="0.25">
      <c r="A4" t="s">
        <v>2</v>
      </c>
      <c r="B4" t="s">
        <v>317</v>
      </c>
      <c r="C4" s="29" t="s">
        <v>320</v>
      </c>
      <c r="D4" s="29" t="s">
        <v>110</v>
      </c>
    </row>
    <row r="5" spans="1:6" x14ac:dyDescent="0.25">
      <c r="A5" t="s">
        <v>3</v>
      </c>
      <c r="B5" t="s">
        <v>317</v>
      </c>
      <c r="C5" s="29" t="s">
        <v>321</v>
      </c>
      <c r="D5" s="29" t="s">
        <v>20</v>
      </c>
    </row>
    <row r="6" spans="1:6" x14ac:dyDescent="0.25">
      <c r="A6" t="s">
        <v>4</v>
      </c>
      <c r="B6" t="s">
        <v>317</v>
      </c>
      <c r="C6" s="29" t="s">
        <v>322</v>
      </c>
      <c r="D6" s="29" t="s">
        <v>21</v>
      </c>
    </row>
    <row r="7" spans="1:6" x14ac:dyDescent="0.25">
      <c r="A7" t="s">
        <v>5</v>
      </c>
      <c r="B7" t="s">
        <v>317</v>
      </c>
      <c r="C7" s="29" t="s">
        <v>323</v>
      </c>
      <c r="D7" s="29" t="s">
        <v>22</v>
      </c>
    </row>
    <row r="8" spans="1:6" x14ac:dyDescent="0.25">
      <c r="A8" t="s">
        <v>7</v>
      </c>
      <c r="B8" t="s">
        <v>317</v>
      </c>
      <c r="C8" s="29" t="s">
        <v>326</v>
      </c>
      <c r="D8" s="29" t="s">
        <v>139</v>
      </c>
    </row>
    <row r="9" spans="1:6" x14ac:dyDescent="0.25">
      <c r="A9" s="6" t="s">
        <v>8</v>
      </c>
      <c r="B9" t="s">
        <v>317</v>
      </c>
      <c r="C9" s="29" t="s">
        <v>327</v>
      </c>
      <c r="D9" s="29" t="s">
        <v>395</v>
      </c>
    </row>
    <row r="10" spans="1:6" x14ac:dyDescent="0.25">
      <c r="A10" s="32" t="s">
        <v>158</v>
      </c>
      <c r="B10" t="s">
        <v>317</v>
      </c>
      <c r="C10" s="29" t="s">
        <v>329</v>
      </c>
      <c r="D10" s="29" t="s">
        <v>161</v>
      </c>
    </row>
    <row r="11" spans="1:6" x14ac:dyDescent="0.25">
      <c r="A11" s="32" t="s">
        <v>159</v>
      </c>
      <c r="B11" t="s">
        <v>317</v>
      </c>
      <c r="C11" s="29" t="s">
        <v>331</v>
      </c>
      <c r="D11" s="29" t="s">
        <v>161</v>
      </c>
    </row>
    <row r="12" spans="1:6" x14ac:dyDescent="0.25">
      <c r="A12" s="6" t="s">
        <v>9</v>
      </c>
      <c r="B12" t="s">
        <v>333</v>
      </c>
      <c r="C12" t="s">
        <v>334</v>
      </c>
    </row>
    <row r="13" spans="1:6" x14ac:dyDescent="0.25">
      <c r="A13" s="34" t="s">
        <v>10</v>
      </c>
      <c r="B13" t="s">
        <v>333</v>
      </c>
      <c r="C13" t="s">
        <v>335</v>
      </c>
    </row>
    <row r="14" spans="1:6" x14ac:dyDescent="0.25">
      <c r="A14" s="34" t="s">
        <v>92</v>
      </c>
      <c r="B14" t="s">
        <v>333</v>
      </c>
      <c r="C14" t="s">
        <v>358</v>
      </c>
    </row>
    <row r="15" spans="1:6" x14ac:dyDescent="0.25">
      <c r="A15" s="34" t="s">
        <v>93</v>
      </c>
      <c r="B15" t="s">
        <v>333</v>
      </c>
      <c r="C15" t="s">
        <v>359</v>
      </c>
    </row>
    <row r="16" spans="1:6" x14ac:dyDescent="0.25">
      <c r="A16" s="34" t="s">
        <v>94</v>
      </c>
      <c r="B16" t="s">
        <v>333</v>
      </c>
      <c r="C16" t="s">
        <v>360</v>
      </c>
    </row>
    <row r="17" spans="1:3" x14ac:dyDescent="0.25">
      <c r="A17" s="34" t="s">
        <v>95</v>
      </c>
      <c r="B17" t="s">
        <v>333</v>
      </c>
      <c r="C17" t="s">
        <v>361</v>
      </c>
    </row>
    <row r="18" spans="1:3" x14ac:dyDescent="0.25">
      <c r="A18" s="34" t="s">
        <v>96</v>
      </c>
      <c r="B18" t="s">
        <v>333</v>
      </c>
      <c r="C18" t="s">
        <v>362</v>
      </c>
    </row>
    <row r="19" spans="1:3" x14ac:dyDescent="0.25">
      <c r="A19" s="34" t="s">
        <v>97</v>
      </c>
      <c r="B19" t="s">
        <v>333</v>
      </c>
      <c r="C19" t="s">
        <v>363</v>
      </c>
    </row>
    <row r="20" spans="1:3" x14ac:dyDescent="0.25">
      <c r="A20" s="34" t="s">
        <v>98</v>
      </c>
      <c r="B20" t="s">
        <v>333</v>
      </c>
      <c r="C20" t="s">
        <v>364</v>
      </c>
    </row>
    <row r="21" spans="1:3" x14ac:dyDescent="0.25">
      <c r="A21" s="34" t="s">
        <v>23</v>
      </c>
      <c r="B21" t="s">
        <v>333</v>
      </c>
      <c r="C21" t="s">
        <v>365</v>
      </c>
    </row>
    <row r="22" spans="1:3" x14ac:dyDescent="0.25">
      <c r="A22" s="34" t="s">
        <v>99</v>
      </c>
      <c r="B22" t="s">
        <v>333</v>
      </c>
      <c r="C22" t="s">
        <v>366</v>
      </c>
    </row>
    <row r="23" spans="1:3" x14ac:dyDescent="0.25">
      <c r="A23" s="34">
        <v>9</v>
      </c>
      <c r="B23" t="s">
        <v>333</v>
      </c>
      <c r="C23" t="s">
        <v>367</v>
      </c>
    </row>
    <row r="24" spans="1:3" x14ac:dyDescent="0.25">
      <c r="A24" s="34">
        <v>8</v>
      </c>
      <c r="B24" t="s">
        <v>333</v>
      </c>
      <c r="C24" t="s">
        <v>368</v>
      </c>
    </row>
    <row r="25" spans="1:3" x14ac:dyDescent="0.25">
      <c r="A25" s="34">
        <v>7</v>
      </c>
      <c r="B25" t="s">
        <v>333</v>
      </c>
      <c r="C25" t="s">
        <v>369</v>
      </c>
    </row>
    <row r="26" spans="1:3" x14ac:dyDescent="0.25">
      <c r="A26" s="34">
        <v>6</v>
      </c>
      <c r="B26" t="s">
        <v>333</v>
      </c>
      <c r="C26" t="s">
        <v>370</v>
      </c>
    </row>
    <row r="27" spans="1:3" x14ac:dyDescent="0.25">
      <c r="A27" s="34">
        <v>5</v>
      </c>
      <c r="B27" t="s">
        <v>333</v>
      </c>
      <c r="C27" t="s">
        <v>371</v>
      </c>
    </row>
    <row r="28" spans="1:3" x14ac:dyDescent="0.25">
      <c r="A28" s="34">
        <v>4</v>
      </c>
      <c r="B28" t="s">
        <v>333</v>
      </c>
      <c r="C28" t="s">
        <v>372</v>
      </c>
    </row>
    <row r="29" spans="1:3" x14ac:dyDescent="0.25">
      <c r="A29" s="34">
        <v>3</v>
      </c>
      <c r="B29" t="s">
        <v>333</v>
      </c>
      <c r="C29" t="s">
        <v>373</v>
      </c>
    </row>
    <row r="30" spans="1:3" x14ac:dyDescent="0.25">
      <c r="A30" s="34">
        <v>2</v>
      </c>
      <c r="B30" t="s">
        <v>333</v>
      </c>
      <c r="C30" t="s">
        <v>374</v>
      </c>
    </row>
    <row r="31" spans="1:3" x14ac:dyDescent="0.25">
      <c r="A31" s="34">
        <v>1</v>
      </c>
      <c r="B31" t="s">
        <v>333</v>
      </c>
      <c r="C31" t="s">
        <v>375</v>
      </c>
    </row>
    <row r="32" spans="1:3" x14ac:dyDescent="0.25">
      <c r="A32" s="34">
        <v>99</v>
      </c>
      <c r="B32" t="s">
        <v>333</v>
      </c>
      <c r="C32" t="s">
        <v>376</v>
      </c>
    </row>
    <row r="33" spans="1:3" x14ac:dyDescent="0.25">
      <c r="A33" s="34">
        <v>98</v>
      </c>
      <c r="B33" t="s">
        <v>333</v>
      </c>
      <c r="C33" t="s">
        <v>377</v>
      </c>
    </row>
    <row r="34" spans="1:3" x14ac:dyDescent="0.25">
      <c r="A34" s="34">
        <v>88</v>
      </c>
      <c r="B34" t="s">
        <v>333</v>
      </c>
      <c r="C34" t="s">
        <v>378</v>
      </c>
    </row>
    <row r="35" spans="1:3" x14ac:dyDescent="0.25">
      <c r="A35" s="34">
        <v>87</v>
      </c>
      <c r="B35" t="s">
        <v>333</v>
      </c>
      <c r="C35" t="s">
        <v>379</v>
      </c>
    </row>
    <row r="36" spans="1:3" x14ac:dyDescent="0.25">
      <c r="A36" s="34">
        <v>77</v>
      </c>
      <c r="B36" t="s">
        <v>333</v>
      </c>
      <c r="C36" t="s">
        <v>380</v>
      </c>
    </row>
    <row r="37" spans="1:3" x14ac:dyDescent="0.25">
      <c r="A37" s="34">
        <v>76</v>
      </c>
      <c r="B37" t="s">
        <v>333</v>
      </c>
      <c r="C37" t="s">
        <v>381</v>
      </c>
    </row>
    <row r="38" spans="1:3" x14ac:dyDescent="0.25">
      <c r="A38" s="34">
        <v>66</v>
      </c>
      <c r="B38" t="s">
        <v>333</v>
      </c>
      <c r="C38" t="s">
        <v>382</v>
      </c>
    </row>
    <row r="39" spans="1:3" x14ac:dyDescent="0.25">
      <c r="A39" s="34">
        <v>65</v>
      </c>
      <c r="B39" t="s">
        <v>333</v>
      </c>
      <c r="C39" t="s">
        <v>383</v>
      </c>
    </row>
    <row r="40" spans="1:3" x14ac:dyDescent="0.25">
      <c r="A40" s="34">
        <v>55</v>
      </c>
      <c r="B40" t="s">
        <v>333</v>
      </c>
      <c r="C40" t="s">
        <v>384</v>
      </c>
    </row>
    <row r="41" spans="1:3" x14ac:dyDescent="0.25">
      <c r="A41" s="34">
        <v>54</v>
      </c>
      <c r="B41" t="s">
        <v>333</v>
      </c>
      <c r="C41" t="s">
        <v>385</v>
      </c>
    </row>
    <row r="42" spans="1:3" x14ac:dyDescent="0.25">
      <c r="A42" s="34">
        <v>44</v>
      </c>
      <c r="B42" t="s">
        <v>333</v>
      </c>
      <c r="C42" t="s">
        <v>386</v>
      </c>
    </row>
    <row r="43" spans="1:3" x14ac:dyDescent="0.25">
      <c r="A43" s="34">
        <v>43</v>
      </c>
      <c r="B43" t="s">
        <v>333</v>
      </c>
      <c r="C43" t="s">
        <v>387</v>
      </c>
    </row>
    <row r="44" spans="1:3" x14ac:dyDescent="0.25">
      <c r="A44" s="34">
        <v>33</v>
      </c>
      <c r="B44" t="s">
        <v>333</v>
      </c>
      <c r="C44" t="s">
        <v>388</v>
      </c>
    </row>
    <row r="45" spans="1:3" x14ac:dyDescent="0.25">
      <c r="A45" s="34">
        <v>32</v>
      </c>
      <c r="B45" t="s">
        <v>333</v>
      </c>
      <c r="C45" t="s">
        <v>389</v>
      </c>
    </row>
    <row r="46" spans="1:3" x14ac:dyDescent="0.25">
      <c r="A46" s="34">
        <v>22</v>
      </c>
      <c r="B46" t="s">
        <v>333</v>
      </c>
      <c r="C46" t="s">
        <v>390</v>
      </c>
    </row>
    <row r="47" spans="1:3" x14ac:dyDescent="0.25">
      <c r="A47" s="34">
        <v>21</v>
      </c>
      <c r="B47" t="s">
        <v>333</v>
      </c>
      <c r="C47" t="s">
        <v>391</v>
      </c>
    </row>
    <row r="48" spans="1:3" x14ac:dyDescent="0.25">
      <c r="A48" s="34">
        <v>11</v>
      </c>
      <c r="B48" t="s">
        <v>333</v>
      </c>
      <c r="C48" t="s">
        <v>392</v>
      </c>
    </row>
    <row r="49" spans="1:3" x14ac:dyDescent="0.25">
      <c r="A49" s="34" t="s">
        <v>100</v>
      </c>
      <c r="B49" t="s">
        <v>333</v>
      </c>
      <c r="C49" t="s">
        <v>394</v>
      </c>
    </row>
    <row r="50" spans="1:3" x14ac:dyDescent="0.25">
      <c r="A50" s="34" t="s">
        <v>101</v>
      </c>
      <c r="B50" t="s">
        <v>333</v>
      </c>
      <c r="C50" t="s">
        <v>393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pane ySplit="1" topLeftCell="A2" activePane="bottomLeft" state="frozen"/>
      <selection pane="bottomLeft"/>
    </sheetView>
  </sheetViews>
  <sheetFormatPr defaultRowHeight="15" x14ac:dyDescent="0.25"/>
  <cols>
    <col min="11" max="11" width="19.5703125" customWidth="1"/>
  </cols>
  <sheetData>
    <row r="1" spans="1:16" x14ac:dyDescent="0.25">
      <c r="A1" t="s">
        <v>0</v>
      </c>
      <c r="B1" t="s">
        <v>1</v>
      </c>
      <c r="C1" t="s">
        <v>2</v>
      </c>
      <c r="D1" t="s">
        <v>3</v>
      </c>
      <c r="E1" t="s">
        <v>4</v>
      </c>
      <c r="F1" t="s">
        <v>5</v>
      </c>
      <c r="G1" t="s">
        <v>7</v>
      </c>
      <c r="H1" t="s">
        <v>8</v>
      </c>
      <c r="I1" t="s">
        <v>158</v>
      </c>
      <c r="J1" t="s">
        <v>159</v>
      </c>
      <c r="K1" t="s">
        <v>9</v>
      </c>
      <c r="L1" t="s">
        <v>140</v>
      </c>
      <c r="M1" t="s">
        <v>141</v>
      </c>
      <c r="N1" t="s">
        <v>142</v>
      </c>
      <c r="O1" t="s">
        <v>143</v>
      </c>
      <c r="P1" t="s">
        <v>144</v>
      </c>
    </row>
    <row r="2" spans="1:16" x14ac:dyDescent="0.25">
      <c r="A2">
        <v>201819</v>
      </c>
      <c r="B2" t="s">
        <v>19</v>
      </c>
      <c r="C2" t="s">
        <v>110</v>
      </c>
      <c r="D2" t="s">
        <v>20</v>
      </c>
      <c r="E2" t="s">
        <v>21</v>
      </c>
      <c r="F2" t="s">
        <v>22</v>
      </c>
      <c r="G2" t="s">
        <v>145</v>
      </c>
      <c r="H2" t="s">
        <v>395</v>
      </c>
      <c r="I2" t="s">
        <v>161</v>
      </c>
      <c r="J2" t="s">
        <v>161</v>
      </c>
      <c r="K2" t="s">
        <v>70</v>
      </c>
      <c r="L2">
        <v>820</v>
      </c>
      <c r="M2">
        <v>820</v>
      </c>
      <c r="N2">
        <v>0</v>
      </c>
      <c r="O2">
        <v>100</v>
      </c>
      <c r="P2">
        <v>0</v>
      </c>
    </row>
    <row r="3" spans="1:16" x14ac:dyDescent="0.25">
      <c r="A3">
        <v>201819</v>
      </c>
      <c r="B3" t="s">
        <v>19</v>
      </c>
      <c r="C3" t="s">
        <v>110</v>
      </c>
      <c r="D3" t="s">
        <v>20</v>
      </c>
      <c r="E3" t="s">
        <v>21</v>
      </c>
      <c r="F3" t="s">
        <v>22</v>
      </c>
      <c r="G3" t="s">
        <v>145</v>
      </c>
      <c r="H3" t="s">
        <v>395</v>
      </c>
      <c r="I3" t="s">
        <v>161</v>
      </c>
      <c r="J3" t="s">
        <v>161</v>
      </c>
      <c r="K3" t="s">
        <v>32</v>
      </c>
      <c r="L3">
        <v>18622</v>
      </c>
      <c r="M3">
        <v>16318</v>
      </c>
      <c r="N3">
        <v>2304</v>
      </c>
      <c r="O3">
        <v>87.6</v>
      </c>
      <c r="P3">
        <v>12.4</v>
      </c>
    </row>
    <row r="4" spans="1:16" x14ac:dyDescent="0.25">
      <c r="A4">
        <v>201819</v>
      </c>
      <c r="B4" t="s">
        <v>19</v>
      </c>
      <c r="C4" t="s">
        <v>110</v>
      </c>
      <c r="D4" t="s">
        <v>20</v>
      </c>
      <c r="E4" t="s">
        <v>21</v>
      </c>
      <c r="F4" t="s">
        <v>22</v>
      </c>
      <c r="G4" t="s">
        <v>145</v>
      </c>
      <c r="H4" t="s">
        <v>395</v>
      </c>
      <c r="I4" t="s">
        <v>161</v>
      </c>
      <c r="J4" t="s">
        <v>161</v>
      </c>
      <c r="K4" t="s">
        <v>35</v>
      </c>
      <c r="L4">
        <v>177200</v>
      </c>
      <c r="M4">
        <v>173261</v>
      </c>
      <c r="N4">
        <v>3939</v>
      </c>
      <c r="O4">
        <v>97.8</v>
      </c>
      <c r="P4">
        <v>2.2000000000000002</v>
      </c>
    </row>
    <row r="5" spans="1:16" x14ac:dyDescent="0.25">
      <c r="A5">
        <v>201819</v>
      </c>
      <c r="B5" t="s">
        <v>19</v>
      </c>
      <c r="C5" t="s">
        <v>110</v>
      </c>
      <c r="D5" t="s">
        <v>20</v>
      </c>
      <c r="E5" t="s">
        <v>21</v>
      </c>
      <c r="F5" t="s">
        <v>22</v>
      </c>
      <c r="G5" t="s">
        <v>145</v>
      </c>
      <c r="H5" t="s">
        <v>395</v>
      </c>
      <c r="I5" t="s">
        <v>161</v>
      </c>
      <c r="J5" t="s">
        <v>161</v>
      </c>
      <c r="K5" t="s">
        <v>36</v>
      </c>
      <c r="L5">
        <v>161385</v>
      </c>
      <c r="M5">
        <v>160647</v>
      </c>
      <c r="N5">
        <v>738</v>
      </c>
      <c r="O5">
        <v>99.5</v>
      </c>
      <c r="P5">
        <v>0.5</v>
      </c>
    </row>
    <row r="6" spans="1:16" x14ac:dyDescent="0.25">
      <c r="A6">
        <v>201819</v>
      </c>
      <c r="B6" t="s">
        <v>19</v>
      </c>
      <c r="C6" t="s">
        <v>110</v>
      </c>
      <c r="D6" t="s">
        <v>20</v>
      </c>
      <c r="E6" t="s">
        <v>21</v>
      </c>
      <c r="F6" t="s">
        <v>22</v>
      </c>
      <c r="G6" t="s">
        <v>145</v>
      </c>
      <c r="H6" t="s">
        <v>395</v>
      </c>
      <c r="I6" t="s">
        <v>161</v>
      </c>
      <c r="J6" t="s">
        <v>161</v>
      </c>
      <c r="K6" t="s">
        <v>37</v>
      </c>
      <c r="L6">
        <v>87538</v>
      </c>
      <c r="M6">
        <v>87538</v>
      </c>
      <c r="N6">
        <v>0</v>
      </c>
      <c r="O6">
        <v>100</v>
      </c>
      <c r="P6">
        <v>0</v>
      </c>
    </row>
    <row r="7" spans="1:16" x14ac:dyDescent="0.25">
      <c r="A7">
        <v>201819</v>
      </c>
      <c r="B7" t="s">
        <v>19</v>
      </c>
      <c r="C7" t="s">
        <v>110</v>
      </c>
      <c r="D7" t="s">
        <v>20</v>
      </c>
      <c r="E7" t="s">
        <v>21</v>
      </c>
      <c r="F7" t="s">
        <v>22</v>
      </c>
      <c r="G7" t="s">
        <v>145</v>
      </c>
      <c r="H7" t="s">
        <v>395</v>
      </c>
      <c r="I7" t="s">
        <v>161</v>
      </c>
      <c r="J7" t="s">
        <v>161</v>
      </c>
      <c r="K7" t="s">
        <v>38</v>
      </c>
      <c r="L7">
        <v>157986</v>
      </c>
      <c r="M7">
        <v>157421</v>
      </c>
      <c r="N7">
        <v>565</v>
      </c>
      <c r="O7">
        <v>99.6</v>
      </c>
      <c r="P7">
        <v>0.4</v>
      </c>
    </row>
    <row r="8" spans="1:16" x14ac:dyDescent="0.25">
      <c r="A8">
        <v>201819</v>
      </c>
      <c r="B8" t="s">
        <v>19</v>
      </c>
      <c r="C8" t="s">
        <v>110</v>
      </c>
      <c r="D8" t="s">
        <v>20</v>
      </c>
      <c r="E8" t="s">
        <v>21</v>
      </c>
      <c r="F8" t="s">
        <v>22</v>
      </c>
      <c r="G8" t="s">
        <v>145</v>
      </c>
      <c r="H8" t="s">
        <v>395</v>
      </c>
      <c r="I8" t="s">
        <v>161</v>
      </c>
      <c r="J8" t="s">
        <v>161</v>
      </c>
      <c r="K8" t="s">
        <v>39</v>
      </c>
      <c r="L8">
        <v>3391</v>
      </c>
      <c r="M8">
        <v>3391</v>
      </c>
      <c r="N8">
        <v>0</v>
      </c>
      <c r="O8">
        <v>100</v>
      </c>
      <c r="P8">
        <v>0</v>
      </c>
    </row>
    <row r="9" spans="1:16" x14ac:dyDescent="0.25">
      <c r="A9">
        <v>201819</v>
      </c>
      <c r="B9" t="s">
        <v>19</v>
      </c>
      <c r="C9" t="s">
        <v>110</v>
      </c>
      <c r="D9" t="s">
        <v>20</v>
      </c>
      <c r="E9" t="s">
        <v>21</v>
      </c>
      <c r="F9" t="s">
        <v>22</v>
      </c>
      <c r="G9" t="s">
        <v>145</v>
      </c>
      <c r="H9" t="s">
        <v>395</v>
      </c>
      <c r="I9" t="s">
        <v>161</v>
      </c>
      <c r="J9" t="s">
        <v>161</v>
      </c>
      <c r="K9" t="s">
        <v>40</v>
      </c>
      <c r="L9">
        <v>1090</v>
      </c>
      <c r="M9">
        <v>1038</v>
      </c>
      <c r="N9">
        <v>52</v>
      </c>
      <c r="O9">
        <v>95.2</v>
      </c>
      <c r="P9">
        <v>4.8</v>
      </c>
    </row>
    <row r="10" spans="1:16" x14ac:dyDescent="0.25">
      <c r="A10">
        <v>201819</v>
      </c>
      <c r="B10" t="s">
        <v>19</v>
      </c>
      <c r="C10" t="s">
        <v>110</v>
      </c>
      <c r="D10" t="s">
        <v>20</v>
      </c>
      <c r="E10" t="s">
        <v>21</v>
      </c>
      <c r="F10" t="s">
        <v>22</v>
      </c>
      <c r="G10" t="s">
        <v>145</v>
      </c>
      <c r="H10" t="s">
        <v>395</v>
      </c>
      <c r="I10" t="s">
        <v>161</v>
      </c>
      <c r="J10" t="s">
        <v>161</v>
      </c>
      <c r="K10" t="s">
        <v>41</v>
      </c>
      <c r="L10">
        <v>388477</v>
      </c>
      <c r="M10">
        <v>388304</v>
      </c>
      <c r="N10">
        <v>173</v>
      </c>
      <c r="O10">
        <v>100</v>
      </c>
      <c r="P10">
        <v>0</v>
      </c>
    </row>
    <row r="11" spans="1:16" x14ac:dyDescent="0.25">
      <c r="A11">
        <v>201819</v>
      </c>
      <c r="B11" t="s">
        <v>19</v>
      </c>
      <c r="C11" t="s">
        <v>110</v>
      </c>
      <c r="D11" t="s">
        <v>20</v>
      </c>
      <c r="E11" t="s">
        <v>21</v>
      </c>
      <c r="F11" t="s">
        <v>22</v>
      </c>
      <c r="G11" t="s">
        <v>145</v>
      </c>
      <c r="H11" t="s">
        <v>395</v>
      </c>
      <c r="I11" t="s">
        <v>161</v>
      </c>
      <c r="J11" t="s">
        <v>161</v>
      </c>
      <c r="K11" t="s">
        <v>42</v>
      </c>
      <c r="L11">
        <v>4447</v>
      </c>
      <c r="M11">
        <v>4447</v>
      </c>
      <c r="N11">
        <v>0</v>
      </c>
      <c r="O11">
        <v>100</v>
      </c>
      <c r="P11">
        <v>0</v>
      </c>
    </row>
    <row r="12" spans="1:16" x14ac:dyDescent="0.25">
      <c r="A12">
        <v>201819</v>
      </c>
      <c r="B12" t="s">
        <v>19</v>
      </c>
      <c r="C12" t="s">
        <v>110</v>
      </c>
      <c r="D12" t="s">
        <v>20</v>
      </c>
      <c r="E12" t="s">
        <v>21</v>
      </c>
      <c r="F12" t="s">
        <v>22</v>
      </c>
      <c r="G12" t="s">
        <v>145</v>
      </c>
      <c r="H12" t="s">
        <v>395</v>
      </c>
      <c r="I12" t="s">
        <v>161</v>
      </c>
      <c r="J12" t="s">
        <v>161</v>
      </c>
      <c r="K12" t="s">
        <v>43</v>
      </c>
      <c r="L12">
        <v>77572</v>
      </c>
      <c r="M12">
        <v>75934</v>
      </c>
      <c r="N12">
        <v>1638</v>
      </c>
      <c r="O12">
        <v>97.9</v>
      </c>
      <c r="P12">
        <v>2.1</v>
      </c>
    </row>
    <row r="13" spans="1:16" x14ac:dyDescent="0.25">
      <c r="A13">
        <v>201819</v>
      </c>
      <c r="B13" t="s">
        <v>19</v>
      </c>
      <c r="C13" t="s">
        <v>110</v>
      </c>
      <c r="D13" t="s">
        <v>20</v>
      </c>
      <c r="E13" t="s">
        <v>21</v>
      </c>
      <c r="F13" t="s">
        <v>22</v>
      </c>
      <c r="G13" t="s">
        <v>145</v>
      </c>
      <c r="H13" t="s">
        <v>395</v>
      </c>
      <c r="I13" t="s">
        <v>161</v>
      </c>
      <c r="J13" t="s">
        <v>161</v>
      </c>
      <c r="K13" t="s">
        <v>44</v>
      </c>
      <c r="L13">
        <v>9184</v>
      </c>
      <c r="M13">
        <v>8852</v>
      </c>
      <c r="N13">
        <v>332</v>
      </c>
      <c r="O13">
        <v>96.4</v>
      </c>
      <c r="P13">
        <v>3.6</v>
      </c>
    </row>
    <row r="14" spans="1:16" x14ac:dyDescent="0.25">
      <c r="A14">
        <v>201819</v>
      </c>
      <c r="B14" t="s">
        <v>19</v>
      </c>
      <c r="C14" t="s">
        <v>110</v>
      </c>
      <c r="D14" t="s">
        <v>20</v>
      </c>
      <c r="E14" t="s">
        <v>21</v>
      </c>
      <c r="F14" t="s">
        <v>22</v>
      </c>
      <c r="G14" t="s">
        <v>145</v>
      </c>
      <c r="H14" t="s">
        <v>395</v>
      </c>
      <c r="I14" t="s">
        <v>161</v>
      </c>
      <c r="J14" t="s">
        <v>161</v>
      </c>
      <c r="K14" t="s">
        <v>165</v>
      </c>
      <c r="L14">
        <v>88380</v>
      </c>
      <c r="M14">
        <v>88380</v>
      </c>
      <c r="N14">
        <v>0</v>
      </c>
      <c r="O14">
        <v>100</v>
      </c>
      <c r="P14">
        <v>0</v>
      </c>
    </row>
    <row r="15" spans="1:16" x14ac:dyDescent="0.25">
      <c r="A15">
        <v>201819</v>
      </c>
      <c r="B15" t="s">
        <v>19</v>
      </c>
      <c r="C15" t="s">
        <v>110</v>
      </c>
      <c r="D15" t="s">
        <v>20</v>
      </c>
      <c r="E15" t="s">
        <v>21</v>
      </c>
      <c r="F15" t="s">
        <v>22</v>
      </c>
      <c r="G15" t="s">
        <v>145</v>
      </c>
      <c r="H15" t="s">
        <v>395</v>
      </c>
      <c r="I15" t="s">
        <v>161</v>
      </c>
      <c r="J15" t="s">
        <v>161</v>
      </c>
      <c r="K15" t="s">
        <v>45</v>
      </c>
      <c r="L15">
        <v>57657</v>
      </c>
      <c r="M15">
        <v>56902</v>
      </c>
      <c r="N15">
        <v>755</v>
      </c>
      <c r="O15">
        <v>98.7</v>
      </c>
      <c r="P15">
        <v>1.3</v>
      </c>
    </row>
    <row r="16" spans="1:16" x14ac:dyDescent="0.25">
      <c r="A16">
        <v>201819</v>
      </c>
      <c r="B16" t="s">
        <v>19</v>
      </c>
      <c r="C16" t="s">
        <v>110</v>
      </c>
      <c r="D16" t="s">
        <v>20</v>
      </c>
      <c r="E16" t="s">
        <v>21</v>
      </c>
      <c r="F16" t="s">
        <v>22</v>
      </c>
      <c r="G16" t="s">
        <v>145</v>
      </c>
      <c r="H16" t="s">
        <v>395</v>
      </c>
      <c r="I16" t="s">
        <v>161</v>
      </c>
      <c r="J16" t="s">
        <v>161</v>
      </c>
      <c r="K16" t="s">
        <v>46</v>
      </c>
      <c r="L16">
        <v>5886</v>
      </c>
      <c r="M16">
        <v>5886</v>
      </c>
      <c r="N16">
        <v>0</v>
      </c>
      <c r="O16">
        <v>100</v>
      </c>
      <c r="P16">
        <v>0</v>
      </c>
    </row>
    <row r="17" spans="1:16" x14ac:dyDescent="0.25">
      <c r="A17">
        <v>201819</v>
      </c>
      <c r="B17" t="s">
        <v>19</v>
      </c>
      <c r="C17" t="s">
        <v>110</v>
      </c>
      <c r="D17" t="s">
        <v>20</v>
      </c>
      <c r="E17" t="s">
        <v>21</v>
      </c>
      <c r="F17" t="s">
        <v>22</v>
      </c>
      <c r="G17" t="s">
        <v>145</v>
      </c>
      <c r="H17" t="s">
        <v>395</v>
      </c>
      <c r="I17" t="s">
        <v>161</v>
      </c>
      <c r="J17" t="s">
        <v>161</v>
      </c>
      <c r="K17" t="s">
        <v>47</v>
      </c>
      <c r="L17">
        <v>2854</v>
      </c>
      <c r="M17">
        <v>2854</v>
      </c>
      <c r="N17">
        <v>0</v>
      </c>
      <c r="O17">
        <v>100</v>
      </c>
      <c r="P17">
        <v>0</v>
      </c>
    </row>
    <row r="18" spans="1:16" x14ac:dyDescent="0.25">
      <c r="A18">
        <v>201819</v>
      </c>
      <c r="B18" t="s">
        <v>19</v>
      </c>
      <c r="C18" t="s">
        <v>110</v>
      </c>
      <c r="D18" t="s">
        <v>20</v>
      </c>
      <c r="E18" t="s">
        <v>21</v>
      </c>
      <c r="F18" t="s">
        <v>22</v>
      </c>
      <c r="G18" t="s">
        <v>145</v>
      </c>
      <c r="H18" t="s">
        <v>395</v>
      </c>
      <c r="I18" t="s">
        <v>161</v>
      </c>
      <c r="J18" t="s">
        <v>161</v>
      </c>
      <c r="K18" t="s">
        <v>49</v>
      </c>
      <c r="L18">
        <v>559341</v>
      </c>
      <c r="M18">
        <v>549956</v>
      </c>
      <c r="N18">
        <v>9354</v>
      </c>
      <c r="O18">
        <v>98.3</v>
      </c>
      <c r="P18">
        <v>1.7</v>
      </c>
    </row>
    <row r="19" spans="1:16" x14ac:dyDescent="0.25">
      <c r="A19">
        <v>201819</v>
      </c>
      <c r="B19" t="s">
        <v>19</v>
      </c>
      <c r="C19" t="s">
        <v>110</v>
      </c>
      <c r="D19" t="s">
        <v>20</v>
      </c>
      <c r="E19" t="s">
        <v>21</v>
      </c>
      <c r="F19" t="s">
        <v>22</v>
      </c>
      <c r="G19" t="s">
        <v>145</v>
      </c>
      <c r="H19" t="s">
        <v>395</v>
      </c>
      <c r="I19" t="s">
        <v>161</v>
      </c>
      <c r="J19" t="s">
        <v>161</v>
      </c>
      <c r="K19" t="s">
        <v>50</v>
      </c>
      <c r="L19">
        <v>545578</v>
      </c>
      <c r="M19">
        <v>518588</v>
      </c>
      <c r="N19">
        <v>26967</v>
      </c>
      <c r="O19">
        <v>95.1</v>
      </c>
      <c r="P19">
        <v>4.9000000000000004</v>
      </c>
    </row>
    <row r="20" spans="1:16" x14ac:dyDescent="0.25">
      <c r="A20">
        <v>201819</v>
      </c>
      <c r="B20" t="s">
        <v>19</v>
      </c>
      <c r="C20" t="s">
        <v>110</v>
      </c>
      <c r="D20" t="s">
        <v>20</v>
      </c>
      <c r="E20" t="s">
        <v>21</v>
      </c>
      <c r="F20" t="s">
        <v>22</v>
      </c>
      <c r="G20" t="s">
        <v>145</v>
      </c>
      <c r="H20" t="s">
        <v>395</v>
      </c>
      <c r="I20" t="s">
        <v>161</v>
      </c>
      <c r="J20" t="s">
        <v>161</v>
      </c>
      <c r="K20" t="s">
        <v>52</v>
      </c>
      <c r="L20">
        <v>45117</v>
      </c>
      <c r="M20">
        <v>44071</v>
      </c>
      <c r="N20">
        <v>1046</v>
      </c>
      <c r="O20">
        <v>97.7</v>
      </c>
      <c r="P20">
        <v>2.2999999999999998</v>
      </c>
    </row>
    <row r="21" spans="1:16" x14ac:dyDescent="0.25">
      <c r="A21">
        <v>201819</v>
      </c>
      <c r="B21" t="s">
        <v>19</v>
      </c>
      <c r="C21" t="s">
        <v>110</v>
      </c>
      <c r="D21" t="s">
        <v>20</v>
      </c>
      <c r="E21" t="s">
        <v>21</v>
      </c>
      <c r="F21" t="s">
        <v>22</v>
      </c>
      <c r="G21" t="s">
        <v>145</v>
      </c>
      <c r="H21" t="s">
        <v>395</v>
      </c>
      <c r="I21" t="s">
        <v>161</v>
      </c>
      <c r="J21" t="s">
        <v>161</v>
      </c>
      <c r="K21" t="s">
        <v>53</v>
      </c>
      <c r="L21">
        <v>123482</v>
      </c>
      <c r="M21">
        <v>122153</v>
      </c>
      <c r="N21">
        <v>1329</v>
      </c>
      <c r="O21">
        <v>98.9</v>
      </c>
      <c r="P21">
        <v>1.1000000000000001</v>
      </c>
    </row>
    <row r="22" spans="1:16" x14ac:dyDescent="0.25">
      <c r="A22">
        <v>201819</v>
      </c>
      <c r="B22" t="s">
        <v>19</v>
      </c>
      <c r="C22" t="s">
        <v>110</v>
      </c>
      <c r="D22" t="s">
        <v>20</v>
      </c>
      <c r="E22" t="s">
        <v>21</v>
      </c>
      <c r="F22" t="s">
        <v>22</v>
      </c>
      <c r="G22" t="s">
        <v>145</v>
      </c>
      <c r="H22" t="s">
        <v>395</v>
      </c>
      <c r="I22" t="s">
        <v>161</v>
      </c>
      <c r="J22" t="s">
        <v>161</v>
      </c>
      <c r="K22" t="s">
        <v>54</v>
      </c>
      <c r="L22">
        <v>251398</v>
      </c>
      <c r="M22">
        <v>249574</v>
      </c>
      <c r="N22">
        <v>1824</v>
      </c>
      <c r="O22">
        <v>99.3</v>
      </c>
      <c r="P22">
        <v>0.7</v>
      </c>
    </row>
    <row r="23" spans="1:16" x14ac:dyDescent="0.25">
      <c r="A23">
        <v>201819</v>
      </c>
      <c r="B23" t="s">
        <v>19</v>
      </c>
      <c r="C23" t="s">
        <v>110</v>
      </c>
      <c r="D23" t="s">
        <v>20</v>
      </c>
      <c r="E23" t="s">
        <v>21</v>
      </c>
      <c r="F23" t="s">
        <v>22</v>
      </c>
      <c r="G23" t="s">
        <v>145</v>
      </c>
      <c r="H23" t="s">
        <v>395</v>
      </c>
      <c r="I23" t="s">
        <v>161</v>
      </c>
      <c r="J23" t="s">
        <v>161</v>
      </c>
      <c r="K23" t="s">
        <v>55</v>
      </c>
      <c r="L23">
        <v>41479</v>
      </c>
      <c r="M23">
        <v>41081</v>
      </c>
      <c r="N23">
        <v>398</v>
      </c>
      <c r="O23">
        <v>99</v>
      </c>
      <c r="P23">
        <v>1</v>
      </c>
    </row>
    <row r="24" spans="1:16" x14ac:dyDescent="0.25">
      <c r="A24">
        <v>201819</v>
      </c>
      <c r="B24" t="s">
        <v>19</v>
      </c>
      <c r="C24" t="s">
        <v>110</v>
      </c>
      <c r="D24" t="s">
        <v>20</v>
      </c>
      <c r="E24" t="s">
        <v>21</v>
      </c>
      <c r="F24" t="s">
        <v>22</v>
      </c>
      <c r="G24" t="s">
        <v>145</v>
      </c>
      <c r="H24" t="s">
        <v>395</v>
      </c>
      <c r="I24" t="s">
        <v>161</v>
      </c>
      <c r="J24" t="s">
        <v>161</v>
      </c>
      <c r="K24" t="s">
        <v>56</v>
      </c>
      <c r="L24">
        <v>262325</v>
      </c>
      <c r="M24">
        <v>260387</v>
      </c>
      <c r="N24">
        <v>1938</v>
      </c>
      <c r="O24">
        <v>99.3</v>
      </c>
      <c r="P24">
        <v>0.7</v>
      </c>
    </row>
    <row r="25" spans="1:16" x14ac:dyDescent="0.25">
      <c r="A25">
        <v>201819</v>
      </c>
      <c r="B25" t="s">
        <v>19</v>
      </c>
      <c r="C25" t="s">
        <v>110</v>
      </c>
      <c r="D25" t="s">
        <v>20</v>
      </c>
      <c r="E25" t="s">
        <v>21</v>
      </c>
      <c r="F25" t="s">
        <v>22</v>
      </c>
      <c r="G25" t="s">
        <v>145</v>
      </c>
      <c r="H25" t="s">
        <v>395</v>
      </c>
      <c r="I25" t="s">
        <v>161</v>
      </c>
      <c r="J25" t="s">
        <v>161</v>
      </c>
      <c r="K25" t="s">
        <v>57</v>
      </c>
      <c r="L25">
        <v>9217</v>
      </c>
      <c r="M25">
        <v>8773</v>
      </c>
      <c r="N25">
        <v>444</v>
      </c>
      <c r="O25">
        <v>95.2</v>
      </c>
      <c r="P25">
        <v>4.8</v>
      </c>
    </row>
    <row r="26" spans="1:16" x14ac:dyDescent="0.25">
      <c r="A26">
        <v>201819</v>
      </c>
      <c r="B26" t="s">
        <v>19</v>
      </c>
      <c r="C26" t="s">
        <v>110</v>
      </c>
      <c r="D26" t="s">
        <v>20</v>
      </c>
      <c r="E26" t="s">
        <v>21</v>
      </c>
      <c r="F26" t="s">
        <v>22</v>
      </c>
      <c r="G26" t="s">
        <v>145</v>
      </c>
      <c r="H26" t="s">
        <v>395</v>
      </c>
      <c r="I26" t="s">
        <v>161</v>
      </c>
      <c r="J26" t="s">
        <v>161</v>
      </c>
      <c r="K26" t="s">
        <v>58</v>
      </c>
      <c r="L26">
        <v>554829</v>
      </c>
      <c r="M26">
        <v>551873</v>
      </c>
      <c r="N26">
        <v>2781</v>
      </c>
      <c r="O26">
        <v>99.5</v>
      </c>
      <c r="P26">
        <v>0.5</v>
      </c>
    </row>
    <row r="27" spans="1:16" x14ac:dyDescent="0.25">
      <c r="A27">
        <v>201819</v>
      </c>
      <c r="B27" t="s">
        <v>19</v>
      </c>
      <c r="C27" t="s">
        <v>110</v>
      </c>
      <c r="D27" t="s">
        <v>20</v>
      </c>
      <c r="E27" t="s">
        <v>21</v>
      </c>
      <c r="F27" t="s">
        <v>22</v>
      </c>
      <c r="G27" t="s">
        <v>145</v>
      </c>
      <c r="H27" t="s">
        <v>395</v>
      </c>
      <c r="I27" t="s">
        <v>161</v>
      </c>
      <c r="J27" t="s">
        <v>161</v>
      </c>
      <c r="K27" t="s">
        <v>60</v>
      </c>
      <c r="L27">
        <v>30498</v>
      </c>
      <c r="M27">
        <v>30498</v>
      </c>
      <c r="N27">
        <v>0</v>
      </c>
      <c r="O27">
        <v>100</v>
      </c>
      <c r="P27">
        <v>0</v>
      </c>
    </row>
    <row r="28" spans="1:16" x14ac:dyDescent="0.25">
      <c r="A28">
        <v>201819</v>
      </c>
      <c r="B28" t="s">
        <v>19</v>
      </c>
      <c r="C28" t="s">
        <v>110</v>
      </c>
      <c r="D28" t="s">
        <v>20</v>
      </c>
      <c r="E28" t="s">
        <v>21</v>
      </c>
      <c r="F28" t="s">
        <v>22</v>
      </c>
      <c r="G28" t="s">
        <v>145</v>
      </c>
      <c r="H28" t="s">
        <v>395</v>
      </c>
      <c r="I28" t="s">
        <v>161</v>
      </c>
      <c r="J28" t="s">
        <v>161</v>
      </c>
      <c r="K28" t="s">
        <v>61</v>
      </c>
      <c r="L28">
        <v>34554</v>
      </c>
      <c r="M28">
        <v>33899</v>
      </c>
      <c r="N28">
        <v>655</v>
      </c>
      <c r="O28">
        <v>98.1</v>
      </c>
      <c r="P28">
        <v>1.9</v>
      </c>
    </row>
    <row r="29" spans="1:16" x14ac:dyDescent="0.25">
      <c r="A29">
        <v>201819</v>
      </c>
      <c r="B29" t="s">
        <v>19</v>
      </c>
      <c r="C29" t="s">
        <v>110</v>
      </c>
      <c r="D29" t="s">
        <v>20</v>
      </c>
      <c r="E29" t="s">
        <v>21</v>
      </c>
      <c r="F29" t="s">
        <v>22</v>
      </c>
      <c r="G29" t="s">
        <v>145</v>
      </c>
      <c r="H29" t="s">
        <v>395</v>
      </c>
      <c r="I29" t="s">
        <v>161</v>
      </c>
      <c r="J29" t="s">
        <v>161</v>
      </c>
      <c r="K29" t="s">
        <v>102</v>
      </c>
      <c r="L29">
        <v>583</v>
      </c>
      <c r="M29">
        <v>68</v>
      </c>
      <c r="N29">
        <v>491</v>
      </c>
      <c r="O29">
        <v>11.7</v>
      </c>
      <c r="P29">
        <v>84.2</v>
      </c>
    </row>
    <row r="30" spans="1:16" x14ac:dyDescent="0.25">
      <c r="A30">
        <v>201819</v>
      </c>
      <c r="B30" t="s">
        <v>19</v>
      </c>
      <c r="C30" t="s">
        <v>110</v>
      </c>
      <c r="D30" t="s">
        <v>20</v>
      </c>
      <c r="E30" t="s">
        <v>21</v>
      </c>
      <c r="F30" t="s">
        <v>22</v>
      </c>
      <c r="G30" t="s">
        <v>145</v>
      </c>
      <c r="H30" t="s">
        <v>395</v>
      </c>
      <c r="I30" t="s">
        <v>161</v>
      </c>
      <c r="J30" t="s">
        <v>161</v>
      </c>
      <c r="K30" t="s">
        <v>63</v>
      </c>
      <c r="L30">
        <v>22380</v>
      </c>
      <c r="M30">
        <v>20193</v>
      </c>
      <c r="N30">
        <v>1428</v>
      </c>
      <c r="O30">
        <v>90.2</v>
      </c>
      <c r="P30">
        <v>6.4</v>
      </c>
    </row>
    <row r="31" spans="1:16" x14ac:dyDescent="0.25">
      <c r="A31">
        <v>201819</v>
      </c>
      <c r="B31" t="s">
        <v>19</v>
      </c>
      <c r="C31" t="s">
        <v>110</v>
      </c>
      <c r="D31" t="s">
        <v>20</v>
      </c>
      <c r="E31" t="s">
        <v>21</v>
      </c>
      <c r="F31" t="s">
        <v>22</v>
      </c>
      <c r="G31" t="s">
        <v>145</v>
      </c>
      <c r="H31" t="s">
        <v>395</v>
      </c>
      <c r="I31" t="s">
        <v>161</v>
      </c>
      <c r="J31" t="s">
        <v>161</v>
      </c>
      <c r="K31" t="s">
        <v>64</v>
      </c>
      <c r="L31">
        <v>1812</v>
      </c>
      <c r="M31">
        <v>1812</v>
      </c>
      <c r="N31">
        <v>0</v>
      </c>
      <c r="O31">
        <v>100</v>
      </c>
      <c r="P31">
        <v>0</v>
      </c>
    </row>
    <row r="32" spans="1:16" x14ac:dyDescent="0.25">
      <c r="A32">
        <v>201819</v>
      </c>
      <c r="B32" t="s">
        <v>19</v>
      </c>
      <c r="C32" t="s">
        <v>110</v>
      </c>
      <c r="D32" t="s">
        <v>20</v>
      </c>
      <c r="E32" t="s">
        <v>21</v>
      </c>
      <c r="F32" t="s">
        <v>22</v>
      </c>
      <c r="G32" t="s">
        <v>145</v>
      </c>
      <c r="H32" t="s">
        <v>395</v>
      </c>
      <c r="I32" t="s">
        <v>161</v>
      </c>
      <c r="J32" t="s">
        <v>161</v>
      </c>
      <c r="K32" t="s">
        <v>65</v>
      </c>
      <c r="L32">
        <v>79573</v>
      </c>
      <c r="M32">
        <v>78158</v>
      </c>
      <c r="N32">
        <v>1415</v>
      </c>
      <c r="O32">
        <v>98.2</v>
      </c>
      <c r="P32">
        <v>1.8</v>
      </c>
    </row>
    <row r="33" spans="1:16" x14ac:dyDescent="0.25">
      <c r="A33">
        <v>201819</v>
      </c>
      <c r="B33" t="s">
        <v>19</v>
      </c>
      <c r="C33" t="s">
        <v>110</v>
      </c>
      <c r="D33" t="s">
        <v>20</v>
      </c>
      <c r="E33" t="s">
        <v>21</v>
      </c>
      <c r="F33" t="s">
        <v>22</v>
      </c>
      <c r="G33" t="s">
        <v>145</v>
      </c>
      <c r="H33" t="s">
        <v>395</v>
      </c>
      <c r="I33" t="s">
        <v>161</v>
      </c>
      <c r="J33" t="s">
        <v>161</v>
      </c>
      <c r="K33" t="s">
        <v>66</v>
      </c>
      <c r="L33">
        <v>156973</v>
      </c>
      <c r="M33">
        <v>156508</v>
      </c>
      <c r="N33">
        <v>465</v>
      </c>
      <c r="O33">
        <v>99.7</v>
      </c>
      <c r="P33">
        <v>0.3</v>
      </c>
    </row>
    <row r="34" spans="1:16" x14ac:dyDescent="0.25">
      <c r="A34">
        <v>201819</v>
      </c>
      <c r="B34" t="s">
        <v>19</v>
      </c>
      <c r="C34" t="s">
        <v>110</v>
      </c>
      <c r="D34" t="s">
        <v>20</v>
      </c>
      <c r="E34" t="s">
        <v>21</v>
      </c>
      <c r="F34" t="s">
        <v>22</v>
      </c>
      <c r="G34" t="s">
        <v>145</v>
      </c>
      <c r="H34" t="s">
        <v>395</v>
      </c>
      <c r="I34" t="s">
        <v>161</v>
      </c>
      <c r="J34" t="s">
        <v>161</v>
      </c>
      <c r="K34" t="s">
        <v>67</v>
      </c>
      <c r="L34">
        <v>225024</v>
      </c>
      <c r="M34">
        <v>209769</v>
      </c>
      <c r="N34">
        <v>15255</v>
      </c>
      <c r="O34">
        <v>93.2</v>
      </c>
      <c r="P34">
        <v>6.8</v>
      </c>
    </row>
    <row r="35" spans="1:16" x14ac:dyDescent="0.25">
      <c r="A35">
        <v>201819</v>
      </c>
      <c r="B35" t="s">
        <v>19</v>
      </c>
      <c r="C35" t="s">
        <v>110</v>
      </c>
      <c r="D35" t="s">
        <v>20</v>
      </c>
      <c r="E35" t="s">
        <v>21</v>
      </c>
      <c r="F35" t="s">
        <v>22</v>
      </c>
      <c r="G35" t="s">
        <v>145</v>
      </c>
      <c r="H35" t="s">
        <v>395</v>
      </c>
      <c r="I35" t="s">
        <v>161</v>
      </c>
      <c r="J35" t="s">
        <v>161</v>
      </c>
      <c r="K35" t="s">
        <v>68</v>
      </c>
      <c r="L35">
        <v>34542</v>
      </c>
      <c r="M35">
        <v>34542</v>
      </c>
      <c r="N35">
        <v>0</v>
      </c>
      <c r="O35">
        <v>100</v>
      </c>
      <c r="P35">
        <v>0</v>
      </c>
    </row>
    <row r="36" spans="1:16" x14ac:dyDescent="0.25">
      <c r="A36">
        <v>201819</v>
      </c>
      <c r="B36" t="s">
        <v>19</v>
      </c>
      <c r="C36" t="s">
        <v>110</v>
      </c>
      <c r="D36" t="s">
        <v>20</v>
      </c>
      <c r="E36" t="s">
        <v>21</v>
      </c>
      <c r="F36" t="s">
        <v>22</v>
      </c>
      <c r="G36" t="s">
        <v>145</v>
      </c>
      <c r="H36" t="s">
        <v>395</v>
      </c>
      <c r="I36" t="s">
        <v>161</v>
      </c>
      <c r="J36" t="s">
        <v>161</v>
      </c>
      <c r="K36" t="s">
        <v>69</v>
      </c>
      <c r="L36">
        <v>98560</v>
      </c>
      <c r="M36">
        <v>96952</v>
      </c>
      <c r="N36">
        <v>1608</v>
      </c>
      <c r="O36">
        <v>98.4</v>
      </c>
      <c r="P36">
        <v>1.6</v>
      </c>
    </row>
    <row r="37" spans="1:16" x14ac:dyDescent="0.25">
      <c r="A37">
        <v>201819</v>
      </c>
      <c r="B37" t="s">
        <v>19</v>
      </c>
      <c r="C37" t="s">
        <v>110</v>
      </c>
      <c r="D37" t="s">
        <v>20</v>
      </c>
      <c r="E37" t="s">
        <v>21</v>
      </c>
      <c r="F37" t="s">
        <v>22</v>
      </c>
      <c r="G37" t="s">
        <v>145</v>
      </c>
      <c r="H37" t="s">
        <v>395</v>
      </c>
      <c r="I37" t="s">
        <v>161</v>
      </c>
      <c r="J37" t="s">
        <v>161</v>
      </c>
      <c r="K37" t="s">
        <v>146</v>
      </c>
      <c r="L37">
        <v>13412</v>
      </c>
      <c r="M37">
        <v>13412</v>
      </c>
      <c r="N37">
        <v>0</v>
      </c>
      <c r="O37">
        <v>100</v>
      </c>
      <c r="P37">
        <v>0</v>
      </c>
    </row>
    <row r="38" spans="1:16" x14ac:dyDescent="0.25">
      <c r="A38">
        <v>201819</v>
      </c>
      <c r="B38" t="s">
        <v>19</v>
      </c>
      <c r="C38" t="s">
        <v>110</v>
      </c>
      <c r="D38" t="s">
        <v>20</v>
      </c>
      <c r="E38" t="s">
        <v>21</v>
      </c>
      <c r="F38" t="s">
        <v>22</v>
      </c>
      <c r="G38" t="s">
        <v>145</v>
      </c>
      <c r="H38" t="s">
        <v>395</v>
      </c>
      <c r="I38" t="s">
        <v>161</v>
      </c>
      <c r="J38" t="s">
        <v>161</v>
      </c>
      <c r="K38" t="s">
        <v>161</v>
      </c>
      <c r="L38">
        <v>4333166</v>
      </c>
      <c r="M38">
        <v>4254260</v>
      </c>
      <c r="N38">
        <v>77894</v>
      </c>
      <c r="O38">
        <v>98.2</v>
      </c>
      <c r="P38">
        <v>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RowHeight="15" x14ac:dyDescent="0.25"/>
  <cols>
    <col min="1" max="1" width="32.140625" customWidth="1"/>
    <col min="2" max="2" width="11.5703125" customWidth="1"/>
    <col min="3" max="3" width="62.42578125" bestFit="1" customWidth="1"/>
    <col min="4" max="4" width="16.7109375" customWidth="1"/>
  </cols>
  <sheetData>
    <row r="1" spans="1:6" s="2" customFormat="1" x14ac:dyDescent="0.25">
      <c r="A1" s="33" t="s">
        <v>313</v>
      </c>
      <c r="B1" s="26" t="s">
        <v>314</v>
      </c>
      <c r="C1" s="27" t="s">
        <v>315</v>
      </c>
      <c r="D1" s="28" t="s">
        <v>316</v>
      </c>
      <c r="E1"/>
      <c r="F1"/>
    </row>
    <row r="2" spans="1:6" x14ac:dyDescent="0.25">
      <c r="A2" t="s">
        <v>0</v>
      </c>
      <c r="B2" t="s">
        <v>317</v>
      </c>
      <c r="C2" s="29" t="s">
        <v>318</v>
      </c>
      <c r="D2" s="30">
        <v>201819</v>
      </c>
    </row>
    <row r="3" spans="1:6" x14ac:dyDescent="0.25">
      <c r="A3" t="s">
        <v>1</v>
      </c>
      <c r="B3" t="s">
        <v>317</v>
      </c>
      <c r="C3" s="29" t="s">
        <v>319</v>
      </c>
      <c r="D3" s="31" t="s">
        <v>19</v>
      </c>
    </row>
    <row r="4" spans="1:6" x14ac:dyDescent="0.25">
      <c r="A4" t="s">
        <v>2</v>
      </c>
      <c r="B4" t="s">
        <v>317</v>
      </c>
      <c r="C4" s="29" t="s">
        <v>320</v>
      </c>
      <c r="D4" s="29" t="s">
        <v>110</v>
      </c>
    </row>
    <row r="5" spans="1:6" x14ac:dyDescent="0.25">
      <c r="A5" t="s">
        <v>3</v>
      </c>
      <c r="B5" t="s">
        <v>317</v>
      </c>
      <c r="C5" s="29" t="s">
        <v>321</v>
      </c>
      <c r="D5" s="29" t="s">
        <v>20</v>
      </c>
    </row>
    <row r="6" spans="1:6" x14ac:dyDescent="0.25">
      <c r="A6" t="s">
        <v>4</v>
      </c>
      <c r="B6" t="s">
        <v>317</v>
      </c>
      <c r="C6" s="29" t="s">
        <v>322</v>
      </c>
      <c r="D6" s="29" t="s">
        <v>21</v>
      </c>
    </row>
    <row r="7" spans="1:6" x14ac:dyDescent="0.25">
      <c r="A7" t="s">
        <v>5</v>
      </c>
      <c r="B7" t="s">
        <v>317</v>
      </c>
      <c r="C7" s="29" t="s">
        <v>323</v>
      </c>
      <c r="D7" s="29" t="s">
        <v>22</v>
      </c>
    </row>
    <row r="8" spans="1:6" x14ac:dyDescent="0.25">
      <c r="A8" t="s">
        <v>7</v>
      </c>
      <c r="B8" t="s">
        <v>317</v>
      </c>
      <c r="C8" s="29" t="s">
        <v>326</v>
      </c>
      <c r="D8" s="29" t="s">
        <v>139</v>
      </c>
    </row>
    <row r="9" spans="1:6" x14ac:dyDescent="0.25">
      <c r="A9" s="6" t="s">
        <v>8</v>
      </c>
      <c r="B9" t="s">
        <v>317</v>
      </c>
      <c r="C9" s="29" t="s">
        <v>327</v>
      </c>
      <c r="D9" s="29" t="s">
        <v>395</v>
      </c>
    </row>
    <row r="10" spans="1:6" x14ac:dyDescent="0.25">
      <c r="A10" s="32" t="s">
        <v>158</v>
      </c>
      <c r="B10" t="s">
        <v>317</v>
      </c>
      <c r="C10" s="29" t="s">
        <v>329</v>
      </c>
      <c r="D10" s="29" t="s">
        <v>161</v>
      </c>
    </row>
    <row r="11" spans="1:6" x14ac:dyDescent="0.25">
      <c r="A11" s="32" t="s">
        <v>159</v>
      </c>
      <c r="B11" t="s">
        <v>317</v>
      </c>
      <c r="C11" s="29" t="s">
        <v>331</v>
      </c>
      <c r="D11" s="29" t="s">
        <v>161</v>
      </c>
    </row>
    <row r="12" spans="1:6" x14ac:dyDescent="0.25">
      <c r="A12" s="6" t="s">
        <v>9</v>
      </c>
      <c r="B12" t="s">
        <v>333</v>
      </c>
      <c r="C12" t="s">
        <v>334</v>
      </c>
    </row>
    <row r="13" spans="1:6" x14ac:dyDescent="0.25">
      <c r="A13" t="s">
        <v>140</v>
      </c>
      <c r="B13" t="s">
        <v>333</v>
      </c>
      <c r="C13" t="s">
        <v>336</v>
      </c>
    </row>
    <row r="14" spans="1:6" x14ac:dyDescent="0.25">
      <c r="A14" t="s">
        <v>141</v>
      </c>
      <c r="B14" t="s">
        <v>333</v>
      </c>
      <c r="C14" t="s">
        <v>396</v>
      </c>
    </row>
    <row r="15" spans="1:6" x14ac:dyDescent="0.25">
      <c r="A15" t="s">
        <v>142</v>
      </c>
      <c r="B15" t="s">
        <v>333</v>
      </c>
      <c r="C15" t="s">
        <v>397</v>
      </c>
    </row>
    <row r="16" spans="1:6" x14ac:dyDescent="0.25">
      <c r="A16" t="s">
        <v>143</v>
      </c>
      <c r="B16" t="s">
        <v>333</v>
      </c>
      <c r="C16" t="s">
        <v>398</v>
      </c>
    </row>
    <row r="17" spans="1:3" x14ac:dyDescent="0.25">
      <c r="A17" t="s">
        <v>144</v>
      </c>
      <c r="B17" t="s">
        <v>333</v>
      </c>
      <c r="C17" t="s">
        <v>399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8"/>
  <sheetViews>
    <sheetView workbookViewId="0">
      <selection activeCell="B1" sqref="B1"/>
    </sheetView>
  </sheetViews>
  <sheetFormatPr defaultRowHeight="15" x14ac:dyDescent="0.25"/>
  <cols>
    <col min="1" max="1" width="3" customWidth="1"/>
    <col min="2" max="2" width="35.28515625" customWidth="1"/>
    <col min="3" max="3" width="125.7109375" customWidth="1"/>
    <col min="4" max="4" width="84" customWidth="1"/>
  </cols>
  <sheetData>
    <row r="2" spans="1:5" x14ac:dyDescent="0.25">
      <c r="B2" s="42" t="s">
        <v>356</v>
      </c>
      <c r="C2" s="43"/>
    </row>
    <row r="3" spans="1:5" x14ac:dyDescent="0.25">
      <c r="B3" s="44" t="s">
        <v>354</v>
      </c>
      <c r="C3" s="45" t="s">
        <v>355</v>
      </c>
      <c r="E3" s="5" t="str">
        <f>C3</f>
        <v xml:space="preserve">S1 - GCSE and equivalents entries and achievements in selected subjects of pupils at the end of key stage 4 in all schools </v>
      </c>
    </row>
    <row r="4" spans="1:5" x14ac:dyDescent="0.25">
      <c r="B4" s="40"/>
      <c r="C4" s="40"/>
    </row>
    <row r="5" spans="1:5" s="35" customFormat="1" x14ac:dyDescent="0.25">
      <c r="A5" s="35">
        <v>1</v>
      </c>
      <c r="B5" s="41" t="str">
        <f>HLOOKUP($E$3,'Subject footnotes hidden'!$A$1:$I$11,2,FALSE)</f>
        <v>Only GCSEs and established GCSE equivalents are included in this table (Cambridge International certificates and Edexcel level 1/2 certificates). Excludes Double Awards, except Combined Science.</v>
      </c>
      <c r="C5" s="41"/>
    </row>
    <row r="6" spans="1:5" s="35" customFormat="1" x14ac:dyDescent="0.25">
      <c r="A6" s="35">
        <v>2</v>
      </c>
      <c r="B6" s="41" t="str">
        <f>HLOOKUP($E$3,'Subject footnotes hidden'!$A$1:$I$11,3,FALSE)</f>
        <v>Discounting has been applied where pupils have taken the same subject more than once and only one entry is counted in these circumstances. Only the first entry is counted, in all subjects, in line with the early entry guidance (see 'Quality and methodology' document).</v>
      </c>
      <c r="C6" s="41"/>
    </row>
    <row r="7" spans="1:5" s="35" customFormat="1" x14ac:dyDescent="0.25">
      <c r="A7" s="35">
        <v>3</v>
      </c>
      <c r="B7" s="41" t="str">
        <f>HLOOKUP($E$3,'Subject footnotes hidden'!$A$1:$I$11,4,FALSE)</f>
        <v xml:space="preserve">All Schools includes pupils in state-funded schools,  independent schools, independent special schools, non-maintained special schools, hospital schools, pupil referral unit and alternative provision . Alternative provision includes academy and free school alternative provision. Since September 2013, general further education colleges and sixth-form colleges have been able to enrol 14 to 16 year-olds. </v>
      </c>
      <c r="C7" s="41"/>
    </row>
    <row r="8" spans="1:5" s="35" customFormat="1" x14ac:dyDescent="0.25">
      <c r="A8" s="35">
        <v>4</v>
      </c>
      <c r="B8" s="41" t="str">
        <f>HLOOKUP($E$3,'Subject footnotes hidden'!$A$1:$I$11,5,FALSE)</f>
        <v>From 2017, new reformed GCSEs are graded using a new 9-1 scale. Unreformed subjects continue to be graded using the A* to G system. See the ‘Quality and methodology’ document for further information. Where reformed and unreformed subject totals are shown together in the following table, they are shown only at agreed anchor points (9-7/A*-A, 9-4/A*-C, 9-1/A*-G) as comparisons between other grades are not possible. For more on anchor points, see the following: https://www.gov.uk/government/news/setting-standards-for-new-gcses-in-2017</v>
      </c>
      <c r="C8" s="41"/>
    </row>
    <row r="9" spans="1:5" s="35" customFormat="1" x14ac:dyDescent="0.25">
      <c r="A9" s="35">
        <v>5</v>
      </c>
      <c r="B9" s="41" t="str">
        <f>HLOOKUP($E$3,'Subject footnotes hidden'!$A$1:$I$11,6,FALSE)</f>
        <v>Combined Science GCSE is a Double Award and is included in this table for the purpose of comparison with other Science subjects.</v>
      </c>
      <c r="C9" s="41"/>
    </row>
    <row r="10" spans="1:5" s="35" customFormat="1" x14ac:dyDescent="0.25">
      <c r="A10" s="35">
        <v>6</v>
      </c>
      <c r="B10" s="41" t="str">
        <f>HLOOKUP($E$3,'Subject footnotes hidden'!$A$1:$I$11,7,FALSE)</f>
        <v>.</v>
      </c>
      <c r="C10" s="41"/>
    </row>
    <row r="11" spans="1:5" s="35" customFormat="1" x14ac:dyDescent="0.25">
      <c r="A11" s="35">
        <v>7</v>
      </c>
      <c r="B11" s="41" t="str">
        <f>HLOOKUP($E$3,'Subject footnotes hidden'!$A$1:$I$11,8,FALSE)</f>
        <v>.</v>
      </c>
      <c r="C11" s="41"/>
    </row>
    <row r="12" spans="1:5" s="35" customFormat="1" x14ac:dyDescent="0.25">
      <c r="A12" s="35">
        <v>8</v>
      </c>
      <c r="B12" s="41" t="str">
        <f>HLOOKUP($E$3,'Subject footnotes hidden'!$A$1:$I$11,9,FALSE)</f>
        <v>.</v>
      </c>
      <c r="C12" s="41"/>
    </row>
    <row r="13" spans="1:5" s="35" customFormat="1" x14ac:dyDescent="0.25">
      <c r="A13" s="35">
        <v>9</v>
      </c>
      <c r="B13" s="41" t="str">
        <f>HLOOKUP($E$3,'Subject footnotes hidden'!$A$1:$I$11,10,FALSE)</f>
        <v>.</v>
      </c>
      <c r="C13" s="41"/>
    </row>
    <row r="14" spans="1:5" s="35" customFormat="1" x14ac:dyDescent="0.25">
      <c r="A14" s="35">
        <v>10</v>
      </c>
      <c r="B14" s="41" t="str">
        <f>HLOOKUP($E$3,'Subject footnotes hidden'!$A$1:$I$11,11,FALSE)</f>
        <v>.</v>
      </c>
      <c r="C14" s="41"/>
    </row>
    <row r="15" spans="1:5" x14ac:dyDescent="0.25">
      <c r="B15" s="24"/>
      <c r="C15" s="24"/>
    </row>
    <row r="16" spans="1:5" x14ac:dyDescent="0.25">
      <c r="B16" s="24"/>
      <c r="C16" s="24"/>
    </row>
    <row r="17" spans="2:3" x14ac:dyDescent="0.25">
      <c r="B17" s="24"/>
      <c r="C17" s="24"/>
    </row>
    <row r="18" spans="2:3" x14ac:dyDescent="0.25">
      <c r="B18" s="24"/>
      <c r="C18" s="24"/>
    </row>
    <row r="19" spans="2:3" x14ac:dyDescent="0.25">
      <c r="B19" s="24"/>
      <c r="C19" s="24"/>
    </row>
    <row r="20" spans="2:3" x14ac:dyDescent="0.25">
      <c r="B20" s="24"/>
      <c r="C20" s="24"/>
    </row>
    <row r="21" spans="2:3" x14ac:dyDescent="0.25">
      <c r="B21" s="24"/>
      <c r="C21" s="24"/>
    </row>
    <row r="22" spans="2:3" x14ac:dyDescent="0.25">
      <c r="B22" s="24"/>
      <c r="C22" s="24"/>
    </row>
    <row r="23" spans="2:3" x14ac:dyDescent="0.25">
      <c r="B23" s="24"/>
      <c r="C23" s="24"/>
    </row>
    <row r="24" spans="2:3" x14ac:dyDescent="0.25">
      <c r="B24" s="24"/>
      <c r="C24" s="24"/>
    </row>
    <row r="25" spans="2:3" x14ac:dyDescent="0.25">
      <c r="B25" s="24"/>
      <c r="C25" s="24"/>
    </row>
    <row r="26" spans="2:3" x14ac:dyDescent="0.25">
      <c r="B26" s="24"/>
      <c r="C26" s="24"/>
    </row>
    <row r="27" spans="2:3" x14ac:dyDescent="0.25">
      <c r="B27" s="24"/>
      <c r="C27" s="24"/>
    </row>
    <row r="28" spans="2:3" x14ac:dyDescent="0.25">
      <c r="B28" s="24"/>
      <c r="C28" s="24"/>
    </row>
    <row r="29" spans="2:3" x14ac:dyDescent="0.25">
      <c r="B29" s="24"/>
      <c r="C29" s="24"/>
    </row>
    <row r="30" spans="2:3" x14ac:dyDescent="0.25">
      <c r="B30" s="24"/>
      <c r="C30" s="24"/>
    </row>
    <row r="31" spans="2:3" x14ac:dyDescent="0.25">
      <c r="B31" s="24"/>
      <c r="C31" s="24"/>
    </row>
    <row r="32" spans="2:3" x14ac:dyDescent="0.25">
      <c r="B32" s="24"/>
      <c r="C32" s="24"/>
    </row>
    <row r="33" spans="2:3" x14ac:dyDescent="0.25">
      <c r="B33" s="24"/>
      <c r="C33" s="24"/>
    </row>
    <row r="34" spans="2:3" x14ac:dyDescent="0.25">
      <c r="B34" s="24"/>
      <c r="C34" s="24"/>
    </row>
    <row r="35" spans="2:3" x14ac:dyDescent="0.25">
      <c r="B35" s="24"/>
      <c r="C35" s="24"/>
    </row>
    <row r="36" spans="2:3" x14ac:dyDescent="0.25">
      <c r="B36" s="24"/>
      <c r="C36" s="24"/>
    </row>
    <row r="37" spans="2:3" x14ac:dyDescent="0.25">
      <c r="B37" s="24"/>
      <c r="C37" s="24"/>
    </row>
    <row r="38" spans="2:3" x14ac:dyDescent="0.25">
      <c r="B38" s="24"/>
      <c r="C38" s="24"/>
    </row>
    <row r="39" spans="2:3" x14ac:dyDescent="0.25">
      <c r="B39" s="24"/>
      <c r="C39" s="24"/>
    </row>
    <row r="40" spans="2:3" x14ac:dyDescent="0.25">
      <c r="B40" s="24"/>
      <c r="C40" s="24"/>
    </row>
    <row r="41" spans="2:3" x14ac:dyDescent="0.25">
      <c r="B41" s="24"/>
      <c r="C41" s="24"/>
    </row>
    <row r="42" spans="2:3" x14ac:dyDescent="0.25">
      <c r="B42" s="24"/>
      <c r="C42" s="24"/>
    </row>
    <row r="43" spans="2:3" x14ac:dyDescent="0.25">
      <c r="B43" s="24"/>
      <c r="C43" s="24"/>
    </row>
    <row r="44" spans="2:3" x14ac:dyDescent="0.25">
      <c r="B44" s="24"/>
      <c r="C44" s="24"/>
    </row>
    <row r="45" spans="2:3" x14ac:dyDescent="0.25">
      <c r="B45" s="24"/>
      <c r="C45" s="24"/>
    </row>
    <row r="46" spans="2:3" x14ac:dyDescent="0.25">
      <c r="B46" s="24"/>
      <c r="C46" s="24"/>
    </row>
    <row r="47" spans="2:3" x14ac:dyDescent="0.25">
      <c r="B47" s="24"/>
      <c r="C47" s="24"/>
    </row>
    <row r="48" spans="2:3" x14ac:dyDescent="0.25">
      <c r="B48" s="24"/>
      <c r="C48" s="24"/>
    </row>
    <row r="49" spans="2:3" x14ac:dyDescent="0.25">
      <c r="B49" s="24"/>
      <c r="C49" s="24"/>
    </row>
    <row r="50" spans="2:3" x14ac:dyDescent="0.25">
      <c r="B50" s="24"/>
      <c r="C50" s="24"/>
    </row>
    <row r="51" spans="2:3" x14ac:dyDescent="0.25">
      <c r="B51" s="24"/>
      <c r="C51" s="24"/>
    </row>
    <row r="52" spans="2:3" x14ac:dyDescent="0.25">
      <c r="B52" s="24"/>
      <c r="C52" s="24"/>
    </row>
    <row r="53" spans="2:3" x14ac:dyDescent="0.25">
      <c r="B53" s="24"/>
      <c r="C53" s="24"/>
    </row>
    <row r="54" spans="2:3" x14ac:dyDescent="0.25">
      <c r="B54" s="24"/>
      <c r="C54" s="24"/>
    </row>
    <row r="55" spans="2:3" x14ac:dyDescent="0.25">
      <c r="B55" s="24"/>
      <c r="C55" s="24"/>
    </row>
    <row r="56" spans="2:3" x14ac:dyDescent="0.25">
      <c r="B56" s="24"/>
      <c r="C56" s="24"/>
    </row>
    <row r="57" spans="2:3" x14ac:dyDescent="0.25">
      <c r="B57" s="24"/>
      <c r="C57" s="24"/>
    </row>
    <row r="58" spans="2:3" x14ac:dyDescent="0.25">
      <c r="B58" s="24"/>
      <c r="C58" s="24"/>
    </row>
    <row r="59" spans="2:3" x14ac:dyDescent="0.25">
      <c r="B59" s="24"/>
      <c r="C59" s="24"/>
    </row>
    <row r="60" spans="2:3" x14ac:dyDescent="0.25">
      <c r="B60" s="24"/>
      <c r="C60" s="24"/>
    </row>
    <row r="61" spans="2:3" x14ac:dyDescent="0.25">
      <c r="B61" s="24"/>
      <c r="C61" s="24"/>
    </row>
    <row r="62" spans="2:3" x14ac:dyDescent="0.25">
      <c r="B62" s="24"/>
      <c r="C62" s="24"/>
    </row>
    <row r="63" spans="2:3" x14ac:dyDescent="0.25">
      <c r="B63" s="24"/>
      <c r="C63" s="24"/>
    </row>
    <row r="64" spans="2:3" x14ac:dyDescent="0.25">
      <c r="B64" s="24"/>
      <c r="C64" s="24"/>
    </row>
    <row r="65" spans="2:3" x14ac:dyDescent="0.25">
      <c r="B65" s="24"/>
      <c r="C65" s="24"/>
    </row>
    <row r="66" spans="2:3" x14ac:dyDescent="0.25">
      <c r="B66" s="24"/>
      <c r="C66" s="24"/>
    </row>
    <row r="67" spans="2:3" x14ac:dyDescent="0.25">
      <c r="B67" s="24"/>
      <c r="C67" s="24"/>
    </row>
    <row r="68" spans="2:3" x14ac:dyDescent="0.25">
      <c r="B68" s="24"/>
      <c r="C68" s="24"/>
    </row>
    <row r="69" spans="2:3" x14ac:dyDescent="0.25">
      <c r="B69" s="24"/>
      <c r="C69" s="24"/>
    </row>
    <row r="70" spans="2:3" x14ac:dyDescent="0.25">
      <c r="B70" s="24"/>
      <c r="C70" s="24"/>
    </row>
    <row r="71" spans="2:3" x14ac:dyDescent="0.25">
      <c r="B71" s="24"/>
      <c r="C71" s="24"/>
    </row>
    <row r="72" spans="2:3" x14ac:dyDescent="0.25">
      <c r="B72" s="24"/>
      <c r="C72" s="24"/>
    </row>
    <row r="73" spans="2:3" x14ac:dyDescent="0.25">
      <c r="B73" s="24"/>
      <c r="C73" s="24"/>
    </row>
    <row r="74" spans="2:3" x14ac:dyDescent="0.25">
      <c r="B74" s="24"/>
      <c r="C74" s="24"/>
    </row>
    <row r="75" spans="2:3" x14ac:dyDescent="0.25">
      <c r="B75" s="24"/>
      <c r="C75" s="24"/>
    </row>
    <row r="76" spans="2:3" x14ac:dyDescent="0.25">
      <c r="B76" s="24"/>
      <c r="C76" s="24"/>
    </row>
    <row r="77" spans="2:3" x14ac:dyDescent="0.25">
      <c r="B77" s="24"/>
      <c r="C77" s="24"/>
    </row>
    <row r="78" spans="2:3" x14ac:dyDescent="0.25">
      <c r="B78" s="24"/>
      <c r="C78" s="24"/>
    </row>
    <row r="79" spans="2:3" x14ac:dyDescent="0.25">
      <c r="B79" s="24"/>
      <c r="C79" s="24"/>
    </row>
    <row r="80" spans="2:3" x14ac:dyDescent="0.25">
      <c r="B80" s="24"/>
      <c r="C80" s="24"/>
    </row>
    <row r="81" spans="2:3" x14ac:dyDescent="0.25">
      <c r="B81" s="24"/>
      <c r="C81" s="24"/>
    </row>
    <row r="82" spans="2:3" x14ac:dyDescent="0.25">
      <c r="B82" s="24"/>
      <c r="C82" s="24"/>
    </row>
    <row r="83" spans="2:3" x14ac:dyDescent="0.25">
      <c r="B83" s="24"/>
      <c r="C83" s="24"/>
    </row>
    <row r="84" spans="2:3" x14ac:dyDescent="0.25">
      <c r="B84" s="24"/>
      <c r="C84" s="24"/>
    </row>
    <row r="85" spans="2:3" x14ac:dyDescent="0.25">
      <c r="B85" s="24"/>
      <c r="C85" s="24"/>
    </row>
    <row r="86" spans="2:3" x14ac:dyDescent="0.25">
      <c r="B86" s="24"/>
      <c r="C86" s="24"/>
    </row>
    <row r="87" spans="2:3" x14ac:dyDescent="0.25">
      <c r="B87" s="24"/>
      <c r="C87" s="24"/>
    </row>
    <row r="88" spans="2:3" x14ac:dyDescent="0.25">
      <c r="B88" s="24"/>
      <c r="C88" s="24"/>
    </row>
    <row r="89" spans="2:3" x14ac:dyDescent="0.25">
      <c r="B89" s="24"/>
      <c r="C89" s="24"/>
    </row>
    <row r="90" spans="2:3" x14ac:dyDescent="0.25">
      <c r="B90" s="24"/>
      <c r="C90" s="24"/>
    </row>
    <row r="91" spans="2:3" x14ac:dyDescent="0.25">
      <c r="B91" s="24"/>
      <c r="C91" s="24"/>
    </row>
    <row r="92" spans="2:3" x14ac:dyDescent="0.25">
      <c r="B92" s="24"/>
      <c r="C92" s="24"/>
    </row>
    <row r="93" spans="2:3" x14ac:dyDescent="0.25">
      <c r="B93" s="24"/>
      <c r="C93" s="24"/>
    </row>
    <row r="94" spans="2:3" x14ac:dyDescent="0.25">
      <c r="B94" s="24"/>
      <c r="C94" s="24"/>
    </row>
    <row r="95" spans="2:3" x14ac:dyDescent="0.25">
      <c r="B95" s="24"/>
      <c r="C95" s="24"/>
    </row>
    <row r="96" spans="2:3" x14ac:dyDescent="0.25">
      <c r="B96" s="24"/>
      <c r="C96" s="24"/>
    </row>
    <row r="97" spans="2:3" x14ac:dyDescent="0.25">
      <c r="B97" s="24"/>
      <c r="C97" s="24"/>
    </row>
    <row r="98" spans="2:3" x14ac:dyDescent="0.25">
      <c r="B98" s="24"/>
      <c r="C98" s="24"/>
    </row>
    <row r="99" spans="2:3" x14ac:dyDescent="0.25">
      <c r="B99" s="24"/>
      <c r="C99" s="24"/>
    </row>
    <row r="100" spans="2:3" x14ac:dyDescent="0.25">
      <c r="B100" s="24"/>
      <c r="C100" s="24"/>
    </row>
    <row r="101" spans="2:3" x14ac:dyDescent="0.25">
      <c r="B101" s="24"/>
      <c r="C101" s="24"/>
    </row>
    <row r="102" spans="2:3" x14ac:dyDescent="0.25">
      <c r="B102" s="24"/>
      <c r="C102" s="24"/>
    </row>
    <row r="103" spans="2:3" x14ac:dyDescent="0.25">
      <c r="B103" s="24"/>
      <c r="C103" s="24"/>
    </row>
    <row r="104" spans="2:3" x14ac:dyDescent="0.25">
      <c r="B104" s="24"/>
      <c r="C104" s="24"/>
    </row>
    <row r="105" spans="2:3" x14ac:dyDescent="0.25">
      <c r="B105" s="24"/>
      <c r="C105" s="24"/>
    </row>
    <row r="106" spans="2:3" x14ac:dyDescent="0.25">
      <c r="B106" s="24"/>
      <c r="C106" s="24"/>
    </row>
    <row r="107" spans="2:3" x14ac:dyDescent="0.25">
      <c r="B107" s="24"/>
      <c r="C107" s="24"/>
    </row>
    <row r="108" spans="2:3" x14ac:dyDescent="0.25">
      <c r="B108" s="24"/>
      <c r="C108" s="24"/>
    </row>
    <row r="109" spans="2:3" x14ac:dyDescent="0.25">
      <c r="B109" s="24"/>
      <c r="C109" s="24"/>
    </row>
    <row r="110" spans="2:3" x14ac:dyDescent="0.25">
      <c r="B110" s="24"/>
      <c r="C110" s="24"/>
    </row>
    <row r="111" spans="2:3" x14ac:dyDescent="0.25">
      <c r="B111" s="24"/>
      <c r="C111" s="24"/>
    </row>
    <row r="112" spans="2:3" x14ac:dyDescent="0.25">
      <c r="B112" s="24"/>
      <c r="C112" s="24"/>
    </row>
    <row r="113" spans="2:3" x14ac:dyDescent="0.25">
      <c r="B113" s="24"/>
      <c r="C113" s="24"/>
    </row>
    <row r="114" spans="2:3" x14ac:dyDescent="0.25">
      <c r="B114" s="24"/>
      <c r="C114" s="24"/>
    </row>
    <row r="115" spans="2:3" x14ac:dyDescent="0.25">
      <c r="B115" s="24"/>
      <c r="C115" s="24"/>
    </row>
    <row r="116" spans="2:3" x14ac:dyDescent="0.25">
      <c r="B116" s="24"/>
      <c r="C116" s="24"/>
    </row>
    <row r="117" spans="2:3" x14ac:dyDescent="0.25">
      <c r="B117" s="24"/>
      <c r="C117" s="24"/>
    </row>
    <row r="118" spans="2:3" x14ac:dyDescent="0.25">
      <c r="B118" s="24"/>
      <c r="C118" s="24"/>
    </row>
    <row r="119" spans="2:3" x14ac:dyDescent="0.25">
      <c r="B119" s="24"/>
      <c r="C119" s="24"/>
    </row>
    <row r="120" spans="2:3" x14ac:dyDescent="0.25">
      <c r="B120" s="24"/>
      <c r="C120" s="24"/>
    </row>
    <row r="121" spans="2:3" x14ac:dyDescent="0.25">
      <c r="B121" s="24"/>
      <c r="C121" s="24"/>
    </row>
    <row r="122" spans="2:3" x14ac:dyDescent="0.25">
      <c r="B122" s="24"/>
      <c r="C122" s="24"/>
    </row>
    <row r="123" spans="2:3" x14ac:dyDescent="0.25">
      <c r="B123" s="24"/>
      <c r="C123" s="24"/>
    </row>
    <row r="124" spans="2:3" x14ac:dyDescent="0.25">
      <c r="B124" s="24"/>
      <c r="C124" s="24"/>
    </row>
    <row r="125" spans="2:3" x14ac:dyDescent="0.25">
      <c r="B125" s="24"/>
      <c r="C125" s="24"/>
    </row>
    <row r="126" spans="2:3" x14ac:dyDescent="0.25">
      <c r="B126" s="24"/>
      <c r="C126" s="24"/>
    </row>
    <row r="127" spans="2:3" x14ac:dyDescent="0.25">
      <c r="B127" s="24"/>
      <c r="C127" s="24"/>
    </row>
    <row r="128" spans="2:3" x14ac:dyDescent="0.25">
      <c r="B128" s="24"/>
      <c r="C128" s="24"/>
    </row>
  </sheetData>
  <sheetProtection sheet="1" formatCells="0" formatColumns="0" formatRows="0" insertColumns="0" insertRows="0" insertHyperlinks="0" deleteColumns="0" deleteRows="0" sort="0" autoFilter="0" pivotTables="0"/>
  <mergeCells count="10">
    <mergeCell ref="B11:C11"/>
    <mergeCell ref="B12:C12"/>
    <mergeCell ref="B13:C13"/>
    <mergeCell ref="B14:C14"/>
    <mergeCell ref="B5:C5"/>
    <mergeCell ref="B6:C6"/>
    <mergeCell ref="B7:C7"/>
    <mergeCell ref="B8:C8"/>
    <mergeCell ref="B9:C9"/>
    <mergeCell ref="B10:C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'Subject footnotes hidden'!$A$1:$I$1</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70" zoomScaleNormal="70" workbookViewId="0"/>
  </sheetViews>
  <sheetFormatPr defaultRowHeight="15" x14ac:dyDescent="0.25"/>
  <cols>
    <col min="1" max="1" width="51.28515625" customWidth="1"/>
    <col min="2" max="2" width="45.7109375" customWidth="1"/>
    <col min="3" max="3" width="49" customWidth="1"/>
    <col min="4" max="4" width="43" customWidth="1"/>
    <col min="5" max="5" width="47.85546875" customWidth="1"/>
    <col min="6" max="6" width="33.42578125" customWidth="1"/>
    <col min="7" max="7" width="33.140625" customWidth="1"/>
    <col min="8" max="8" width="30.140625" customWidth="1"/>
    <col min="9" max="9" width="41.140625" customWidth="1"/>
  </cols>
  <sheetData>
    <row r="1" spans="1:9" x14ac:dyDescent="0.25">
      <c r="A1" t="s">
        <v>355</v>
      </c>
      <c r="B1" t="s">
        <v>400</v>
      </c>
      <c r="C1" t="s">
        <v>401</v>
      </c>
      <c r="D1" t="s">
        <v>402</v>
      </c>
      <c r="E1" t="s">
        <v>403</v>
      </c>
      <c r="F1" t="s">
        <v>404</v>
      </c>
      <c r="G1" t="s">
        <v>405</v>
      </c>
      <c r="H1" t="s">
        <v>406</v>
      </c>
      <c r="I1" t="s">
        <v>407</v>
      </c>
    </row>
    <row r="2" spans="1:9" s="36" customFormat="1" ht="137.25" customHeight="1" x14ac:dyDescent="0.25">
      <c r="A2" s="36" t="s">
        <v>408</v>
      </c>
      <c r="B2" s="36" t="s">
        <v>408</v>
      </c>
      <c r="C2" s="36" t="s">
        <v>408</v>
      </c>
      <c r="D2" s="36" t="s">
        <v>409</v>
      </c>
      <c r="E2" s="36" t="s">
        <v>410</v>
      </c>
      <c r="F2" s="36" t="s">
        <v>411</v>
      </c>
      <c r="G2" s="36" t="s">
        <v>412</v>
      </c>
      <c r="H2" s="36" t="s">
        <v>413</v>
      </c>
      <c r="I2" s="36" t="s">
        <v>413</v>
      </c>
    </row>
    <row r="3" spans="1:9" s="36" customFormat="1" ht="187.5" customHeight="1" x14ac:dyDescent="0.25">
      <c r="A3" s="36" t="s">
        <v>414</v>
      </c>
      <c r="B3" s="36" t="s">
        <v>414</v>
      </c>
      <c r="C3" s="36" t="s">
        <v>414</v>
      </c>
      <c r="D3" s="36" t="s">
        <v>415</v>
      </c>
      <c r="E3" s="36" t="s">
        <v>416</v>
      </c>
      <c r="F3" s="36" t="s">
        <v>417</v>
      </c>
      <c r="G3" s="36" t="s">
        <v>418</v>
      </c>
      <c r="H3" s="38" t="s">
        <v>419</v>
      </c>
      <c r="I3" s="36" t="s">
        <v>420</v>
      </c>
    </row>
    <row r="4" spans="1:9" s="36" customFormat="1" ht="180" x14ac:dyDescent="0.25">
      <c r="A4" s="36" t="s">
        <v>421</v>
      </c>
      <c r="B4" s="36" t="s">
        <v>422</v>
      </c>
      <c r="C4" s="36" t="s">
        <v>421</v>
      </c>
      <c r="D4" s="36" t="s">
        <v>421</v>
      </c>
      <c r="E4" s="36" t="s">
        <v>423</v>
      </c>
      <c r="F4" s="36" t="s">
        <v>424</v>
      </c>
      <c r="G4" s="36" t="s">
        <v>425</v>
      </c>
      <c r="H4" s="38" t="s">
        <v>426</v>
      </c>
      <c r="I4" s="36" t="s">
        <v>427</v>
      </c>
    </row>
    <row r="5" spans="1:9" s="36" customFormat="1" ht="240" x14ac:dyDescent="0.25">
      <c r="A5" s="36" t="s">
        <v>428</v>
      </c>
      <c r="B5" s="36" t="s">
        <v>428</v>
      </c>
      <c r="C5" s="36" t="s">
        <v>428</v>
      </c>
      <c r="D5" s="36" t="s">
        <v>173</v>
      </c>
      <c r="E5" s="36" t="s">
        <v>173</v>
      </c>
      <c r="F5" s="36" t="s">
        <v>429</v>
      </c>
      <c r="G5" s="36" t="s">
        <v>430</v>
      </c>
      <c r="H5" s="38" t="s">
        <v>431</v>
      </c>
      <c r="I5" s="36" t="s">
        <v>432</v>
      </c>
    </row>
    <row r="6" spans="1:9" s="36" customFormat="1" ht="135" x14ac:dyDescent="0.25">
      <c r="A6" s="36" t="s">
        <v>433</v>
      </c>
      <c r="B6" s="36" t="s">
        <v>434</v>
      </c>
      <c r="C6" s="36" t="s">
        <v>435</v>
      </c>
      <c r="D6" s="36" t="s">
        <v>173</v>
      </c>
      <c r="E6" s="36" t="s">
        <v>173</v>
      </c>
      <c r="F6" s="36" t="s">
        <v>436</v>
      </c>
      <c r="G6" s="36" t="s">
        <v>437</v>
      </c>
      <c r="H6" s="38" t="s">
        <v>438</v>
      </c>
      <c r="I6" s="36" t="s">
        <v>173</v>
      </c>
    </row>
    <row r="7" spans="1:9" s="36" customFormat="1" ht="240" x14ac:dyDescent="0.25">
      <c r="A7" s="36" t="s">
        <v>173</v>
      </c>
      <c r="B7" s="36" t="s">
        <v>173</v>
      </c>
      <c r="C7" s="36" t="s">
        <v>439</v>
      </c>
      <c r="D7" s="36" t="s">
        <v>173</v>
      </c>
      <c r="E7" s="36" t="s">
        <v>173</v>
      </c>
      <c r="F7" s="36" t="s">
        <v>440</v>
      </c>
      <c r="G7" s="36" t="s">
        <v>441</v>
      </c>
      <c r="H7" s="36" t="s">
        <v>427</v>
      </c>
      <c r="I7" s="36" t="s">
        <v>173</v>
      </c>
    </row>
    <row r="8" spans="1:9" s="36" customFormat="1" ht="240" x14ac:dyDescent="0.25">
      <c r="A8" s="36" t="s">
        <v>173</v>
      </c>
      <c r="B8" s="36" t="s">
        <v>173</v>
      </c>
      <c r="C8" s="36" t="s">
        <v>442</v>
      </c>
      <c r="D8" s="36" t="s">
        <v>173</v>
      </c>
      <c r="E8" s="36" t="s">
        <v>173</v>
      </c>
      <c r="F8" s="36" t="s">
        <v>443</v>
      </c>
      <c r="G8" s="36" t="s">
        <v>444</v>
      </c>
      <c r="H8" s="36" t="s">
        <v>445</v>
      </c>
      <c r="I8" s="36" t="s">
        <v>173</v>
      </c>
    </row>
    <row r="9" spans="1:9" s="36" customFormat="1" ht="60" x14ac:dyDescent="0.25">
      <c r="A9" s="36" t="s">
        <v>173</v>
      </c>
      <c r="B9" s="36" t="s">
        <v>173</v>
      </c>
      <c r="C9" s="36" t="s">
        <v>434</v>
      </c>
      <c r="D9" s="36" t="s">
        <v>173</v>
      </c>
      <c r="E9" s="36" t="s">
        <v>173</v>
      </c>
      <c r="F9" s="36" t="s">
        <v>173</v>
      </c>
      <c r="G9" s="36" t="s">
        <v>446</v>
      </c>
      <c r="H9" s="36" t="s">
        <v>447</v>
      </c>
      <c r="I9" s="36" t="s">
        <v>173</v>
      </c>
    </row>
    <row r="10" spans="1:9" s="36" customFormat="1" ht="135" x14ac:dyDescent="0.25">
      <c r="A10" s="36" t="s">
        <v>173</v>
      </c>
      <c r="B10" s="36" t="s">
        <v>173</v>
      </c>
      <c r="C10" s="36" t="s">
        <v>173</v>
      </c>
      <c r="D10" s="36" t="s">
        <v>173</v>
      </c>
      <c r="E10" s="36" t="s">
        <v>173</v>
      </c>
      <c r="F10" s="36" t="s">
        <v>173</v>
      </c>
      <c r="G10" s="36" t="s">
        <v>448</v>
      </c>
      <c r="H10" s="36" t="s">
        <v>173</v>
      </c>
      <c r="I10" s="36" t="s">
        <v>173</v>
      </c>
    </row>
    <row r="11" spans="1:9" s="36" customFormat="1" ht="45" x14ac:dyDescent="0.25">
      <c r="A11" s="36" t="s">
        <v>173</v>
      </c>
      <c r="B11" s="36" t="s">
        <v>173</v>
      </c>
      <c r="C11" s="36" t="s">
        <v>173</v>
      </c>
      <c r="D11" s="36" t="s">
        <v>173</v>
      </c>
      <c r="E11" s="36" t="s">
        <v>173</v>
      </c>
      <c r="F11" s="36" t="s">
        <v>173</v>
      </c>
      <c r="G11" s="36" t="s">
        <v>447</v>
      </c>
      <c r="H11" s="36" t="s">
        <v>173</v>
      </c>
      <c r="I11" s="36" t="s">
        <v>173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Subject Tables - Main UD</vt:lpstr>
      <vt:lpstr>Main UD Metadata</vt:lpstr>
      <vt:lpstr>End KS4 denominations</vt:lpstr>
      <vt:lpstr>Subject Tables - S3</vt:lpstr>
      <vt:lpstr>Table S3 Metadata</vt:lpstr>
      <vt:lpstr>Subject Tables - S6</vt:lpstr>
      <vt:lpstr>Table S6 Metadata</vt:lpstr>
      <vt:lpstr>Subject Tables - Footnotes</vt:lpstr>
      <vt:lpstr>Subject footnotes hidden</vt:lpstr>
      <vt:lpstr>Subject Table Definitions</vt:lpstr>
      <vt:lpstr>Subject groupings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Liam</dc:creator>
  <cp:lastModifiedBy>KENNEY, Kathryn</cp:lastModifiedBy>
  <dcterms:created xsi:type="dcterms:W3CDTF">2019-10-01T15:49:43Z</dcterms:created>
  <dcterms:modified xsi:type="dcterms:W3CDTF">2019-10-17T13:37:40Z</dcterms:modified>
</cp:coreProperties>
</file>