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ttps://mhclg-my.sharepoint.com/personal/angus_gibson_communities_gov_uk/Documents/Documents/Adult Social Care (This PC)/Funding &amp; expenditure/iBCF/Q4 report/"/>
    </mc:Choice>
  </mc:AlternateContent>
  <xr:revisionPtr revIDLastSave="0" documentId="8_{2BB09912-837D-41AD-B2CA-60DF69063F90}" xr6:coauthVersionLast="41" xr6:coauthVersionMax="41" xr10:uidLastSave="{00000000-0000-0000-0000-000000000000}"/>
  <workbookProtection workbookPassword="DCA1" lockStructure="1"/>
  <bookViews>
    <workbookView xWindow="-108" yWindow="-108" windowWidth="30936" windowHeight="16896" firstSheet="1" activeTab="1" xr2:uid="{00000000-000D-0000-FFFF-FFFF00000000}"/>
  </bookViews>
  <sheets>
    <sheet name="Guidance" sheetId="4" r:id="rId1"/>
    <sheet name="1. Cover" sheetId="3" r:id="rId2"/>
    <sheet name="2. National Conditions &amp; s75" sheetId="7" r:id="rId3"/>
    <sheet name="s75 &amp; HICM Backsheet" sheetId="8" state="hidden" r:id="rId4"/>
    <sheet name="3. Metrics" sheetId="5" r:id="rId5"/>
    <sheet name="4. HICM" sheetId="9" r:id="rId6"/>
    <sheet name="5. Narrative" sheetId="10" r:id="rId7"/>
    <sheet name="6. iBCF" sheetId="15" r:id="rId8"/>
    <sheet name="iBCF Backsheet" sheetId="11" state="hidden" r:id="rId9"/>
    <sheet name="Backsheet for muncher" sheetId="1" state="hidden" r:id="rId10"/>
  </sheets>
  <definedNames>
    <definedName name="_xlnm._FilterDatabase" localSheetId="8" hidden="1">'iBCF Backsheet'!$A$4:$C$154</definedName>
    <definedName name="Continuation">#REF!</definedName>
    <definedName name="_xlnm.Print_Area" localSheetId="6">'5. Narrative'!$A$1:$J$12</definedName>
    <definedName name="Type">#REF!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3" i="9" l="1"/>
  <c r="I20" i="15" l="1"/>
  <c r="I21" i="15"/>
  <c r="I19" i="15"/>
  <c r="H20" i="15"/>
  <c r="H21" i="15"/>
  <c r="H19" i="15"/>
  <c r="J20" i="15" l="1"/>
  <c r="J21" i="15"/>
  <c r="J19" i="15"/>
  <c r="H18" i="15" l="1"/>
  <c r="I18" i="15"/>
  <c r="G166" i="3"/>
  <c r="G169" i="3"/>
  <c r="G163" i="3"/>
  <c r="G167" i="3" l="1"/>
  <c r="G170" i="3"/>
  <c r="G164" i="3"/>
  <c r="F20" i="15" l="1"/>
  <c r="F21" i="15"/>
  <c r="G165" i="3"/>
  <c r="G168" i="3"/>
  <c r="G162" i="3"/>
  <c r="DL10" i="1"/>
  <c r="DK10" i="1"/>
  <c r="DJ10" i="1"/>
  <c r="DI10" i="1"/>
  <c r="DH10" i="1"/>
  <c r="DG10" i="1"/>
  <c r="DF10" i="1"/>
  <c r="DE10" i="1"/>
  <c r="DD10" i="1"/>
  <c r="DC10" i="1"/>
  <c r="F19" i="15" l="1"/>
  <c r="B1" i="15" l="1"/>
  <c r="J18" i="15" l="1"/>
  <c r="C28" i="3" s="1"/>
  <c r="N10" i="1" s="1"/>
  <c r="T13" i="9" l="1"/>
  <c r="T14" i="9"/>
  <c r="T15" i="9"/>
  <c r="T16" i="9"/>
  <c r="T17" i="9"/>
  <c r="T18" i="9"/>
  <c r="T19" i="9"/>
  <c r="T12" i="9"/>
  <c r="Q13" i="9" l="1"/>
  <c r="R13" i="9"/>
  <c r="S13" i="9"/>
  <c r="Q14" i="9"/>
  <c r="R14" i="9"/>
  <c r="S14" i="9"/>
  <c r="Q15" i="9"/>
  <c r="R15" i="9"/>
  <c r="S15" i="9"/>
  <c r="Q16" i="9"/>
  <c r="R16" i="9"/>
  <c r="S16" i="9"/>
  <c r="Q17" i="9"/>
  <c r="R17" i="9"/>
  <c r="S17" i="9"/>
  <c r="Q18" i="9"/>
  <c r="R18" i="9"/>
  <c r="S18" i="9"/>
  <c r="Q19" i="9"/>
  <c r="R19" i="9"/>
  <c r="S19" i="9"/>
  <c r="Q12" i="9"/>
  <c r="R12" i="9"/>
  <c r="S12" i="9"/>
  <c r="H10" i="1" l="1"/>
  <c r="BP10" i="1" l="1"/>
  <c r="BO10" i="1"/>
  <c r="BN10" i="1"/>
  <c r="BM10" i="1"/>
  <c r="BL10" i="1"/>
  <c r="BK10" i="1"/>
  <c r="BJ10" i="1"/>
  <c r="BI10" i="1"/>
  <c r="AZ10" i="1"/>
  <c r="BH10" i="1"/>
  <c r="S23" i="9"/>
  <c r="G106" i="3"/>
  <c r="E106" i="3" s="1"/>
  <c r="G108" i="3"/>
  <c r="E108" i="3" s="1"/>
  <c r="G110" i="3"/>
  <c r="E110" i="3" s="1"/>
  <c r="G113" i="3" l="1"/>
  <c r="E113" i="3" s="1"/>
  <c r="G109" i="3"/>
  <c r="E109" i="3" s="1"/>
  <c r="G112" i="3"/>
  <c r="E112" i="3" s="1"/>
  <c r="G111" i="3"/>
  <c r="E111" i="3" s="1"/>
  <c r="G107" i="3"/>
  <c r="E107" i="3" s="1"/>
  <c r="G105" i="3"/>
  <c r="E105" i="3" s="1"/>
  <c r="E166" i="3" l="1"/>
  <c r="E168" i="3"/>
  <c r="H10" i="10" l="1"/>
  <c r="H6" i="10"/>
  <c r="E163" i="3" l="1"/>
  <c r="E164" i="3"/>
  <c r="DB10" i="1"/>
  <c r="DA10" i="1"/>
  <c r="E162" i="3" l="1"/>
  <c r="CS10" i="1"/>
  <c r="CT10" i="1"/>
  <c r="CU10" i="1"/>
  <c r="CV10" i="1"/>
  <c r="CW10" i="1"/>
  <c r="CX10" i="1"/>
  <c r="CY10" i="1"/>
  <c r="CJ10" i="1"/>
  <c r="CK10" i="1"/>
  <c r="CL10" i="1"/>
  <c r="CM10" i="1"/>
  <c r="CN10" i="1"/>
  <c r="CO10" i="1"/>
  <c r="CP10" i="1"/>
  <c r="CA10" i="1"/>
  <c r="CB10" i="1"/>
  <c r="CC10" i="1"/>
  <c r="CD10" i="1"/>
  <c r="CE10" i="1"/>
  <c r="CF10" i="1"/>
  <c r="CG10" i="1"/>
  <c r="CR10" i="1"/>
  <c r="CI10" i="1"/>
  <c r="CQ10" i="1"/>
  <c r="BZ10" i="1"/>
  <c r="BQ10" i="1"/>
  <c r="BY10" i="1"/>
  <c r="CZ10" i="1"/>
  <c r="CH10" i="1"/>
  <c r="BX10" i="1"/>
  <c r="BR10" i="1"/>
  <c r="BS10" i="1"/>
  <c r="BT10" i="1"/>
  <c r="BU10" i="1"/>
  <c r="BV10" i="1"/>
  <c r="BW10" i="1"/>
  <c r="AY10" i="1"/>
  <c r="BA10" i="1"/>
  <c r="BB10" i="1"/>
  <c r="BC10" i="1"/>
  <c r="BD10" i="1"/>
  <c r="BE10" i="1"/>
  <c r="BF10" i="1"/>
  <c r="AQ10" i="1"/>
  <c r="AR10" i="1"/>
  <c r="AS10" i="1"/>
  <c r="AT10" i="1"/>
  <c r="AU10" i="1"/>
  <c r="AV10" i="1"/>
  <c r="AW10" i="1"/>
  <c r="BG10" i="1"/>
  <c r="AX10" i="1"/>
  <c r="AP10" i="1"/>
  <c r="E165" i="3" l="1"/>
  <c r="E167" i="3"/>
  <c r="E169" i="3"/>
  <c r="E170" i="3" l="1"/>
  <c r="G172" i="3"/>
  <c r="K9" i="7"/>
  <c r="K10" i="7"/>
  <c r="K11" i="7"/>
  <c r="K8" i="7"/>
  <c r="E172" i="3" l="1"/>
  <c r="E8" i="7"/>
  <c r="B1" i="10" l="1"/>
  <c r="I12" i="5"/>
  <c r="G67" i="3" s="1"/>
  <c r="E67" i="3" s="1"/>
  <c r="I13" i="5"/>
  <c r="G68" i="3" s="1"/>
  <c r="E68" i="3" s="1"/>
  <c r="I14" i="5"/>
  <c r="G69" i="3" s="1"/>
  <c r="E69" i="3" s="1"/>
  <c r="I11" i="5"/>
  <c r="G66" i="3" s="1"/>
  <c r="E66" i="3" l="1"/>
  <c r="AO10" i="1"/>
  <c r="AN10" i="1"/>
  <c r="AM10" i="1"/>
  <c r="AL10" i="1"/>
  <c r="AK10" i="1"/>
  <c r="AJ10" i="1"/>
  <c r="AI10" i="1"/>
  <c r="AH10" i="1"/>
  <c r="AG10" i="1"/>
  <c r="AF10" i="1"/>
  <c r="AE10" i="1"/>
  <c r="AD10" i="1"/>
  <c r="AC10" i="1"/>
  <c r="AB10" i="1"/>
  <c r="AA10" i="1"/>
  <c r="Z10" i="1"/>
  <c r="Y10" i="1"/>
  <c r="DM10" i="1" l="1"/>
  <c r="X10" i="1"/>
  <c r="W10" i="1"/>
  <c r="V10" i="1"/>
  <c r="U10" i="1"/>
  <c r="T10" i="1"/>
  <c r="S10" i="1"/>
  <c r="R10" i="1"/>
  <c r="Q10" i="1"/>
  <c r="P10" i="1"/>
  <c r="O10" i="1"/>
  <c r="G10" i="1" l="1"/>
  <c r="F10" i="1"/>
  <c r="E10" i="1"/>
  <c r="D10" i="1"/>
  <c r="C4" i="7" l="1"/>
  <c r="D4" i="5"/>
  <c r="E4" i="9"/>
  <c r="C4" i="10"/>
  <c r="D4" i="15"/>
  <c r="L12" i="10"/>
  <c r="G156" i="3" s="1"/>
  <c r="E156" i="3" s="1"/>
  <c r="L8" i="10"/>
  <c r="L3" i="10" l="1"/>
  <c r="G155" i="3"/>
  <c r="L4" i="10"/>
  <c r="L2" i="10" s="1"/>
  <c r="C27" i="3" s="1"/>
  <c r="M10" i="1" s="1"/>
  <c r="E155" i="3" l="1"/>
  <c r="G158" i="3"/>
  <c r="E158" i="3" s="1"/>
  <c r="V23" i="9"/>
  <c r="W23" i="9"/>
  <c r="U23" i="9"/>
  <c r="U13" i="9"/>
  <c r="V13" i="9"/>
  <c r="W13" i="9"/>
  <c r="U14" i="9"/>
  <c r="V14" i="9"/>
  <c r="W14" i="9"/>
  <c r="U15" i="9"/>
  <c r="V15" i="9"/>
  <c r="W15" i="9"/>
  <c r="U16" i="9"/>
  <c r="V16" i="9"/>
  <c r="W16" i="9"/>
  <c r="U17" i="9"/>
  <c r="V17" i="9"/>
  <c r="W17" i="9"/>
  <c r="U18" i="9"/>
  <c r="V18" i="9"/>
  <c r="W18" i="9"/>
  <c r="U19" i="9"/>
  <c r="V19" i="9"/>
  <c r="W19" i="9"/>
  <c r="V12" i="9"/>
  <c r="W12" i="9"/>
  <c r="U12" i="9"/>
  <c r="Q23" i="9"/>
  <c r="R23" i="9"/>
  <c r="B1" i="9"/>
  <c r="G123" i="3" l="1"/>
  <c r="E123" i="3" s="1"/>
  <c r="G139" i="3"/>
  <c r="E139" i="3" s="1"/>
  <c r="G129" i="3"/>
  <c r="E129" i="3" s="1"/>
  <c r="G145" i="3"/>
  <c r="E145" i="3" s="1"/>
  <c r="G135" i="3"/>
  <c r="E135" i="3" s="1"/>
  <c r="G125" i="3"/>
  <c r="E125" i="3" s="1"/>
  <c r="G131" i="3"/>
  <c r="E131" i="3" s="1"/>
  <c r="G132" i="3"/>
  <c r="E132" i="3" s="1"/>
  <c r="G148" i="3"/>
  <c r="E148" i="3" s="1"/>
  <c r="G138" i="3"/>
  <c r="E138" i="3" s="1"/>
  <c r="G128" i="3"/>
  <c r="E128" i="3" s="1"/>
  <c r="G144" i="3"/>
  <c r="E144" i="3" s="1"/>
  <c r="G134" i="3"/>
  <c r="E134" i="3" s="1"/>
  <c r="G124" i="3"/>
  <c r="E124" i="3" s="1"/>
  <c r="G141" i="3"/>
  <c r="E141" i="3" s="1"/>
  <c r="G130" i="3"/>
  <c r="E130" i="3" s="1"/>
  <c r="G146" i="3"/>
  <c r="E146" i="3" s="1"/>
  <c r="G136" i="3"/>
  <c r="E136" i="3" s="1"/>
  <c r="G126" i="3"/>
  <c r="E126" i="3" s="1"/>
  <c r="G142" i="3"/>
  <c r="E142" i="3" s="1"/>
  <c r="G149" i="3"/>
  <c r="E149" i="3" s="1"/>
  <c r="G147" i="3"/>
  <c r="E147" i="3" s="1"/>
  <c r="G137" i="3"/>
  <c r="E137" i="3" s="1"/>
  <c r="G127" i="3"/>
  <c r="E127" i="3" s="1"/>
  <c r="G143" i="3"/>
  <c r="E143" i="3" s="1"/>
  <c r="G133" i="3"/>
  <c r="E133" i="3" s="1"/>
  <c r="G140" i="3"/>
  <c r="E140" i="3" s="1"/>
  <c r="G104" i="3"/>
  <c r="E104" i="3" s="1"/>
  <c r="G90" i="3"/>
  <c r="E90" i="3" s="1"/>
  <c r="G114" i="3"/>
  <c r="E114" i="3" s="1"/>
  <c r="G122" i="3"/>
  <c r="E122" i="3" s="1"/>
  <c r="G91" i="3"/>
  <c r="E91" i="3" s="1"/>
  <c r="G97" i="3"/>
  <c r="E97" i="3" s="1"/>
  <c r="G117" i="3"/>
  <c r="E117" i="3" s="1"/>
  <c r="G102" i="3"/>
  <c r="E102" i="3" s="1"/>
  <c r="G92" i="3"/>
  <c r="E92" i="3" s="1"/>
  <c r="G98" i="3"/>
  <c r="E98" i="3" s="1"/>
  <c r="G88" i="3"/>
  <c r="E88" i="3" s="1"/>
  <c r="G120" i="3"/>
  <c r="E120" i="3" s="1"/>
  <c r="G116" i="3"/>
  <c r="E116" i="3" s="1"/>
  <c r="G94" i="3"/>
  <c r="E94" i="3" s="1"/>
  <c r="G100" i="3"/>
  <c r="E100" i="3" s="1"/>
  <c r="G118" i="3"/>
  <c r="E118" i="3" s="1"/>
  <c r="G95" i="3"/>
  <c r="E95" i="3" s="1"/>
  <c r="G101" i="3"/>
  <c r="E101" i="3" s="1"/>
  <c r="G121" i="3"/>
  <c r="E121" i="3" s="1"/>
  <c r="G103" i="3"/>
  <c r="E103" i="3" s="1"/>
  <c r="G93" i="3"/>
  <c r="E93" i="3" s="1"/>
  <c r="G99" i="3"/>
  <c r="E99" i="3" s="1"/>
  <c r="G89" i="3"/>
  <c r="E89" i="3" s="1"/>
  <c r="G119" i="3"/>
  <c r="E119" i="3" s="1"/>
  <c r="G115" i="3"/>
  <c r="E115" i="3" s="1"/>
  <c r="U25" i="9"/>
  <c r="G96" i="3"/>
  <c r="E96" i="3" s="1"/>
  <c r="G87" i="3"/>
  <c r="V25" i="9"/>
  <c r="E87" i="3" l="1"/>
  <c r="G151" i="3"/>
  <c r="E151" i="3" s="1"/>
  <c r="W25" i="9"/>
  <c r="C26" i="3" s="1"/>
  <c r="L10" i="1" s="1"/>
  <c r="H9" i="7" l="1"/>
  <c r="G55" i="3" s="1"/>
  <c r="E55" i="3" s="1"/>
  <c r="H10" i="7"/>
  <c r="G56" i="3" s="1"/>
  <c r="E56" i="3" s="1"/>
  <c r="H11" i="7"/>
  <c r="G57" i="3" s="1"/>
  <c r="E57" i="3" s="1"/>
  <c r="H8" i="7"/>
  <c r="G54" i="3" s="1"/>
  <c r="E54" i="3" s="1"/>
  <c r="G9" i="7"/>
  <c r="G51" i="3" s="1"/>
  <c r="E51" i="3" s="1"/>
  <c r="G10" i="7"/>
  <c r="G52" i="3" s="1"/>
  <c r="E52" i="3" s="1"/>
  <c r="G11" i="7"/>
  <c r="G53" i="3" s="1"/>
  <c r="E53" i="3" s="1"/>
  <c r="G8" i="7"/>
  <c r="G50" i="3" s="1"/>
  <c r="B1" i="7"/>
  <c r="B1" i="5"/>
  <c r="B1" i="4"/>
  <c r="E50" i="3" l="1"/>
  <c r="C10" i="1"/>
  <c r="G15" i="7"/>
  <c r="G58" i="3" s="1"/>
  <c r="E58" i="3" l="1"/>
  <c r="D5" i="15"/>
  <c r="E16" i="9"/>
  <c r="E12" i="9"/>
  <c r="D14" i="9"/>
  <c r="D18" i="9"/>
  <c r="E13" i="9"/>
  <c r="E17" i="9"/>
  <c r="D15" i="9"/>
  <c r="D19" i="9"/>
  <c r="E14" i="9"/>
  <c r="E18" i="9"/>
  <c r="D23" i="9"/>
  <c r="D16" i="9"/>
  <c r="D12" i="9"/>
  <c r="E15" i="9"/>
  <c r="E19" i="9"/>
  <c r="D13" i="9"/>
  <c r="D17" i="9"/>
  <c r="E23" i="9"/>
  <c r="I15" i="7"/>
  <c r="G60" i="3" s="1"/>
  <c r="E60" i="3" s="1"/>
  <c r="H15" i="7"/>
  <c r="G59" i="3" s="1"/>
  <c r="E59" i="3" l="1"/>
  <c r="G62" i="3"/>
  <c r="E62" i="3" s="1"/>
  <c r="H17" i="7"/>
  <c r="G17" i="7"/>
  <c r="I17" i="7" l="1"/>
  <c r="C24" i="3" s="1"/>
  <c r="J10" i="1" s="1"/>
  <c r="J12" i="5"/>
  <c r="K12" i="5"/>
  <c r="L12" i="5"/>
  <c r="J13" i="5"/>
  <c r="K13" i="5"/>
  <c r="L13" i="5"/>
  <c r="J14" i="5"/>
  <c r="K14" i="5"/>
  <c r="L14" i="5"/>
  <c r="J11" i="5"/>
  <c r="K11" i="5"/>
  <c r="L11" i="5"/>
  <c r="G81" i="3" l="1"/>
  <c r="E81" i="3" s="1"/>
  <c r="G76" i="3"/>
  <c r="E76" i="3" s="1"/>
  <c r="G71" i="3"/>
  <c r="E71" i="3" s="1"/>
  <c r="G78" i="3"/>
  <c r="E78" i="3" s="1"/>
  <c r="G77" i="3"/>
  <c r="E77" i="3" s="1"/>
  <c r="G74" i="3"/>
  <c r="E74" i="3" s="1"/>
  <c r="G73" i="3"/>
  <c r="E73" i="3" s="1"/>
  <c r="G79" i="3"/>
  <c r="E79" i="3" s="1"/>
  <c r="G70" i="3"/>
  <c r="G80" i="3"/>
  <c r="E80" i="3" s="1"/>
  <c r="G75" i="3"/>
  <c r="E75" i="3" s="1"/>
  <c r="G72" i="3"/>
  <c r="E72" i="3" s="1"/>
  <c r="K16" i="5"/>
  <c r="J16" i="5"/>
  <c r="G8" i="3"/>
  <c r="G40" i="3" s="1"/>
  <c r="G16" i="3"/>
  <c r="G14" i="3"/>
  <c r="G12" i="3"/>
  <c r="G10" i="3"/>
  <c r="G43" i="3" l="1"/>
  <c r="E43" i="3" s="1"/>
  <c r="G44" i="3"/>
  <c r="E44" i="3" s="1"/>
  <c r="G42" i="3"/>
  <c r="E42" i="3" s="1"/>
  <c r="G41" i="3"/>
  <c r="E40" i="3"/>
  <c r="E70" i="3"/>
  <c r="G83" i="3"/>
  <c r="G6" i="3"/>
  <c r="G5" i="3"/>
  <c r="L16" i="5"/>
  <c r="C25" i="3" s="1"/>
  <c r="K10" i="1" s="1"/>
  <c r="E41" i="3" l="1"/>
  <c r="G24" i="3"/>
  <c r="E83" i="3"/>
  <c r="G46" i="3"/>
  <c r="G25" i="3" s="1"/>
  <c r="G4" i="3"/>
  <c r="C23" i="3" s="1"/>
  <c r="I10" i="1" s="1"/>
  <c r="E46" i="3" l="1"/>
  <c r="G22" i="3"/>
  <c r="B20" i="3" s="1"/>
</calcChain>
</file>

<file path=xl/sharedStrings.xml><?xml version="1.0" encoding="utf-8"?>
<sst xmlns="http://schemas.openxmlformats.org/spreadsheetml/2006/main" count="5086" uniqueCount="780">
  <si>
    <t>Guidance</t>
  </si>
  <si>
    <t>Overview</t>
  </si>
  <si>
    <t>The Better Care Fund (BCF) quarterly reporting requirement is set out in the BCF Planning Requirements for 2017-19 which supports the aims of the Integration and BCF Policy Framework and the BCF programme jointly led and developed by the national partners Department of Health (DHSC), Ministry for Housing, Communities and Local Government (MHCLG), NHS England (NHSE), Local Government Association (LGA), working with the Association of Directors of Adult Social Services (ADASS).</t>
  </si>
  <si>
    <t>The key purposes of the BCF quarterly reporting are:</t>
  </si>
  <si>
    <t>1) To confirm the status of continued compliance against the requirements of the fund (BCF)</t>
  </si>
  <si>
    <t>2) To provide information from local areas on challenges, achievements and support needs in progressing integration and the delivery of BCF plans</t>
  </si>
  <si>
    <t xml:space="preserve">3) To foster shared learning from local practice on integration and delivery of BCF plans </t>
  </si>
  <si>
    <t>4) To enable the use of this information for national partners to inform future direction and for local areas to inform delivery improvements</t>
  </si>
  <si>
    <t>BCF quarterly reporting is likely to be used by local areas, alongside any other information to help inform HWBs on progress on integration and the BCF.  It is also intended to inform BCF national partners as well as those responsible for delivering the BCF plans at a local level (including clinical commissioning groups, local authorities and service providers) for the purposes noted above.</t>
  </si>
  <si>
    <t>BCF quarterly reports are submitted by local areas are required to be signed off by HWBs as the accountable governance body for the BCF locally and these reports are therefore part of the official suite of HWB documents.</t>
  </si>
  <si>
    <t>The BCF quarterly reports in aggregated form will be shared with local areas prior to publication in order to support the aforementioned purposes of BCF reporting. In relation to this, the Better Care Support Team (BCST) will make the aggregated BCF quarterly reporting information in entirety available to local areas in a closed forum on the Better Care Exchange (BCE) prior to publication.</t>
  </si>
  <si>
    <t>For 2018-19, reporting on the additional iBCF Grant (funding announced in the 2017 Spring Budget) is included in the BCF quarterly reporting as a combined template to streamline the reporting requirements placed on local systems. The BCST along with NHSE hosted information infrastructure will be collecting and aggregating the iBCF information and providing it to MHCLG. Although collected together, BCF and iBCF information will be reported and published separately.</t>
  </si>
  <si>
    <t>Note on entering information into this template</t>
  </si>
  <si>
    <t>Throughout the template, cells which are open for input have a yellow background and those that are pre-populated have a grey background, as below:</t>
  </si>
  <si>
    <t>Data needs inputting in the cell</t>
  </si>
  <si>
    <t>Pre-populated cells</t>
  </si>
  <si>
    <t>Note on viewing the sheets optimally</t>
  </si>
  <si>
    <t>To more optimally view each of the sheets and in particular the drop down lists clearly on screen, please change the zoom level between 90% - 100%. Most drop downs are also available to view as lists within the relevant sheet or in the guidance tab for readability if required.</t>
  </si>
  <si>
    <t>The details of each sheet within the template are outlined below.</t>
  </si>
  <si>
    <t>Checklist</t>
  </si>
  <si>
    <t>1. This sheet helps identify the data fields that have not been completed. All fields that appear as incomplete should be complete before sending to the Better Care Support Team.</t>
  </si>
  <si>
    <t>2. It is sectioned out by sheet name and contains the description of the information required, cell reference for the question and the 'checker' column which updates automatically as questions within each sheet are completed.</t>
  </si>
  <si>
    <t>3. The checker column will appear “Red” and contain the word “No” if the information has not been completed. Clicking on the corresponding “Cell Reference” column will link to the incomplete cell for completion. Once completed the checker column will change to “Green” and contain the word “Yes”</t>
  </si>
  <si>
    <t>4. The 'sheet completed' cell will update when all 'checker' values for the sheet are green containing the word 'Yes'.</t>
  </si>
  <si>
    <t>5. Once the checker column contains all cells marked 'Yes' the 'Incomplete Template' cell (below the title) will change to 'Complete Template'.</t>
  </si>
  <si>
    <t>6. Please ensure that all boxes on the checklist tab are green before submission.</t>
  </si>
  <si>
    <t>1. Cover</t>
  </si>
  <si>
    <t>1. The cover sheet provides essential information on the area for which the template is being completed, contacts and sign off.</t>
  </si>
  <si>
    <t>2. Question completion tracks the number of questions that have been completed; when all the questions in each section of the template have been completed the cell will turn green. Only when all cells are green should the template be sent to england.bettercaresupport@nhs.net</t>
  </si>
  <si>
    <t>2. National Conditions &amp; s75 Pooled Budget</t>
  </si>
  <si>
    <t>This section requires the Health &amp; Wellbeing Board to confirm whether the four national conditions detailed in the Integration and Better Care Fund planning requirements for 2017-19 continue to be met through the delivery of your plan. Please confirm as at the time of completion.</t>
  </si>
  <si>
    <t>https://www.england.nhs.uk/wp-content/uploads/2017/07/integration-better-care-fund-planning-requirements.pdf</t>
  </si>
  <si>
    <t>This sheet sets out the four conditions and requires the Health &amp; Wellbeing Board to confirm 'Yes' or 'No' that these continue to be met. Should 'No' be selected, please provide an explanation as to why the condition was not met within the quarter and how this is being addressed. Please note that where a National Condition is not being met, the HWB is expected to contact their Better Care Manager.</t>
  </si>
  <si>
    <t>In summary, the four national conditions are as below:</t>
  </si>
  <si>
    <t>National condition 1: A jointly agreed plan
Please note: This also includes confirming the continued agreement on the jointly agreed plan for DFG spending</t>
  </si>
  <si>
    <t>National condition 2: NHS contribution to social care is maintained in line with inflation</t>
  </si>
  <si>
    <t>National condition 3: Agreement to invest in NHS-commissioned out-of-hospital services</t>
  </si>
  <si>
    <t>National condition 4: Implementation of the High Impact Change Model for Managing Transfers of Care</t>
  </si>
  <si>
    <t>3. National Metrics</t>
  </si>
  <si>
    <t>The BCF plan includes the following four metrics: Non-Elective Admissions, Delayed Transfers of Care, Residential Admissions and Reablement. As part of the BCF plan for 2017-19, planned targets have been agreed for these metrics.</t>
  </si>
  <si>
    <t>This section captures a confidence assessment on meeting these BCF planned targets for each of the BCF metrics.</t>
  </si>
  <si>
    <t>A brief commentary is requested for each metric outlining the challenges faced in meeting the BCF targets, any achievements realised and an opportunity to flag any Support Needs the local system may have recognised where assistance may be required to facilitate or accelerate the achievement of the BCF targets.</t>
  </si>
  <si>
    <t>As a reminder, if the BCF planned targets should be referenced as below:</t>
  </si>
  <si>
    <t>- Residential Admissions and Reablement: BCF plan targets were set out on the BCF Planning Template</t>
  </si>
  <si>
    <t>- Non Elective Admissions (NEA): The BCF plan mirrors the CCG (Clinical Commissioning Groups) Operating Plans for Non Elective Admissions except where areas have put in additional reductions over and above these plans in the BCF planning template. Where areas have done so and require a confirmation of their BCF NEA plan targets, please write into england.bettercaresupport@nhs.net</t>
  </si>
  <si>
    <t>Please note that while NEA activity is not currently being reported against CCG Operating Plans (due to comparability issues relating to specialised commissioning), HWBs can still use NEA activity to monitor progress for reducing NEAs.</t>
  </si>
  <si>
    <t>- Delayed Transfers of Care (DToC): The BCF plan targets for DToC should be referenced against your current provisional trajectory.  Further information on DToC trajectories for 2018-19 will be published shortly.
The progress narrative should be reported against this provisional monthly trajectory as part of the HWB’s plan.</t>
  </si>
  <si>
    <t>This sheet seeks seeks a best estimate of confidence on progress against targets and the related narrative information and it is advised that:</t>
  </si>
  <si>
    <t>- In making the confidence assessment on progress against targets, please utilise the available published metric data (which should be typically available for 2 of the 3 months) in conjunction with the interim/proxy metric information for the third month (which is eventually the source of the published data once agreed and validated) to provide a directional estimate.</t>
  </si>
  <si>
    <t xml:space="preserve"> - In providing the narrative on Challenges, Achievements and Support need, most areas have a sufficiently good perspective on these themes by the end of the quarter and the unavailability of published metric data for one of the three months of the quarter is not expected to hinder the ability to provide this very useful information. Please also reflect on the metric performance trend when compared to the quarter from the previous year - emphasising any improvement or deterioration observed or anticipated and any associated comments to explain.</t>
  </si>
  <si>
    <t>Please note that the metrics themselves will be referenced (and reported as required) as per the standard national published datasets.</t>
  </si>
  <si>
    <t>4. High Impact Change Model</t>
  </si>
  <si>
    <t>The BCF National Condition 4 requires local areas to implement the High Impact Change Model (HICM) for Managing Transfers of Care. This section of the template captures a self-assessment on the current level of implementation, and anticipated trajectory in future quarters, of each of the eight HICM changes and the red-bag scheme along with the corresponding implementation challenges, achievements and support needs.</t>
  </si>
  <si>
    <t>The maturity levels utilised on the self assessment dropdown selections are based on the guidance available on the published High Impact Changes Model (link below). A distilled explanation of the levels for the purposes of this reporting is included in the key below:</t>
  </si>
  <si>
    <t>Not yet established -  The initiative has not been implemented within the HWB area</t>
  </si>
  <si>
    <t>Planned -                         There is a viable plan to implement the initiative / has been partially implemented within some areas of the HWB geography</t>
  </si>
  <si>
    <t>Established -                  The initiative has been established within the HWB area but has not yet provided proven benefits / outcomes</t>
  </si>
  <si>
    <t>Mature -                           The initiative is well embedded within the HWB area and is meeting some of the objectives set for improvement</t>
  </si>
  <si>
    <t>Exemplary -                    The initiative is fully functioning, sustainable and providing proven outcomes against the objectives set for improvement</t>
  </si>
  <si>
    <t>https://www.local.gov.uk/our-support/our-improvement-offer/care-and-health-improvement/systems-resilience/high-impact-change-model</t>
  </si>
  <si>
    <t>In line with the intent of the published HICM model self assessment, the self assessment captured via BCF reporting aims to foster local conversations to help identify actions and adjustments to progress implementation, to understand the area’s ambition for progress and, to indicate where implementation progress across the eight changes in an area varies too widely which may constrain the extent of benefit derived from the implementation of the model. As this is a self assessment, the approaches adopted may diverge considerably from area to area and therefore the application of this information as a comparative indicator of progress between areas bears considerable limitations.</t>
  </si>
  <si>
    <t>In making the self-assessment, please ensure that a representative range of stakeholders are involved to offer an assessment that is as near enough as possible to the operational reality of the area. The recommended stakeholders include but are not limited to Better Care Managers, BCF leads from CCGs and LAs, local Trusts, Care Sector Regional Leads, A&amp;E Delivery Board representatives, CHIAs and regional ADASS representatives.</t>
  </si>
  <si>
    <t>The HICM maturity assessment (particularly where there are multiple CCGs and A&amp;E Delivery Boards (AEDBs)) may entail making a best judgment across the AEDB and CCG lenses to indicatively reflect an implementation maturity for the HWB. The AEDB lens is a more representative operational lens to reflect both health and social systems and where there are wide variations in implementation levels between them, making a conservative judgment is advised. Where there are clear disparities in the stage of implementation within an area, the narrative section should be used to briefly indicate this, and the rationale for the recorded assessment agreed by local partners.</t>
  </si>
  <si>
    <t>Please use the ‘Challenges’ narrative section where your area would like to highlight a preferred approach proposed for making the HICM self-assessment, which could be useful in informing future design considerations.</t>
  </si>
  <si>
    <t>Where the selected maturity levels for the reported quarter are 'Mature' or 'Exemplary', please provide supporting detail on the features of the initiatives and the actions implemented that have led to this assessment.</t>
  </si>
  <si>
    <t>For each of the HICM changes please outline the challenges and issues in implementation, the milestone achievements that have been met in the reported quarter with any impact observed, and any support needs identified to facilitate or accelerate the implementation of the respective changes.</t>
  </si>
  <si>
    <t>To better understand the spread and impact of Trusted Assessor schemes, when providing the narrative for “Milestones met during the quarter / Observed impact” please consider including the proportion of care homes within the locality participating in Trusted Assessor schemes. Also, any evaluated impacts noted from active Trusted Assessor schemes (e.g. reduced hospital discharge delays, reduced hospital Length of Stay for patients awaiting care home placements, reduced care home vacancy rates) would be welcome.</t>
  </si>
  <si>
    <t>Hospital Transfer Protocol (or the Red Bag Scheme):</t>
  </si>
  <si>
    <t>- The template also collects updates on areas’ implementation of the optional ‘Red Bag’ scheme. Delivery of this scheme is not a requirement of the Better Care Fund, but we have agreed to collect information on its implementation locally via the BCF quarterly reporting template.</t>
  </si>
  <si>
    <t>- Please report on implementation of a Hospital Transfer Protocol (also known as the ‘Red Bag scheme’) to enhance communication and information sharing when residents move between care settings and hospital.</t>
  </si>
  <si>
    <t>- Where there are no plans to implement such a scheme please provide a narrative on alternative mitigations in place to support improved communications in hospital transfer arrangements for social care residents.</t>
  </si>
  <si>
    <t>- Further information on the Red Bag / Hospital Transfer Protocol: A quick guide has been published:</t>
  </si>
  <si>
    <t>https://www.nhs.uk/NHSEngland/keogh-review/Pages/quick-guides.aspx</t>
  </si>
  <si>
    <t>Further guidance is available on the Kahootz system or on request from the NHS England Hospital to Home team through england.ohuc@nhs.net. The link to the Sutton Homes of Care Vanguard – Hospital Transfer Pathway (Red Bag) scheme is as below:</t>
  </si>
  <si>
    <t>https://www.youtube.com/watch?v=XoYZPXmULHE</t>
  </si>
  <si>
    <t>5. Narrative</t>
  </si>
  <si>
    <t>This section captures information to provide the wider context around health and social integration.</t>
  </si>
  <si>
    <t>Please tell us about the progress made locally to the area’s vision and plan for integration set out in your BCF narrative plan for 2017-19. This might include significant milestones met, any agreed variations to the plan and any challenges.</t>
  </si>
  <si>
    <t>Please tell us about an integration success story observed over reported quarter highlighting the nature of the service or scheme and the related impact.</t>
  </si>
  <si>
    <t>6. Additional improved Better Care Fund</t>
  </si>
  <si>
    <t>For 2018-19 the additional iBCF monitoring has been incorporated into the BCF form. Please fill this section in if you are responsible for the additional iBCF quarterly monitoring for your organisation, or geographic area.</t>
  </si>
  <si>
    <t>To reflect this change, and to align with the BCF, data must now be entered on a HWB level.</t>
  </si>
  <si>
    <t>For Quarter 2, the iBCF section of the form covers questions relating to external provider fees only. Specific guidance is provide on the iBCF tab.</t>
  </si>
  <si>
    <t>Better Care Fund Template Q2 2018/19</t>
  </si>
  <si>
    <t>&lt;Please select a Health and Wellbeing Board&gt;</t>
  </si>
  <si>
    <t>E09000002</t>
  </si>
  <si>
    <t>Barking and Dagenham</t>
  </si>
  <si>
    <t>Version 1.0</t>
  </si>
  <si>
    <t>E09000003</t>
  </si>
  <si>
    <t>Barnet</t>
  </si>
  <si>
    <t>E08000016</t>
  </si>
  <si>
    <t>Barnsley</t>
  </si>
  <si>
    <r>
      <t xml:space="preserve">Please Note:
- The BCF quarterly reports are categorised as 'Management Information' and are planned for publishing in an aggregated form on the NHSE website. </t>
    </r>
    <r>
      <rPr>
        <b/>
        <i/>
        <sz val="11"/>
        <color theme="1"/>
        <rFont val="Calibri"/>
        <family val="2"/>
        <scheme val="minor"/>
      </rPr>
      <t>Narrative sections of the reports will not be published.</t>
    </r>
    <r>
      <rPr>
        <i/>
        <sz val="11"/>
        <color theme="1"/>
        <rFont val="Calibri"/>
        <family val="2"/>
        <scheme val="minor"/>
      </rPr>
      <t xml:space="preserve"> However as with all information collected and stored by public bodies, all BCF information including any narrative is subject to Freedom of Information requests.
- As noted already, the BCF national partners intend to publish the aggregated national quarterly reporting information on a quarterly basis.  At a local level it is for the HWB to decide what information it needs to publish as part of wider local government reporting and transparency requirements. Until BCF information is published, recipients of BCF reporting information (including recipients who access any information placed on the BCE) are prohibited from making this information available on any public domain or providing this information for the purposes of journalism or research without prior consent from the HWB (where it concerns a single HWB) or the BCF national partners for the aggregated information.
-  This template is password protected to ensure data integrity and accurate aggregation of collected information. A resubmission may be required if this is breached.</t>
    </r>
  </si>
  <si>
    <t>E06000022</t>
  </si>
  <si>
    <t>Bath and North East Somerset</t>
  </si>
  <si>
    <t>E06000055</t>
  </si>
  <si>
    <t>Bedford</t>
  </si>
  <si>
    <t>Health and Wellbeing Board:</t>
  </si>
  <si>
    <t>E09000004</t>
  </si>
  <si>
    <t>Bexley</t>
  </si>
  <si>
    <t>E08000025</t>
  </si>
  <si>
    <t>Birmingham</t>
  </si>
  <si>
    <t>Completed by:</t>
  </si>
  <si>
    <t>E06000008</t>
  </si>
  <si>
    <t>Blackburn with Darwen</t>
  </si>
  <si>
    <t>E06000009</t>
  </si>
  <si>
    <t>Blackpool</t>
  </si>
  <si>
    <t>E-mail:</t>
  </si>
  <si>
    <t>E08000001</t>
  </si>
  <si>
    <t>Bolton</t>
  </si>
  <si>
    <t>E06000028 &amp; E06000029</t>
  </si>
  <si>
    <t>Bournemouth &amp; Poole</t>
  </si>
  <si>
    <t>Contact number:</t>
  </si>
  <si>
    <t>E06000036</t>
  </si>
  <si>
    <t>Bracknell Forest</t>
  </si>
  <si>
    <t>E08000032</t>
  </si>
  <si>
    <t>Bradford</t>
  </si>
  <si>
    <t>Who signed off the report on behalf of the Health and Wellbeing Board:</t>
  </si>
  <si>
    <t>E09000005</t>
  </si>
  <si>
    <t>Brent</t>
  </si>
  <si>
    <t>E06000043</t>
  </si>
  <si>
    <t>Brighton and Hove</t>
  </si>
  <si>
    <t>Question Completion - when all questions have been answered and the validation boxes below have turned green you should send the template to england.bettercaresupport@nhs.net saving the file as 'Name HWB' for example 'County Durham HWB'</t>
  </si>
  <si>
    <t>E06000023</t>
  </si>
  <si>
    <t>Bristol, City of</t>
  </si>
  <si>
    <t>E09000006</t>
  </si>
  <si>
    <t>Bromley</t>
  </si>
  <si>
    <t>Total</t>
  </si>
  <si>
    <t>E10000002</t>
  </si>
  <si>
    <t>Buckinghamshire</t>
  </si>
  <si>
    <t>E08000002</t>
  </si>
  <si>
    <t>Bury</t>
  </si>
  <si>
    <t>Pending Fields</t>
  </si>
  <si>
    <t>E08000033</t>
  </si>
  <si>
    <t>Calderdale</t>
  </si>
  <si>
    <t>E10000003</t>
  </si>
  <si>
    <t>Cambridgeshire</t>
  </si>
  <si>
    <t>E09000007</t>
  </si>
  <si>
    <t>Camden</t>
  </si>
  <si>
    <t>E06000056</t>
  </si>
  <si>
    <t>Central Bedfordshire</t>
  </si>
  <si>
    <t>E06000049</t>
  </si>
  <si>
    <t>Cheshire East</t>
  </si>
  <si>
    <t>E06000050</t>
  </si>
  <si>
    <t>Cheshire West and Chester</t>
  </si>
  <si>
    <t>6. iBCF</t>
  </si>
  <si>
    <t>E09000001</t>
  </si>
  <si>
    <t>City of London</t>
  </si>
  <si>
    <t>E06000052</t>
  </si>
  <si>
    <t>Cornwall &amp; Scilly</t>
  </si>
  <si>
    <t>E06000047</t>
  </si>
  <si>
    <t>County Durham</t>
  </si>
  <si>
    <t>E08000026</t>
  </si>
  <si>
    <t>Coventry</t>
  </si>
  <si>
    <t>E09000008</t>
  </si>
  <si>
    <t>Croydon</t>
  </si>
  <si>
    <t>E10000006</t>
  </si>
  <si>
    <t>Cumbria</t>
  </si>
  <si>
    <t>E06000005</t>
  </si>
  <si>
    <t>Darlington</t>
  </si>
  <si>
    <t>&lt;&lt; Link to Guidance tab</t>
  </si>
  <si>
    <t>E06000015</t>
  </si>
  <si>
    <t>Derby</t>
  </si>
  <si>
    <t>E10000007</t>
  </si>
  <si>
    <t>Derbyshire</t>
  </si>
  <si>
    <t>E10000008</t>
  </si>
  <si>
    <t>Devon</t>
  </si>
  <si>
    <t>E08000017</t>
  </si>
  <si>
    <t>Doncaster</t>
  </si>
  <si>
    <t>Cell Reference</t>
  </si>
  <si>
    <t>Checker</t>
  </si>
  <si>
    <t>E10000009</t>
  </si>
  <si>
    <t>Dorset</t>
  </si>
  <si>
    <t>Health &amp; Wellbeing Board</t>
  </si>
  <si>
    <t>C8</t>
  </si>
  <si>
    <t>E08000027</t>
  </si>
  <si>
    <t>Dudley</t>
  </si>
  <si>
    <t>C10</t>
  </si>
  <si>
    <t>E09000009</t>
  </si>
  <si>
    <t>Ealing</t>
  </si>
  <si>
    <t>C12</t>
  </si>
  <si>
    <t>E06000011</t>
  </si>
  <si>
    <t>East Riding of Yorkshire</t>
  </si>
  <si>
    <t>C14</t>
  </si>
  <si>
    <t>E10000011</t>
  </si>
  <si>
    <t>East Sussex</t>
  </si>
  <si>
    <t>C16</t>
  </si>
  <si>
    <t>E09000010</t>
  </si>
  <si>
    <t>Enfield</t>
  </si>
  <si>
    <t>E10000012</t>
  </si>
  <si>
    <t>Essex</t>
  </si>
  <si>
    <t>Sheet Complete:</t>
  </si>
  <si>
    <t>E08000037</t>
  </si>
  <si>
    <t>Gateshead</t>
  </si>
  <si>
    <t>E10000013</t>
  </si>
  <si>
    <t>Gloucestershire</t>
  </si>
  <si>
    <t>^^ Link Back to top</t>
  </si>
  <si>
    <t>E09000011</t>
  </si>
  <si>
    <t>Greenwich</t>
  </si>
  <si>
    <t>E09000012</t>
  </si>
  <si>
    <t>Hackney</t>
  </si>
  <si>
    <t>1) Plans to be jointly agreed?</t>
  </si>
  <si>
    <t>E06000006</t>
  </si>
  <si>
    <t>Halton</t>
  </si>
  <si>
    <t>2) Social care from CCG minimum contribution agreed in line with Planning Requirements?</t>
  </si>
  <si>
    <t>C9</t>
  </si>
  <si>
    <t>E09000013</t>
  </si>
  <si>
    <t>Hammersmith and Fulham</t>
  </si>
  <si>
    <t>3) Agreement to invest in NHS commissioned out of hospital services?</t>
  </si>
  <si>
    <t>E10000014</t>
  </si>
  <si>
    <t>Hampshire</t>
  </si>
  <si>
    <t>4) Managing transfers of care?</t>
  </si>
  <si>
    <t>C11</t>
  </si>
  <si>
    <t>E09000014</t>
  </si>
  <si>
    <t>Haringey</t>
  </si>
  <si>
    <t>1) Plans to be jointly agreed? If no please detail</t>
  </si>
  <si>
    <t>D8</t>
  </si>
  <si>
    <t>E09000015</t>
  </si>
  <si>
    <t>Harrow</t>
  </si>
  <si>
    <t>2) Social care from CCG minimum contribution agreed in line with Planning Requirements? Detail</t>
  </si>
  <si>
    <t>D9</t>
  </si>
  <si>
    <t>E06000001</t>
  </si>
  <si>
    <t>Hartlepool</t>
  </si>
  <si>
    <t>3) Agreement to invest in NHS commissioned out of hospital services? If no please detail</t>
  </si>
  <si>
    <t>D10</t>
  </si>
  <si>
    <t>E09000016</t>
  </si>
  <si>
    <t>Havering</t>
  </si>
  <si>
    <t>4) Managing transfers of care? If no please detail</t>
  </si>
  <si>
    <t>D11</t>
  </si>
  <si>
    <t>E06000019</t>
  </si>
  <si>
    <t>Herefordshire, County of</t>
  </si>
  <si>
    <t>Have the funds been pooled via a s.75 pooled budget?</t>
  </si>
  <si>
    <t>C15</t>
  </si>
  <si>
    <t>E10000015</t>
  </si>
  <si>
    <t>Hertfordshire</t>
  </si>
  <si>
    <t>Have the funds been pooled via a s.75 pooled budget? If no, please detail</t>
  </si>
  <si>
    <t>D15</t>
  </si>
  <si>
    <t>E09000017</t>
  </si>
  <si>
    <t>Hillingdon</t>
  </si>
  <si>
    <t>Have the funds been pooled via a s.75 pooled budget? If no, please indicate when</t>
  </si>
  <si>
    <t>E15</t>
  </si>
  <si>
    <t>E09000018</t>
  </si>
  <si>
    <t>Hounslow</t>
  </si>
  <si>
    <t>E06000046</t>
  </si>
  <si>
    <t>Isle of Wight</t>
  </si>
  <si>
    <t>E09000019</t>
  </si>
  <si>
    <t>Islington</t>
  </si>
  <si>
    <t>E09000020</t>
  </si>
  <si>
    <t>Kensington and Chelsea</t>
  </si>
  <si>
    <t>3. Metrics</t>
  </si>
  <si>
    <t>E10000016</t>
  </si>
  <si>
    <t>Kent</t>
  </si>
  <si>
    <t>E06000010</t>
  </si>
  <si>
    <t>Kingston upon Hull, City of</t>
  </si>
  <si>
    <t>NEA Target performance</t>
  </si>
  <si>
    <t>E09000021</t>
  </si>
  <si>
    <t>Kingston upon Thames</t>
  </si>
  <si>
    <t>Res Admissions Target performance</t>
  </si>
  <si>
    <t>D12</t>
  </si>
  <si>
    <t>E08000034</t>
  </si>
  <si>
    <t>Kirklees</t>
  </si>
  <si>
    <t>Reablement Target performance</t>
  </si>
  <si>
    <t>D13</t>
  </si>
  <si>
    <t>E08000011</t>
  </si>
  <si>
    <t>Knowsley</t>
  </si>
  <si>
    <t>DToC Target performance</t>
  </si>
  <si>
    <t>D14</t>
  </si>
  <si>
    <t>E09000022</t>
  </si>
  <si>
    <t>Lambeth</t>
  </si>
  <si>
    <t>NEA Challenges</t>
  </si>
  <si>
    <t>E11</t>
  </si>
  <si>
    <t>E10000017</t>
  </si>
  <si>
    <t>Lancashire</t>
  </si>
  <si>
    <t>Res Admissions Challenges</t>
  </si>
  <si>
    <t>E12</t>
  </si>
  <si>
    <t>E08000035</t>
  </si>
  <si>
    <t>Leeds</t>
  </si>
  <si>
    <t>Reablement Challenges</t>
  </si>
  <si>
    <t>E13</t>
  </si>
  <si>
    <t>E06000016</t>
  </si>
  <si>
    <t>Leicester</t>
  </si>
  <si>
    <t>DToC Challenges</t>
  </si>
  <si>
    <t>E14</t>
  </si>
  <si>
    <t>E10000018</t>
  </si>
  <si>
    <t>Leicestershire</t>
  </si>
  <si>
    <t>NEA Achievements</t>
  </si>
  <si>
    <t>F11</t>
  </si>
  <si>
    <t>E09000023</t>
  </si>
  <si>
    <t>Lewisham</t>
  </si>
  <si>
    <t>Res Admissions Achievements</t>
  </si>
  <si>
    <t>F12</t>
  </si>
  <si>
    <t>E10000019</t>
  </si>
  <si>
    <t>Lincolnshire</t>
  </si>
  <si>
    <t>Reablement Achievements</t>
  </si>
  <si>
    <t>F13</t>
  </si>
  <si>
    <t>E08000012</t>
  </si>
  <si>
    <t>Liverpool</t>
  </si>
  <si>
    <t>DToC Achievements</t>
  </si>
  <si>
    <t>F14</t>
  </si>
  <si>
    <t>E06000032</t>
  </si>
  <si>
    <t>Luton</t>
  </si>
  <si>
    <t>NEA Support Needs</t>
  </si>
  <si>
    <t>G11</t>
  </si>
  <si>
    <t>E08000003</t>
  </si>
  <si>
    <t>Manchester</t>
  </si>
  <si>
    <t>Res Admissions Support Needs</t>
  </si>
  <si>
    <t>G12</t>
  </si>
  <si>
    <t>E06000035</t>
  </si>
  <si>
    <t>Medway</t>
  </si>
  <si>
    <t>Reablement Support Needs</t>
  </si>
  <si>
    <t>G13</t>
  </si>
  <si>
    <t>E09000024</t>
  </si>
  <si>
    <t>Merton</t>
  </si>
  <si>
    <t>DToC Support Needs</t>
  </si>
  <si>
    <t>G14</t>
  </si>
  <si>
    <t>E06000002</t>
  </si>
  <si>
    <t>Middlesbrough</t>
  </si>
  <si>
    <t>E06000042</t>
  </si>
  <si>
    <t>Milton Keynes</t>
  </si>
  <si>
    <t>E08000021</t>
  </si>
  <si>
    <t>Newcastle upon Tyne</t>
  </si>
  <si>
    <t>E09000025</t>
  </si>
  <si>
    <t>Newham</t>
  </si>
  <si>
    <t>E10000020</t>
  </si>
  <si>
    <t>Norfolk</t>
  </si>
  <si>
    <t>E06000012</t>
  </si>
  <si>
    <t>North East Lincolnshire</t>
  </si>
  <si>
    <t>Chg 1 - Early discharge planning Q2 18/19</t>
  </si>
  <si>
    <t>E06000013</t>
  </si>
  <si>
    <t>North Lincolnshire</t>
  </si>
  <si>
    <t>Chg 2 - Systems to monitor patient flow Q2 18/19</t>
  </si>
  <si>
    <t>E06000024</t>
  </si>
  <si>
    <t>North Somerset</t>
  </si>
  <si>
    <t>Chg 3 - Multi-disciplinary/multi-agency discharge teams Q2 18/19</t>
  </si>
  <si>
    <t>E08000022</t>
  </si>
  <si>
    <t>North Tyneside</t>
  </si>
  <si>
    <t>Chg 4 - Home first/discharge to assess Q2 18/19</t>
  </si>
  <si>
    <t>F15</t>
  </si>
  <si>
    <t>E10000023</t>
  </si>
  <si>
    <t>North Yorkshire</t>
  </si>
  <si>
    <t>Chg 5 - Seven-day service Q2 18/19</t>
  </si>
  <si>
    <t>F16</t>
  </si>
  <si>
    <t>E10000021</t>
  </si>
  <si>
    <t>Northamptonshire</t>
  </si>
  <si>
    <t>Chg 6 - Trusted assessors Q2 18/19</t>
  </si>
  <si>
    <t>F17</t>
  </si>
  <si>
    <t>E06000057</t>
  </si>
  <si>
    <t>Northumberland</t>
  </si>
  <si>
    <t>Chg 7 - Focus on choice Q2 18/19</t>
  </si>
  <si>
    <t>F18</t>
  </si>
  <si>
    <t>E06000018</t>
  </si>
  <si>
    <t>Nottingham</t>
  </si>
  <si>
    <t>Chg 8 - Enhancing health in care homes Q2 18/19</t>
  </si>
  <si>
    <t>F19</t>
  </si>
  <si>
    <t>E10000024</t>
  </si>
  <si>
    <t>Nottinghamshire</t>
  </si>
  <si>
    <t>UEC - Red Bag scheme Q2 18/19</t>
  </si>
  <si>
    <t>F23</t>
  </si>
  <si>
    <t>E08000004</t>
  </si>
  <si>
    <t>Oldham</t>
  </si>
  <si>
    <t>Chg 1 - Early discharge planning Q3 18/19 Plan</t>
  </si>
  <si>
    <t>E10000025</t>
  </si>
  <si>
    <t>Oxfordshire</t>
  </si>
  <si>
    <t>Chg 2 - Systems to monitor patient flow Q3 18/19 Plan</t>
  </si>
  <si>
    <t>E06000031</t>
  </si>
  <si>
    <t>Peterborough</t>
  </si>
  <si>
    <t>Chg 3 - Multi-disciplinary/multi-agency discharge teams Q3 18/19 Plan</t>
  </si>
  <si>
    <t>E06000026</t>
  </si>
  <si>
    <t>Plymouth</t>
  </si>
  <si>
    <t>Chg 4 - Home first/discharge to assess Q3 18/19 Plan</t>
  </si>
  <si>
    <t>G15</t>
  </si>
  <si>
    <t>E06000044</t>
  </si>
  <si>
    <t>Portsmouth</t>
  </si>
  <si>
    <t>Chg 5 - Seven-day service Q3 18/19 Plan</t>
  </si>
  <si>
    <t>G16</t>
  </si>
  <si>
    <t>E06000038</t>
  </si>
  <si>
    <t>Reading</t>
  </si>
  <si>
    <t>Chg 6 - Trusted assessors Q3 18/19 Plan</t>
  </si>
  <si>
    <t>G17</t>
  </si>
  <si>
    <t>E09000026</t>
  </si>
  <si>
    <t>Redbridge</t>
  </si>
  <si>
    <t>Chg 7 - Focus on choice Q3 18/19 Plan</t>
  </si>
  <si>
    <t>G18</t>
  </si>
  <si>
    <t>E06000003</t>
  </si>
  <si>
    <t>Redcar and Cleveland</t>
  </si>
  <si>
    <t>Chg 8 - Enhancing health in care homes Q3 18/19 Plan</t>
  </si>
  <si>
    <t>G19</t>
  </si>
  <si>
    <t>E09000027</t>
  </si>
  <si>
    <t>Richmond upon Thames</t>
  </si>
  <si>
    <t>UEC - Red Bag scheme Q3 18/19 Plan</t>
  </si>
  <si>
    <t>G23</t>
  </si>
  <si>
    <t>E08000005</t>
  </si>
  <si>
    <t>Rochdale</t>
  </si>
  <si>
    <t>Chg 1 - Early discharge planning Q4 18/19 Plan</t>
  </si>
  <si>
    <t>H12</t>
  </si>
  <si>
    <t>E08000018</t>
  </si>
  <si>
    <t>Rotherham</t>
  </si>
  <si>
    <t>Chg 2 - Systems to monitor patient flow Q4 18/19 Plan</t>
  </si>
  <si>
    <t>H13</t>
  </si>
  <si>
    <t>E06000017</t>
  </si>
  <si>
    <t>Rutland</t>
  </si>
  <si>
    <t>Chg 3 - Multi-disciplinary/multi-agency discharge teams Q4 18/19 Plan</t>
  </si>
  <si>
    <t>H14</t>
  </si>
  <si>
    <t>E08000006</t>
  </si>
  <si>
    <t>Salford</t>
  </si>
  <si>
    <t>Chg 4 - Home first/discharge to assess Q4 18/19 Plan</t>
  </si>
  <si>
    <t>H15</t>
  </si>
  <si>
    <t>E08000028</t>
  </si>
  <si>
    <t>Sandwell</t>
  </si>
  <si>
    <t>Chg 5 - Seven-day service Q4 18/19 Plan</t>
  </si>
  <si>
    <t>H16</t>
  </si>
  <si>
    <t>E08000014</t>
  </si>
  <si>
    <t>Sefton</t>
  </si>
  <si>
    <t>Chg 6 - Trusted assessors Q4 18/19 Plan</t>
  </si>
  <si>
    <t>H17</t>
  </si>
  <si>
    <t>E08000019</t>
  </si>
  <si>
    <t>Sheffield</t>
  </si>
  <si>
    <t>Chg 7 - Focus on choice Q4 18/19 Plan</t>
  </si>
  <si>
    <t>H18</t>
  </si>
  <si>
    <t>E06000051</t>
  </si>
  <si>
    <t>Shropshire</t>
  </si>
  <si>
    <t>Chg 8 - Enhancing health in care homes Q4 18/19 Plan</t>
  </si>
  <si>
    <t>H19</t>
  </si>
  <si>
    <t>E06000039</t>
  </si>
  <si>
    <t>Slough</t>
  </si>
  <si>
    <t>UEC - Red Bag scheme Q4 18/19 Plan</t>
  </si>
  <si>
    <t>H23</t>
  </si>
  <si>
    <t>E08000029</t>
  </si>
  <si>
    <t>Solihull</t>
  </si>
  <si>
    <t>Chg 1 - Early discharge planning, if Mature or Exemplary please explain</t>
  </si>
  <si>
    <t>I12</t>
  </si>
  <si>
    <t>E10000027</t>
  </si>
  <si>
    <t>Somerset</t>
  </si>
  <si>
    <t>Chg 2 - Systems to monitor patient flow, if Mature or Exemplary please explain</t>
  </si>
  <si>
    <t>I13</t>
  </si>
  <si>
    <t>E06000025</t>
  </si>
  <si>
    <t>South Gloucestershire</t>
  </si>
  <si>
    <t>Chg 3 - Multi-disciplinary/agency discharge teams, if Mature or Exemplary please explain</t>
  </si>
  <si>
    <t>I14</t>
  </si>
  <si>
    <t>E08000023</t>
  </si>
  <si>
    <t>South Tyneside</t>
  </si>
  <si>
    <t>Chg 4 - Home first/discharge to assess, if Mature or Exemplary please explain</t>
  </si>
  <si>
    <t>I15</t>
  </si>
  <si>
    <t>E06000045</t>
  </si>
  <si>
    <t>Southampton</t>
  </si>
  <si>
    <t>Chg 5 - Seven-day service, if Mature or Exemplary please explain</t>
  </si>
  <si>
    <t>I16</t>
  </si>
  <si>
    <t>E06000033</t>
  </si>
  <si>
    <t>Southend-on-Sea</t>
  </si>
  <si>
    <t>Chg 6 - Trusted assessors, if Mature or Exemplary please explain</t>
  </si>
  <si>
    <t>I17</t>
  </si>
  <si>
    <t>E09000028</t>
  </si>
  <si>
    <t>Southwark</t>
  </si>
  <si>
    <t>Chg 7 - Focus on choice, if Mature or Exemplary please explain</t>
  </si>
  <si>
    <t>I18</t>
  </si>
  <si>
    <t>E08000013</t>
  </si>
  <si>
    <t>St. Helens</t>
  </si>
  <si>
    <t>Chg 8 - Enhancing health in care homes, if Mature or Exemplary please explain</t>
  </si>
  <si>
    <t>I19</t>
  </si>
  <si>
    <t>E10000028</t>
  </si>
  <si>
    <t>Staffordshire</t>
  </si>
  <si>
    <t>UEC - Red Bag scheme, if Mature or Exemplary please explain</t>
  </si>
  <si>
    <t>I23</t>
  </si>
  <si>
    <t>E08000007</t>
  </si>
  <si>
    <t>Stockport</t>
  </si>
  <si>
    <t>Chg 1 - Early discharge planning Challenges</t>
  </si>
  <si>
    <t>J12</t>
  </si>
  <si>
    <t>E06000004</t>
  </si>
  <si>
    <t>Stockton-on-Tees</t>
  </si>
  <si>
    <t>Chg 2 - Systems to monitor patient flow Challenges</t>
  </si>
  <si>
    <t>J13</t>
  </si>
  <si>
    <t>E06000021</t>
  </si>
  <si>
    <t>Stoke-on-Trent</t>
  </si>
  <si>
    <t>Chg 3 - Multi-disciplinary/multi-agency discharge teams Challenges</t>
  </si>
  <si>
    <t>J14</t>
  </si>
  <si>
    <t>E10000029</t>
  </si>
  <si>
    <t>Suffolk</t>
  </si>
  <si>
    <t>Chg 4 - Home first/discharge to assess Challenges</t>
  </si>
  <si>
    <t>J15</t>
  </si>
  <si>
    <t>E08000024</t>
  </si>
  <si>
    <t>Sunderland</t>
  </si>
  <si>
    <t>Chg 5 - Seven-day service Challenges</t>
  </si>
  <si>
    <t>J16</t>
  </si>
  <si>
    <t>E10000030</t>
  </si>
  <si>
    <t>Surrey</t>
  </si>
  <si>
    <t>Chg 6 - Trusted assessors Challenges</t>
  </si>
  <si>
    <t>J17</t>
  </si>
  <si>
    <t>E09000029</t>
  </si>
  <si>
    <t>Sutton</t>
  </si>
  <si>
    <t>Chg 7 - Focus on choice Challenges</t>
  </si>
  <si>
    <t>J18</t>
  </si>
  <si>
    <t>E06000030</t>
  </si>
  <si>
    <t>Swindon</t>
  </si>
  <si>
    <t>Chg 8 - Enhancing health in care homes Challenges</t>
  </si>
  <si>
    <t>J19</t>
  </si>
  <si>
    <t>E08000008</t>
  </si>
  <si>
    <t>Tameside</t>
  </si>
  <si>
    <t>UEC - Red Bag Scheme Challenges</t>
  </si>
  <si>
    <t>J23</t>
  </si>
  <si>
    <t>E06000020</t>
  </si>
  <si>
    <t>Telford and Wrekin</t>
  </si>
  <si>
    <t>Chg 1 - Early discharge planning Additional achievements</t>
  </si>
  <si>
    <t>K12</t>
  </si>
  <si>
    <t>E06000034</t>
  </si>
  <si>
    <t>Thurrock</t>
  </si>
  <si>
    <t>Chg 2 - Systems to monitor patient flow Additional achievements</t>
  </si>
  <si>
    <t>K13</t>
  </si>
  <si>
    <t>E06000027</t>
  </si>
  <si>
    <t>Torbay</t>
  </si>
  <si>
    <t>Chg 3 - Multi-disciplinary/multi-agency discharge teams Additional achievements</t>
  </si>
  <si>
    <t>K14</t>
  </si>
  <si>
    <t>E09000030</t>
  </si>
  <si>
    <t>Tower Hamlets</t>
  </si>
  <si>
    <t>Chg 4 - Home first/discharge to assess Additional achievements</t>
  </si>
  <si>
    <t>K15</t>
  </si>
  <si>
    <t>E08000009</t>
  </si>
  <si>
    <t>Trafford</t>
  </si>
  <si>
    <t>Chg 5 - Seven-day service Additional achievements</t>
  </si>
  <si>
    <t>K16</t>
  </si>
  <si>
    <t>E08000036</t>
  </si>
  <si>
    <t>Wakefield</t>
  </si>
  <si>
    <t>Chg 6 - Trusted assessors Additional achievements</t>
  </si>
  <si>
    <t>K17</t>
  </si>
  <si>
    <t>E08000030</t>
  </si>
  <si>
    <t>Walsall</t>
  </si>
  <si>
    <t>Chg 7 - Focus on choice Additional achievements</t>
  </si>
  <si>
    <t>K18</t>
  </si>
  <si>
    <t>E09000031</t>
  </si>
  <si>
    <t>Waltham Forest</t>
  </si>
  <si>
    <t>Chg 8 - Enhancing health in care homes Additional achievements</t>
  </si>
  <si>
    <t>K19</t>
  </si>
  <si>
    <t>E09000032</t>
  </si>
  <si>
    <t>Wandsworth</t>
  </si>
  <si>
    <t>UEC - Red Bag Scheme Additional achievements</t>
  </si>
  <si>
    <t>K23</t>
  </si>
  <si>
    <t>E06000007</t>
  </si>
  <si>
    <t>Warrington</t>
  </si>
  <si>
    <t>Chg 1 - Early discharge planning Support needs</t>
  </si>
  <si>
    <t>L12</t>
  </si>
  <si>
    <t>E10000031</t>
  </si>
  <si>
    <t>Warwickshire</t>
  </si>
  <si>
    <t>Chg 2 - Systems to monitor patient flow Support needs</t>
  </si>
  <si>
    <t>L13</t>
  </si>
  <si>
    <t>E06000037</t>
  </si>
  <si>
    <t>West Berkshire</t>
  </si>
  <si>
    <t>Chg 3 - Multi-disciplinary/multi-agency discharge teams Support needs</t>
  </si>
  <si>
    <t>L14</t>
  </si>
  <si>
    <t>E10000032</t>
  </si>
  <si>
    <t>West Sussex</t>
  </si>
  <si>
    <t>Chg 4 - Home first/discharge to assess Support needs</t>
  </si>
  <si>
    <t>L15</t>
  </si>
  <si>
    <t>E09000033</t>
  </si>
  <si>
    <t>Westminster</t>
  </si>
  <si>
    <t>Chg 5 - Seven-day service Support needs</t>
  </si>
  <si>
    <t>L16</t>
  </si>
  <si>
    <t>E08000010</t>
  </si>
  <si>
    <t>Wigan</t>
  </si>
  <si>
    <t>Chg 6 - Trusted assessors Support needs</t>
  </si>
  <si>
    <t>L17</t>
  </si>
  <si>
    <t>E06000054</t>
  </si>
  <si>
    <t>Wiltshire</t>
  </si>
  <si>
    <t>Chg 7 - Focus on choice Support needs</t>
  </si>
  <si>
    <t>L18</t>
  </si>
  <si>
    <t>E06000040</t>
  </si>
  <si>
    <t>Windsor and Maidenhead</t>
  </si>
  <si>
    <t>Chg 8 - Enhancing health in care homes Support needs</t>
  </si>
  <si>
    <t>L19</t>
  </si>
  <si>
    <t>E08000015</t>
  </si>
  <si>
    <t>Wirral</t>
  </si>
  <si>
    <t>UEC - Red Bag Scheme Support needs</t>
  </si>
  <si>
    <t>L23</t>
  </si>
  <si>
    <t>E06000041</t>
  </si>
  <si>
    <t>Wokingham</t>
  </si>
  <si>
    <t>E08000031</t>
  </si>
  <si>
    <t>Wolverhampton</t>
  </si>
  <si>
    <t>E10000034</t>
  </si>
  <si>
    <t>Worcestershire</t>
  </si>
  <si>
    <t>E06000014</t>
  </si>
  <si>
    <t>York</t>
  </si>
  <si>
    <t>Progress against local plan for integration of health and social care</t>
  </si>
  <si>
    <t>B8</t>
  </si>
  <si>
    <t>Integration success story highlight over the past quarter</t>
  </si>
  <si>
    <t>B12</t>
  </si>
  <si>
    <t>1. Average amount paid to external providers for home care in 2017/18</t>
  </si>
  <si>
    <t>C19</t>
  </si>
  <si>
    <t>1. Average amount expected to pay external providers for home care in 2018/19</t>
  </si>
  <si>
    <t>D19</t>
  </si>
  <si>
    <t>1. Uplift if rates not known</t>
  </si>
  <si>
    <t>E19</t>
  </si>
  <si>
    <t>2. Average amount paid for external provider care homes without nursing for clients aged 65+ in 17/18</t>
  </si>
  <si>
    <t>C20</t>
  </si>
  <si>
    <t>2. Average expected pay for external provider care homes without nursing clients aged 65+ in 2018/19</t>
  </si>
  <si>
    <t>D20</t>
  </si>
  <si>
    <t>2. Uplift if rates not known</t>
  </si>
  <si>
    <t>E20</t>
  </si>
  <si>
    <t>3. Average amount paid for external provider care homes with nursing for clients aged 65+ in 2017/18</t>
  </si>
  <si>
    <t>C21</t>
  </si>
  <si>
    <t>3. Average expected to pay for external provider care homes with nursing for clients aged 65+ in 18/19</t>
  </si>
  <si>
    <t>D21</t>
  </si>
  <si>
    <t>3. Uplift if rates not known</t>
  </si>
  <si>
    <t>E21</t>
  </si>
  <si>
    <t>Please select</t>
  </si>
  <si>
    <t>Yes</t>
  </si>
  <si>
    <t>Selected Health and Wellbeing Board:</t>
  </si>
  <si>
    <t>No</t>
  </si>
  <si>
    <t>Confirmation of Nation Conditions</t>
  </si>
  <si>
    <t>National Condition</t>
  </si>
  <si>
    <t>Confirmation</t>
  </si>
  <si>
    <t>If the answer is "No" please provide an explanation as to why the condition was not met within the quarter and how this is being addressed:</t>
  </si>
  <si>
    <r>
      <rPr>
        <b/>
        <sz val="11"/>
        <color theme="0"/>
        <rFont val="Calibri"/>
        <family val="2"/>
        <scheme val="minor"/>
      </rPr>
      <t>1) Plans to be jointly agreed?</t>
    </r>
    <r>
      <rPr>
        <sz val="11"/>
        <color theme="0"/>
        <rFont val="Calibri"/>
        <family val="2"/>
        <scheme val="minor"/>
      </rPr>
      <t xml:space="preserve">
(This also includes agreement with district councils on use of  Disabled Facilities Grant in two tier areas)</t>
    </r>
  </si>
  <si>
    <t>2) Planned contribution to social care from the CCG minimum contribution is agreed in line with the Planning Requirements?</t>
  </si>
  <si>
    <t>Confirmation of s75 Pooled Budget</t>
  </si>
  <si>
    <t>Statement</t>
  </si>
  <si>
    <t>Response</t>
  </si>
  <si>
    <t>If the answer to the above is 'No' please indicate when this will happen (DD/MM/YYYY)</t>
  </si>
  <si>
    <t>National Conditions &amp; s75</t>
  </si>
  <si>
    <t>HICM</t>
  </si>
  <si>
    <t>s75</t>
  </si>
  <si>
    <t>Q4 17/18</t>
  </si>
  <si>
    <t>Q1 18/19</t>
  </si>
  <si>
    <t>Early discharge planning Q4 17/18</t>
  </si>
  <si>
    <t>Systems to monitor patient flow Q4 17/18</t>
  </si>
  <si>
    <t>Multi-disciplinary/multi-agency discharge teams Q4 17/18</t>
  </si>
  <si>
    <t>Home first/discharge to assess Q4 17/18</t>
  </si>
  <si>
    <t>Seven-day service Q4 17/18</t>
  </si>
  <si>
    <t>Trusted assessors Q4 17/18</t>
  </si>
  <si>
    <t>Focus on choice Q4 17/18</t>
  </si>
  <si>
    <t>Enhancing health in care homes Q4 17/18</t>
  </si>
  <si>
    <t>Red Bag scheme Q4 17/18</t>
  </si>
  <si>
    <t>Early discharge planning Q1 18/19</t>
  </si>
  <si>
    <t>Systems to monitor patient flow Q1 18/19</t>
  </si>
  <si>
    <t>Multi-disciplinary/multi-agency discharge teams Q1 18/19</t>
  </si>
  <si>
    <t>Home first/discharge to assess Q1 18/19</t>
  </si>
  <si>
    <t>Seven-day service Q1 18/19</t>
  </si>
  <si>
    <t>Trusted assessors Q1 18/19</t>
  </si>
  <si>
    <t>Focus on choice Q1 18/19</t>
  </si>
  <si>
    <t>Enhancing health in care homes Q1 18/19</t>
  </si>
  <si>
    <t>Red Bag scheme Q1 18/19</t>
  </si>
  <si>
    <t>Established</t>
  </si>
  <si>
    <t>Mature</t>
  </si>
  <si>
    <t>Plans in place</t>
  </si>
  <si>
    <t>Exemplary</t>
  </si>
  <si>
    <t>Not yet established</t>
  </si>
  <si>
    <t>&lt;Please select&gt;</t>
  </si>
  <si>
    <t>Metrics</t>
  </si>
  <si>
    <t>On track to meet target</t>
  </si>
  <si>
    <t>Not on track to meet target</t>
  </si>
  <si>
    <t>Data not available to assess progress</t>
  </si>
  <si>
    <t>Challenges</t>
  </si>
  <si>
    <t>Please describe any challenges faced in meeting the planned target</t>
  </si>
  <si>
    <t>Achievements</t>
  </si>
  <si>
    <t>Please describe any achievements, impact observed or lessons learnt when considering improvements being pursued for the respective metrics</t>
  </si>
  <si>
    <t>Support Needs</t>
  </si>
  <si>
    <t>Please highlight any support that may facilitate or ease the achievements of metric plans</t>
  </si>
  <si>
    <t>Metric</t>
  </si>
  <si>
    <t>Definition</t>
  </si>
  <si>
    <t>Assessment of progress against the planned target for the quarter</t>
  </si>
  <si>
    <t>NEA</t>
  </si>
  <si>
    <t>Reduction in non-elective admissions</t>
  </si>
  <si>
    <t>Res Admissions</t>
  </si>
  <si>
    <t xml:space="preserve">Rate of permanent admissions to residential care per 100,000 population (65+) </t>
  </si>
  <si>
    <t>Reablement</t>
  </si>
  <si>
    <t>Proportion of older people (65 and over) who were still at home 91 days after discharge from hospital into reablement / rehabilitation services</t>
  </si>
  <si>
    <t>Delayed Transfers of Care</t>
  </si>
  <si>
    <t>Delayed Transfers of Care (delayed days)</t>
  </si>
  <si>
    <t>Please describe the key challenges faced by your system in the implementation of this change</t>
  </si>
  <si>
    <t>Milestones met during the quarter / Observed Impact</t>
  </si>
  <si>
    <t>Please describe the milestones met in the implementation of the change or describe any observed impact of the implemented change</t>
  </si>
  <si>
    <t>Please indicate any support that may better facilitate or accelerate the implementation of this change</t>
  </si>
  <si>
    <t>Maturity Assessment</t>
  </si>
  <si>
    <t>Narrative</t>
  </si>
  <si>
    <t>Q2 18/19
(Current)</t>
  </si>
  <si>
    <t>Q3 18/19
(Planned)</t>
  </si>
  <si>
    <t>Q4 18/19
(Planned)</t>
  </si>
  <si>
    <t>If 'Mature' or 'Exemplary', please provide further rationale to support this assessment</t>
  </si>
  <si>
    <t>Milestones met during the quarter / Observed impact</t>
  </si>
  <si>
    <t>Support needs</t>
  </si>
  <si>
    <t>Chg 1</t>
  </si>
  <si>
    <t>Early discharge planning</t>
  </si>
  <si>
    <t>Chg 2</t>
  </si>
  <si>
    <t>Systems to monitor patient flow</t>
  </si>
  <si>
    <t>Chg 3</t>
  </si>
  <si>
    <t>Multi-disciplinary/multi-agency discharge teams</t>
  </si>
  <si>
    <t>Chg 4</t>
  </si>
  <si>
    <t>Home first/discharge to assess</t>
  </si>
  <si>
    <t>Chg 5</t>
  </si>
  <si>
    <t>Seven-day service</t>
  </si>
  <si>
    <t>Chg 6</t>
  </si>
  <si>
    <t>Trusted assessors</t>
  </si>
  <si>
    <t>Chg 7</t>
  </si>
  <si>
    <t>Focus on choice</t>
  </si>
  <si>
    <t>Chg 8</t>
  </si>
  <si>
    <t>Enhancing health in care homes</t>
  </si>
  <si>
    <r>
      <rPr>
        <b/>
        <sz val="12"/>
        <color theme="0"/>
        <rFont val="Calibri"/>
        <family val="2"/>
        <scheme val="minor"/>
      </rPr>
      <t>Hospital Transfer Protocol (or the Red Bag scheme)</t>
    </r>
    <r>
      <rPr>
        <sz val="12"/>
        <color theme="0"/>
        <rFont val="Calibri"/>
        <family val="2"/>
        <scheme val="minor"/>
      </rPr>
      <t xml:space="preserve">
Please report on implementation of a Hospital Transfer Protocol (also known as the 'Red Bag scheme') to enhance communication and information sharing when residents move between care settings and hospital.</t>
    </r>
  </si>
  <si>
    <t>Q2 18/19
(Planned)</t>
  </si>
  <si>
    <t>Q4 18/19 (Planned)</t>
  </si>
  <si>
    <t>If there are no plans to implement such a scheme, please provide a narrative on alternative mitigations in place to support improved communications in hospital transfer arrangements for social care residents.</t>
  </si>
  <si>
    <t>Achievements / Impact</t>
  </si>
  <si>
    <t>UEC</t>
  </si>
  <si>
    <t>Red Bag scheme</t>
  </si>
  <si>
    <t>Remaining Characters:</t>
  </si>
  <si>
    <t>Please tell us about an integration success story  observed over the past quarter highlighting the nature of the service or scheme and the related impact.</t>
  </si>
  <si>
    <t>Additional improved Better Care Fund Allocation for 2018/19:</t>
  </si>
  <si>
    <r>
      <t>These questions cover average fees paid by your local authority (including client contributions) to external care providers.</t>
    </r>
    <r>
      <rPr>
        <b/>
        <sz val="11"/>
        <color theme="0"/>
        <rFont val="Calibri"/>
        <family val="2"/>
        <scheme val="minor"/>
      </rPr>
      <t/>
    </r>
  </si>
  <si>
    <t>We are interested only in the average fees actually received by external care providers from local authorities for their own supported clients (including client contributions). The averages should therefore exclude:</t>
  </si>
  <si>
    <t>-Any amounts that you usually include in reported fee rates but are not paid to care providers e.g. the local authorities' own staff costs in managing the commissioning of places</t>
  </si>
  <si>
    <t>-Any amounts that are paid from sources other than the local authorities' funding (including client contributions), i.e. you should exclude third party top-ups, NHS Funded Nursing Care and full cost paying clients.
The averages will likely need to be calculated from records of payments paid to social care providers and the number of client weeks they relate to, unless you already have suitable management information.</t>
  </si>
  <si>
    <r>
      <rPr>
        <b/>
        <sz val="11"/>
        <color theme="0"/>
        <rFont val="Calibri"/>
        <family val="2"/>
        <scheme val="minor"/>
      </rPr>
      <t xml:space="preserve">This single average should include fees paid under spot and block contracts, fees paid under a dynamic purchasing system, payments for travel time in home care, any allowances for external provider staff training, fees directly commissioned by your local authority and fees commissioned by your local authority as part of a Managed Personal Budget.
</t>
    </r>
    <r>
      <rPr>
        <sz val="11"/>
        <color theme="0"/>
        <rFont val="Calibri"/>
        <family val="2"/>
        <scheme val="minor"/>
      </rPr>
      <t xml:space="preserve">
If you only have average fees at a more detailed breakdown level than the three service types of home care, 65+ residential and 65+ nursing (e.g. you have the more detailed categories of 65+ residential without dementia, 65+ residential with dementia) please calculate for each of the three service types an average weighted by the proportion of clients that receive each detailed category:</t>
    </r>
  </si>
  <si>
    <t>1. Take the number of clients receiving the service for each detailed category.</t>
  </si>
  <si>
    <t>2. Divide the number of clients receiving the service for each detailed category (e.g. age 65+ residential without dementia, age 65+ residential with dementia) by the total number of clients receiving the relevant service (e.g. age 65+ residential).</t>
  </si>
  <si>
    <t>3. Multiply the resultant proportions from Step 2 by the corresponding fee paid for each detailed category.</t>
  </si>
  <si>
    <t>4. For each service type, sum the resultant detailed category figures from Step 3.</t>
  </si>
  <si>
    <r>
      <rPr>
        <b/>
        <sz val="11"/>
        <color theme="0"/>
        <rFont val="Calibri"/>
        <family val="2"/>
        <scheme val="minor"/>
      </rPr>
      <t>If you are unable to provide rates for both 2017/18 and 2018/19, please ensure that you provide the estimated percentage change between 2017/18 and 2018/19 in the table below.</t>
    </r>
    <r>
      <rPr>
        <sz val="11"/>
        <color theme="0"/>
        <rFont val="Calibri"/>
        <family val="2"/>
        <scheme val="minor"/>
      </rPr>
      <t xml:space="preserve"> Please leave any missing data cells as blank e.g. do not attempt to enter '0' or 'N/A'.</t>
    </r>
  </si>
  <si>
    <t>2017/18</t>
  </si>
  <si>
    <t>2018/19</t>
  </si>
  <si>
    <t>If rates not yet known, please provide the estimated uplift as a percentage change between 2017/18 and 2018/19</t>
  </si>
  <si>
    <r>
      <rPr>
        <b/>
        <sz val="11"/>
        <color theme="0"/>
        <rFont val="Calibri"/>
        <family val="2"/>
        <scheme val="minor"/>
      </rPr>
      <t>1. Please provide the average amount that you paid to external providers for home care in 2017/18, and on the same basis, the average amount that you expect to pay in 2018/19.</t>
    </r>
    <r>
      <rPr>
        <sz val="11"/>
        <color theme="0"/>
        <rFont val="Calibri"/>
        <family val="2"/>
        <scheme val="minor"/>
      </rPr>
      <t xml:space="preserve"> (£ per contact hour, following the exclusions as in the instructions above)</t>
    </r>
  </si>
  <si>
    <r>
      <rPr>
        <b/>
        <sz val="11"/>
        <color theme="0"/>
        <rFont val="Calibri"/>
        <family val="2"/>
        <scheme val="minor"/>
      </rPr>
      <t>2. Please provide the average amount that you paid for external provider care homes without nursing for clients aged 65+ in 2017/18, and on the same basis, the average amount that you expect to pay in 2018/19.</t>
    </r>
    <r>
      <rPr>
        <sz val="11"/>
        <color theme="0"/>
        <rFont val="Calibri"/>
        <family val="2"/>
        <scheme val="minor"/>
      </rPr>
      <t xml:space="preserve"> (£ per client per week, following the exclusions as in the instructions above)</t>
    </r>
  </si>
  <si>
    <r>
      <rPr>
        <b/>
        <sz val="11"/>
        <color theme="0"/>
        <rFont val="Calibri"/>
        <family val="2"/>
        <scheme val="minor"/>
      </rPr>
      <t>3. Please provide the average amount that you paid for external provider care homes with nursing for clients aged 65+ in 2017/18, and on the same basis, the average amount that you expect to pay in 2018/19.</t>
    </r>
    <r>
      <rPr>
        <sz val="11"/>
        <color theme="0"/>
        <rFont val="Calibri"/>
        <family val="2"/>
        <scheme val="minor"/>
      </rPr>
      <t xml:space="preserve"> (£ per client per week, following the exclusions in the instructions above)</t>
    </r>
  </si>
  <si>
    <r>
      <rPr>
        <b/>
        <sz val="11"/>
        <color theme="0"/>
        <rFont val="Calibri"/>
        <family val="2"/>
        <scheme val="minor"/>
      </rPr>
      <t>4. If you would like to provide any additional commentary on the fee information provided please do so.</t>
    </r>
    <r>
      <rPr>
        <sz val="11"/>
        <color theme="0"/>
        <rFont val="Calibri"/>
        <family val="2"/>
        <scheme val="minor"/>
      </rPr>
      <t xml:space="preserve"> Please do not use more than 250 characters.</t>
    </r>
  </si>
  <si>
    <t>iBCF Allocation</t>
  </si>
  <si>
    <t>a</t>
  </si>
  <si>
    <t>2. National Conidtions &amp; s75</t>
  </si>
  <si>
    <t>4. HICM</t>
  </si>
  <si>
    <t>C23</t>
  </si>
  <si>
    <t>C24</t>
  </si>
  <si>
    <t>C25</t>
  </si>
  <si>
    <t>C26</t>
  </si>
  <si>
    <t>C27</t>
  </si>
  <si>
    <t>C28</t>
  </si>
  <si>
    <t>C22</t>
  </si>
  <si>
    <t>B4</t>
  </si>
  <si>
    <t>code</t>
  </si>
  <si>
    <t>Cover pending</t>
  </si>
  <si>
    <t>s75 pending</t>
  </si>
  <si>
    <t>Metrics pending</t>
  </si>
  <si>
    <t>HICM pending</t>
  </si>
  <si>
    <t>Narrative pending</t>
  </si>
  <si>
    <t>iBCF pending</t>
  </si>
  <si>
    <t>1) Plans to be jointly agreed? If no</t>
  </si>
  <si>
    <t>2) Planned contribution to social care from the CCG minimum contribution is agreed in line with the Planning Requirements? If no</t>
  </si>
  <si>
    <t>3) Agreement to invest in NHS commissioned out of hospital services? If no</t>
  </si>
  <si>
    <t>4) Managing transfers of care? If no</t>
  </si>
  <si>
    <t>s75, if no please detail</t>
  </si>
  <si>
    <t>s75 Pooled date</t>
  </si>
  <si>
    <t>NEA progress</t>
  </si>
  <si>
    <t>Res Admissions progress</t>
  </si>
  <si>
    <t>Reablement progress</t>
  </si>
  <si>
    <t>DToC progress</t>
  </si>
  <si>
    <t>NEA challenges</t>
  </si>
  <si>
    <t>Res Admissions challenges</t>
  </si>
  <si>
    <t>Reablement challenges</t>
  </si>
  <si>
    <t>DToC challenges</t>
  </si>
  <si>
    <t>NEA achievements</t>
  </si>
  <si>
    <t>Res Admissions achievements</t>
  </si>
  <si>
    <t>Reablement achievements</t>
  </si>
  <si>
    <t>DToC achievements</t>
  </si>
  <si>
    <t>NEA support needs</t>
  </si>
  <si>
    <t>Res Admissions support needs</t>
  </si>
  <si>
    <t>Reablement support needs</t>
  </si>
  <si>
    <t>DToC support needs</t>
  </si>
  <si>
    <t>Chg 1 - Early discharge planning Q2 18/19 Plan</t>
  </si>
  <si>
    <t>Chg 2 - Systems to monitor patient flow Q2 18/19 Plan</t>
  </si>
  <si>
    <t>Chg 3 - Multi-disciplinary/multi-agency discharge teams Q2 18/19 Plan</t>
  </si>
  <si>
    <t>Chg 4 - Home first/discharge to assess Q2 18/19 Plan</t>
  </si>
  <si>
    <t>Chg 5 - Seven-day service Q2 18/19 Plan</t>
  </si>
  <si>
    <t>Chg 6 - Trusted assessors Q2 18/19 Plan</t>
  </si>
  <si>
    <t>Chg 7 - Focus on choice Q2 18/19 Plan</t>
  </si>
  <si>
    <t>Chg 8 - Enhancing health in care homes Q2 18/19 Plan</t>
  </si>
  <si>
    <t>UEC - Red Bag scheme Q2 18/19 Plan</t>
  </si>
  <si>
    <t>Chg 3 - Multi-disciplinary/multi-agency discharge teams, if Mature or Exemplary please explain</t>
  </si>
  <si>
    <t>Local progress for integration</t>
  </si>
  <si>
    <t>Integration success story</t>
  </si>
  <si>
    <t>2. Average amount paid for external provider care homes without nursing for clients aged 65+ in 2017/18</t>
  </si>
  <si>
    <t>2. Average amount expected to pay for external provider care homes without nursing for clients aged 65+ in 2018/19</t>
  </si>
  <si>
    <t>3. Average amount expected to pay for external provider care homes with nursing for clients aged 65+ in 2018/19</t>
  </si>
  <si>
    <t>4. Additional commentary</t>
  </si>
  <si>
    <t>Template Version</t>
  </si>
  <si>
    <t>HWB</t>
  </si>
  <si>
    <t>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</si>
</sst>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0%"/>
  </numFmts>
  <fonts count="1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12"/>
      <color theme="0"/>
      <name val="Calibri"/>
      <family val="2"/>
      <scheme val="minor"/>
    </font>
    <font>
      <sz val="12"/>
      <color theme="0"/>
      <name val="Calibri"/>
      <family val="2"/>
      <scheme val="minor"/>
    </font>
    <font>
      <sz val="10"/>
      <color theme="1"/>
      <name val="Calibri"/>
      <family val="2"/>
      <scheme val="minor"/>
    </font>
    <font>
      <u/>
      <sz val="11"/>
      <color theme="10"/>
      <name val="Calibri"/>
      <family val="2"/>
      <scheme val="minor"/>
    </font>
    <font>
      <u/>
      <sz val="11"/>
      <color theme="3"/>
      <name val="Calibri"/>
      <family val="2"/>
      <scheme val="minor"/>
    </font>
    <font>
      <b/>
      <u/>
      <sz val="11"/>
      <color theme="3"/>
      <name val="Calibri"/>
      <family val="2"/>
      <scheme val="minor"/>
    </font>
    <font>
      <b/>
      <sz val="14"/>
      <color theme="0"/>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1"/>
      <color theme="3"/>
      <name val="Calibri"/>
      <family val="2"/>
      <scheme val="minor"/>
    </font>
    <font>
      <sz val="11"/>
      <color theme="3"/>
      <name val="Calibri"/>
      <family val="2"/>
      <scheme val="minor"/>
    </font>
    <font>
      <i/>
      <sz val="11"/>
      <color theme="1"/>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rgb="FFFBFFCD"/>
        <bgColor indexed="64"/>
      </patternFill>
    </fill>
    <fill>
      <patternFill patternType="solid">
        <fgColor rgb="FFCFDDED"/>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s>
  <cellStyleXfs count="5">
    <xf numFmtId="0" fontId="0" fillId="0" borderId="0"/>
    <xf numFmtId="0" fontId="8" fillId="0" borderId="0" applyNumberForma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36">
    <xf numFmtId="0" fontId="0" fillId="0" borderId="0" xfId="0"/>
    <xf numFmtId="0" fontId="0" fillId="6" borderId="0" xfId="0" applyFill="1"/>
    <xf numFmtId="0" fontId="2" fillId="6" borderId="0" xfId="0" applyFont="1" applyFill="1"/>
    <xf numFmtId="0" fontId="1" fillId="2" borderId="2" xfId="0" applyFont="1" applyFill="1" applyBorder="1" applyAlignment="1">
      <alignment vertical="center"/>
    </xf>
    <xf numFmtId="0" fontId="1" fillId="2" borderId="2" xfId="0" applyFont="1" applyFill="1" applyBorder="1" applyAlignment="1">
      <alignment vertical="center" wrapText="1"/>
    </xf>
    <xf numFmtId="0" fontId="3" fillId="2" borderId="2" xfId="0" applyFont="1" applyFill="1" applyBorder="1" applyAlignment="1">
      <alignment vertical="center" wrapText="1"/>
    </xf>
    <xf numFmtId="0" fontId="5" fillId="2" borderId="2" xfId="0" applyFont="1" applyFill="1" applyBorder="1" applyAlignment="1">
      <alignment vertical="top"/>
    </xf>
    <xf numFmtId="0" fontId="5" fillId="2" borderId="2" xfId="0" applyFont="1" applyFill="1" applyBorder="1" applyAlignment="1">
      <alignment vertical="top" wrapText="1"/>
    </xf>
    <xf numFmtId="0" fontId="3" fillId="2" borderId="2" xfId="0" applyFont="1" applyFill="1" applyBorder="1" applyAlignment="1">
      <alignment horizontal="left" vertical="center" wrapText="1"/>
    </xf>
    <xf numFmtId="0" fontId="1" fillId="2" borderId="2" xfId="0" applyFont="1" applyFill="1" applyBorder="1" applyAlignment="1">
      <alignment wrapText="1"/>
    </xf>
    <xf numFmtId="0" fontId="0" fillId="7" borderId="0" xfId="0" applyFill="1"/>
    <xf numFmtId="0" fontId="0" fillId="3" borderId="2" xfId="0" applyFill="1" applyBorder="1" applyAlignment="1" applyProtection="1">
      <alignment horizontal="left" vertical="center" wrapText="1"/>
      <protection locked="0"/>
    </xf>
    <xf numFmtId="0" fontId="0" fillId="3" borderId="2" xfId="0" applyFill="1" applyBorder="1" applyAlignment="1" applyProtection="1">
      <alignment horizontal="left" vertical="top" wrapText="1"/>
      <protection locked="0"/>
    </xf>
    <xf numFmtId="0" fontId="0" fillId="3" borderId="2" xfId="0" applyFill="1" applyBorder="1" applyProtection="1">
      <protection locked="0" hidden="1"/>
    </xf>
    <xf numFmtId="14" fontId="0" fillId="4" borderId="2" xfId="0" applyNumberFormat="1" applyFill="1" applyBorder="1" applyProtection="1">
      <protection locked="0"/>
    </xf>
    <xf numFmtId="0" fontId="1" fillId="2" borderId="8" xfId="0" applyFont="1" applyFill="1" applyBorder="1" applyAlignment="1">
      <alignment horizontal="center" vertical="center" wrapText="1"/>
    </xf>
    <xf numFmtId="0" fontId="1" fillId="2" borderId="7" xfId="0" applyFont="1" applyFill="1" applyBorder="1" applyAlignment="1">
      <alignment vertical="top" wrapText="1"/>
    </xf>
    <xf numFmtId="0" fontId="1" fillId="2" borderId="7" xfId="0" applyFont="1" applyFill="1" applyBorder="1" applyAlignment="1">
      <alignment vertical="center" wrapText="1"/>
    </xf>
    <xf numFmtId="0" fontId="3" fillId="2" borderId="2" xfId="0" applyFont="1" applyFill="1" applyBorder="1" applyAlignment="1">
      <alignment vertical="center"/>
    </xf>
    <xf numFmtId="0" fontId="1" fillId="2" borderId="2"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0" fillId="0" borderId="0" xfId="0"/>
    <xf numFmtId="0" fontId="7" fillId="0" borderId="0" xfId="0" applyFont="1" applyAlignment="1">
      <alignment horizontal="left" vertical="top" wrapText="1"/>
    </xf>
    <xf numFmtId="0" fontId="0" fillId="0" borderId="0" xfId="0"/>
    <xf numFmtId="0" fontId="0" fillId="6" borderId="2" xfId="0" applyFill="1" applyBorder="1"/>
    <xf numFmtId="0" fontId="2" fillId="0" borderId="2" xfId="0" applyFont="1" applyBorder="1"/>
    <xf numFmtId="0" fontId="0" fillId="0" borderId="0" xfId="0"/>
    <xf numFmtId="0" fontId="2" fillId="0" borderId="0" xfId="0" applyFont="1" applyBorder="1"/>
    <xf numFmtId="0" fontId="2" fillId="0" borderId="2" xfId="0" applyFont="1" applyBorder="1" applyAlignment="1">
      <alignment horizontal="center"/>
    </xf>
    <xf numFmtId="0" fontId="0" fillId="0" borderId="0" xfId="0"/>
    <xf numFmtId="0" fontId="2" fillId="5" borderId="7" xfId="0" applyFont="1" applyFill="1" applyBorder="1"/>
    <xf numFmtId="0" fontId="0" fillId="0" borderId="8" xfId="0" applyBorder="1" applyAlignment="1">
      <alignment wrapText="1"/>
    </xf>
    <xf numFmtId="0" fontId="2" fillId="5" borderId="8" xfId="0" applyFont="1" applyFill="1" applyBorder="1"/>
    <xf numFmtId="0" fontId="0" fillId="3" borderId="8" xfId="0" applyFill="1" applyBorder="1"/>
    <xf numFmtId="0" fontId="0" fillId="4" borderId="8" xfId="0" applyFill="1" applyBorder="1"/>
    <xf numFmtId="0" fontId="0" fillId="0" borderId="8" xfId="0" applyBorder="1"/>
    <xf numFmtId="0" fontId="1" fillId="2" borderId="8" xfId="0" applyFont="1" applyFill="1" applyBorder="1"/>
    <xf numFmtId="0" fontId="9" fillId="0" borderId="8" xfId="1" quotePrefix="1" applyFont="1" applyBorder="1" applyAlignment="1">
      <alignment wrapText="1"/>
    </xf>
    <xf numFmtId="0" fontId="2" fillId="0" borderId="2" xfId="0" applyFont="1" applyBorder="1" applyAlignment="1"/>
    <xf numFmtId="0" fontId="2" fillId="0" borderId="10" xfId="0" applyFont="1" applyBorder="1" applyAlignment="1"/>
    <xf numFmtId="0" fontId="13" fillId="0" borderId="0" xfId="0" applyFont="1"/>
    <xf numFmtId="0" fontId="0" fillId="0" borderId="0" xfId="0" applyFont="1"/>
    <xf numFmtId="0" fontId="0" fillId="0" borderId="0" xfId="0" applyAlignment="1"/>
    <xf numFmtId="0" fontId="0" fillId="6" borderId="0" xfId="0" applyFont="1" applyFill="1"/>
    <xf numFmtId="0" fontId="0" fillId="0" borderId="0" xfId="0"/>
    <xf numFmtId="164" fontId="0" fillId="7" borderId="0" xfId="2" applyNumberFormat="1" applyFont="1" applyFill="1"/>
    <xf numFmtId="0" fontId="0" fillId="0" borderId="0" xfId="0" applyFont="1" applyAlignment="1"/>
    <xf numFmtId="164" fontId="3" fillId="2" borderId="2" xfId="2" applyNumberFormat="1" applyFont="1" applyFill="1" applyBorder="1"/>
    <xf numFmtId="0" fontId="0" fillId="0" borderId="0" xfId="0"/>
    <xf numFmtId="0" fontId="0" fillId="0" borderId="0" xfId="0"/>
    <xf numFmtId="0" fontId="2" fillId="0" borderId="0" xfId="0" applyFont="1" applyAlignment="1"/>
    <xf numFmtId="0" fontId="0" fillId="4" borderId="2" xfId="0" applyFill="1" applyBorder="1" applyAlignment="1" applyProtection="1">
      <alignment horizontal="left" vertical="center" wrapText="1"/>
      <protection locked="0"/>
    </xf>
    <xf numFmtId="0" fontId="0" fillId="4" borderId="2" xfId="0" applyFont="1" applyFill="1" applyBorder="1" applyAlignment="1" applyProtection="1">
      <alignment horizontal="left" vertical="center" wrapText="1"/>
      <protection hidden="1"/>
    </xf>
    <xf numFmtId="0" fontId="0" fillId="0" borderId="8" xfId="0" quotePrefix="1" applyBorder="1" applyAlignment="1">
      <alignment wrapText="1"/>
    </xf>
    <xf numFmtId="0" fontId="0" fillId="4" borderId="2" xfId="0" applyFill="1" applyBorder="1" applyAlignment="1" applyProtection="1">
      <alignment horizontal="left" vertical="top" wrapText="1"/>
      <protection locked="0"/>
    </xf>
    <xf numFmtId="0" fontId="0" fillId="0" borderId="0" xfId="0"/>
    <xf numFmtId="0" fontId="0" fillId="0" borderId="0" xfId="0" applyBorder="1" applyAlignment="1"/>
    <xf numFmtId="0" fontId="0" fillId="0" borderId="0" xfId="0" applyBorder="1"/>
    <xf numFmtId="0" fontId="16" fillId="0" borderId="2" xfId="1" applyFont="1" applyBorder="1"/>
    <xf numFmtId="0" fontId="17" fillId="0" borderId="0" xfId="1" applyFont="1"/>
    <xf numFmtId="0" fontId="0" fillId="0" borderId="0" xfId="0" applyFill="1" applyBorder="1" applyAlignment="1"/>
    <xf numFmtId="0" fontId="14" fillId="0" borderId="0" xfId="0" applyFont="1" applyAlignment="1"/>
    <xf numFmtId="0" fontId="0" fillId="0" borderId="0" xfId="0"/>
    <xf numFmtId="0" fontId="0" fillId="0" borderId="0" xfId="0"/>
    <xf numFmtId="0" fontId="0" fillId="0" borderId="0" xfId="0"/>
    <xf numFmtId="0" fontId="11" fillId="2" borderId="1" xfId="0" applyFont="1" applyFill="1" applyBorder="1" applyAlignment="1" applyProtection="1">
      <alignment horizontal="center"/>
      <protection hidden="1"/>
    </xf>
    <xf numFmtId="0" fontId="3" fillId="8" borderId="2" xfId="0" applyFont="1" applyFill="1" applyBorder="1" applyAlignment="1" applyProtection="1">
      <alignment horizontal="center"/>
      <protection hidden="1"/>
    </xf>
    <xf numFmtId="0" fontId="0" fillId="0" borderId="0" xfId="0"/>
    <xf numFmtId="0" fontId="3" fillId="8" borderId="2" xfId="0" applyFont="1" applyFill="1" applyBorder="1" applyProtection="1">
      <protection hidden="1"/>
    </xf>
    <xf numFmtId="0" fontId="0" fillId="0" borderId="0" xfId="0"/>
    <xf numFmtId="0" fontId="0" fillId="0" borderId="0" xfId="0" applyAlignment="1">
      <alignment wrapText="1"/>
    </xf>
    <xf numFmtId="0" fontId="0" fillId="6" borderId="0" xfId="0" applyFill="1" applyAlignment="1">
      <alignment wrapText="1"/>
    </xf>
    <xf numFmtId="0" fontId="0" fillId="0" borderId="0" xfId="0" applyAlignment="1">
      <alignment vertical="top" wrapText="1"/>
    </xf>
    <xf numFmtId="0" fontId="3" fillId="2" borderId="2" xfId="0" applyFont="1" applyFill="1" applyBorder="1" applyAlignment="1">
      <alignment horizontal="center" vertical="center"/>
    </xf>
    <xf numFmtId="0" fontId="0" fillId="0" borderId="9" xfId="0" applyBorder="1" applyAlignment="1">
      <alignment wrapText="1"/>
    </xf>
    <xf numFmtId="0" fontId="0" fillId="0" borderId="0" xfId="0"/>
    <xf numFmtId="165" fontId="0" fillId="4" borderId="2" xfId="3" applyNumberFormat="1" applyFont="1" applyFill="1" applyBorder="1" applyAlignment="1" applyProtection="1">
      <protection hidden="1"/>
    </xf>
    <xf numFmtId="44" fontId="0" fillId="3" borderId="14" xfId="3" applyNumberFormat="1" applyFont="1" applyFill="1" applyBorder="1" applyProtection="1">
      <protection locked="0"/>
    </xf>
    <xf numFmtId="44" fontId="0" fillId="3" borderId="9" xfId="3" applyNumberFormat="1" applyFont="1" applyFill="1" applyBorder="1" applyProtection="1">
      <protection locked="0"/>
    </xf>
    <xf numFmtId="165" fontId="0" fillId="3" borderId="13" xfId="3" applyNumberFormat="1" applyFont="1" applyFill="1" applyBorder="1" applyProtection="1">
      <protection locked="0"/>
    </xf>
    <xf numFmtId="165" fontId="0" fillId="3" borderId="2" xfId="3" applyNumberFormat="1" applyFont="1" applyFill="1" applyBorder="1" applyProtection="1">
      <protection locked="0"/>
    </xf>
    <xf numFmtId="166" fontId="0" fillId="3" borderId="9" xfId="4" applyNumberFormat="1" applyFont="1" applyFill="1" applyBorder="1" applyProtection="1">
      <protection locked="0"/>
    </xf>
    <xf numFmtId="166" fontId="0" fillId="3" borderId="2" xfId="4" applyNumberFormat="1" applyFont="1" applyFill="1" applyBorder="1" applyProtection="1">
      <protection locked="0"/>
    </xf>
    <xf numFmtId="0" fontId="0" fillId="0" borderId="0" xfId="0"/>
    <xf numFmtId="0" fontId="2" fillId="0" borderId="0" xfId="0" applyFont="1" applyBorder="1" applyAlignment="1">
      <alignment horizontal="center"/>
    </xf>
    <xf numFmtId="0" fontId="0" fillId="3" borderId="2" xfId="0" applyFill="1" applyBorder="1" applyProtection="1">
      <protection locked="0"/>
    </xf>
    <xf numFmtId="0" fontId="0" fillId="0" borderId="2" xfId="0" applyBorder="1"/>
    <xf numFmtId="0" fontId="0" fillId="0" borderId="0" xfId="0"/>
    <xf numFmtId="0" fontId="2" fillId="0" borderId="0" xfId="0" applyFont="1"/>
    <xf numFmtId="0" fontId="1" fillId="2" borderId="2" xfId="0" applyFont="1" applyFill="1" applyBorder="1"/>
    <xf numFmtId="0" fontId="2" fillId="0" borderId="0" xfId="0" applyFont="1" applyAlignment="1">
      <alignment horizontal="center"/>
    </xf>
    <xf numFmtId="0" fontId="3" fillId="2" borderId="2" xfId="0" applyFont="1" applyFill="1" applyBorder="1" applyAlignment="1">
      <alignment vertical="top" wrapText="1"/>
    </xf>
    <xf numFmtId="0" fontId="2" fillId="0" borderId="0" xfId="0" applyFont="1" applyBorder="1" applyAlignment="1">
      <alignment horizontal="center"/>
    </xf>
    <xf numFmtId="0" fontId="1" fillId="8" borderId="0" xfId="1" applyFont="1" applyFill="1" applyAlignment="1" applyProtection="1">
      <alignment horizontal="center"/>
      <protection hidden="1"/>
    </xf>
    <xf numFmtId="0" fontId="11" fillId="2" borderId="3" xfId="0" applyFont="1" applyFill="1" applyBorder="1" applyAlignment="1">
      <alignment horizontal="center"/>
    </xf>
    <xf numFmtId="0" fontId="11" fillId="2" borderId="6" xfId="0" applyFont="1" applyFill="1" applyBorder="1" applyAlignment="1">
      <alignment horizontal="center"/>
    </xf>
    <xf numFmtId="0" fontId="11" fillId="2" borderId="4" xfId="0" applyFont="1" applyFill="1" applyBorder="1" applyAlignment="1">
      <alignment horizontal="center"/>
    </xf>
    <xf numFmtId="0" fontId="18" fillId="0" borderId="0" xfId="0" applyFont="1" applyAlignment="1">
      <alignment vertical="center" wrapText="1"/>
    </xf>
    <xf numFmtId="0" fontId="0" fillId="3" borderId="2" xfId="0" applyFill="1" applyBorder="1" applyAlignment="1" applyProtection="1">
      <protection locked="0"/>
    </xf>
    <xf numFmtId="0" fontId="0" fillId="0" borderId="2" xfId="0" applyBorder="1" applyAlignment="1"/>
    <xf numFmtId="0" fontId="10" fillId="9" borderId="2" xfId="1" applyFont="1" applyFill="1" applyBorder="1" applyAlignment="1">
      <alignment horizontal="center"/>
    </xf>
    <xf numFmtId="0" fontId="2" fillId="0" borderId="0" xfId="0" applyFont="1" applyAlignment="1">
      <alignment horizontal="center" wrapText="1"/>
    </xf>
    <xf numFmtId="0" fontId="5" fillId="2" borderId="2" xfId="0" applyFont="1" applyFill="1" applyBorder="1" applyAlignment="1"/>
    <xf numFmtId="0" fontId="11" fillId="2" borderId="3" xfId="0" applyFont="1" applyFill="1" applyBorder="1" applyAlignment="1" applyProtection="1">
      <alignment horizontal="center"/>
      <protection hidden="1"/>
    </xf>
    <xf numFmtId="0" fontId="11" fillId="2" borderId="6" xfId="0" applyFont="1" applyFill="1" applyBorder="1" applyAlignment="1" applyProtection="1">
      <alignment horizontal="center"/>
      <protection hidden="1"/>
    </xf>
    <xf numFmtId="0" fontId="11" fillId="2" borderId="4" xfId="0" applyFont="1" applyFill="1" applyBorder="1" applyAlignment="1" applyProtection="1">
      <alignment horizontal="center"/>
      <protection hidden="1"/>
    </xf>
    <xf numFmtId="0" fontId="2" fillId="0" borderId="5" xfId="0" applyFont="1" applyBorder="1" applyAlignment="1">
      <alignment horizontal="center"/>
    </xf>
    <xf numFmtId="0" fontId="0" fillId="0" borderId="2" xfId="0" applyBorder="1" applyAlignment="1" applyProtection="1">
      <protection hidden="1"/>
    </xf>
    <xf numFmtId="0" fontId="12" fillId="0" borderId="10" xfId="0" quotePrefix="1" applyFont="1" applyBorder="1" applyAlignment="1" applyProtection="1">
      <alignment vertical="center" wrapText="1"/>
      <protection hidden="1"/>
    </xf>
    <xf numFmtId="0" fontId="0" fillId="0" borderId="0" xfId="0" applyAlignment="1">
      <alignment horizontal="center"/>
    </xf>
    <xf numFmtId="0" fontId="0" fillId="0" borderId="0" xfId="0" applyAlignment="1"/>
    <xf numFmtId="0" fontId="5" fillId="2" borderId="2" xfId="0" applyFont="1" applyFill="1" applyBorder="1" applyAlignment="1">
      <alignment horizontal="center"/>
    </xf>
    <xf numFmtId="0" fontId="6" fillId="2" borderId="2" xfId="0" applyFont="1" applyFill="1" applyBorder="1" applyAlignment="1">
      <alignment wrapText="1"/>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2" fillId="0" borderId="0" xfId="0" applyFont="1" applyAlignment="1"/>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1" fillId="2" borderId="2" xfId="0" applyFont="1" applyFill="1" applyBorder="1" applyAlignment="1"/>
    <xf numFmtId="0" fontId="3" fillId="2" borderId="2" xfId="0" applyFont="1" applyFill="1" applyBorder="1" applyAlignment="1">
      <alignment horizontal="center"/>
    </xf>
    <xf numFmtId="0" fontId="2" fillId="0" borderId="0" xfId="0" applyFont="1" applyAlignment="1">
      <alignment horizontal="center"/>
    </xf>
    <xf numFmtId="0" fontId="3" fillId="2" borderId="2" xfId="0" applyFont="1" applyFill="1" applyBorder="1" applyAlignment="1">
      <alignment vertical="top" wrapText="1"/>
    </xf>
    <xf numFmtId="0" fontId="0" fillId="3" borderId="2" xfId="0" applyFill="1" applyBorder="1" applyAlignment="1" applyProtection="1">
      <alignment horizontal="left" vertical="top"/>
      <protection locked="0"/>
    </xf>
    <xf numFmtId="0" fontId="3" fillId="2" borderId="7" xfId="0" applyFont="1" applyFill="1" applyBorder="1" applyAlignment="1">
      <alignment vertical="top" wrapText="1"/>
    </xf>
    <xf numFmtId="0" fontId="3" fillId="2" borderId="16" xfId="0" applyFont="1" applyFill="1" applyBorder="1" applyAlignment="1">
      <alignment vertical="top" wrapText="1"/>
    </xf>
    <xf numFmtId="0" fontId="3" fillId="2" borderId="15" xfId="0" applyFont="1" applyFill="1" applyBorder="1" applyAlignment="1">
      <alignment vertical="top" wrapText="1"/>
    </xf>
    <xf numFmtId="0" fontId="3" fillId="2" borderId="14" xfId="0" applyFont="1" applyFill="1" applyBorder="1" applyAlignment="1">
      <alignment vertical="top" wrapText="1"/>
    </xf>
    <xf numFmtId="0" fontId="3" fillId="2" borderId="10" xfId="0" applyFont="1" applyFill="1" applyBorder="1" applyAlignment="1">
      <alignment vertical="top" wrapText="1"/>
    </xf>
    <xf numFmtId="0" fontId="3" fillId="2" borderId="0" xfId="0" applyFont="1" applyFill="1" applyBorder="1" applyAlignment="1">
      <alignment vertical="top" wrapText="1"/>
    </xf>
    <xf numFmtId="0" fontId="3" fillId="2" borderId="17" xfId="0" applyFont="1" applyFill="1" applyBorder="1" applyAlignment="1">
      <alignment vertical="top" wrapText="1"/>
    </xf>
    <xf numFmtId="0" fontId="3" fillId="2" borderId="10" xfId="0" quotePrefix="1" applyFont="1" applyFill="1" applyBorder="1" applyAlignment="1">
      <alignment vertical="top" wrapText="1"/>
    </xf>
    <xf numFmtId="0" fontId="1" fillId="2" borderId="10" xfId="0" applyFont="1" applyFill="1" applyBorder="1" applyAlignment="1">
      <alignment vertical="top" wrapText="1"/>
    </xf>
    <xf numFmtId="0" fontId="1" fillId="2" borderId="0" xfId="0" applyFont="1" applyFill="1" applyBorder="1" applyAlignment="1">
      <alignment vertical="top" wrapText="1"/>
    </xf>
    <xf numFmtId="0" fontId="1" fillId="2" borderId="17" xfId="0" applyFont="1" applyFill="1" applyBorder="1" applyAlignment="1">
      <alignment vertical="top" wrapText="1"/>
    </xf>
  </cellXfs>
  <cellStyles count="5">
    <cellStyle name="Comma" xfId="2" builtinId="3"/>
    <cellStyle name="Currency" xfId="3" builtinId="4"/>
    <cellStyle name="Hyperlink" xfId="1" builtinId="8"/>
    <cellStyle name="Normal" xfId="0" builtinId="0"/>
    <cellStyle name="Percent" xfId="4" builtinId="5"/>
  </cellStyles>
  <dxfs count="8">
    <dxf>
      <font>
        <color theme="1"/>
      </font>
      <fill>
        <patternFill>
          <bgColor rgb="FFFBFFCD"/>
        </patternFill>
      </fill>
    </dxf>
    <dxf>
      <fill>
        <patternFill>
          <bgColor rgb="FFFBFFCD"/>
        </patternFill>
      </fill>
    </dxf>
    <dxf>
      <fill>
        <patternFill>
          <bgColor rgb="FFFBFFCD"/>
        </patternFill>
      </fill>
    </dxf>
    <dxf>
      <fill>
        <patternFill>
          <bgColor rgb="FFFBFFCD"/>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s>
  <tableStyles count="0" defaultTableStyle="TableStyleMedium2" defaultPivotStyle="PivotStyleLight16"/>
  <colors>
    <mruColors>
      <color rgb="FFFBFFCD"/>
      <color rgb="FFCFD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885824</xdr:colOff>
      <xdr:row>29</xdr:row>
      <xdr:rowOff>1</xdr:rowOff>
    </xdr:from>
    <xdr:to>
      <xdr:col>3</xdr:col>
      <xdr:colOff>638174</xdr:colOff>
      <xdr:row>33</xdr:row>
      <xdr:rowOff>22261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0149" y="8058151"/>
          <a:ext cx="5915025" cy="784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youtube.com/watch?v=XoYZPXmULHE" TargetMode="External"/><Relationship Id="rId2" Type="http://schemas.openxmlformats.org/officeDocument/2006/relationships/hyperlink" Target="https://www.local.gov.uk/our-support/our-improvement-offer/care-and-health-improvement/systems-resilience/high-impact-change-model" TargetMode="External"/><Relationship Id="rId1" Type="http://schemas.openxmlformats.org/officeDocument/2006/relationships/hyperlink" Target="https://www.england.nhs.uk/wp-content/uploads/2017/07/integration-better-care-fund-planning-requirements.pdf" TargetMode="External"/><Relationship Id="rId5" Type="http://schemas.openxmlformats.org/officeDocument/2006/relationships/printerSettings" Target="../printerSettings/printerSettings1.bin"/><Relationship Id="rId4" Type="http://schemas.openxmlformats.org/officeDocument/2006/relationships/hyperlink" Target="https://www.nhs.uk/NHSEngland/keogh-review/Pages/quick-guides.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07"/>
  <sheetViews>
    <sheetView showGridLines="0" zoomScaleNormal="100" workbookViewId="0"/>
  </sheetViews>
  <sheetFormatPr defaultColWidth="0" defaultRowHeight="14.4" zeroHeight="1" x14ac:dyDescent="0.3"/>
  <cols>
    <col min="1" max="1" width="4.6640625" customWidth="1"/>
    <col min="2" max="2" width="125.6640625" customWidth="1"/>
    <col min="3" max="3" width="4.6640625" customWidth="1"/>
    <col min="4" max="16384" width="9.109375" hidden="1"/>
  </cols>
  <sheetData>
    <row r="1" spans="2:2" ht="18.600000000000001" thickBot="1" x14ac:dyDescent="0.4">
      <c r="B1" s="65" t="str">
        <f>'1. Cover'!B1</f>
        <v>Better Care Fund Template Q2 2018/19</v>
      </c>
    </row>
    <row r="2" spans="2:2" x14ac:dyDescent="0.3">
      <c r="B2" s="90" t="s">
        <v>0</v>
      </c>
    </row>
    <row r="3" spans="2:2" x14ac:dyDescent="0.3">
      <c r="B3" s="87"/>
    </row>
    <row r="4" spans="2:2" x14ac:dyDescent="0.3">
      <c r="B4" s="30" t="s">
        <v>1</v>
      </c>
    </row>
    <row r="5" spans="2:2" ht="60" customHeight="1" x14ac:dyDescent="0.3">
      <c r="B5" s="31" t="s">
        <v>2</v>
      </c>
    </row>
    <row r="6" spans="2:2" s="48" customFormat="1" ht="15" customHeight="1" x14ac:dyDescent="0.3">
      <c r="B6" s="31"/>
    </row>
    <row r="7" spans="2:2" s="48" customFormat="1" ht="15" customHeight="1" x14ac:dyDescent="0.3">
      <c r="B7" s="31" t="s">
        <v>3</v>
      </c>
    </row>
    <row r="8" spans="2:2" s="49" customFormat="1" ht="15" customHeight="1" x14ac:dyDescent="0.3">
      <c r="B8" s="31" t="s">
        <v>4</v>
      </c>
    </row>
    <row r="9" spans="2:2" s="49" customFormat="1" ht="30" customHeight="1" x14ac:dyDescent="0.3">
      <c r="B9" s="31" t="s">
        <v>5</v>
      </c>
    </row>
    <row r="10" spans="2:2" s="49" customFormat="1" ht="15" customHeight="1" x14ac:dyDescent="0.3">
      <c r="B10" s="31" t="s">
        <v>6</v>
      </c>
    </row>
    <row r="11" spans="2:2" s="49" customFormat="1" ht="15" customHeight="1" x14ac:dyDescent="0.3">
      <c r="B11" s="31" t="s">
        <v>7</v>
      </c>
    </row>
    <row r="12" spans="2:2" s="29" customFormat="1" ht="15" customHeight="1" x14ac:dyDescent="0.3">
      <c r="B12" s="31"/>
    </row>
    <row r="13" spans="2:2" s="63" customFormat="1" ht="45" customHeight="1" x14ac:dyDescent="0.3">
      <c r="B13" s="31" t="s">
        <v>8</v>
      </c>
    </row>
    <row r="14" spans="2:2" s="63" customFormat="1" ht="15" customHeight="1" x14ac:dyDescent="0.3">
      <c r="B14" s="31"/>
    </row>
    <row r="15" spans="2:2" s="63" customFormat="1" ht="30" customHeight="1" x14ac:dyDescent="0.3">
      <c r="B15" s="31" t="s">
        <v>9</v>
      </c>
    </row>
    <row r="16" spans="2:2" s="63" customFormat="1" ht="15" customHeight="1" x14ac:dyDescent="0.3">
      <c r="B16" s="31"/>
    </row>
    <row r="17" spans="2:2" s="63" customFormat="1" ht="45" customHeight="1" x14ac:dyDescent="0.3">
      <c r="B17" s="31" t="s">
        <v>10</v>
      </c>
    </row>
    <row r="18" spans="2:2" s="63" customFormat="1" ht="15" customHeight="1" x14ac:dyDescent="0.3">
      <c r="B18" s="31"/>
    </row>
    <row r="19" spans="2:2" s="63" customFormat="1" ht="60" customHeight="1" x14ac:dyDescent="0.3">
      <c r="B19" s="31" t="s">
        <v>11</v>
      </c>
    </row>
    <row r="20" spans="2:2" s="48" customFormat="1" ht="15" customHeight="1" x14ac:dyDescent="0.3">
      <c r="B20" s="31"/>
    </row>
    <row r="21" spans="2:2" x14ac:dyDescent="0.3">
      <c r="B21" s="32" t="s">
        <v>12</v>
      </c>
    </row>
    <row r="22" spans="2:2" ht="28.8" x14ac:dyDescent="0.3">
      <c r="B22" s="31" t="s">
        <v>13</v>
      </c>
    </row>
    <row r="23" spans="2:2" x14ac:dyDescent="0.3">
      <c r="B23" s="33" t="s">
        <v>14</v>
      </c>
    </row>
    <row r="24" spans="2:2" x14ac:dyDescent="0.3">
      <c r="B24" s="34" t="s">
        <v>15</v>
      </c>
    </row>
    <row r="25" spans="2:2" x14ac:dyDescent="0.3">
      <c r="B25" s="32" t="s">
        <v>16</v>
      </c>
    </row>
    <row r="26" spans="2:2" ht="30" customHeight="1" x14ac:dyDescent="0.3">
      <c r="B26" s="31" t="s">
        <v>17</v>
      </c>
    </row>
    <row r="27" spans="2:2" s="29" customFormat="1" x14ac:dyDescent="0.3">
      <c r="B27" s="31"/>
    </row>
    <row r="28" spans="2:2" x14ac:dyDescent="0.3">
      <c r="B28" s="35" t="s">
        <v>18</v>
      </c>
    </row>
    <row r="29" spans="2:2" x14ac:dyDescent="0.3">
      <c r="B29" s="36" t="s">
        <v>19</v>
      </c>
    </row>
    <row r="30" spans="2:2" ht="28.8" x14ac:dyDescent="0.3">
      <c r="B30" s="31" t="s">
        <v>20</v>
      </c>
    </row>
    <row r="31" spans="2:2" ht="28.8" x14ac:dyDescent="0.3">
      <c r="B31" s="31" t="s">
        <v>21</v>
      </c>
    </row>
    <row r="32" spans="2:2" ht="43.2" x14ac:dyDescent="0.3">
      <c r="B32" s="31" t="s">
        <v>22</v>
      </c>
    </row>
    <row r="33" spans="2:2" x14ac:dyDescent="0.3">
      <c r="B33" s="35" t="s">
        <v>23</v>
      </c>
    </row>
    <row r="34" spans="2:2" ht="15" customHeight="1" x14ac:dyDescent="0.3">
      <c r="B34" s="31" t="s">
        <v>24</v>
      </c>
    </row>
    <row r="35" spans="2:2" x14ac:dyDescent="0.3">
      <c r="B35" s="35" t="s">
        <v>25</v>
      </c>
    </row>
    <row r="36" spans="2:2" x14ac:dyDescent="0.3">
      <c r="B36" s="36" t="s">
        <v>26</v>
      </c>
    </row>
    <row r="37" spans="2:2" x14ac:dyDescent="0.3">
      <c r="B37" s="35" t="s">
        <v>27</v>
      </c>
    </row>
    <row r="38" spans="2:2" ht="28.8" x14ac:dyDescent="0.3">
      <c r="B38" s="31" t="s">
        <v>28</v>
      </c>
    </row>
    <row r="39" spans="2:2" x14ac:dyDescent="0.3">
      <c r="B39" s="36" t="s">
        <v>29</v>
      </c>
    </row>
    <row r="40" spans="2:2" ht="28.8" x14ac:dyDescent="0.3">
      <c r="B40" s="31" t="s">
        <v>30</v>
      </c>
    </row>
    <row r="41" spans="2:2" x14ac:dyDescent="0.3">
      <c r="B41" s="37" t="s">
        <v>31</v>
      </c>
    </row>
    <row r="42" spans="2:2" ht="45" customHeight="1" x14ac:dyDescent="0.3">
      <c r="B42" s="31" t="s">
        <v>32</v>
      </c>
    </row>
    <row r="43" spans="2:2" x14ac:dyDescent="0.3">
      <c r="B43" s="35"/>
    </row>
    <row r="44" spans="2:2" x14ac:dyDescent="0.3">
      <c r="B44" s="35" t="s">
        <v>33</v>
      </c>
    </row>
    <row r="45" spans="2:2" ht="28.8" x14ac:dyDescent="0.3">
      <c r="B45" s="31" t="s">
        <v>34</v>
      </c>
    </row>
    <row r="46" spans="2:2" x14ac:dyDescent="0.3">
      <c r="B46" s="35" t="s">
        <v>35</v>
      </c>
    </row>
    <row r="47" spans="2:2" x14ac:dyDescent="0.3">
      <c r="B47" s="35" t="s">
        <v>36</v>
      </c>
    </row>
    <row r="48" spans="2:2" x14ac:dyDescent="0.3">
      <c r="B48" s="35" t="s">
        <v>37</v>
      </c>
    </row>
    <row r="49" spans="2:2" x14ac:dyDescent="0.3">
      <c r="B49" s="36" t="s">
        <v>38</v>
      </c>
    </row>
    <row r="50" spans="2:2" ht="28.8" x14ac:dyDescent="0.3">
      <c r="B50" s="31" t="s">
        <v>39</v>
      </c>
    </row>
    <row r="51" spans="2:2" x14ac:dyDescent="0.3">
      <c r="B51" s="35" t="s">
        <v>40</v>
      </c>
    </row>
    <row r="52" spans="2:2" ht="43.2" x14ac:dyDescent="0.3">
      <c r="B52" s="31" t="s">
        <v>41</v>
      </c>
    </row>
    <row r="53" spans="2:2" x14ac:dyDescent="0.3">
      <c r="B53" s="35"/>
    </row>
    <row r="54" spans="2:2" x14ac:dyDescent="0.3">
      <c r="B54" s="35" t="s">
        <v>42</v>
      </c>
    </row>
    <row r="55" spans="2:2" x14ac:dyDescent="0.3">
      <c r="B55" s="35" t="s">
        <v>43</v>
      </c>
    </row>
    <row r="56" spans="2:2" ht="43.2" x14ac:dyDescent="0.3">
      <c r="B56" s="31" t="s">
        <v>44</v>
      </c>
    </row>
    <row r="57" spans="2:2" ht="28.8" x14ac:dyDescent="0.3">
      <c r="B57" s="31" t="s">
        <v>45</v>
      </c>
    </row>
    <row r="58" spans="2:2" ht="43.2" x14ac:dyDescent="0.3">
      <c r="B58" s="53" t="s">
        <v>46</v>
      </c>
    </row>
    <row r="59" spans="2:2" x14ac:dyDescent="0.3">
      <c r="B59" s="35"/>
    </row>
    <row r="60" spans="2:2" ht="15" customHeight="1" x14ac:dyDescent="0.3">
      <c r="B60" s="31" t="s">
        <v>47</v>
      </c>
    </row>
    <row r="61" spans="2:2" ht="43.2" x14ac:dyDescent="0.3">
      <c r="B61" s="31" t="s">
        <v>48</v>
      </c>
    </row>
    <row r="62" spans="2:2" ht="60" customHeight="1" x14ac:dyDescent="0.3">
      <c r="B62" s="31" t="s">
        <v>49</v>
      </c>
    </row>
    <row r="63" spans="2:2" x14ac:dyDescent="0.3">
      <c r="B63" s="35"/>
    </row>
    <row r="64" spans="2:2" x14ac:dyDescent="0.3">
      <c r="B64" s="35" t="s">
        <v>50</v>
      </c>
    </row>
    <row r="65" spans="2:2" x14ac:dyDescent="0.3">
      <c r="B65" s="36" t="s">
        <v>51</v>
      </c>
    </row>
    <row r="66" spans="2:2" ht="45" customHeight="1" x14ac:dyDescent="0.3">
      <c r="B66" s="31" t="s">
        <v>52</v>
      </c>
    </row>
    <row r="67" spans="2:2" x14ac:dyDescent="0.3">
      <c r="B67" s="35"/>
    </row>
    <row r="68" spans="2:2" ht="28.8" x14ac:dyDescent="0.3">
      <c r="B68" s="31" t="s">
        <v>53</v>
      </c>
    </row>
    <row r="69" spans="2:2" x14ac:dyDescent="0.3">
      <c r="B69" s="35" t="s">
        <v>54</v>
      </c>
    </row>
    <row r="70" spans="2:2" x14ac:dyDescent="0.3">
      <c r="B70" s="31" t="s">
        <v>55</v>
      </c>
    </row>
    <row r="71" spans="2:2" x14ac:dyDescent="0.3">
      <c r="B71" s="35" t="s">
        <v>56</v>
      </c>
    </row>
    <row r="72" spans="2:2" x14ac:dyDescent="0.3">
      <c r="B72" s="35" t="s">
        <v>57</v>
      </c>
    </row>
    <row r="73" spans="2:2" x14ac:dyDescent="0.3">
      <c r="B73" s="31" t="s">
        <v>58</v>
      </c>
    </row>
    <row r="74" spans="2:2" s="63" customFormat="1" x14ac:dyDescent="0.3">
      <c r="B74" s="37" t="s">
        <v>59</v>
      </c>
    </row>
    <row r="75" spans="2:2" s="63" customFormat="1" x14ac:dyDescent="0.3">
      <c r="B75" s="35"/>
    </row>
    <row r="76" spans="2:2" s="63" customFormat="1" ht="75" customHeight="1" x14ac:dyDescent="0.3">
      <c r="B76" s="31" t="s">
        <v>60</v>
      </c>
    </row>
    <row r="77" spans="2:2" s="63" customFormat="1" x14ac:dyDescent="0.3">
      <c r="B77" s="35"/>
    </row>
    <row r="78" spans="2:2" s="63" customFormat="1" ht="43.2" x14ac:dyDescent="0.3">
      <c r="B78" s="31" t="s">
        <v>61</v>
      </c>
    </row>
    <row r="79" spans="2:2" s="63" customFormat="1" x14ac:dyDescent="0.3">
      <c r="B79" s="35"/>
    </row>
    <row r="80" spans="2:2" s="63" customFormat="1" ht="72" x14ac:dyDescent="0.3">
      <c r="B80" s="31" t="s">
        <v>62</v>
      </c>
    </row>
    <row r="81" spans="2:2" s="63" customFormat="1" x14ac:dyDescent="0.3">
      <c r="B81" s="35"/>
    </row>
    <row r="82" spans="2:2" s="63" customFormat="1" ht="28.8" x14ac:dyDescent="0.3">
      <c r="B82" s="31" t="s">
        <v>63</v>
      </c>
    </row>
    <row r="83" spans="2:2" s="63" customFormat="1" x14ac:dyDescent="0.3">
      <c r="B83" s="35"/>
    </row>
    <row r="84" spans="2:2" s="63" customFormat="1" ht="28.8" x14ac:dyDescent="0.3">
      <c r="B84" s="31" t="s">
        <v>64</v>
      </c>
    </row>
    <row r="85" spans="2:2" s="63" customFormat="1" x14ac:dyDescent="0.3">
      <c r="B85" s="35"/>
    </row>
    <row r="86" spans="2:2" s="63" customFormat="1" ht="28.8" x14ac:dyDescent="0.3">
      <c r="B86" s="31" t="s">
        <v>65</v>
      </c>
    </row>
    <row r="87" spans="2:2" s="63" customFormat="1" x14ac:dyDescent="0.3">
      <c r="B87" s="35"/>
    </row>
    <row r="88" spans="2:2" s="63" customFormat="1" ht="57.6" x14ac:dyDescent="0.3">
      <c r="B88" s="31" t="s">
        <v>66</v>
      </c>
    </row>
    <row r="89" spans="2:2" s="63" customFormat="1" x14ac:dyDescent="0.3">
      <c r="B89" s="35"/>
    </row>
    <row r="90" spans="2:2" s="63" customFormat="1" x14ac:dyDescent="0.3">
      <c r="B90" s="35" t="s">
        <v>67</v>
      </c>
    </row>
    <row r="91" spans="2:2" s="63" customFormat="1" ht="30" customHeight="1" x14ac:dyDescent="0.3">
      <c r="B91" s="53" t="s">
        <v>68</v>
      </c>
    </row>
    <row r="92" spans="2:2" s="63" customFormat="1" ht="28.8" x14ac:dyDescent="0.3">
      <c r="B92" s="53" t="s">
        <v>69</v>
      </c>
    </row>
    <row r="93" spans="2:2" s="63" customFormat="1" ht="28.8" x14ac:dyDescent="0.3">
      <c r="B93" s="53" t="s">
        <v>70</v>
      </c>
    </row>
    <row r="94" spans="2:2" s="63" customFormat="1" ht="15" customHeight="1" x14ac:dyDescent="0.3">
      <c r="B94" s="53" t="s">
        <v>71</v>
      </c>
    </row>
    <row r="95" spans="2:2" s="64" customFormat="1" ht="15" customHeight="1" x14ac:dyDescent="0.3">
      <c r="B95" s="37" t="s">
        <v>72</v>
      </c>
    </row>
    <row r="96" spans="2:2" s="64" customFormat="1" ht="30" customHeight="1" x14ac:dyDescent="0.3">
      <c r="B96" s="53" t="s">
        <v>73</v>
      </c>
    </row>
    <row r="97" spans="2:2" s="63" customFormat="1" x14ac:dyDescent="0.3">
      <c r="B97" s="37" t="s">
        <v>74</v>
      </c>
    </row>
    <row r="98" spans="2:2" x14ac:dyDescent="0.3">
      <c r="B98" s="36" t="s">
        <v>75</v>
      </c>
    </row>
    <row r="99" spans="2:2" x14ac:dyDescent="0.3">
      <c r="B99" s="35" t="s">
        <v>76</v>
      </c>
    </row>
    <row r="100" spans="2:2" ht="28.8" x14ac:dyDescent="0.3">
      <c r="B100" s="31" t="s">
        <v>77</v>
      </c>
    </row>
    <row r="101" spans="2:2" ht="28.8" x14ac:dyDescent="0.3">
      <c r="B101" s="31" t="s">
        <v>78</v>
      </c>
    </row>
    <row r="102" spans="2:2" s="69" customFormat="1" x14ac:dyDescent="0.3">
      <c r="B102" s="36" t="s">
        <v>79</v>
      </c>
    </row>
    <row r="103" spans="2:2" s="69" customFormat="1" ht="28.8" x14ac:dyDescent="0.3">
      <c r="B103" s="31" t="s">
        <v>80</v>
      </c>
    </row>
    <row r="104" spans="2:2" s="69" customFormat="1" x14ac:dyDescent="0.3">
      <c r="B104" s="31" t="s">
        <v>81</v>
      </c>
    </row>
    <row r="105" spans="2:2" s="69" customFormat="1" x14ac:dyDescent="0.3">
      <c r="B105" s="31"/>
    </row>
    <row r="106" spans="2:2" s="69" customFormat="1" x14ac:dyDescent="0.3">
      <c r="B106" s="74" t="s">
        <v>82</v>
      </c>
    </row>
    <row r="107" spans="2:2" x14ac:dyDescent="0.3">
      <c r="B107" s="87"/>
    </row>
  </sheetData>
  <sheetProtection password="DCA1" sheet="1" objects="1" scenarios="1"/>
  <hyperlinks>
    <hyperlink ref="B41" r:id="rId1" xr:uid="{00000000-0004-0000-0000-000000000000}"/>
    <hyperlink ref="B29" location="'1. Cover'!A40" display="Checklist" xr:uid="{00000000-0004-0000-0000-000001000000}"/>
    <hyperlink ref="B36" location="'1. Cover'!A1" display="1. Cover" xr:uid="{00000000-0004-0000-0000-000002000000}"/>
    <hyperlink ref="B39" location="'2. National Conditions &amp; s75'!A1" display="2. National Conditions &amp; s75 Pooled Budget" xr:uid="{00000000-0004-0000-0000-000003000000}"/>
    <hyperlink ref="B49" location="'3. Metrics'!A1" display="3. National Metrics" xr:uid="{00000000-0004-0000-0000-000004000000}"/>
    <hyperlink ref="B65" location="'4. HICM'!A1" display="4. High Impact Change Model" xr:uid="{00000000-0004-0000-0000-000005000000}"/>
    <hyperlink ref="B98" location="'5. Narrative'!A1" display="5. Narrative" xr:uid="{00000000-0004-0000-0000-000006000000}"/>
    <hyperlink ref="B74" r:id="rId2" xr:uid="{00000000-0004-0000-0000-000007000000}"/>
    <hyperlink ref="B97" r:id="rId3" xr:uid="{00000000-0004-0000-0000-000008000000}"/>
    <hyperlink ref="B95" r:id="rId4" xr:uid="{00000000-0004-0000-0000-000009000000}"/>
    <hyperlink ref="B102" location="'6. iBCF'!A1" display="6. Additional improved Better Care Fund" xr:uid="{00000000-0004-0000-0000-00000A000000}"/>
  </hyperlinks>
  <pageMargins left="0.7" right="0.7" top="0.75" bottom="0.75" header="0.3" footer="0.3"/>
  <pageSetup paperSize="9" scale="67" orientation="portrait" horizontalDpi="90" verticalDpi="90" r:id="rId5"/>
  <rowBreaks count="2" manualBreakCount="2">
    <brk id="35" max="16383" man="1"/>
    <brk id="6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rgb="FFFFFF00"/>
  </sheetPr>
  <dimension ref="A4:DM163"/>
  <sheetViews>
    <sheetView workbookViewId="0">
      <selection activeCell="C8" sqref="C8"/>
    </sheetView>
  </sheetViews>
  <sheetFormatPr defaultRowHeight="14.4" x14ac:dyDescent="0.3"/>
  <cols>
    <col min="9" max="14" width="9.109375" style="63"/>
    <col min="15" max="25" width="9.109375" style="21"/>
    <col min="26" max="41" width="9.109375" style="23"/>
    <col min="42" max="59" width="9.109375" style="44"/>
    <col min="60" max="68" width="9.109375" style="55"/>
    <col min="69" max="106" width="9.109375" style="44"/>
    <col min="107" max="116" width="9.109375" style="69"/>
  </cols>
  <sheetData>
    <row r="4" spans="1:117" x14ac:dyDescent="0.3">
      <c r="A4" s="87"/>
      <c r="B4" s="87"/>
      <c r="C4" s="87"/>
      <c r="D4" s="87" t="s">
        <v>26</v>
      </c>
      <c r="E4" s="87"/>
      <c r="F4" s="87"/>
      <c r="G4" s="87"/>
      <c r="H4" s="87"/>
      <c r="I4" s="87"/>
      <c r="J4" s="87"/>
      <c r="K4" s="87"/>
      <c r="L4" s="87"/>
      <c r="M4" s="87"/>
      <c r="N4" s="87"/>
      <c r="O4" s="87" t="s">
        <v>722</v>
      </c>
      <c r="P4" s="87"/>
      <c r="Q4" s="87"/>
      <c r="R4" s="87"/>
      <c r="S4" s="87"/>
      <c r="T4" s="87"/>
      <c r="U4" s="87"/>
      <c r="V4" s="87"/>
      <c r="W4" s="87"/>
      <c r="X4" s="87"/>
      <c r="Y4" s="87"/>
      <c r="Z4" s="87" t="s">
        <v>249</v>
      </c>
      <c r="AA4" s="87"/>
      <c r="AB4" s="87"/>
      <c r="AC4" s="87"/>
      <c r="AD4" s="87"/>
      <c r="AE4" s="87"/>
      <c r="AF4" s="87"/>
      <c r="AG4" s="87"/>
      <c r="AH4" s="87"/>
      <c r="AI4" s="87"/>
      <c r="AJ4" s="87"/>
      <c r="AK4" s="87"/>
      <c r="AL4" s="87"/>
      <c r="AM4" s="87"/>
      <c r="AN4" s="87"/>
      <c r="AO4" s="87"/>
      <c r="AP4" s="87" t="s">
        <v>723</v>
      </c>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t="s">
        <v>75</v>
      </c>
      <c r="DB4" s="87"/>
      <c r="DC4" s="87" t="s">
        <v>145</v>
      </c>
      <c r="DD4" s="87"/>
      <c r="DE4" s="87"/>
      <c r="DF4" s="87"/>
      <c r="DG4" s="87"/>
      <c r="DH4" s="87"/>
      <c r="DI4" s="87"/>
      <c r="DJ4" s="87"/>
      <c r="DK4" s="87"/>
      <c r="DL4" s="87"/>
      <c r="DM4" s="87" t="s">
        <v>26</v>
      </c>
    </row>
    <row r="6" spans="1:117" x14ac:dyDescent="0.3">
      <c r="A6" s="87"/>
      <c r="B6" s="87"/>
      <c r="C6" s="87"/>
      <c r="D6" s="87" t="s">
        <v>26</v>
      </c>
      <c r="E6" s="87" t="s">
        <v>26</v>
      </c>
      <c r="F6" s="87" t="s">
        <v>26</v>
      </c>
      <c r="G6" s="87" t="s">
        <v>26</v>
      </c>
      <c r="H6" s="87" t="s">
        <v>26</v>
      </c>
      <c r="I6" s="87" t="s">
        <v>26</v>
      </c>
      <c r="J6" s="87" t="s">
        <v>26</v>
      </c>
      <c r="K6" s="87" t="s">
        <v>26</v>
      </c>
      <c r="L6" s="87" t="s">
        <v>26</v>
      </c>
      <c r="M6" s="87" t="s">
        <v>26</v>
      </c>
      <c r="N6" s="87" t="s">
        <v>26</v>
      </c>
      <c r="O6" s="87" t="s">
        <v>722</v>
      </c>
      <c r="P6" s="87" t="s">
        <v>722</v>
      </c>
      <c r="Q6" s="87" t="s">
        <v>722</v>
      </c>
      <c r="R6" s="87" t="s">
        <v>722</v>
      </c>
      <c r="S6" s="87" t="s">
        <v>722</v>
      </c>
      <c r="T6" s="87" t="s">
        <v>722</v>
      </c>
      <c r="U6" s="87" t="s">
        <v>722</v>
      </c>
      <c r="V6" s="87" t="s">
        <v>722</v>
      </c>
      <c r="W6" s="87" t="s">
        <v>722</v>
      </c>
      <c r="X6" s="87" t="s">
        <v>722</v>
      </c>
      <c r="Y6" s="87" t="s">
        <v>722</v>
      </c>
      <c r="Z6" s="87" t="s">
        <v>249</v>
      </c>
      <c r="AA6" s="87" t="s">
        <v>249</v>
      </c>
      <c r="AB6" s="87" t="s">
        <v>249</v>
      </c>
      <c r="AC6" s="87" t="s">
        <v>249</v>
      </c>
      <c r="AD6" s="87" t="s">
        <v>249</v>
      </c>
      <c r="AE6" s="87" t="s">
        <v>249</v>
      </c>
      <c r="AF6" s="87" t="s">
        <v>249</v>
      </c>
      <c r="AG6" s="87" t="s">
        <v>249</v>
      </c>
      <c r="AH6" s="87" t="s">
        <v>249</v>
      </c>
      <c r="AI6" s="87" t="s">
        <v>249</v>
      </c>
      <c r="AJ6" s="87" t="s">
        <v>249</v>
      </c>
      <c r="AK6" s="87" t="s">
        <v>249</v>
      </c>
      <c r="AL6" s="87" t="s">
        <v>249</v>
      </c>
      <c r="AM6" s="87" t="s">
        <v>249</v>
      </c>
      <c r="AN6" s="87" t="s">
        <v>249</v>
      </c>
      <c r="AO6" s="87" t="s">
        <v>249</v>
      </c>
      <c r="AP6" s="87" t="s">
        <v>723</v>
      </c>
      <c r="AQ6" s="87" t="s">
        <v>723</v>
      </c>
      <c r="AR6" s="87" t="s">
        <v>723</v>
      </c>
      <c r="AS6" s="87" t="s">
        <v>723</v>
      </c>
      <c r="AT6" s="87" t="s">
        <v>723</v>
      </c>
      <c r="AU6" s="87" t="s">
        <v>723</v>
      </c>
      <c r="AV6" s="87" t="s">
        <v>723</v>
      </c>
      <c r="AW6" s="87" t="s">
        <v>723</v>
      </c>
      <c r="AX6" s="87" t="s">
        <v>723</v>
      </c>
      <c r="AY6" s="87" t="s">
        <v>723</v>
      </c>
      <c r="AZ6" s="87" t="s">
        <v>723</v>
      </c>
      <c r="BA6" s="87" t="s">
        <v>723</v>
      </c>
      <c r="BB6" s="87" t="s">
        <v>723</v>
      </c>
      <c r="BC6" s="87" t="s">
        <v>723</v>
      </c>
      <c r="BD6" s="87" t="s">
        <v>723</v>
      </c>
      <c r="BE6" s="87" t="s">
        <v>723</v>
      </c>
      <c r="BF6" s="87" t="s">
        <v>723</v>
      </c>
      <c r="BG6" s="87" t="s">
        <v>723</v>
      </c>
      <c r="BH6" s="87" t="s">
        <v>723</v>
      </c>
      <c r="BI6" s="87" t="s">
        <v>723</v>
      </c>
      <c r="BJ6" s="87" t="s">
        <v>723</v>
      </c>
      <c r="BK6" s="87" t="s">
        <v>723</v>
      </c>
      <c r="BL6" s="87" t="s">
        <v>723</v>
      </c>
      <c r="BM6" s="87" t="s">
        <v>723</v>
      </c>
      <c r="BN6" s="87" t="s">
        <v>723</v>
      </c>
      <c r="BO6" s="87" t="s">
        <v>723</v>
      </c>
      <c r="BP6" s="87" t="s">
        <v>723</v>
      </c>
      <c r="BQ6" s="87" t="s">
        <v>723</v>
      </c>
      <c r="BR6" s="87" t="s">
        <v>723</v>
      </c>
      <c r="BS6" s="87" t="s">
        <v>723</v>
      </c>
      <c r="BT6" s="87" t="s">
        <v>723</v>
      </c>
      <c r="BU6" s="87" t="s">
        <v>723</v>
      </c>
      <c r="BV6" s="87" t="s">
        <v>723</v>
      </c>
      <c r="BW6" s="87" t="s">
        <v>723</v>
      </c>
      <c r="BX6" s="87" t="s">
        <v>723</v>
      </c>
      <c r="BY6" s="87" t="s">
        <v>723</v>
      </c>
      <c r="BZ6" s="87" t="s">
        <v>723</v>
      </c>
      <c r="CA6" s="87" t="s">
        <v>723</v>
      </c>
      <c r="CB6" s="87" t="s">
        <v>723</v>
      </c>
      <c r="CC6" s="87" t="s">
        <v>723</v>
      </c>
      <c r="CD6" s="87" t="s">
        <v>723</v>
      </c>
      <c r="CE6" s="87" t="s">
        <v>723</v>
      </c>
      <c r="CF6" s="87" t="s">
        <v>723</v>
      </c>
      <c r="CG6" s="87" t="s">
        <v>723</v>
      </c>
      <c r="CH6" s="87" t="s">
        <v>723</v>
      </c>
      <c r="CI6" s="87" t="s">
        <v>723</v>
      </c>
      <c r="CJ6" s="87" t="s">
        <v>723</v>
      </c>
      <c r="CK6" s="87" t="s">
        <v>723</v>
      </c>
      <c r="CL6" s="87" t="s">
        <v>723</v>
      </c>
      <c r="CM6" s="87" t="s">
        <v>723</v>
      </c>
      <c r="CN6" s="87" t="s">
        <v>723</v>
      </c>
      <c r="CO6" s="87" t="s">
        <v>723</v>
      </c>
      <c r="CP6" s="87" t="s">
        <v>723</v>
      </c>
      <c r="CQ6" s="87" t="s">
        <v>723</v>
      </c>
      <c r="CR6" s="87" t="s">
        <v>723</v>
      </c>
      <c r="CS6" s="87" t="s">
        <v>723</v>
      </c>
      <c r="CT6" s="87" t="s">
        <v>723</v>
      </c>
      <c r="CU6" s="87" t="s">
        <v>723</v>
      </c>
      <c r="CV6" s="87" t="s">
        <v>723</v>
      </c>
      <c r="CW6" s="87" t="s">
        <v>723</v>
      </c>
      <c r="CX6" s="87" t="s">
        <v>723</v>
      </c>
      <c r="CY6" s="87" t="s">
        <v>723</v>
      </c>
      <c r="CZ6" s="87" t="s">
        <v>723</v>
      </c>
      <c r="DA6" s="87" t="s">
        <v>75</v>
      </c>
      <c r="DB6" s="87" t="s">
        <v>75</v>
      </c>
      <c r="DC6" s="87" t="s">
        <v>145</v>
      </c>
      <c r="DD6" s="87" t="s">
        <v>145</v>
      </c>
      <c r="DE6" s="87" t="s">
        <v>145</v>
      </c>
      <c r="DF6" s="87" t="s">
        <v>145</v>
      </c>
      <c r="DG6" s="87" t="s">
        <v>145</v>
      </c>
      <c r="DH6" s="87" t="s">
        <v>145</v>
      </c>
      <c r="DI6" s="87" t="s">
        <v>145</v>
      </c>
      <c r="DJ6" s="87" t="s">
        <v>145</v>
      </c>
      <c r="DK6" s="87" t="s">
        <v>145</v>
      </c>
      <c r="DL6" s="87" t="s">
        <v>145</v>
      </c>
      <c r="DM6" s="87" t="s">
        <v>26</v>
      </c>
    </row>
    <row r="7" spans="1:117" x14ac:dyDescent="0.3">
      <c r="A7" s="87"/>
      <c r="B7" s="87"/>
      <c r="C7" s="87"/>
      <c r="D7" s="87" t="s">
        <v>174</v>
      </c>
      <c r="E7" s="87" t="s">
        <v>177</v>
      </c>
      <c r="F7" s="87" t="s">
        <v>180</v>
      </c>
      <c r="G7" s="87" t="s">
        <v>183</v>
      </c>
      <c r="H7" s="87" t="s">
        <v>186</v>
      </c>
      <c r="I7" s="87" t="s">
        <v>724</v>
      </c>
      <c r="J7" s="87" t="s">
        <v>725</v>
      </c>
      <c r="K7" s="87" t="s">
        <v>726</v>
      </c>
      <c r="L7" s="87" t="s">
        <v>727</v>
      </c>
      <c r="M7" s="87" t="s">
        <v>728</v>
      </c>
      <c r="N7" s="87" t="s">
        <v>729</v>
      </c>
      <c r="O7" s="87" t="s">
        <v>174</v>
      </c>
      <c r="P7" s="87" t="s">
        <v>205</v>
      </c>
      <c r="Q7" s="87" t="s">
        <v>177</v>
      </c>
      <c r="R7" s="87" t="s">
        <v>212</v>
      </c>
      <c r="S7" s="87" t="s">
        <v>216</v>
      </c>
      <c r="T7" s="87" t="s">
        <v>220</v>
      </c>
      <c r="U7" s="87" t="s">
        <v>224</v>
      </c>
      <c r="V7" s="87" t="s">
        <v>228</v>
      </c>
      <c r="W7" s="87" t="s">
        <v>232</v>
      </c>
      <c r="X7" s="87" t="s">
        <v>236</v>
      </c>
      <c r="Y7" s="87" t="s">
        <v>240</v>
      </c>
      <c r="Z7" s="87" t="s">
        <v>228</v>
      </c>
      <c r="AA7" s="87" t="s">
        <v>258</v>
      </c>
      <c r="AB7" s="87" t="s">
        <v>262</v>
      </c>
      <c r="AC7" s="87" t="s">
        <v>266</v>
      </c>
      <c r="AD7" s="87" t="s">
        <v>270</v>
      </c>
      <c r="AE7" s="87" t="s">
        <v>274</v>
      </c>
      <c r="AF7" s="87" t="s">
        <v>278</v>
      </c>
      <c r="AG7" s="87" t="s">
        <v>282</v>
      </c>
      <c r="AH7" s="87" t="s">
        <v>286</v>
      </c>
      <c r="AI7" s="87" t="s">
        <v>290</v>
      </c>
      <c r="AJ7" s="87" t="s">
        <v>294</v>
      </c>
      <c r="AK7" s="87" t="s">
        <v>298</v>
      </c>
      <c r="AL7" s="87" t="s">
        <v>302</v>
      </c>
      <c r="AM7" s="87" t="s">
        <v>306</v>
      </c>
      <c r="AN7" s="87" t="s">
        <v>310</v>
      </c>
      <c r="AO7" s="87" t="s">
        <v>314</v>
      </c>
      <c r="AP7" s="87" t="s">
        <v>290</v>
      </c>
      <c r="AQ7" s="87" t="s">
        <v>294</v>
      </c>
      <c r="AR7" s="87" t="s">
        <v>298</v>
      </c>
      <c r="AS7" s="87" t="s">
        <v>337</v>
      </c>
      <c r="AT7" s="87" t="s">
        <v>341</v>
      </c>
      <c r="AU7" s="87" t="s">
        <v>345</v>
      </c>
      <c r="AV7" s="87" t="s">
        <v>349</v>
      </c>
      <c r="AW7" s="87" t="s">
        <v>353</v>
      </c>
      <c r="AX7" s="87" t="s">
        <v>357</v>
      </c>
      <c r="AY7" s="87" t="s">
        <v>306</v>
      </c>
      <c r="AZ7" s="87" t="s">
        <v>310</v>
      </c>
      <c r="BA7" s="87" t="s">
        <v>314</v>
      </c>
      <c r="BB7" s="87" t="s">
        <v>370</v>
      </c>
      <c r="BC7" s="87" t="s">
        <v>374</v>
      </c>
      <c r="BD7" s="87" t="s">
        <v>378</v>
      </c>
      <c r="BE7" s="87" t="s">
        <v>382</v>
      </c>
      <c r="BF7" s="87" t="s">
        <v>386</v>
      </c>
      <c r="BG7" s="87" t="s">
        <v>390</v>
      </c>
      <c r="BH7" s="87" t="s">
        <v>394</v>
      </c>
      <c r="BI7" s="87" t="s">
        <v>398</v>
      </c>
      <c r="BJ7" s="87" t="s">
        <v>402</v>
      </c>
      <c r="BK7" s="87" t="s">
        <v>406</v>
      </c>
      <c r="BL7" s="87" t="s">
        <v>410</v>
      </c>
      <c r="BM7" s="87" t="s">
        <v>414</v>
      </c>
      <c r="BN7" s="87" t="s">
        <v>418</v>
      </c>
      <c r="BO7" s="87" t="s">
        <v>422</v>
      </c>
      <c r="BP7" s="87" t="s">
        <v>426</v>
      </c>
      <c r="BQ7" s="87" t="s">
        <v>430</v>
      </c>
      <c r="BR7" s="87" t="s">
        <v>434</v>
      </c>
      <c r="BS7" s="87" t="s">
        <v>438</v>
      </c>
      <c r="BT7" s="87" t="s">
        <v>442</v>
      </c>
      <c r="BU7" s="87" t="s">
        <v>446</v>
      </c>
      <c r="BV7" s="87" t="s">
        <v>450</v>
      </c>
      <c r="BW7" s="87" t="s">
        <v>454</v>
      </c>
      <c r="BX7" s="87" t="s">
        <v>458</v>
      </c>
      <c r="BY7" s="87" t="s">
        <v>462</v>
      </c>
      <c r="BZ7" s="87" t="s">
        <v>466</v>
      </c>
      <c r="CA7" s="87" t="s">
        <v>470</v>
      </c>
      <c r="CB7" s="87" t="s">
        <v>474</v>
      </c>
      <c r="CC7" s="87" t="s">
        <v>478</v>
      </c>
      <c r="CD7" s="87" t="s">
        <v>482</v>
      </c>
      <c r="CE7" s="87" t="s">
        <v>486</v>
      </c>
      <c r="CF7" s="87" t="s">
        <v>490</v>
      </c>
      <c r="CG7" s="87" t="s">
        <v>494</v>
      </c>
      <c r="CH7" s="87" t="s">
        <v>498</v>
      </c>
      <c r="CI7" s="87" t="s">
        <v>502</v>
      </c>
      <c r="CJ7" s="87" t="s">
        <v>506</v>
      </c>
      <c r="CK7" s="87" t="s">
        <v>510</v>
      </c>
      <c r="CL7" s="87" t="s">
        <v>514</v>
      </c>
      <c r="CM7" s="87" t="s">
        <v>518</v>
      </c>
      <c r="CN7" s="87" t="s">
        <v>522</v>
      </c>
      <c r="CO7" s="87" t="s">
        <v>526</v>
      </c>
      <c r="CP7" s="87" t="s">
        <v>530</v>
      </c>
      <c r="CQ7" s="87" t="s">
        <v>534</v>
      </c>
      <c r="CR7" s="87" t="s">
        <v>538</v>
      </c>
      <c r="CS7" s="87" t="s">
        <v>542</v>
      </c>
      <c r="CT7" s="87" t="s">
        <v>546</v>
      </c>
      <c r="CU7" s="87" t="s">
        <v>550</v>
      </c>
      <c r="CV7" s="87" t="s">
        <v>554</v>
      </c>
      <c r="CW7" s="87" t="s">
        <v>558</v>
      </c>
      <c r="CX7" s="87" t="s">
        <v>562</v>
      </c>
      <c r="CY7" s="87" t="s">
        <v>566</v>
      </c>
      <c r="CZ7" s="87" t="s">
        <v>570</v>
      </c>
      <c r="DA7" s="87" t="s">
        <v>580</v>
      </c>
      <c r="DB7" s="87" t="s">
        <v>582</v>
      </c>
      <c r="DC7" s="87" t="s">
        <v>584</v>
      </c>
      <c r="DD7" s="87" t="s">
        <v>586</v>
      </c>
      <c r="DE7" s="87" t="s">
        <v>588</v>
      </c>
      <c r="DF7" s="87" t="s">
        <v>590</v>
      </c>
      <c r="DG7" s="87" t="s">
        <v>592</v>
      </c>
      <c r="DH7" s="87" t="s">
        <v>594</v>
      </c>
      <c r="DI7" s="87" t="s">
        <v>596</v>
      </c>
      <c r="DJ7" s="87" t="s">
        <v>598</v>
      </c>
      <c r="DK7" s="87" t="s">
        <v>600</v>
      </c>
      <c r="DL7" s="87" t="s">
        <v>730</v>
      </c>
      <c r="DM7" s="87" t="s">
        <v>731</v>
      </c>
    </row>
    <row r="9" spans="1:117" x14ac:dyDescent="0.3">
      <c r="A9" s="87"/>
      <c r="B9" s="87"/>
      <c r="C9" s="87" t="s">
        <v>732</v>
      </c>
      <c r="D9" s="87" t="s">
        <v>173</v>
      </c>
      <c r="E9" s="87" t="s">
        <v>102</v>
      </c>
      <c r="F9" s="87" t="s">
        <v>107</v>
      </c>
      <c r="G9" s="87" t="s">
        <v>112</v>
      </c>
      <c r="H9" s="87" t="s">
        <v>117</v>
      </c>
      <c r="I9" s="87" t="s">
        <v>733</v>
      </c>
      <c r="J9" s="87" t="s">
        <v>734</v>
      </c>
      <c r="K9" s="87" t="s">
        <v>735</v>
      </c>
      <c r="L9" s="87" t="s">
        <v>736</v>
      </c>
      <c r="M9" s="87" t="s">
        <v>737</v>
      </c>
      <c r="N9" s="87" t="s">
        <v>738</v>
      </c>
      <c r="O9" s="87" t="s">
        <v>201</v>
      </c>
      <c r="P9" s="87" t="s">
        <v>610</v>
      </c>
      <c r="Q9" s="87" t="s">
        <v>208</v>
      </c>
      <c r="R9" s="87" t="s">
        <v>211</v>
      </c>
      <c r="S9" s="87" t="s">
        <v>739</v>
      </c>
      <c r="T9" s="87" t="s">
        <v>740</v>
      </c>
      <c r="U9" s="87" t="s">
        <v>741</v>
      </c>
      <c r="V9" s="87" t="s">
        <v>742</v>
      </c>
      <c r="W9" s="87" t="s">
        <v>231</v>
      </c>
      <c r="X9" s="87" t="s">
        <v>743</v>
      </c>
      <c r="Y9" s="87" t="s">
        <v>744</v>
      </c>
      <c r="Z9" s="87" t="s">
        <v>745</v>
      </c>
      <c r="AA9" s="87" t="s">
        <v>746</v>
      </c>
      <c r="AB9" s="87" t="s">
        <v>747</v>
      </c>
      <c r="AC9" s="87" t="s">
        <v>748</v>
      </c>
      <c r="AD9" s="87" t="s">
        <v>749</v>
      </c>
      <c r="AE9" s="87" t="s">
        <v>750</v>
      </c>
      <c r="AF9" s="87" t="s">
        <v>751</v>
      </c>
      <c r="AG9" s="87" t="s">
        <v>752</v>
      </c>
      <c r="AH9" s="87" t="s">
        <v>753</v>
      </c>
      <c r="AI9" s="87" t="s">
        <v>754</v>
      </c>
      <c r="AJ9" s="87" t="s">
        <v>755</v>
      </c>
      <c r="AK9" s="87" t="s">
        <v>756</v>
      </c>
      <c r="AL9" s="87" t="s">
        <v>757</v>
      </c>
      <c r="AM9" s="87" t="s">
        <v>758</v>
      </c>
      <c r="AN9" s="87" t="s">
        <v>759</v>
      </c>
      <c r="AO9" s="87" t="s">
        <v>760</v>
      </c>
      <c r="AP9" s="87" t="s">
        <v>761</v>
      </c>
      <c r="AQ9" s="87" t="s">
        <v>762</v>
      </c>
      <c r="AR9" s="87" t="s">
        <v>763</v>
      </c>
      <c r="AS9" s="87" t="s">
        <v>764</v>
      </c>
      <c r="AT9" s="87" t="s">
        <v>765</v>
      </c>
      <c r="AU9" s="87" t="s">
        <v>766</v>
      </c>
      <c r="AV9" s="87" t="s">
        <v>767</v>
      </c>
      <c r="AW9" s="87" t="s">
        <v>768</v>
      </c>
      <c r="AX9" s="87" t="s">
        <v>769</v>
      </c>
      <c r="AY9" s="87" t="s">
        <v>360</v>
      </c>
      <c r="AZ9" s="87" t="s">
        <v>363</v>
      </c>
      <c r="BA9" s="87" t="s">
        <v>366</v>
      </c>
      <c r="BB9" s="87" t="s">
        <v>369</v>
      </c>
      <c r="BC9" s="87" t="s">
        <v>373</v>
      </c>
      <c r="BD9" s="87" t="s">
        <v>377</v>
      </c>
      <c r="BE9" s="87" t="s">
        <v>381</v>
      </c>
      <c r="BF9" s="87" t="s">
        <v>385</v>
      </c>
      <c r="BG9" s="87" t="s">
        <v>389</v>
      </c>
      <c r="BH9" s="87" t="s">
        <v>393</v>
      </c>
      <c r="BI9" s="87" t="s">
        <v>397</v>
      </c>
      <c r="BJ9" s="87" t="s">
        <v>401</v>
      </c>
      <c r="BK9" s="87" t="s">
        <v>405</v>
      </c>
      <c r="BL9" s="87" t="s">
        <v>409</v>
      </c>
      <c r="BM9" s="87" t="s">
        <v>413</v>
      </c>
      <c r="BN9" s="87" t="s">
        <v>417</v>
      </c>
      <c r="BO9" s="87" t="s">
        <v>421</v>
      </c>
      <c r="BP9" s="87" t="s">
        <v>425</v>
      </c>
      <c r="BQ9" s="87" t="s">
        <v>429</v>
      </c>
      <c r="BR9" s="87" t="s">
        <v>433</v>
      </c>
      <c r="BS9" s="87" t="s">
        <v>770</v>
      </c>
      <c r="BT9" s="87" t="s">
        <v>441</v>
      </c>
      <c r="BU9" s="87" t="s">
        <v>445</v>
      </c>
      <c r="BV9" s="87" t="s">
        <v>449</v>
      </c>
      <c r="BW9" s="87" t="s">
        <v>453</v>
      </c>
      <c r="BX9" s="87" t="s">
        <v>457</v>
      </c>
      <c r="BY9" s="87" t="s">
        <v>461</v>
      </c>
      <c r="BZ9" s="87" t="s">
        <v>465</v>
      </c>
      <c r="CA9" s="87" t="s">
        <v>469</v>
      </c>
      <c r="CB9" s="87" t="s">
        <v>473</v>
      </c>
      <c r="CC9" s="87" t="s">
        <v>477</v>
      </c>
      <c r="CD9" s="87" t="s">
        <v>481</v>
      </c>
      <c r="CE9" s="87" t="s">
        <v>485</v>
      </c>
      <c r="CF9" s="87" t="s">
        <v>489</v>
      </c>
      <c r="CG9" s="87" t="s">
        <v>493</v>
      </c>
      <c r="CH9" s="87" t="s">
        <v>497</v>
      </c>
      <c r="CI9" s="87" t="s">
        <v>501</v>
      </c>
      <c r="CJ9" s="87" t="s">
        <v>505</v>
      </c>
      <c r="CK9" s="87" t="s">
        <v>509</v>
      </c>
      <c r="CL9" s="87" t="s">
        <v>513</v>
      </c>
      <c r="CM9" s="87" t="s">
        <v>517</v>
      </c>
      <c r="CN9" s="87" t="s">
        <v>521</v>
      </c>
      <c r="CO9" s="87" t="s">
        <v>525</v>
      </c>
      <c r="CP9" s="87" t="s">
        <v>529</v>
      </c>
      <c r="CQ9" s="87" t="s">
        <v>533</v>
      </c>
      <c r="CR9" s="87" t="s">
        <v>537</v>
      </c>
      <c r="CS9" s="87" t="s">
        <v>541</v>
      </c>
      <c r="CT9" s="87" t="s">
        <v>545</v>
      </c>
      <c r="CU9" s="87" t="s">
        <v>549</v>
      </c>
      <c r="CV9" s="87" t="s">
        <v>553</v>
      </c>
      <c r="CW9" s="87" t="s">
        <v>557</v>
      </c>
      <c r="CX9" s="87" t="s">
        <v>561</v>
      </c>
      <c r="CY9" s="87" t="s">
        <v>565</v>
      </c>
      <c r="CZ9" s="87" t="s">
        <v>569</v>
      </c>
      <c r="DA9" s="87" t="s">
        <v>771</v>
      </c>
      <c r="DB9" s="87" t="s">
        <v>772</v>
      </c>
      <c r="DC9" s="87" t="s">
        <v>583</v>
      </c>
      <c r="DD9" s="87" t="s">
        <v>585</v>
      </c>
      <c r="DE9" s="87" t="s">
        <v>587</v>
      </c>
      <c r="DF9" s="87" t="s">
        <v>773</v>
      </c>
      <c r="DG9" s="87" t="s">
        <v>774</v>
      </c>
      <c r="DH9" s="87" t="s">
        <v>593</v>
      </c>
      <c r="DI9" s="87" t="s">
        <v>595</v>
      </c>
      <c r="DJ9" s="87" t="s">
        <v>775</v>
      </c>
      <c r="DK9" s="87" t="s">
        <v>599</v>
      </c>
      <c r="DL9" s="87" t="s">
        <v>776</v>
      </c>
      <c r="DM9" s="87" t="s">
        <v>777</v>
      </c>
    </row>
    <row r="10" spans="1:117" x14ac:dyDescent="0.3">
      <c r="A10" s="87"/>
      <c r="B10" s="87"/>
      <c r="C10" s="87" t="str">
        <f>IFERROR(VLOOKUP($D$10,$B$14:$C$163,2,FALSE),"")</f>
        <v/>
      </c>
      <c r="D10" s="87" t="str">
        <f>IF('1. Cover'!$C$8="","",'1. Cover'!$C$8)</f>
        <v>&lt;Please select a Health and Wellbeing Board&gt;</v>
      </c>
      <c r="E10" s="87" t="str">
        <f>IF('1. Cover'!$C$10="","",'1. Cover'!$C$10)</f>
        <v/>
      </c>
      <c r="F10" s="87" t="str">
        <f>IF('1. Cover'!$C$12="","",'1. Cover'!$C$12)</f>
        <v/>
      </c>
      <c r="G10" s="87" t="str">
        <f>IF('1. Cover'!$C$14="","",'1. Cover'!$C$14)</f>
        <v/>
      </c>
      <c r="H10" s="87" t="str">
        <f>IF('1. Cover'!$C$16="","",'1. Cover'!$C$16)</f>
        <v/>
      </c>
      <c r="I10" s="87">
        <f>IF('1. Cover'!$C$23="","",'1. Cover'!$C$23)</f>
        <v>5</v>
      </c>
      <c r="J10" s="87">
        <f>IF('1. Cover'!$C$24="","",'1. Cover'!$C$24)</f>
        <v>5</v>
      </c>
      <c r="K10" s="87">
        <f>IF('1. Cover'!$C$25="","",'1. Cover'!$C$25)</f>
        <v>16</v>
      </c>
      <c r="L10" s="87">
        <f>IF('1. Cover'!$C$26="","",'1. Cover'!$C$26)</f>
        <v>54</v>
      </c>
      <c r="M10" s="87">
        <f>IF('1. Cover'!$C$27="","",'1. Cover'!$C$27)</f>
        <v>2</v>
      </c>
      <c r="N10" s="87">
        <f>IF('1. Cover'!$C$28="","",'1. Cover'!$C$28)</f>
        <v>9</v>
      </c>
      <c r="O10" s="87" t="str">
        <f>IF('2. National Conditions &amp; s75'!$C$8="","",'2. National Conditions &amp; s75'!$C$8)</f>
        <v>Please select</v>
      </c>
      <c r="P10" s="87" t="str">
        <f>IF('2. National Conditions &amp; s75'!$C$9="","",'2. National Conditions &amp; s75'!$C$9)</f>
        <v>Please select</v>
      </c>
      <c r="Q10" s="87" t="str">
        <f>IF('2. National Conditions &amp; s75'!$C$10="","",'2. National Conditions &amp; s75'!$C$10)</f>
        <v>Please select</v>
      </c>
      <c r="R10" s="87" t="str">
        <f>IF('2. National Conditions &amp; s75'!$C$11="","",'2. National Conditions &amp; s75'!$C$11)</f>
        <v>Please select</v>
      </c>
      <c r="S10" s="87" t="str">
        <f>IF('2. National Conditions &amp; s75'!$D$8="","",'2. National Conditions &amp; s75'!$D$8)</f>
        <v/>
      </c>
      <c r="T10" s="87" t="str">
        <f>IF('2. National Conditions &amp; s75'!$D$9="","",'2. National Conditions &amp; s75'!$D$9)</f>
        <v/>
      </c>
      <c r="U10" s="87" t="str">
        <f>IF('2. National Conditions &amp; s75'!$D$10="","",'2. National Conditions &amp; s75'!$D$10)</f>
        <v/>
      </c>
      <c r="V10" s="87" t="str">
        <f>IF('2. National Conditions &amp; s75'!$D$11="","",'2. National Conditions &amp; s75'!$D$11)</f>
        <v/>
      </c>
      <c r="W10" s="87" t="str">
        <f>IF('2. National Conditions &amp; s75'!$C$15="","",'2. National Conditions &amp; s75'!$C$15)</f>
        <v>Please select</v>
      </c>
      <c r="X10" s="87" t="str">
        <f>IF('2. National Conditions &amp; s75'!$D$15="","",'2. National Conditions &amp; s75'!$D$15)</f>
        <v/>
      </c>
      <c r="Y10" s="87" t="str">
        <f>IF('2. National Conditions &amp; s75'!$E$15="","",'2. National Conditions &amp; s75'!$E$15)</f>
        <v/>
      </c>
      <c r="Z10" s="87" t="str">
        <f>IF('3. Metrics'!$D$11="","",'3. Metrics'!$D$11)</f>
        <v>Please select</v>
      </c>
      <c r="AA10" s="87" t="str">
        <f>IF('3. Metrics'!$D$12="","",'3. Metrics'!$D$12)</f>
        <v>Please select</v>
      </c>
      <c r="AB10" s="87" t="str">
        <f>IF('3. Metrics'!$D$13="","",'3. Metrics'!$D$13)</f>
        <v>Please select</v>
      </c>
      <c r="AC10" s="87" t="str">
        <f>IF('3. Metrics'!$D$14="","",'3. Metrics'!$D$14)</f>
        <v>Please select</v>
      </c>
      <c r="AD10" s="87" t="str">
        <f>IF('3. Metrics'!$E$11="","",'3. Metrics'!$E$11)</f>
        <v/>
      </c>
      <c r="AE10" s="87" t="str">
        <f>IF('3. Metrics'!$E$12="","",'3. Metrics'!$E$12)</f>
        <v/>
      </c>
      <c r="AF10" s="87" t="str">
        <f>IF('3. Metrics'!$E$13="","",'3. Metrics'!$E$13)</f>
        <v/>
      </c>
      <c r="AG10" s="87" t="str">
        <f>IF('3. Metrics'!$E$14="","",'3. Metrics'!$E$14)</f>
        <v/>
      </c>
      <c r="AH10" s="87" t="str">
        <f>IF('3. Metrics'!$F$11="","",'3. Metrics'!$F$11)</f>
        <v/>
      </c>
      <c r="AI10" s="87" t="str">
        <f>IF('3. Metrics'!$F$12="","",'3. Metrics'!$F$12)</f>
        <v/>
      </c>
      <c r="AJ10" s="87" t="str">
        <f>IF('3. Metrics'!$F$13="","",'3. Metrics'!$F$13)</f>
        <v/>
      </c>
      <c r="AK10" s="87" t="str">
        <f>IF('3. Metrics'!$F$14="","",'3. Metrics'!$F$14)</f>
        <v/>
      </c>
      <c r="AL10" s="87" t="str">
        <f>IF('3. Metrics'!$G$11="","",'3. Metrics'!$G$11)</f>
        <v/>
      </c>
      <c r="AM10" s="87" t="str">
        <f>IF('3. Metrics'!$G$12="","",'3. Metrics'!$G$12)</f>
        <v/>
      </c>
      <c r="AN10" s="87" t="str">
        <f>IF('3. Metrics'!$G$13="","",'3. Metrics'!$G$13)</f>
        <v/>
      </c>
      <c r="AO10" s="87" t="str">
        <f>IF('3. Metrics'!$G$14="","",'3. Metrics'!$G$14)</f>
        <v/>
      </c>
      <c r="AP10" s="87" t="str">
        <f>IF('4. HICM'!F12="","",'4. HICM'!F12)</f>
        <v>Please select</v>
      </c>
      <c r="AQ10" s="87" t="str">
        <f>IF('4. HICM'!F13="","",'4. HICM'!F13)</f>
        <v>Please select</v>
      </c>
      <c r="AR10" s="87" t="str">
        <f>IF('4. HICM'!F14="","",'4. HICM'!F14)</f>
        <v>Please select</v>
      </c>
      <c r="AS10" s="87" t="str">
        <f>IF('4. HICM'!F15="","",'4. HICM'!F15)</f>
        <v>Please select</v>
      </c>
      <c r="AT10" s="87" t="str">
        <f>IF('4. HICM'!F16="","",'4. HICM'!F16)</f>
        <v>Please select</v>
      </c>
      <c r="AU10" s="87" t="str">
        <f>IF('4. HICM'!F17="","",'4. HICM'!F17)</f>
        <v>Please select</v>
      </c>
      <c r="AV10" s="87" t="str">
        <f>IF('4. HICM'!F18="","",'4. HICM'!F18)</f>
        <v>Please select</v>
      </c>
      <c r="AW10" s="87" t="str">
        <f>IF('4. HICM'!F19="","",'4. HICM'!F19)</f>
        <v>Please select</v>
      </c>
      <c r="AX10" s="87" t="str">
        <f>IF('4. HICM'!F23="","",'4. HICM'!F23)</f>
        <v>Please select</v>
      </c>
      <c r="AY10" s="87" t="str">
        <f>IF('4. HICM'!G12="","",'4. HICM'!G12)</f>
        <v>Please select</v>
      </c>
      <c r="AZ10" s="87" t="str">
        <f>IF('4. HICM'!G13="","",'4. HICM'!G13)</f>
        <v>Please select</v>
      </c>
      <c r="BA10" s="87" t="str">
        <f>IF('4. HICM'!G14="","",'4. HICM'!G14)</f>
        <v>Please select</v>
      </c>
      <c r="BB10" s="87" t="str">
        <f>IF('4. HICM'!G15="","",'4. HICM'!G15)</f>
        <v>Please select</v>
      </c>
      <c r="BC10" s="87" t="str">
        <f>IF('4. HICM'!G16="","",'4. HICM'!G16)</f>
        <v>Please select</v>
      </c>
      <c r="BD10" s="87" t="str">
        <f>IF('4. HICM'!G17="","",'4. HICM'!G17)</f>
        <v>Please select</v>
      </c>
      <c r="BE10" s="87" t="str">
        <f>IF('4. HICM'!G18="","",'4. HICM'!G18)</f>
        <v>Please select</v>
      </c>
      <c r="BF10" s="87" t="str">
        <f>IF('4. HICM'!G19="","",'4. HICM'!G19)</f>
        <v>Please select</v>
      </c>
      <c r="BG10" s="87" t="str">
        <f>IF('4. HICM'!G23="","",'4. HICM'!G23)</f>
        <v>Please select</v>
      </c>
      <c r="BH10" s="87" t="str">
        <f>IF('4. HICM'!H12="","",'4. HICM'!H12)</f>
        <v>Please select</v>
      </c>
      <c r="BI10" s="87" t="str">
        <f>IF('4. HICM'!H13="","",'4. HICM'!H13)</f>
        <v>Please select</v>
      </c>
      <c r="BJ10" s="87" t="str">
        <f>IF('4. HICM'!H14="","",'4. HICM'!H14)</f>
        <v>Please select</v>
      </c>
      <c r="BK10" s="87" t="str">
        <f>IF('4. HICM'!H15="","",'4. HICM'!H15)</f>
        <v>Please select</v>
      </c>
      <c r="BL10" s="87" t="str">
        <f>IF('4. HICM'!H16="","",'4. HICM'!H16)</f>
        <v>Please select</v>
      </c>
      <c r="BM10" s="87" t="str">
        <f>IF('4. HICM'!H17="","",'4. HICM'!H17)</f>
        <v>Please select</v>
      </c>
      <c r="BN10" s="87" t="str">
        <f>IF('4. HICM'!H18="","",'4. HICM'!H18)</f>
        <v>Please select</v>
      </c>
      <c r="BO10" s="87" t="str">
        <f>IF('4. HICM'!H19="","",'4. HICM'!H19)</f>
        <v>Please select</v>
      </c>
      <c r="BP10" s="87" t="str">
        <f>IF('4. HICM'!H23="","",'4. HICM'!H23)</f>
        <v>Please select</v>
      </c>
      <c r="BQ10" s="87" t="str">
        <f>IF('4. HICM'!I12="","",'4. HICM'!I12)</f>
        <v/>
      </c>
      <c r="BR10" s="87" t="str">
        <f>IF('4. HICM'!I13="","",'4. HICM'!I13)</f>
        <v/>
      </c>
      <c r="BS10" s="87" t="str">
        <f>IF('4. HICM'!I14="","",'4. HICM'!I14)</f>
        <v/>
      </c>
      <c r="BT10" s="87" t="str">
        <f>IF('4. HICM'!I15="","",'4. HICM'!I15)</f>
        <v/>
      </c>
      <c r="BU10" s="87" t="str">
        <f>IF('4. HICM'!I16="","",'4. HICM'!I16)</f>
        <v/>
      </c>
      <c r="BV10" s="87" t="str">
        <f>IF('4. HICM'!I17="","",'4. HICM'!I17)</f>
        <v/>
      </c>
      <c r="BW10" s="87" t="str">
        <f>IF('4. HICM'!I18="","",'4. HICM'!I18)</f>
        <v/>
      </c>
      <c r="BX10" s="87" t="str">
        <f>IF('4. HICM'!I19="","",'4. HICM'!I19)</f>
        <v/>
      </c>
      <c r="BY10" s="87" t="str">
        <f>IF('4. HICM'!I23="","",'4. HICM'!I23)</f>
        <v/>
      </c>
      <c r="BZ10" s="87" t="str">
        <f>IF('4. HICM'!J12="","",'4. HICM'!J12)</f>
        <v/>
      </c>
      <c r="CA10" s="87" t="str">
        <f>IF('4. HICM'!J13="","",'4. HICM'!J13)</f>
        <v/>
      </c>
      <c r="CB10" s="87" t="str">
        <f>IF('4. HICM'!J14="","",'4. HICM'!J14)</f>
        <v/>
      </c>
      <c r="CC10" s="87" t="str">
        <f>IF('4. HICM'!J15="","",'4. HICM'!J15)</f>
        <v/>
      </c>
      <c r="CD10" s="87" t="str">
        <f>IF('4. HICM'!J16="","",'4. HICM'!J16)</f>
        <v/>
      </c>
      <c r="CE10" s="87" t="str">
        <f>IF('4. HICM'!J17="","",'4. HICM'!J17)</f>
        <v/>
      </c>
      <c r="CF10" s="87" t="str">
        <f>IF('4. HICM'!J18="","",'4. HICM'!J18)</f>
        <v/>
      </c>
      <c r="CG10" s="87" t="str">
        <f>IF('4. HICM'!J19="","",'4. HICM'!J19)</f>
        <v/>
      </c>
      <c r="CH10" s="87" t="str">
        <f>IF('4. HICM'!J23="","",'4. HICM'!J23)</f>
        <v/>
      </c>
      <c r="CI10" s="87" t="str">
        <f>IF('4. HICM'!K12="","",'4. HICM'!K12)</f>
        <v/>
      </c>
      <c r="CJ10" s="87" t="str">
        <f>IF('4. HICM'!K13="","",'4. HICM'!K13)</f>
        <v/>
      </c>
      <c r="CK10" s="87" t="str">
        <f>IF('4. HICM'!K14="","",'4. HICM'!K14)</f>
        <v/>
      </c>
      <c r="CL10" s="87" t="str">
        <f>IF('4. HICM'!K15="","",'4. HICM'!K15)</f>
        <v/>
      </c>
      <c r="CM10" s="87" t="str">
        <f>IF('4. HICM'!K16="","",'4. HICM'!K16)</f>
        <v/>
      </c>
      <c r="CN10" s="87" t="str">
        <f>IF('4. HICM'!K17="","",'4. HICM'!K17)</f>
        <v/>
      </c>
      <c r="CO10" s="87" t="str">
        <f>IF('4. HICM'!K18="","",'4. HICM'!K18)</f>
        <v/>
      </c>
      <c r="CP10" s="87" t="str">
        <f>IF('4. HICM'!K19="","",'4. HICM'!K19)</f>
        <v/>
      </c>
      <c r="CQ10" s="87" t="str">
        <f>IF('4. HICM'!K23="","",'4. HICM'!K23)</f>
        <v/>
      </c>
      <c r="CR10" s="87" t="str">
        <f>IF('4. HICM'!L12="","",'4. HICM'!L12)</f>
        <v/>
      </c>
      <c r="CS10" s="87" t="str">
        <f>IF('4. HICM'!L13="","",'4. HICM'!L13)</f>
        <v/>
      </c>
      <c r="CT10" s="87" t="str">
        <f>IF('4. HICM'!L14="","",'4. HICM'!L14)</f>
        <v/>
      </c>
      <c r="CU10" s="87" t="str">
        <f>IF('4. HICM'!L15="","",'4. HICM'!L15)</f>
        <v/>
      </c>
      <c r="CV10" s="87" t="str">
        <f>IF('4. HICM'!L16="","",'4. HICM'!L16)</f>
        <v/>
      </c>
      <c r="CW10" s="87" t="str">
        <f>IF('4. HICM'!L17="","",'4. HICM'!L17)</f>
        <v/>
      </c>
      <c r="CX10" s="87" t="str">
        <f>IF('4. HICM'!L18="","",'4. HICM'!L18)</f>
        <v/>
      </c>
      <c r="CY10" s="87" t="str">
        <f>IF('4. HICM'!L19="","",'4. HICM'!L19)</f>
        <v/>
      </c>
      <c r="CZ10" s="87" t="str">
        <f>IF('4. HICM'!L23="","",'4. HICM'!L23)</f>
        <v/>
      </c>
      <c r="DA10" s="87" t="str">
        <f>IF('5. Narrative'!B8="","",'5. Narrative'!B8)</f>
        <v/>
      </c>
      <c r="DB10" s="87" t="str">
        <f>IF('5. Narrative'!B12="","",'5. Narrative'!B12)</f>
        <v/>
      </c>
      <c r="DC10" s="87" t="str">
        <f>IF('6. iBCF'!C19="","",'6. iBCF'!C19)</f>
        <v/>
      </c>
      <c r="DD10" s="87" t="str">
        <f>IF('6. iBCF'!D19="","",'6. iBCF'!D19)</f>
        <v/>
      </c>
      <c r="DE10" s="87" t="str">
        <f>IF('6. iBCF'!E19="","",'6. iBCF'!E19)</f>
        <v/>
      </c>
      <c r="DF10" s="87" t="str">
        <f>IF('6. iBCF'!C20="","",'6. iBCF'!C20)</f>
        <v/>
      </c>
      <c r="DG10" s="87" t="str">
        <f>IF('6. iBCF'!D20="","",'6. iBCF'!D20)</f>
        <v/>
      </c>
      <c r="DH10" s="87" t="str">
        <f>IF('6. iBCF'!E20="","",'6. iBCF'!E20)</f>
        <v/>
      </c>
      <c r="DI10" s="87" t="str">
        <f>IF('6. iBCF'!C21="","",'6. iBCF'!C21)</f>
        <v/>
      </c>
      <c r="DJ10" s="87" t="str">
        <f>IF('6. iBCF'!D21="","",'6. iBCF'!D21)</f>
        <v/>
      </c>
      <c r="DK10" s="87" t="str">
        <f>IF('6. iBCF'!E21="","",'6. iBCF'!E21)</f>
        <v/>
      </c>
      <c r="DL10" s="87" t="str">
        <f>IF('6. iBCF'!C22="","",'6. iBCF'!C22)</f>
        <v/>
      </c>
      <c r="DM10" s="87" t="str">
        <f>IF('1. Cover'!$B$4="","",'1. Cover'!$B$4)</f>
        <v>Version 1.0</v>
      </c>
    </row>
    <row r="11" spans="1:117" x14ac:dyDescent="0.3">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row>
    <row r="12" spans="1:117" x14ac:dyDescent="0.3">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row>
    <row r="13" spans="1:117" x14ac:dyDescent="0.3">
      <c r="A13" s="87"/>
      <c r="B13" s="87" t="s">
        <v>778</v>
      </c>
      <c r="C13" s="87" t="s">
        <v>779</v>
      </c>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row>
    <row r="14" spans="1:117" x14ac:dyDescent="0.3">
      <c r="A14" s="87" t="s">
        <v>85</v>
      </c>
      <c r="B14" s="87" t="s">
        <v>86</v>
      </c>
      <c r="C14" s="87" t="s">
        <v>85</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row>
    <row r="15" spans="1:117" x14ac:dyDescent="0.3">
      <c r="A15" s="87" t="s">
        <v>88</v>
      </c>
      <c r="B15" s="87" t="s">
        <v>89</v>
      </c>
      <c r="C15" s="87" t="s">
        <v>88</v>
      </c>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row>
    <row r="16" spans="1:117" x14ac:dyDescent="0.3">
      <c r="A16" s="87" t="s">
        <v>90</v>
      </c>
      <c r="B16" s="87" t="s">
        <v>91</v>
      </c>
      <c r="C16" s="87" t="s">
        <v>90</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row>
    <row r="17" spans="1:57" x14ac:dyDescent="0.3">
      <c r="A17" s="87" t="s">
        <v>93</v>
      </c>
      <c r="B17" s="87" t="s">
        <v>94</v>
      </c>
      <c r="C17" s="87" t="s">
        <v>93</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row>
    <row r="18" spans="1:57" x14ac:dyDescent="0.3">
      <c r="A18" s="87" t="s">
        <v>95</v>
      </c>
      <c r="B18" s="87" t="s">
        <v>96</v>
      </c>
      <c r="C18" s="87" t="s">
        <v>95</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row>
    <row r="19" spans="1:57" x14ac:dyDescent="0.3">
      <c r="A19" s="87" t="s">
        <v>98</v>
      </c>
      <c r="B19" s="87" t="s">
        <v>99</v>
      </c>
      <c r="C19" s="87" t="s">
        <v>98</v>
      </c>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row>
    <row r="20" spans="1:57" x14ac:dyDescent="0.3">
      <c r="A20" s="87" t="s">
        <v>100</v>
      </c>
      <c r="B20" s="87" t="s">
        <v>101</v>
      </c>
      <c r="C20" s="87" t="s">
        <v>100</v>
      </c>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row>
    <row r="21" spans="1:57" x14ac:dyDescent="0.3">
      <c r="A21" s="87" t="s">
        <v>103</v>
      </c>
      <c r="B21" s="87" t="s">
        <v>104</v>
      </c>
      <c r="C21" s="87" t="s">
        <v>103</v>
      </c>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row>
    <row r="22" spans="1:57" x14ac:dyDescent="0.3">
      <c r="A22" s="87" t="s">
        <v>105</v>
      </c>
      <c r="B22" s="87" t="s">
        <v>106</v>
      </c>
      <c r="C22" s="87" t="s">
        <v>105</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row>
    <row r="23" spans="1:57" x14ac:dyDescent="0.3">
      <c r="A23" s="87" t="s">
        <v>108</v>
      </c>
      <c r="B23" s="87" t="s">
        <v>109</v>
      </c>
      <c r="C23" s="87" t="s">
        <v>108</v>
      </c>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row>
    <row r="24" spans="1:57" x14ac:dyDescent="0.3">
      <c r="A24" s="87" t="s">
        <v>110</v>
      </c>
      <c r="B24" s="87" t="s">
        <v>111</v>
      </c>
      <c r="C24" s="87" t="s">
        <v>110</v>
      </c>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row>
    <row r="25" spans="1:57" x14ac:dyDescent="0.3">
      <c r="A25" s="87" t="s">
        <v>113</v>
      </c>
      <c r="B25" s="87" t="s">
        <v>114</v>
      </c>
      <c r="C25" s="87" t="s">
        <v>113</v>
      </c>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row>
    <row r="26" spans="1:57" x14ac:dyDescent="0.3">
      <c r="A26" s="87" t="s">
        <v>115</v>
      </c>
      <c r="B26" s="87" t="s">
        <v>116</v>
      </c>
      <c r="C26" s="87" t="s">
        <v>115</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row>
    <row r="27" spans="1:57" x14ac:dyDescent="0.3">
      <c r="A27" s="87" t="s">
        <v>118</v>
      </c>
      <c r="B27" s="87" t="s">
        <v>119</v>
      </c>
      <c r="C27" s="87" t="s">
        <v>118</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row>
    <row r="28" spans="1:57" x14ac:dyDescent="0.3">
      <c r="A28" s="87" t="s">
        <v>120</v>
      </c>
      <c r="B28" s="87" t="s">
        <v>121</v>
      </c>
      <c r="C28" s="87" t="s">
        <v>120</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row>
    <row r="29" spans="1:57" x14ac:dyDescent="0.3">
      <c r="A29" s="87" t="s">
        <v>123</v>
      </c>
      <c r="B29" s="87" t="s">
        <v>124</v>
      </c>
      <c r="C29" s="87" t="s">
        <v>123</v>
      </c>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row>
    <row r="30" spans="1:57" x14ac:dyDescent="0.3">
      <c r="A30" s="87" t="s">
        <v>125</v>
      </c>
      <c r="B30" s="87" t="s">
        <v>126</v>
      </c>
      <c r="C30" s="87" t="s">
        <v>125</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row>
    <row r="31" spans="1:57" x14ac:dyDescent="0.3">
      <c r="A31" s="87" t="s">
        <v>128</v>
      </c>
      <c r="B31" s="87" t="s">
        <v>129</v>
      </c>
      <c r="C31" s="87" t="s">
        <v>128</v>
      </c>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row>
    <row r="32" spans="1:57" x14ac:dyDescent="0.3">
      <c r="A32" s="87" t="s">
        <v>130</v>
      </c>
      <c r="B32" s="87" t="s">
        <v>131</v>
      </c>
      <c r="C32" s="87" t="s">
        <v>130</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row>
    <row r="33" spans="1:116" x14ac:dyDescent="0.3">
      <c r="A33" s="87" t="s">
        <v>133</v>
      </c>
      <c r="B33" s="87" t="s">
        <v>134</v>
      </c>
      <c r="C33" s="87" t="s">
        <v>133</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row>
    <row r="34" spans="1:116" x14ac:dyDescent="0.3">
      <c r="A34" s="87" t="s">
        <v>135</v>
      </c>
      <c r="B34" s="87" t="s">
        <v>136</v>
      </c>
      <c r="C34" s="87" t="s">
        <v>135</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row>
    <row r="35" spans="1:116" x14ac:dyDescent="0.3">
      <c r="A35" s="87" t="s">
        <v>137</v>
      </c>
      <c r="B35" s="87" t="s">
        <v>138</v>
      </c>
      <c r="C35" s="87" t="s">
        <v>137</v>
      </c>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row>
    <row r="36" spans="1:116" x14ac:dyDescent="0.3">
      <c r="A36" s="87" t="s">
        <v>139</v>
      </c>
      <c r="B36" s="87" t="s">
        <v>140</v>
      </c>
      <c r="C36" s="87" t="s">
        <v>139</v>
      </c>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41"/>
      <c r="CX36" s="41"/>
      <c r="CY36" s="41"/>
      <c r="CZ36" s="41"/>
      <c r="DA36" s="41"/>
      <c r="DB36" s="41"/>
      <c r="DC36" s="41"/>
      <c r="DD36" s="41"/>
      <c r="DE36" s="41"/>
      <c r="DF36" s="41"/>
      <c r="DG36" s="41"/>
      <c r="DH36" s="41"/>
      <c r="DI36" s="41"/>
      <c r="DJ36" s="41"/>
      <c r="DK36" s="41"/>
      <c r="DL36" s="41"/>
    </row>
    <row r="37" spans="1:116" x14ac:dyDescent="0.3">
      <c r="A37" s="87" t="s">
        <v>141</v>
      </c>
      <c r="B37" s="87" t="s">
        <v>142</v>
      </c>
      <c r="C37" s="87" t="s">
        <v>141</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41"/>
      <c r="CX37" s="41"/>
      <c r="CY37" s="41"/>
      <c r="CZ37" s="41"/>
      <c r="DA37" s="41"/>
      <c r="DB37" s="41"/>
      <c r="DC37" s="41"/>
      <c r="DD37" s="41"/>
      <c r="DE37" s="41"/>
      <c r="DF37" s="41"/>
      <c r="DG37" s="41"/>
      <c r="DH37" s="41"/>
      <c r="DI37" s="41"/>
      <c r="DJ37" s="41"/>
      <c r="DK37" s="41"/>
      <c r="DL37" s="41"/>
    </row>
    <row r="38" spans="1:116" x14ac:dyDescent="0.3">
      <c r="A38" s="87" t="s">
        <v>143</v>
      </c>
      <c r="B38" s="87" t="s">
        <v>144</v>
      </c>
      <c r="C38" s="87" t="s">
        <v>143</v>
      </c>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41"/>
      <c r="CX38" s="41"/>
      <c r="CY38" s="41"/>
      <c r="CZ38" s="41"/>
      <c r="DA38" s="41"/>
      <c r="DB38" s="41"/>
      <c r="DC38" s="41"/>
      <c r="DD38" s="41"/>
      <c r="DE38" s="41"/>
      <c r="DF38" s="41"/>
      <c r="DG38" s="41"/>
      <c r="DH38" s="41"/>
      <c r="DI38" s="41"/>
      <c r="DJ38" s="41"/>
      <c r="DK38" s="41"/>
      <c r="DL38" s="41"/>
    </row>
    <row r="39" spans="1:116" x14ac:dyDescent="0.3">
      <c r="A39" s="87" t="s">
        <v>146</v>
      </c>
      <c r="B39" s="87" t="s">
        <v>147</v>
      </c>
      <c r="C39" s="87" t="s">
        <v>146</v>
      </c>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41"/>
      <c r="CX39" s="41"/>
      <c r="CY39" s="41"/>
      <c r="CZ39" s="41"/>
      <c r="DA39" s="41"/>
      <c r="DB39" s="41"/>
      <c r="DC39" s="41"/>
      <c r="DD39" s="41"/>
      <c r="DE39" s="41"/>
      <c r="DF39" s="41"/>
      <c r="DG39" s="41"/>
      <c r="DH39" s="41"/>
      <c r="DI39" s="41"/>
      <c r="DJ39" s="41"/>
      <c r="DK39" s="41"/>
      <c r="DL39" s="41"/>
    </row>
    <row r="40" spans="1:116" x14ac:dyDescent="0.3">
      <c r="A40" s="87" t="s">
        <v>148</v>
      </c>
      <c r="B40" s="87" t="s">
        <v>149</v>
      </c>
      <c r="C40" s="87" t="s">
        <v>148</v>
      </c>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41"/>
      <c r="CX40" s="41"/>
      <c r="CY40" s="41"/>
      <c r="CZ40" s="41"/>
      <c r="DA40" s="41"/>
      <c r="DB40" s="41"/>
      <c r="DC40" s="41"/>
      <c r="DD40" s="41"/>
      <c r="DE40" s="41"/>
      <c r="DF40" s="41"/>
      <c r="DG40" s="41"/>
      <c r="DH40" s="41"/>
      <c r="DI40" s="41"/>
      <c r="DJ40" s="41"/>
      <c r="DK40" s="41"/>
      <c r="DL40" s="41"/>
    </row>
    <row r="41" spans="1:116" x14ac:dyDescent="0.3">
      <c r="A41" s="87" t="s">
        <v>150</v>
      </c>
      <c r="B41" s="87" t="s">
        <v>151</v>
      </c>
      <c r="C41" s="87" t="s">
        <v>150</v>
      </c>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row>
    <row r="42" spans="1:116" x14ac:dyDescent="0.3">
      <c r="A42" s="87" t="s">
        <v>152</v>
      </c>
      <c r="B42" s="87" t="s">
        <v>153</v>
      </c>
      <c r="C42" s="87" t="s">
        <v>152</v>
      </c>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row>
    <row r="43" spans="1:116" x14ac:dyDescent="0.3">
      <c r="A43" s="87" t="s">
        <v>154</v>
      </c>
      <c r="B43" s="87" t="s">
        <v>155</v>
      </c>
      <c r="C43" s="87" t="s">
        <v>154</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row>
    <row r="44" spans="1:116" x14ac:dyDescent="0.3">
      <c r="A44" s="87" t="s">
        <v>156</v>
      </c>
      <c r="B44" s="87" t="s">
        <v>157</v>
      </c>
      <c r="C44" s="87" t="s">
        <v>156</v>
      </c>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row>
    <row r="45" spans="1:116" x14ac:dyDescent="0.3">
      <c r="A45" s="87" t="s">
        <v>158</v>
      </c>
      <c r="B45" s="87" t="s">
        <v>159</v>
      </c>
      <c r="C45" s="87" t="s">
        <v>158</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row>
    <row r="46" spans="1:116" x14ac:dyDescent="0.3">
      <c r="A46" s="87" t="s">
        <v>161</v>
      </c>
      <c r="B46" s="87" t="s">
        <v>162</v>
      </c>
      <c r="C46" s="87" t="s">
        <v>161</v>
      </c>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row>
    <row r="47" spans="1:116" x14ac:dyDescent="0.3">
      <c r="A47" s="87" t="s">
        <v>163</v>
      </c>
      <c r="B47" s="87" t="s">
        <v>164</v>
      </c>
      <c r="C47" s="87" t="s">
        <v>163</v>
      </c>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row>
    <row r="48" spans="1:116" x14ac:dyDescent="0.3">
      <c r="A48" s="87" t="s">
        <v>165</v>
      </c>
      <c r="B48" s="87" t="s">
        <v>166</v>
      </c>
      <c r="C48" s="87" t="s">
        <v>165</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row>
    <row r="49" spans="1:3" x14ac:dyDescent="0.3">
      <c r="A49" s="87" t="s">
        <v>167</v>
      </c>
      <c r="B49" s="87" t="s">
        <v>168</v>
      </c>
      <c r="C49" s="87" t="s">
        <v>167</v>
      </c>
    </row>
    <row r="50" spans="1:3" x14ac:dyDescent="0.3">
      <c r="A50" s="87" t="s">
        <v>171</v>
      </c>
      <c r="B50" s="87" t="s">
        <v>172</v>
      </c>
      <c r="C50" s="87" t="s">
        <v>171</v>
      </c>
    </row>
    <row r="51" spans="1:3" x14ac:dyDescent="0.3">
      <c r="A51" s="87" t="s">
        <v>175</v>
      </c>
      <c r="B51" s="87" t="s">
        <v>176</v>
      </c>
      <c r="C51" s="87" t="s">
        <v>175</v>
      </c>
    </row>
    <row r="52" spans="1:3" x14ac:dyDescent="0.3">
      <c r="A52" s="87" t="s">
        <v>178</v>
      </c>
      <c r="B52" s="87" t="s">
        <v>179</v>
      </c>
      <c r="C52" s="87" t="s">
        <v>178</v>
      </c>
    </row>
    <row r="53" spans="1:3" x14ac:dyDescent="0.3">
      <c r="A53" s="87" t="s">
        <v>181</v>
      </c>
      <c r="B53" s="87" t="s">
        <v>182</v>
      </c>
      <c r="C53" s="87" t="s">
        <v>181</v>
      </c>
    </row>
    <row r="54" spans="1:3" x14ac:dyDescent="0.3">
      <c r="A54" s="87" t="s">
        <v>184</v>
      </c>
      <c r="B54" s="87" t="s">
        <v>185</v>
      </c>
      <c r="C54" s="87" t="s">
        <v>184</v>
      </c>
    </row>
    <row r="55" spans="1:3" x14ac:dyDescent="0.3">
      <c r="A55" s="87" t="s">
        <v>187</v>
      </c>
      <c r="B55" s="87" t="s">
        <v>188</v>
      </c>
      <c r="C55" s="87" t="s">
        <v>187</v>
      </c>
    </row>
    <row r="56" spans="1:3" x14ac:dyDescent="0.3">
      <c r="A56" s="87" t="s">
        <v>189</v>
      </c>
      <c r="B56" s="87" t="s">
        <v>190</v>
      </c>
      <c r="C56" s="87" t="s">
        <v>189</v>
      </c>
    </row>
    <row r="57" spans="1:3" x14ac:dyDescent="0.3">
      <c r="A57" s="87" t="s">
        <v>192</v>
      </c>
      <c r="B57" s="87" t="s">
        <v>193</v>
      </c>
      <c r="C57" s="87" t="s">
        <v>192</v>
      </c>
    </row>
    <row r="58" spans="1:3" x14ac:dyDescent="0.3">
      <c r="A58" s="87" t="s">
        <v>194</v>
      </c>
      <c r="B58" s="87" t="s">
        <v>195</v>
      </c>
      <c r="C58" s="87" t="s">
        <v>194</v>
      </c>
    </row>
    <row r="59" spans="1:3" x14ac:dyDescent="0.3">
      <c r="A59" s="87" t="s">
        <v>197</v>
      </c>
      <c r="B59" s="87" t="s">
        <v>198</v>
      </c>
      <c r="C59" s="87" t="s">
        <v>197</v>
      </c>
    </row>
    <row r="60" spans="1:3" x14ac:dyDescent="0.3">
      <c r="A60" s="87" t="s">
        <v>199</v>
      </c>
      <c r="B60" s="87" t="s">
        <v>200</v>
      </c>
      <c r="C60" s="87" t="s">
        <v>199</v>
      </c>
    </row>
    <row r="61" spans="1:3" x14ac:dyDescent="0.3">
      <c r="A61" s="87" t="s">
        <v>202</v>
      </c>
      <c r="B61" s="87" t="s">
        <v>203</v>
      </c>
      <c r="C61" s="87" t="s">
        <v>202</v>
      </c>
    </row>
    <row r="62" spans="1:3" x14ac:dyDescent="0.3">
      <c r="A62" s="87" t="s">
        <v>206</v>
      </c>
      <c r="B62" s="87" t="s">
        <v>207</v>
      </c>
      <c r="C62" s="87" t="s">
        <v>206</v>
      </c>
    </row>
    <row r="63" spans="1:3" x14ac:dyDescent="0.3">
      <c r="A63" s="87" t="s">
        <v>209</v>
      </c>
      <c r="B63" s="87" t="s">
        <v>210</v>
      </c>
      <c r="C63" s="87" t="s">
        <v>209</v>
      </c>
    </row>
    <row r="64" spans="1:3" x14ac:dyDescent="0.3">
      <c r="A64" s="87" t="s">
        <v>213</v>
      </c>
      <c r="B64" s="87" t="s">
        <v>214</v>
      </c>
      <c r="C64" s="87" t="s">
        <v>213</v>
      </c>
    </row>
    <row r="65" spans="1:3" x14ac:dyDescent="0.3">
      <c r="A65" s="87" t="s">
        <v>217</v>
      </c>
      <c r="B65" s="87" t="s">
        <v>218</v>
      </c>
      <c r="C65" s="87" t="s">
        <v>217</v>
      </c>
    </row>
    <row r="66" spans="1:3" x14ac:dyDescent="0.3">
      <c r="A66" s="87" t="s">
        <v>221</v>
      </c>
      <c r="B66" s="87" t="s">
        <v>222</v>
      </c>
      <c r="C66" s="87" t="s">
        <v>221</v>
      </c>
    </row>
    <row r="67" spans="1:3" x14ac:dyDescent="0.3">
      <c r="A67" s="87" t="s">
        <v>225</v>
      </c>
      <c r="B67" s="87" t="s">
        <v>226</v>
      </c>
      <c r="C67" s="87" t="s">
        <v>225</v>
      </c>
    </row>
    <row r="68" spans="1:3" x14ac:dyDescent="0.3">
      <c r="A68" s="87" t="s">
        <v>229</v>
      </c>
      <c r="B68" s="87" t="s">
        <v>230</v>
      </c>
      <c r="C68" s="87" t="s">
        <v>229</v>
      </c>
    </row>
    <row r="69" spans="1:3" x14ac:dyDescent="0.3">
      <c r="A69" s="87" t="s">
        <v>233</v>
      </c>
      <c r="B69" s="87" t="s">
        <v>234</v>
      </c>
      <c r="C69" s="87" t="s">
        <v>233</v>
      </c>
    </row>
    <row r="70" spans="1:3" x14ac:dyDescent="0.3">
      <c r="A70" s="87" t="s">
        <v>237</v>
      </c>
      <c r="B70" s="87" t="s">
        <v>238</v>
      </c>
      <c r="C70" s="87" t="s">
        <v>237</v>
      </c>
    </row>
    <row r="71" spans="1:3" x14ac:dyDescent="0.3">
      <c r="A71" s="87" t="s">
        <v>241</v>
      </c>
      <c r="B71" s="87" t="s">
        <v>242</v>
      </c>
      <c r="C71" s="87" t="s">
        <v>241</v>
      </c>
    </row>
    <row r="72" spans="1:3" x14ac:dyDescent="0.3">
      <c r="A72" s="87" t="s">
        <v>243</v>
      </c>
      <c r="B72" s="87" t="s">
        <v>244</v>
      </c>
      <c r="C72" s="87" t="s">
        <v>243</v>
      </c>
    </row>
    <row r="73" spans="1:3" x14ac:dyDescent="0.3">
      <c r="A73" s="87" t="s">
        <v>245</v>
      </c>
      <c r="B73" s="87" t="s">
        <v>246</v>
      </c>
      <c r="C73" s="87" t="s">
        <v>245</v>
      </c>
    </row>
    <row r="74" spans="1:3" x14ac:dyDescent="0.3">
      <c r="A74" s="87" t="s">
        <v>247</v>
      </c>
      <c r="B74" s="87" t="s">
        <v>248</v>
      </c>
      <c r="C74" s="87" t="s">
        <v>247</v>
      </c>
    </row>
    <row r="75" spans="1:3" x14ac:dyDescent="0.3">
      <c r="A75" s="87" t="s">
        <v>250</v>
      </c>
      <c r="B75" s="87" t="s">
        <v>251</v>
      </c>
      <c r="C75" s="87" t="s">
        <v>250</v>
      </c>
    </row>
    <row r="76" spans="1:3" x14ac:dyDescent="0.3">
      <c r="A76" s="87" t="s">
        <v>252</v>
      </c>
      <c r="B76" s="87" t="s">
        <v>253</v>
      </c>
      <c r="C76" s="87" t="s">
        <v>252</v>
      </c>
    </row>
    <row r="77" spans="1:3" x14ac:dyDescent="0.3">
      <c r="A77" s="87" t="s">
        <v>255</v>
      </c>
      <c r="B77" s="87" t="s">
        <v>256</v>
      </c>
      <c r="C77" s="87" t="s">
        <v>255</v>
      </c>
    </row>
    <row r="78" spans="1:3" x14ac:dyDescent="0.3">
      <c r="A78" s="87" t="s">
        <v>259</v>
      </c>
      <c r="B78" s="87" t="s">
        <v>260</v>
      </c>
      <c r="C78" s="87" t="s">
        <v>259</v>
      </c>
    </row>
    <row r="79" spans="1:3" x14ac:dyDescent="0.3">
      <c r="A79" s="87" t="s">
        <v>263</v>
      </c>
      <c r="B79" s="87" t="s">
        <v>264</v>
      </c>
      <c r="C79" s="87" t="s">
        <v>263</v>
      </c>
    </row>
    <row r="80" spans="1:3" x14ac:dyDescent="0.3">
      <c r="A80" s="87" t="s">
        <v>267</v>
      </c>
      <c r="B80" s="87" t="s">
        <v>268</v>
      </c>
      <c r="C80" s="87" t="s">
        <v>267</v>
      </c>
    </row>
    <row r="81" spans="1:3" x14ac:dyDescent="0.3">
      <c r="A81" s="87" t="s">
        <v>271</v>
      </c>
      <c r="B81" s="87" t="s">
        <v>272</v>
      </c>
      <c r="C81" s="87" t="s">
        <v>271</v>
      </c>
    </row>
    <row r="82" spans="1:3" x14ac:dyDescent="0.3">
      <c r="A82" s="87" t="s">
        <v>275</v>
      </c>
      <c r="B82" s="87" t="s">
        <v>276</v>
      </c>
      <c r="C82" s="87" t="s">
        <v>275</v>
      </c>
    </row>
    <row r="83" spans="1:3" x14ac:dyDescent="0.3">
      <c r="A83" s="87" t="s">
        <v>279</v>
      </c>
      <c r="B83" s="87" t="s">
        <v>280</v>
      </c>
      <c r="C83" s="87" t="s">
        <v>279</v>
      </c>
    </row>
    <row r="84" spans="1:3" x14ac:dyDescent="0.3">
      <c r="A84" s="87" t="s">
        <v>283</v>
      </c>
      <c r="B84" s="87" t="s">
        <v>284</v>
      </c>
      <c r="C84" s="87" t="s">
        <v>283</v>
      </c>
    </row>
    <row r="85" spans="1:3" x14ac:dyDescent="0.3">
      <c r="A85" s="87" t="s">
        <v>287</v>
      </c>
      <c r="B85" s="87" t="s">
        <v>288</v>
      </c>
      <c r="C85" s="87" t="s">
        <v>287</v>
      </c>
    </row>
    <row r="86" spans="1:3" x14ac:dyDescent="0.3">
      <c r="A86" s="87" t="s">
        <v>291</v>
      </c>
      <c r="B86" s="87" t="s">
        <v>292</v>
      </c>
      <c r="C86" s="87" t="s">
        <v>291</v>
      </c>
    </row>
    <row r="87" spans="1:3" x14ac:dyDescent="0.3">
      <c r="A87" s="87" t="s">
        <v>295</v>
      </c>
      <c r="B87" s="87" t="s">
        <v>296</v>
      </c>
      <c r="C87" s="87" t="s">
        <v>295</v>
      </c>
    </row>
    <row r="88" spans="1:3" x14ac:dyDescent="0.3">
      <c r="A88" s="87" t="s">
        <v>299</v>
      </c>
      <c r="B88" s="87" t="s">
        <v>300</v>
      </c>
      <c r="C88" s="87" t="s">
        <v>299</v>
      </c>
    </row>
    <row r="89" spans="1:3" x14ac:dyDescent="0.3">
      <c r="A89" s="87" t="s">
        <v>303</v>
      </c>
      <c r="B89" s="87" t="s">
        <v>304</v>
      </c>
      <c r="C89" s="87" t="s">
        <v>303</v>
      </c>
    </row>
    <row r="90" spans="1:3" x14ac:dyDescent="0.3">
      <c r="A90" s="87" t="s">
        <v>307</v>
      </c>
      <c r="B90" s="87" t="s">
        <v>308</v>
      </c>
      <c r="C90" s="87" t="s">
        <v>307</v>
      </c>
    </row>
    <row r="91" spans="1:3" x14ac:dyDescent="0.3">
      <c r="A91" s="87" t="s">
        <v>311</v>
      </c>
      <c r="B91" s="87" t="s">
        <v>312</v>
      </c>
      <c r="C91" s="87" t="s">
        <v>311</v>
      </c>
    </row>
    <row r="92" spans="1:3" x14ac:dyDescent="0.3">
      <c r="A92" s="87" t="s">
        <v>315</v>
      </c>
      <c r="B92" s="87" t="s">
        <v>316</v>
      </c>
      <c r="C92" s="87" t="s">
        <v>315</v>
      </c>
    </row>
    <row r="93" spans="1:3" x14ac:dyDescent="0.3">
      <c r="A93" s="87" t="s">
        <v>317</v>
      </c>
      <c r="B93" s="87" t="s">
        <v>318</v>
      </c>
      <c r="C93" s="87" t="s">
        <v>317</v>
      </c>
    </row>
    <row r="94" spans="1:3" x14ac:dyDescent="0.3">
      <c r="A94" s="87" t="s">
        <v>319</v>
      </c>
      <c r="B94" s="87" t="s">
        <v>320</v>
      </c>
      <c r="C94" s="87" t="s">
        <v>319</v>
      </c>
    </row>
    <row r="95" spans="1:3" x14ac:dyDescent="0.3">
      <c r="A95" s="87" t="s">
        <v>321</v>
      </c>
      <c r="B95" s="87" t="s">
        <v>322</v>
      </c>
      <c r="C95" s="87" t="s">
        <v>321</v>
      </c>
    </row>
    <row r="96" spans="1:3" x14ac:dyDescent="0.3">
      <c r="A96" s="87" t="s">
        <v>323</v>
      </c>
      <c r="B96" s="87" t="s">
        <v>324</v>
      </c>
      <c r="C96" s="87" t="s">
        <v>323</v>
      </c>
    </row>
    <row r="97" spans="1:3" x14ac:dyDescent="0.3">
      <c r="A97" s="87" t="s">
        <v>325</v>
      </c>
      <c r="B97" s="87" t="s">
        <v>326</v>
      </c>
      <c r="C97" s="87" t="s">
        <v>325</v>
      </c>
    </row>
    <row r="98" spans="1:3" x14ac:dyDescent="0.3">
      <c r="A98" s="87" t="s">
        <v>328</v>
      </c>
      <c r="B98" s="87" t="s">
        <v>329</v>
      </c>
      <c r="C98" s="87" t="s">
        <v>328</v>
      </c>
    </row>
    <row r="99" spans="1:3" x14ac:dyDescent="0.3">
      <c r="A99" s="87" t="s">
        <v>331</v>
      </c>
      <c r="B99" s="87" t="s">
        <v>332</v>
      </c>
      <c r="C99" s="87" t="s">
        <v>331</v>
      </c>
    </row>
    <row r="100" spans="1:3" x14ac:dyDescent="0.3">
      <c r="A100" s="87" t="s">
        <v>334</v>
      </c>
      <c r="B100" s="87" t="s">
        <v>335</v>
      </c>
      <c r="C100" s="87" t="s">
        <v>334</v>
      </c>
    </row>
    <row r="101" spans="1:3" x14ac:dyDescent="0.3">
      <c r="A101" s="87" t="s">
        <v>338</v>
      </c>
      <c r="B101" s="87" t="s">
        <v>339</v>
      </c>
      <c r="C101" s="87" t="s">
        <v>338</v>
      </c>
    </row>
    <row r="102" spans="1:3" x14ac:dyDescent="0.3">
      <c r="A102" s="87" t="s">
        <v>342</v>
      </c>
      <c r="B102" s="87" t="s">
        <v>343</v>
      </c>
      <c r="C102" s="87" t="s">
        <v>342</v>
      </c>
    </row>
    <row r="103" spans="1:3" x14ac:dyDescent="0.3">
      <c r="A103" s="87" t="s">
        <v>346</v>
      </c>
      <c r="B103" s="87" t="s">
        <v>347</v>
      </c>
      <c r="C103" s="87" t="s">
        <v>346</v>
      </c>
    </row>
    <row r="104" spans="1:3" x14ac:dyDescent="0.3">
      <c r="A104" s="87" t="s">
        <v>350</v>
      </c>
      <c r="B104" s="87" t="s">
        <v>351</v>
      </c>
      <c r="C104" s="87" t="s">
        <v>350</v>
      </c>
    </row>
    <row r="105" spans="1:3" x14ac:dyDescent="0.3">
      <c r="A105" s="87" t="s">
        <v>354</v>
      </c>
      <c r="B105" s="87" t="s">
        <v>355</v>
      </c>
      <c r="C105" s="87" t="s">
        <v>354</v>
      </c>
    </row>
    <row r="106" spans="1:3" x14ac:dyDescent="0.3">
      <c r="A106" s="87" t="s">
        <v>358</v>
      </c>
      <c r="B106" s="87" t="s">
        <v>359</v>
      </c>
      <c r="C106" s="87" t="s">
        <v>358</v>
      </c>
    </row>
    <row r="107" spans="1:3" x14ac:dyDescent="0.3">
      <c r="A107" s="87" t="s">
        <v>361</v>
      </c>
      <c r="B107" s="87" t="s">
        <v>362</v>
      </c>
      <c r="C107" s="87" t="s">
        <v>361</v>
      </c>
    </row>
    <row r="108" spans="1:3" x14ac:dyDescent="0.3">
      <c r="A108" s="87" t="s">
        <v>364</v>
      </c>
      <c r="B108" s="87" t="s">
        <v>365</v>
      </c>
      <c r="C108" s="87" t="s">
        <v>364</v>
      </c>
    </row>
    <row r="109" spans="1:3" x14ac:dyDescent="0.3">
      <c r="A109" s="87" t="s">
        <v>367</v>
      </c>
      <c r="B109" s="87" t="s">
        <v>368</v>
      </c>
      <c r="C109" s="87" t="s">
        <v>367</v>
      </c>
    </row>
    <row r="110" spans="1:3" x14ac:dyDescent="0.3">
      <c r="A110" s="87" t="s">
        <v>371</v>
      </c>
      <c r="B110" s="87" t="s">
        <v>372</v>
      </c>
      <c r="C110" s="87" t="s">
        <v>371</v>
      </c>
    </row>
    <row r="111" spans="1:3" x14ac:dyDescent="0.3">
      <c r="A111" s="87" t="s">
        <v>375</v>
      </c>
      <c r="B111" s="87" t="s">
        <v>376</v>
      </c>
      <c r="C111" s="87" t="s">
        <v>375</v>
      </c>
    </row>
    <row r="112" spans="1:3" x14ac:dyDescent="0.3">
      <c r="A112" s="87" t="s">
        <v>379</v>
      </c>
      <c r="B112" s="87" t="s">
        <v>380</v>
      </c>
      <c r="C112" s="87" t="s">
        <v>379</v>
      </c>
    </row>
    <row r="113" spans="1:116" x14ac:dyDescent="0.3">
      <c r="A113" s="87" t="s">
        <v>383</v>
      </c>
      <c r="B113" s="87" t="s">
        <v>384</v>
      </c>
      <c r="C113" s="87" t="s">
        <v>383</v>
      </c>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row>
    <row r="114" spans="1:116" x14ac:dyDescent="0.3">
      <c r="A114" s="87" t="s">
        <v>387</v>
      </c>
      <c r="B114" s="87" t="s">
        <v>388</v>
      </c>
      <c r="C114" s="87" t="s">
        <v>387</v>
      </c>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row>
    <row r="115" spans="1:116" x14ac:dyDescent="0.3">
      <c r="A115" s="87" t="s">
        <v>391</v>
      </c>
      <c r="B115" s="87" t="s">
        <v>392</v>
      </c>
      <c r="C115" s="87" t="s">
        <v>391</v>
      </c>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c r="CY115" s="87"/>
      <c r="CZ115" s="87"/>
      <c r="DA115" s="87"/>
      <c r="DB115" s="87"/>
      <c r="DC115" s="87"/>
      <c r="DD115" s="87"/>
      <c r="DE115" s="87"/>
      <c r="DF115" s="87"/>
      <c r="DG115" s="87"/>
      <c r="DH115" s="87"/>
      <c r="DI115" s="87"/>
      <c r="DJ115" s="87"/>
      <c r="DK115" s="87"/>
      <c r="DL115" s="87"/>
    </row>
    <row r="116" spans="1:116" x14ac:dyDescent="0.3">
      <c r="A116" s="87" t="s">
        <v>395</v>
      </c>
      <c r="B116" s="87" t="s">
        <v>396</v>
      </c>
      <c r="C116" s="87" t="s">
        <v>395</v>
      </c>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c r="DB116" s="87"/>
      <c r="DC116" s="87"/>
      <c r="DD116" s="87"/>
      <c r="DE116" s="87"/>
      <c r="DF116" s="87"/>
      <c r="DG116" s="87"/>
      <c r="DH116" s="87"/>
      <c r="DI116" s="87"/>
      <c r="DJ116" s="87"/>
      <c r="DK116" s="87"/>
      <c r="DL116" s="87"/>
    </row>
    <row r="117" spans="1:116" x14ac:dyDescent="0.3">
      <c r="A117" s="87" t="s">
        <v>399</v>
      </c>
      <c r="B117" s="87" t="s">
        <v>400</v>
      </c>
      <c r="C117" s="87" t="s">
        <v>399</v>
      </c>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c r="CY117" s="87"/>
      <c r="CZ117" s="87"/>
      <c r="DA117" s="87"/>
      <c r="DB117" s="87"/>
      <c r="DC117" s="87"/>
      <c r="DD117" s="87"/>
      <c r="DE117" s="87"/>
      <c r="DF117" s="87"/>
      <c r="DG117" s="87"/>
      <c r="DH117" s="87"/>
      <c r="DI117" s="87"/>
      <c r="DJ117" s="87"/>
      <c r="DK117" s="87"/>
      <c r="DL117" s="87"/>
    </row>
    <row r="118" spans="1:116" x14ac:dyDescent="0.3">
      <c r="A118" s="87" t="s">
        <v>403</v>
      </c>
      <c r="B118" s="87" t="s">
        <v>404</v>
      </c>
      <c r="C118" s="87" t="s">
        <v>403</v>
      </c>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c r="CY118" s="87"/>
      <c r="CZ118" s="87"/>
      <c r="DA118" s="87"/>
      <c r="DB118" s="87"/>
      <c r="DC118" s="87"/>
      <c r="DD118" s="87"/>
      <c r="DE118" s="87"/>
      <c r="DF118" s="87"/>
      <c r="DG118" s="87"/>
      <c r="DH118" s="87"/>
      <c r="DI118" s="87"/>
      <c r="DJ118" s="87"/>
      <c r="DK118" s="87"/>
      <c r="DL118" s="87"/>
    </row>
    <row r="119" spans="1:116" x14ac:dyDescent="0.3">
      <c r="A119" s="87" t="s">
        <v>407</v>
      </c>
      <c r="B119" s="87" t="s">
        <v>408</v>
      </c>
      <c r="C119" s="87" t="s">
        <v>407</v>
      </c>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c r="CY119" s="87"/>
      <c r="CZ119" s="87"/>
      <c r="DA119" s="87"/>
      <c r="DB119" s="87"/>
      <c r="DC119" s="87"/>
      <c r="DD119" s="87"/>
      <c r="DE119" s="87"/>
      <c r="DF119" s="87"/>
      <c r="DG119" s="87"/>
      <c r="DH119" s="87"/>
      <c r="DI119" s="87"/>
      <c r="DJ119" s="87"/>
      <c r="DK119" s="87"/>
      <c r="DL119" s="87"/>
    </row>
    <row r="120" spans="1:116" x14ac:dyDescent="0.3">
      <c r="A120" s="87" t="s">
        <v>411</v>
      </c>
      <c r="B120" s="87" t="s">
        <v>412</v>
      </c>
      <c r="C120" s="87" t="s">
        <v>411</v>
      </c>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c r="CY120" s="87"/>
      <c r="CZ120" s="87"/>
      <c r="DA120" s="87"/>
      <c r="DB120" s="87"/>
      <c r="DC120" s="87"/>
      <c r="DD120" s="87"/>
      <c r="DE120" s="87"/>
      <c r="DF120" s="87"/>
      <c r="DG120" s="87"/>
      <c r="DH120" s="87"/>
      <c r="DI120" s="87"/>
      <c r="DJ120" s="87"/>
      <c r="DK120" s="87"/>
      <c r="DL120" s="87"/>
    </row>
    <row r="121" spans="1:116" x14ac:dyDescent="0.3">
      <c r="A121" s="87" t="s">
        <v>415</v>
      </c>
      <c r="B121" s="87" t="s">
        <v>416</v>
      </c>
      <c r="C121" s="87" t="s">
        <v>415</v>
      </c>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c r="CY121" s="87"/>
      <c r="CZ121" s="87"/>
      <c r="DA121" s="87"/>
      <c r="DB121" s="87"/>
      <c r="DC121" s="87"/>
      <c r="DD121" s="87"/>
      <c r="DE121" s="87"/>
      <c r="DF121" s="87"/>
      <c r="DG121" s="87"/>
      <c r="DH121" s="87"/>
      <c r="DI121" s="87"/>
      <c r="DJ121" s="87"/>
      <c r="DK121" s="87"/>
      <c r="DL121" s="87"/>
    </row>
    <row r="122" spans="1:116" x14ac:dyDescent="0.3">
      <c r="A122" s="87" t="s">
        <v>419</v>
      </c>
      <c r="B122" s="87" t="s">
        <v>420</v>
      </c>
      <c r="C122" s="87" t="s">
        <v>419</v>
      </c>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7"/>
      <c r="DI122" s="87"/>
      <c r="DJ122" s="87"/>
      <c r="DK122" s="87"/>
      <c r="DL122" s="87"/>
    </row>
    <row r="123" spans="1:116" x14ac:dyDescent="0.3">
      <c r="A123" s="87" t="s">
        <v>423</v>
      </c>
      <c r="B123" s="87" t="s">
        <v>424</v>
      </c>
      <c r="C123" s="87" t="s">
        <v>423</v>
      </c>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row>
    <row r="124" spans="1:116" s="67" customFormat="1" x14ac:dyDescent="0.3">
      <c r="A124" s="87" t="s">
        <v>427</v>
      </c>
      <c r="B124" s="87" t="s">
        <v>428</v>
      </c>
      <c r="C124" s="87" t="s">
        <v>427</v>
      </c>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row>
    <row r="125" spans="1:116" s="67" customFormat="1" x14ac:dyDescent="0.3">
      <c r="A125" s="87" t="s">
        <v>431</v>
      </c>
      <c r="B125" s="87" t="s">
        <v>432</v>
      </c>
      <c r="C125" s="87" t="s">
        <v>431</v>
      </c>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87"/>
      <c r="DL125" s="87"/>
    </row>
    <row r="126" spans="1:116" s="67" customFormat="1" x14ac:dyDescent="0.3">
      <c r="A126" s="87" t="s">
        <v>435</v>
      </c>
      <c r="B126" s="87" t="s">
        <v>436</v>
      </c>
      <c r="C126" s="87" t="s">
        <v>435</v>
      </c>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c r="DB126" s="87"/>
      <c r="DC126" s="87"/>
      <c r="DD126" s="87"/>
      <c r="DE126" s="87"/>
      <c r="DF126" s="87"/>
      <c r="DG126" s="87"/>
      <c r="DH126" s="87"/>
      <c r="DI126" s="87"/>
      <c r="DJ126" s="87"/>
      <c r="DK126" s="87"/>
      <c r="DL126" s="87"/>
    </row>
    <row r="127" spans="1:116" s="67" customFormat="1" x14ac:dyDescent="0.3">
      <c r="A127" s="87" t="s">
        <v>439</v>
      </c>
      <c r="B127" s="87" t="s">
        <v>440</v>
      </c>
      <c r="C127" s="87" t="s">
        <v>439</v>
      </c>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c r="CY127" s="87"/>
      <c r="CZ127" s="87"/>
      <c r="DA127" s="87"/>
      <c r="DB127" s="87"/>
      <c r="DC127" s="87"/>
      <c r="DD127" s="87"/>
      <c r="DE127" s="87"/>
      <c r="DF127" s="87"/>
      <c r="DG127" s="87"/>
      <c r="DH127" s="87"/>
      <c r="DI127" s="87"/>
      <c r="DJ127" s="87"/>
      <c r="DK127" s="87"/>
      <c r="DL127" s="87"/>
    </row>
    <row r="128" spans="1:116" s="67" customFormat="1" x14ac:dyDescent="0.3">
      <c r="A128" s="87" t="s">
        <v>443</v>
      </c>
      <c r="B128" s="87" t="s">
        <v>444</v>
      </c>
      <c r="C128" s="87" t="s">
        <v>443</v>
      </c>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c r="CY128" s="87"/>
      <c r="CZ128" s="87"/>
      <c r="DA128" s="87"/>
      <c r="DB128" s="87"/>
      <c r="DC128" s="87"/>
      <c r="DD128" s="87"/>
      <c r="DE128" s="87"/>
      <c r="DF128" s="87"/>
      <c r="DG128" s="87"/>
      <c r="DH128" s="87"/>
      <c r="DI128" s="87"/>
      <c r="DJ128" s="87"/>
      <c r="DK128" s="87"/>
      <c r="DL128" s="87"/>
    </row>
    <row r="129" spans="1:116" s="67" customFormat="1" x14ac:dyDescent="0.3">
      <c r="A129" s="87" t="s">
        <v>447</v>
      </c>
      <c r="B129" s="87" t="s">
        <v>448</v>
      </c>
      <c r="C129" s="87" t="s">
        <v>447</v>
      </c>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c r="CY129" s="87"/>
      <c r="CZ129" s="87"/>
      <c r="DA129" s="87"/>
      <c r="DB129" s="87"/>
      <c r="DC129" s="87"/>
      <c r="DD129" s="87"/>
      <c r="DE129" s="87"/>
      <c r="DF129" s="87"/>
      <c r="DG129" s="87"/>
      <c r="DH129" s="87"/>
      <c r="DI129" s="87"/>
      <c r="DJ129" s="87"/>
      <c r="DK129" s="87"/>
      <c r="DL129" s="87"/>
    </row>
    <row r="130" spans="1:116" s="67" customFormat="1" x14ac:dyDescent="0.3">
      <c r="A130" s="87" t="s">
        <v>451</v>
      </c>
      <c r="B130" s="87" t="s">
        <v>452</v>
      </c>
      <c r="C130" s="87" t="s">
        <v>451</v>
      </c>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c r="CY130" s="87"/>
      <c r="CZ130" s="87"/>
      <c r="DA130" s="87"/>
      <c r="DB130" s="87"/>
      <c r="DC130" s="87"/>
      <c r="DD130" s="87"/>
      <c r="DE130" s="87"/>
      <c r="DF130" s="87"/>
      <c r="DG130" s="87"/>
      <c r="DH130" s="87"/>
      <c r="DI130" s="87"/>
      <c r="DJ130" s="87"/>
      <c r="DK130" s="87"/>
      <c r="DL130" s="87"/>
    </row>
    <row r="131" spans="1:116" s="67" customFormat="1" x14ac:dyDescent="0.3">
      <c r="A131" s="87" t="s">
        <v>455</v>
      </c>
      <c r="B131" s="87" t="s">
        <v>456</v>
      </c>
      <c r="C131" s="87" t="s">
        <v>455</v>
      </c>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c r="CY131" s="87"/>
      <c r="CZ131" s="87"/>
      <c r="DA131" s="87"/>
      <c r="DB131" s="87"/>
      <c r="DC131" s="87"/>
      <c r="DD131" s="87"/>
      <c r="DE131" s="87"/>
      <c r="DF131" s="87"/>
      <c r="DG131" s="87"/>
      <c r="DH131" s="87"/>
      <c r="DI131" s="87"/>
      <c r="DJ131" s="87"/>
      <c r="DK131" s="87"/>
      <c r="DL131" s="87"/>
    </row>
    <row r="132" spans="1:116" s="67" customFormat="1" x14ac:dyDescent="0.3">
      <c r="A132" s="87" t="s">
        <v>459</v>
      </c>
      <c r="B132" s="87" t="s">
        <v>460</v>
      </c>
      <c r="C132" s="87" t="s">
        <v>459</v>
      </c>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c r="CY132" s="87"/>
      <c r="CZ132" s="87"/>
      <c r="DA132" s="87"/>
      <c r="DB132" s="87"/>
      <c r="DC132" s="87"/>
      <c r="DD132" s="87"/>
      <c r="DE132" s="87"/>
      <c r="DF132" s="87"/>
      <c r="DG132" s="87"/>
      <c r="DH132" s="87"/>
      <c r="DI132" s="87"/>
      <c r="DJ132" s="87"/>
      <c r="DK132" s="87"/>
      <c r="DL132" s="87"/>
    </row>
    <row r="133" spans="1:116" s="67" customFormat="1" x14ac:dyDescent="0.3">
      <c r="A133" s="87" t="s">
        <v>463</v>
      </c>
      <c r="B133" s="87" t="s">
        <v>464</v>
      </c>
      <c r="C133" s="87" t="s">
        <v>463</v>
      </c>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c r="CY133" s="87"/>
      <c r="CZ133" s="87"/>
      <c r="DA133" s="87"/>
      <c r="DB133" s="87"/>
      <c r="DC133" s="87"/>
      <c r="DD133" s="87"/>
      <c r="DE133" s="87"/>
      <c r="DF133" s="87"/>
      <c r="DG133" s="87"/>
      <c r="DH133" s="87"/>
      <c r="DI133" s="87"/>
      <c r="DJ133" s="87"/>
      <c r="DK133" s="87"/>
      <c r="DL133" s="87"/>
    </row>
    <row r="134" spans="1:116" s="67" customFormat="1" x14ac:dyDescent="0.3">
      <c r="A134" s="87" t="s">
        <v>467</v>
      </c>
      <c r="B134" s="87" t="s">
        <v>468</v>
      </c>
      <c r="C134" s="87" t="s">
        <v>467</v>
      </c>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c r="CY134" s="87"/>
      <c r="CZ134" s="87"/>
      <c r="DA134" s="87"/>
      <c r="DB134" s="87"/>
      <c r="DC134" s="87"/>
      <c r="DD134" s="87"/>
      <c r="DE134" s="87"/>
      <c r="DF134" s="87"/>
      <c r="DG134" s="87"/>
      <c r="DH134" s="87"/>
      <c r="DI134" s="87"/>
      <c r="DJ134" s="87"/>
      <c r="DK134" s="87"/>
      <c r="DL134" s="87"/>
    </row>
    <row r="135" spans="1:116" s="67" customFormat="1" x14ac:dyDescent="0.3">
      <c r="A135" s="87" t="s">
        <v>471</v>
      </c>
      <c r="B135" s="87" t="s">
        <v>472</v>
      </c>
      <c r="C135" s="87" t="s">
        <v>471</v>
      </c>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c r="CY135" s="87"/>
      <c r="CZ135" s="87"/>
      <c r="DA135" s="87"/>
      <c r="DB135" s="87"/>
      <c r="DC135" s="87"/>
      <c r="DD135" s="87"/>
      <c r="DE135" s="87"/>
      <c r="DF135" s="87"/>
      <c r="DG135" s="87"/>
      <c r="DH135" s="87"/>
      <c r="DI135" s="87"/>
      <c r="DJ135" s="87"/>
      <c r="DK135" s="87"/>
      <c r="DL135" s="87"/>
    </row>
    <row r="136" spans="1:116" s="67" customFormat="1" x14ac:dyDescent="0.3">
      <c r="A136" s="87" t="s">
        <v>475</v>
      </c>
      <c r="B136" s="87" t="s">
        <v>476</v>
      </c>
      <c r="C136" s="87" t="s">
        <v>475</v>
      </c>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c r="CY136" s="87"/>
      <c r="CZ136" s="87"/>
      <c r="DA136" s="87"/>
      <c r="DB136" s="87"/>
      <c r="DC136" s="87"/>
      <c r="DD136" s="87"/>
      <c r="DE136" s="87"/>
      <c r="DF136" s="87"/>
      <c r="DG136" s="87"/>
      <c r="DH136" s="87"/>
      <c r="DI136" s="87"/>
      <c r="DJ136" s="87"/>
      <c r="DK136" s="87"/>
      <c r="DL136" s="87"/>
    </row>
    <row r="137" spans="1:116" s="67" customFormat="1" x14ac:dyDescent="0.3">
      <c r="A137" s="87" t="s">
        <v>479</v>
      </c>
      <c r="B137" s="87" t="s">
        <v>480</v>
      </c>
      <c r="C137" s="87" t="s">
        <v>479</v>
      </c>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c r="CY137" s="87"/>
      <c r="CZ137" s="87"/>
      <c r="DA137" s="87"/>
      <c r="DB137" s="87"/>
      <c r="DC137" s="87"/>
      <c r="DD137" s="87"/>
      <c r="DE137" s="87"/>
      <c r="DF137" s="87"/>
      <c r="DG137" s="87"/>
      <c r="DH137" s="87"/>
      <c r="DI137" s="87"/>
      <c r="DJ137" s="87"/>
      <c r="DK137" s="87"/>
      <c r="DL137" s="87"/>
    </row>
    <row r="138" spans="1:116" s="67" customFormat="1" x14ac:dyDescent="0.3">
      <c r="A138" s="87" t="s">
        <v>483</v>
      </c>
      <c r="B138" s="87" t="s">
        <v>484</v>
      </c>
      <c r="C138" s="87" t="s">
        <v>483</v>
      </c>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c r="CY138" s="87"/>
      <c r="CZ138" s="87"/>
      <c r="DA138" s="87"/>
      <c r="DB138" s="87"/>
      <c r="DC138" s="87"/>
      <c r="DD138" s="87"/>
      <c r="DE138" s="87"/>
      <c r="DF138" s="87"/>
      <c r="DG138" s="87"/>
      <c r="DH138" s="87"/>
      <c r="DI138" s="87"/>
      <c r="DJ138" s="87"/>
      <c r="DK138" s="87"/>
      <c r="DL138" s="87"/>
    </row>
    <row r="139" spans="1:116" x14ac:dyDescent="0.3">
      <c r="A139" s="87" t="s">
        <v>487</v>
      </c>
      <c r="B139" s="87" t="s">
        <v>488</v>
      </c>
      <c r="C139" s="87" t="s">
        <v>487</v>
      </c>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c r="CY139" s="87"/>
      <c r="CZ139" s="87"/>
      <c r="DA139" s="87"/>
      <c r="DB139" s="87"/>
      <c r="DC139" s="87"/>
      <c r="DD139" s="87"/>
      <c r="DE139" s="87"/>
      <c r="DF139" s="87"/>
      <c r="DG139" s="87"/>
      <c r="DH139" s="87"/>
      <c r="DI139" s="87"/>
      <c r="DJ139" s="87"/>
      <c r="DK139" s="87"/>
      <c r="DL139" s="87"/>
    </row>
    <row r="140" spans="1:116" x14ac:dyDescent="0.3">
      <c r="A140" s="87" t="s">
        <v>491</v>
      </c>
      <c r="B140" s="87" t="s">
        <v>492</v>
      </c>
      <c r="C140" s="87" t="s">
        <v>491</v>
      </c>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c r="CY140" s="87"/>
      <c r="CZ140" s="87"/>
      <c r="DA140" s="87"/>
      <c r="DB140" s="87"/>
      <c r="DC140" s="87"/>
      <c r="DD140" s="87"/>
      <c r="DE140" s="87"/>
      <c r="DF140" s="87"/>
      <c r="DG140" s="87"/>
      <c r="DH140" s="87"/>
      <c r="DI140" s="87"/>
      <c r="DJ140" s="87"/>
      <c r="DK140" s="87"/>
      <c r="DL140" s="87"/>
    </row>
    <row r="141" spans="1:116" x14ac:dyDescent="0.3">
      <c r="A141" s="87" t="s">
        <v>495</v>
      </c>
      <c r="B141" s="87" t="s">
        <v>496</v>
      </c>
      <c r="C141" s="87" t="s">
        <v>495</v>
      </c>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c r="CY141" s="87"/>
      <c r="CZ141" s="87"/>
      <c r="DA141" s="87"/>
      <c r="DB141" s="87"/>
      <c r="DC141" s="87"/>
      <c r="DD141" s="87"/>
      <c r="DE141" s="87"/>
      <c r="DF141" s="87"/>
      <c r="DG141" s="87"/>
      <c r="DH141" s="87"/>
      <c r="DI141" s="87"/>
      <c r="DJ141" s="87"/>
      <c r="DK141" s="87"/>
      <c r="DL141" s="87"/>
    </row>
    <row r="142" spans="1:116" x14ac:dyDescent="0.3">
      <c r="A142" s="87" t="s">
        <v>499</v>
      </c>
      <c r="B142" s="87" t="s">
        <v>500</v>
      </c>
      <c r="C142" s="87" t="s">
        <v>499</v>
      </c>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c r="CY142" s="87"/>
      <c r="CZ142" s="87"/>
      <c r="DA142" s="87"/>
      <c r="DB142" s="87"/>
      <c r="DC142" s="87"/>
      <c r="DD142" s="87"/>
      <c r="DE142" s="87"/>
      <c r="DF142" s="87"/>
      <c r="DG142" s="87"/>
      <c r="DH142" s="87"/>
      <c r="DI142" s="87"/>
      <c r="DJ142" s="87"/>
      <c r="DK142" s="87"/>
      <c r="DL142" s="87"/>
    </row>
    <row r="143" spans="1:116" x14ac:dyDescent="0.3">
      <c r="A143" s="87" t="s">
        <v>503</v>
      </c>
      <c r="B143" s="87" t="s">
        <v>504</v>
      </c>
      <c r="C143" s="87" t="s">
        <v>503</v>
      </c>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c r="CY143" s="87"/>
      <c r="CZ143" s="87"/>
      <c r="DA143" s="87"/>
      <c r="DB143" s="87"/>
      <c r="DC143" s="87"/>
      <c r="DD143" s="87"/>
      <c r="DE143" s="87"/>
      <c r="DF143" s="87"/>
      <c r="DG143" s="87"/>
      <c r="DH143" s="87"/>
      <c r="DI143" s="87"/>
      <c r="DJ143" s="87"/>
      <c r="DK143" s="87"/>
      <c r="DL143" s="87"/>
    </row>
    <row r="144" spans="1:116" x14ac:dyDescent="0.3">
      <c r="A144" s="87" t="s">
        <v>507</v>
      </c>
      <c r="B144" s="87" t="s">
        <v>508</v>
      </c>
      <c r="C144" s="87" t="s">
        <v>507</v>
      </c>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c r="CY144" s="87"/>
      <c r="CZ144" s="87"/>
      <c r="DA144" s="87"/>
      <c r="DB144" s="87"/>
      <c r="DC144" s="87"/>
      <c r="DD144" s="87"/>
      <c r="DE144" s="87"/>
      <c r="DF144" s="87"/>
      <c r="DG144" s="87"/>
      <c r="DH144" s="87"/>
      <c r="DI144" s="87"/>
      <c r="DJ144" s="87"/>
      <c r="DK144" s="87"/>
      <c r="DL144" s="87"/>
    </row>
    <row r="145" spans="1:3" x14ac:dyDescent="0.3">
      <c r="A145" s="87" t="s">
        <v>511</v>
      </c>
      <c r="B145" s="87" t="s">
        <v>512</v>
      </c>
      <c r="C145" s="87" t="s">
        <v>511</v>
      </c>
    </row>
    <row r="146" spans="1:3" x14ac:dyDescent="0.3">
      <c r="A146" s="87" t="s">
        <v>515</v>
      </c>
      <c r="B146" s="87" t="s">
        <v>516</v>
      </c>
      <c r="C146" s="87" t="s">
        <v>515</v>
      </c>
    </row>
    <row r="147" spans="1:3" x14ac:dyDescent="0.3">
      <c r="A147" s="87" t="s">
        <v>519</v>
      </c>
      <c r="B147" s="87" t="s">
        <v>520</v>
      </c>
      <c r="C147" s="87" t="s">
        <v>519</v>
      </c>
    </row>
    <row r="148" spans="1:3" x14ac:dyDescent="0.3">
      <c r="A148" s="87" t="s">
        <v>523</v>
      </c>
      <c r="B148" s="87" t="s">
        <v>524</v>
      </c>
      <c r="C148" s="87" t="s">
        <v>523</v>
      </c>
    </row>
    <row r="149" spans="1:3" x14ac:dyDescent="0.3">
      <c r="A149" s="87" t="s">
        <v>527</v>
      </c>
      <c r="B149" s="87" t="s">
        <v>528</v>
      </c>
      <c r="C149" s="87" t="s">
        <v>527</v>
      </c>
    </row>
    <row r="150" spans="1:3" x14ac:dyDescent="0.3">
      <c r="A150" s="87" t="s">
        <v>531</v>
      </c>
      <c r="B150" s="87" t="s">
        <v>532</v>
      </c>
      <c r="C150" s="87" t="s">
        <v>531</v>
      </c>
    </row>
    <row r="151" spans="1:3" x14ac:dyDescent="0.3">
      <c r="A151" s="87" t="s">
        <v>535</v>
      </c>
      <c r="B151" s="87" t="s">
        <v>536</v>
      </c>
      <c r="C151" s="87" t="s">
        <v>535</v>
      </c>
    </row>
    <row r="152" spans="1:3" x14ac:dyDescent="0.3">
      <c r="A152" s="87" t="s">
        <v>539</v>
      </c>
      <c r="B152" s="87" t="s">
        <v>540</v>
      </c>
      <c r="C152" s="87" t="s">
        <v>539</v>
      </c>
    </row>
    <row r="153" spans="1:3" x14ac:dyDescent="0.3">
      <c r="A153" s="87" t="s">
        <v>543</v>
      </c>
      <c r="B153" s="87" t="s">
        <v>544</v>
      </c>
      <c r="C153" s="87" t="s">
        <v>543</v>
      </c>
    </row>
    <row r="154" spans="1:3" x14ac:dyDescent="0.3">
      <c r="A154" s="87" t="s">
        <v>547</v>
      </c>
      <c r="B154" s="87" t="s">
        <v>548</v>
      </c>
      <c r="C154" s="87" t="s">
        <v>547</v>
      </c>
    </row>
    <row r="155" spans="1:3" x14ac:dyDescent="0.3">
      <c r="A155" s="87" t="s">
        <v>551</v>
      </c>
      <c r="B155" s="87" t="s">
        <v>552</v>
      </c>
      <c r="C155" s="87" t="s">
        <v>551</v>
      </c>
    </row>
    <row r="156" spans="1:3" x14ac:dyDescent="0.3">
      <c r="A156" s="87" t="s">
        <v>555</v>
      </c>
      <c r="B156" s="87" t="s">
        <v>556</v>
      </c>
      <c r="C156" s="87" t="s">
        <v>555</v>
      </c>
    </row>
    <row r="157" spans="1:3" x14ac:dyDescent="0.3">
      <c r="A157" s="87" t="s">
        <v>559</v>
      </c>
      <c r="B157" s="87" t="s">
        <v>560</v>
      </c>
      <c r="C157" s="87" t="s">
        <v>559</v>
      </c>
    </row>
    <row r="158" spans="1:3" x14ac:dyDescent="0.3">
      <c r="A158" s="87" t="s">
        <v>563</v>
      </c>
      <c r="B158" s="87" t="s">
        <v>564</v>
      </c>
      <c r="C158" s="87" t="s">
        <v>563</v>
      </c>
    </row>
    <row r="159" spans="1:3" x14ac:dyDescent="0.3">
      <c r="A159" s="87" t="s">
        <v>567</v>
      </c>
      <c r="B159" s="87" t="s">
        <v>568</v>
      </c>
      <c r="C159" s="87" t="s">
        <v>567</v>
      </c>
    </row>
    <row r="160" spans="1:3" x14ac:dyDescent="0.3">
      <c r="A160" s="87" t="s">
        <v>571</v>
      </c>
      <c r="B160" s="87" t="s">
        <v>572</v>
      </c>
      <c r="C160" s="87" t="s">
        <v>571</v>
      </c>
    </row>
    <row r="161" spans="1:3" x14ac:dyDescent="0.3">
      <c r="A161" s="87" t="s">
        <v>573</v>
      </c>
      <c r="B161" s="87" t="s">
        <v>574</v>
      </c>
      <c r="C161" s="87" t="s">
        <v>573</v>
      </c>
    </row>
    <row r="162" spans="1:3" x14ac:dyDescent="0.3">
      <c r="A162" s="87" t="s">
        <v>575</v>
      </c>
      <c r="B162" s="87" t="s">
        <v>576</v>
      </c>
      <c r="C162" s="87" t="s">
        <v>575</v>
      </c>
    </row>
    <row r="163" spans="1:3" x14ac:dyDescent="0.3">
      <c r="A163" s="87" t="s">
        <v>577</v>
      </c>
      <c r="B163" s="87" t="s">
        <v>578</v>
      </c>
      <c r="C163" s="87" t="s">
        <v>577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175"/>
  <sheetViews>
    <sheetView showGridLines="0" tabSelected="1" zoomScaleNormal="100" workbookViewId="0"/>
  </sheetViews>
  <sheetFormatPr defaultColWidth="0" defaultRowHeight="14.4" zeroHeight="1" x14ac:dyDescent="0.3"/>
  <cols>
    <col min="1" max="1" width="4.6640625" customWidth="1"/>
    <col min="2" max="2" width="65.6640625" customWidth="1"/>
    <col min="3" max="3" width="26.6640625" customWidth="1"/>
    <col min="4" max="4" width="14.6640625" style="26" customWidth="1"/>
    <col min="5" max="5" width="11.6640625" style="48" customWidth="1"/>
    <col min="6" max="6" width="4.6640625" customWidth="1"/>
    <col min="7" max="7" width="9.109375" style="1" hidden="1" customWidth="1"/>
    <col min="8" max="8" width="4.6640625" customWidth="1"/>
    <col min="9" max="10" width="9.109375" style="1" hidden="1" customWidth="1"/>
    <col min="11" max="11" width="4.6640625" customWidth="1"/>
    <col min="12" max="16384" width="9.109375" hidden="1"/>
  </cols>
  <sheetData>
    <row r="1" spans="2:10" ht="18.600000000000001" thickBot="1" x14ac:dyDescent="0.4">
      <c r="B1" s="94" t="s">
        <v>83</v>
      </c>
      <c r="C1" s="95"/>
      <c r="D1" s="95"/>
      <c r="E1" s="96"/>
      <c r="F1" s="87"/>
      <c r="H1" s="87"/>
    </row>
    <row r="2" spans="2:10" x14ac:dyDescent="0.3">
      <c r="B2" s="92" t="s">
        <v>26</v>
      </c>
      <c r="C2" s="92"/>
      <c r="D2" s="92"/>
      <c r="E2" s="84"/>
      <c r="F2" s="87"/>
      <c r="H2" s="87"/>
      <c r="J2" s="1" t="s">
        <v>84</v>
      </c>
    </row>
    <row r="3" spans="2:10" x14ac:dyDescent="0.3">
      <c r="B3" s="87"/>
      <c r="C3" s="87"/>
      <c r="D3" s="87"/>
      <c r="E3" s="87"/>
      <c r="F3" s="87"/>
      <c r="H3" s="87"/>
      <c r="I3" s="1" t="s">
        <v>85</v>
      </c>
      <c r="J3" s="1" t="s">
        <v>86</v>
      </c>
    </row>
    <row r="4" spans="2:10" x14ac:dyDescent="0.3">
      <c r="B4" s="38" t="s">
        <v>87</v>
      </c>
      <c r="C4" s="39"/>
      <c r="D4" s="27"/>
      <c r="E4" s="27"/>
      <c r="F4" s="87"/>
      <c r="G4" s="2">
        <f>G5-G6</f>
        <v>5</v>
      </c>
      <c r="H4" s="87"/>
      <c r="I4" s="1" t="s">
        <v>88</v>
      </c>
      <c r="J4" s="1" t="s">
        <v>89</v>
      </c>
    </row>
    <row r="5" spans="2:10" x14ac:dyDescent="0.3">
      <c r="B5" s="87"/>
      <c r="C5" s="87"/>
      <c r="D5" s="87"/>
      <c r="E5" s="87"/>
      <c r="F5" s="87"/>
      <c r="G5" s="1">
        <f>COUNTA($G$8:$G$16)</f>
        <v>5</v>
      </c>
      <c r="H5" s="87"/>
      <c r="I5" s="1" t="s">
        <v>90</v>
      </c>
      <c r="J5" s="1" t="s">
        <v>91</v>
      </c>
    </row>
    <row r="6" spans="2:10" ht="180" customHeight="1" x14ac:dyDescent="0.3">
      <c r="B6" s="97" t="s">
        <v>92</v>
      </c>
      <c r="C6" s="97"/>
      <c r="D6" s="97"/>
      <c r="E6" s="97"/>
      <c r="F6" s="87"/>
      <c r="G6" s="1">
        <f>SUM(G8:G16)</f>
        <v>0</v>
      </c>
      <c r="H6" s="87"/>
      <c r="I6" s="1" t="s">
        <v>93</v>
      </c>
      <c r="J6" s="1" t="s">
        <v>94</v>
      </c>
    </row>
    <row r="7" spans="2:10" x14ac:dyDescent="0.3">
      <c r="B7" s="87"/>
      <c r="C7" s="87"/>
      <c r="D7" s="87"/>
      <c r="E7" s="87"/>
      <c r="F7" s="87"/>
      <c r="H7" s="87"/>
      <c r="I7" s="1" t="s">
        <v>95</v>
      </c>
      <c r="J7" s="1" t="s">
        <v>96</v>
      </c>
    </row>
    <row r="8" spans="2:10" x14ac:dyDescent="0.3">
      <c r="B8" s="89" t="s">
        <v>97</v>
      </c>
      <c r="C8" s="98" t="s">
        <v>84</v>
      </c>
      <c r="D8" s="98"/>
      <c r="E8" s="98"/>
      <c r="F8" s="87"/>
      <c r="G8" s="1">
        <f>IF(OR(C8="",C8="&lt;Please select a Health and Wellbeing Board&gt;"),0,1)</f>
        <v>0</v>
      </c>
      <c r="H8" s="87"/>
      <c r="I8" s="1" t="s">
        <v>98</v>
      </c>
      <c r="J8" s="1" t="s">
        <v>99</v>
      </c>
    </row>
    <row r="9" spans="2:10" x14ac:dyDescent="0.3">
      <c r="B9" s="87"/>
      <c r="C9" s="87"/>
      <c r="D9" s="87"/>
      <c r="E9" s="87"/>
      <c r="F9" s="87"/>
      <c r="H9" s="87"/>
      <c r="I9" s="1" t="s">
        <v>100</v>
      </c>
      <c r="J9" s="1" t="s">
        <v>101</v>
      </c>
    </row>
    <row r="10" spans="2:10" x14ac:dyDescent="0.3">
      <c r="B10" s="89" t="s">
        <v>102</v>
      </c>
      <c r="C10" s="98"/>
      <c r="D10" s="98"/>
      <c r="E10" s="98"/>
      <c r="F10" s="87"/>
      <c r="G10" s="1">
        <f>IF(C10="",0,1)</f>
        <v>0</v>
      </c>
      <c r="H10" s="87"/>
      <c r="I10" s="1" t="s">
        <v>103</v>
      </c>
      <c r="J10" s="1" t="s">
        <v>104</v>
      </c>
    </row>
    <row r="11" spans="2:10" x14ac:dyDescent="0.3">
      <c r="B11" s="87"/>
      <c r="C11" s="87"/>
      <c r="D11" s="87"/>
      <c r="E11" s="87"/>
      <c r="F11" s="87"/>
      <c r="H11" s="87"/>
      <c r="I11" s="1" t="s">
        <v>105</v>
      </c>
      <c r="J11" s="1" t="s">
        <v>106</v>
      </c>
    </row>
    <row r="12" spans="2:10" x14ac:dyDescent="0.3">
      <c r="B12" s="89" t="s">
        <v>107</v>
      </c>
      <c r="C12" s="98"/>
      <c r="D12" s="98"/>
      <c r="E12" s="98"/>
      <c r="F12" s="87"/>
      <c r="G12" s="1">
        <f>IF(C12="",0,1)</f>
        <v>0</v>
      </c>
      <c r="H12" s="87"/>
      <c r="I12" s="1" t="s">
        <v>108</v>
      </c>
      <c r="J12" s="1" t="s">
        <v>109</v>
      </c>
    </row>
    <row r="13" spans="2:10" x14ac:dyDescent="0.3">
      <c r="B13" s="87"/>
      <c r="C13" s="87"/>
      <c r="D13" s="87"/>
      <c r="E13" s="87"/>
      <c r="F13" s="87"/>
      <c r="H13" s="87"/>
      <c r="I13" s="1" t="s">
        <v>110</v>
      </c>
      <c r="J13" s="1" t="s">
        <v>111</v>
      </c>
    </row>
    <row r="14" spans="2:10" x14ac:dyDescent="0.3">
      <c r="B14" s="89" t="s">
        <v>112</v>
      </c>
      <c r="C14" s="98"/>
      <c r="D14" s="98"/>
      <c r="E14" s="98"/>
      <c r="F14" s="87"/>
      <c r="G14" s="1">
        <f>IF(C14="",0,1)</f>
        <v>0</v>
      </c>
      <c r="H14" s="87"/>
      <c r="I14" s="1" t="s">
        <v>113</v>
      </c>
      <c r="J14" s="1" t="s">
        <v>114</v>
      </c>
    </row>
    <row r="15" spans="2:10" x14ac:dyDescent="0.3">
      <c r="B15" s="87"/>
      <c r="C15" s="87"/>
      <c r="D15" s="87"/>
      <c r="E15" s="87"/>
      <c r="F15" s="87"/>
      <c r="H15" s="87"/>
      <c r="I15" s="1" t="s">
        <v>115</v>
      </c>
      <c r="J15" s="1" t="s">
        <v>116</v>
      </c>
    </row>
    <row r="16" spans="2:10" x14ac:dyDescent="0.3">
      <c r="B16" s="89" t="s">
        <v>117</v>
      </c>
      <c r="C16" s="98"/>
      <c r="D16" s="98"/>
      <c r="E16" s="98"/>
      <c r="F16" s="87"/>
      <c r="G16" s="1">
        <f>IF(C16="",0,1)</f>
        <v>0</v>
      </c>
      <c r="H16" s="87"/>
      <c r="I16" s="1" t="s">
        <v>118</v>
      </c>
      <c r="J16" s="1" t="s">
        <v>119</v>
      </c>
    </row>
    <row r="17" spans="2:10" x14ac:dyDescent="0.3">
      <c r="B17" s="87"/>
      <c r="C17" s="87"/>
      <c r="D17" s="87"/>
      <c r="E17" s="87"/>
      <c r="F17" s="87"/>
      <c r="H17" s="87"/>
      <c r="I17" s="1" t="s">
        <v>120</v>
      </c>
      <c r="J17" s="1" t="s">
        <v>121</v>
      </c>
    </row>
    <row r="18" spans="2:10" ht="30" customHeight="1" x14ac:dyDescent="0.3">
      <c r="B18" s="101" t="s">
        <v>122</v>
      </c>
      <c r="C18" s="101"/>
      <c r="D18" s="101"/>
      <c r="E18" s="101"/>
      <c r="F18" s="87"/>
      <c r="G18" s="43"/>
      <c r="H18" s="87"/>
      <c r="I18" s="1" t="s">
        <v>123</v>
      </c>
      <c r="J18" s="1" t="s">
        <v>124</v>
      </c>
    </row>
    <row r="19" spans="2:10" x14ac:dyDescent="0.3">
      <c r="B19" s="87"/>
      <c r="C19" s="87"/>
      <c r="D19" s="87"/>
      <c r="E19" s="87"/>
      <c r="F19" s="87"/>
      <c r="H19" s="87"/>
      <c r="I19" s="1" t="s">
        <v>125</v>
      </c>
      <c r="J19" s="1" t="s">
        <v>126</v>
      </c>
    </row>
    <row r="20" spans="2:10" x14ac:dyDescent="0.3">
      <c r="B20" s="93" t="str">
        <f>IF(G22=0,"Complete","Please go to the Checklist for further details on incomplete fields - Click for link")</f>
        <v>Please go to the Checklist for further details on incomplete fields - Click for link</v>
      </c>
      <c r="C20" s="93"/>
      <c r="D20" s="87"/>
      <c r="E20" s="87"/>
      <c r="F20" s="87"/>
      <c r="G20" s="2" t="s">
        <v>127</v>
      </c>
      <c r="H20" s="87"/>
      <c r="I20" s="1" t="s">
        <v>128</v>
      </c>
      <c r="J20" s="1" t="s">
        <v>129</v>
      </c>
    </row>
    <row r="21" spans="2:10" x14ac:dyDescent="0.3">
      <c r="B21" s="87"/>
      <c r="C21" s="87"/>
      <c r="D21" s="87"/>
      <c r="E21" s="87"/>
      <c r="F21" s="87"/>
      <c r="H21" s="87"/>
      <c r="I21" s="1" t="s">
        <v>130</v>
      </c>
      <c r="J21" s="1" t="s">
        <v>131</v>
      </c>
    </row>
    <row r="22" spans="2:10" x14ac:dyDescent="0.3">
      <c r="B22" s="87"/>
      <c r="C22" s="28" t="s">
        <v>132</v>
      </c>
      <c r="D22" s="87"/>
      <c r="E22" s="87"/>
      <c r="F22" s="87"/>
      <c r="G22" s="24">
        <f>G24-G25</f>
        <v>91</v>
      </c>
      <c r="H22" s="87"/>
      <c r="I22" s="1" t="s">
        <v>133</v>
      </c>
      <c r="J22" s="1" t="s">
        <v>134</v>
      </c>
    </row>
    <row r="23" spans="2:10" x14ac:dyDescent="0.3">
      <c r="B23" s="58" t="s">
        <v>26</v>
      </c>
      <c r="C23" s="66">
        <f>G4</f>
        <v>5</v>
      </c>
      <c r="D23" s="87"/>
      <c r="E23" s="87"/>
      <c r="F23" s="87"/>
      <c r="H23" s="87"/>
      <c r="I23" s="1" t="s">
        <v>135</v>
      </c>
      <c r="J23" s="1" t="s">
        <v>136</v>
      </c>
    </row>
    <row r="24" spans="2:10" x14ac:dyDescent="0.3">
      <c r="B24" s="58" t="s">
        <v>29</v>
      </c>
      <c r="C24" s="66">
        <f>'2. National Conditions &amp; s75'!I17</f>
        <v>5</v>
      </c>
      <c r="D24" s="87"/>
      <c r="E24" s="87"/>
      <c r="F24" s="87"/>
      <c r="G24" s="1">
        <f>COUNTA(G40:G44,G50:G60,G66:G81,G87:G149,G155:G156,G162:G170)</f>
        <v>106</v>
      </c>
      <c r="H24" s="87"/>
      <c r="I24" s="1" t="s">
        <v>137</v>
      </c>
      <c r="J24" s="1" t="s">
        <v>138</v>
      </c>
    </row>
    <row r="25" spans="2:10" x14ac:dyDescent="0.3">
      <c r="B25" s="58" t="s">
        <v>38</v>
      </c>
      <c r="C25" s="66">
        <f>'3. Metrics'!L16</f>
        <v>16</v>
      </c>
      <c r="D25" s="87"/>
      <c r="E25" s="87"/>
      <c r="F25" s="87"/>
      <c r="G25" s="1">
        <f>SUM(G46,G62,G83,G151,G158,G172)</f>
        <v>15</v>
      </c>
      <c r="H25" s="87"/>
      <c r="I25" s="1" t="s">
        <v>139</v>
      </c>
      <c r="J25" s="1" t="s">
        <v>140</v>
      </c>
    </row>
    <row r="26" spans="2:10" x14ac:dyDescent="0.3">
      <c r="B26" s="58" t="s">
        <v>51</v>
      </c>
      <c r="C26" s="66">
        <f>'4. HICM'!W25</f>
        <v>54</v>
      </c>
      <c r="D26" s="87"/>
      <c r="E26" s="87"/>
      <c r="F26" s="87"/>
      <c r="H26" s="87"/>
      <c r="I26" s="1" t="s">
        <v>141</v>
      </c>
      <c r="J26" s="1" t="s">
        <v>142</v>
      </c>
    </row>
    <row r="27" spans="2:10" x14ac:dyDescent="0.3">
      <c r="B27" s="58" t="s">
        <v>75</v>
      </c>
      <c r="C27" s="66">
        <f>'5. Narrative'!L2</f>
        <v>2</v>
      </c>
      <c r="D27" s="87"/>
      <c r="E27" s="87"/>
      <c r="F27" s="87"/>
      <c r="H27" s="87"/>
      <c r="I27" s="1" t="s">
        <v>143</v>
      </c>
      <c r="J27" s="1" t="s">
        <v>144</v>
      </c>
    </row>
    <row r="28" spans="2:10" s="75" customFormat="1" x14ac:dyDescent="0.3">
      <c r="B28" s="58" t="s">
        <v>145</v>
      </c>
      <c r="C28" s="66">
        <f>'6. iBCF'!J18</f>
        <v>9</v>
      </c>
      <c r="D28" s="87"/>
      <c r="E28" s="87"/>
      <c r="F28" s="87"/>
      <c r="G28" s="1"/>
      <c r="H28" s="87"/>
      <c r="I28" s="1" t="s">
        <v>146</v>
      </c>
      <c r="J28" s="1" t="s">
        <v>147</v>
      </c>
    </row>
    <row r="29" spans="2:10" x14ac:dyDescent="0.3">
      <c r="B29" s="87"/>
      <c r="C29" s="87"/>
      <c r="D29" s="87"/>
      <c r="E29" s="87"/>
      <c r="F29" s="87"/>
      <c r="H29" s="87"/>
      <c r="I29" s="1" t="s">
        <v>148</v>
      </c>
      <c r="J29" s="1" t="s">
        <v>149</v>
      </c>
    </row>
    <row r="30" spans="2:10" x14ac:dyDescent="0.3">
      <c r="B30" s="87"/>
      <c r="C30" s="87"/>
      <c r="D30" s="87"/>
      <c r="E30" s="87"/>
      <c r="F30" s="87"/>
      <c r="H30" s="87"/>
      <c r="I30" s="1" t="s">
        <v>150</v>
      </c>
      <c r="J30" s="1" t="s">
        <v>151</v>
      </c>
    </row>
    <row r="31" spans="2:10" x14ac:dyDescent="0.3">
      <c r="B31" s="87"/>
      <c r="C31" s="87"/>
      <c r="D31" s="87"/>
      <c r="E31" s="87"/>
      <c r="F31" s="87"/>
      <c r="H31" s="87"/>
      <c r="I31" s="1" t="s">
        <v>152</v>
      </c>
      <c r="J31" s="1" t="s">
        <v>153</v>
      </c>
    </row>
    <row r="32" spans="2:10" x14ac:dyDescent="0.3">
      <c r="B32" s="87"/>
      <c r="C32" s="87"/>
      <c r="D32" s="87"/>
      <c r="E32" s="87"/>
      <c r="F32" s="87"/>
      <c r="H32" s="87"/>
      <c r="I32" s="1" t="s">
        <v>154</v>
      </c>
      <c r="J32" s="1" t="s">
        <v>155</v>
      </c>
    </row>
    <row r="33" spans="2:10" x14ac:dyDescent="0.3">
      <c r="B33" s="87"/>
      <c r="C33" s="87"/>
      <c r="D33" s="87"/>
      <c r="E33" s="87"/>
      <c r="F33" s="87"/>
      <c r="H33" s="87"/>
      <c r="I33" s="1" t="s">
        <v>156</v>
      </c>
      <c r="J33" s="1" t="s">
        <v>157</v>
      </c>
    </row>
    <row r="34" spans="2:10" x14ac:dyDescent="0.3">
      <c r="B34" s="87"/>
      <c r="C34" s="87"/>
      <c r="D34" s="87"/>
      <c r="E34" s="87"/>
      <c r="F34" s="87"/>
      <c r="H34" s="87"/>
      <c r="I34" s="1" t="s">
        <v>158</v>
      </c>
      <c r="J34" s="1" t="s">
        <v>159</v>
      </c>
    </row>
    <row r="35" spans="2:10" x14ac:dyDescent="0.3">
      <c r="B35" s="100" t="s">
        <v>160</v>
      </c>
      <c r="C35" s="100"/>
      <c r="D35" s="87"/>
      <c r="E35" s="87"/>
      <c r="F35" s="87"/>
      <c r="H35" s="87"/>
      <c r="I35" s="1" t="s">
        <v>161</v>
      </c>
      <c r="J35" s="1" t="s">
        <v>162</v>
      </c>
    </row>
    <row r="36" spans="2:10" x14ac:dyDescent="0.3">
      <c r="B36" s="87"/>
      <c r="C36" s="87"/>
      <c r="D36" s="87"/>
      <c r="E36" s="87"/>
      <c r="F36" s="87"/>
      <c r="H36" s="87"/>
      <c r="I36" s="1" t="s">
        <v>163</v>
      </c>
      <c r="J36" s="1" t="s">
        <v>164</v>
      </c>
    </row>
    <row r="37" spans="2:10" x14ac:dyDescent="0.3">
      <c r="B37" s="87"/>
      <c r="C37" s="87"/>
      <c r="D37" s="87"/>
      <c r="E37" s="87"/>
      <c r="F37" s="87"/>
      <c r="H37" s="87"/>
      <c r="I37" s="1" t="s">
        <v>165</v>
      </c>
      <c r="J37" s="1" t="s">
        <v>166</v>
      </c>
    </row>
    <row r="38" spans="2:10" x14ac:dyDescent="0.3">
      <c r="B38" s="50" t="s">
        <v>26</v>
      </c>
      <c r="C38" s="59"/>
      <c r="D38" s="87"/>
      <c r="E38" s="87"/>
      <c r="F38" s="87"/>
      <c r="H38" s="87"/>
      <c r="I38" s="1" t="s">
        <v>167</v>
      </c>
      <c r="J38" s="1" t="s">
        <v>168</v>
      </c>
    </row>
    <row r="39" spans="2:10" x14ac:dyDescent="0.3">
      <c r="B39" s="87"/>
      <c r="C39" s="87"/>
      <c r="D39" s="25" t="s">
        <v>169</v>
      </c>
      <c r="E39" s="25" t="s">
        <v>170</v>
      </c>
      <c r="F39" s="87"/>
      <c r="H39" s="87"/>
      <c r="I39" s="1" t="s">
        <v>171</v>
      </c>
      <c r="J39" s="1" t="s">
        <v>172</v>
      </c>
    </row>
    <row r="40" spans="2:10" x14ac:dyDescent="0.3">
      <c r="B40" s="99" t="s">
        <v>173</v>
      </c>
      <c r="C40" s="99"/>
      <c r="D40" s="86" t="s">
        <v>174</v>
      </c>
      <c r="E40" s="68" t="str">
        <f>IF(G40=1,"Yes","No")</f>
        <v>No</v>
      </c>
      <c r="F40" s="87"/>
      <c r="G40" s="24">
        <f>'1. Cover'!G8</f>
        <v>0</v>
      </c>
      <c r="H40" s="87"/>
      <c r="I40" s="1" t="s">
        <v>175</v>
      </c>
      <c r="J40" s="1" t="s">
        <v>176</v>
      </c>
    </row>
    <row r="41" spans="2:10" x14ac:dyDescent="0.3">
      <c r="B41" s="99" t="s">
        <v>102</v>
      </c>
      <c r="C41" s="99"/>
      <c r="D41" s="86" t="s">
        <v>177</v>
      </c>
      <c r="E41" s="68" t="str">
        <f t="shared" ref="E41:E44" si="0">IF(G41=1,"Yes","No")</f>
        <v>No</v>
      </c>
      <c r="F41" s="87"/>
      <c r="G41" s="24">
        <f>'1. Cover'!G10</f>
        <v>0</v>
      </c>
      <c r="H41" s="87"/>
      <c r="I41" s="1" t="s">
        <v>178</v>
      </c>
      <c r="J41" s="1" t="s">
        <v>179</v>
      </c>
    </row>
    <row r="42" spans="2:10" x14ac:dyDescent="0.3">
      <c r="B42" s="99" t="s">
        <v>107</v>
      </c>
      <c r="C42" s="99"/>
      <c r="D42" s="86" t="s">
        <v>180</v>
      </c>
      <c r="E42" s="68" t="str">
        <f t="shared" si="0"/>
        <v>No</v>
      </c>
      <c r="F42" s="87"/>
      <c r="G42" s="24">
        <f>'1. Cover'!G12</f>
        <v>0</v>
      </c>
      <c r="H42" s="87"/>
      <c r="I42" s="1" t="s">
        <v>181</v>
      </c>
      <c r="J42" s="1" t="s">
        <v>182</v>
      </c>
    </row>
    <row r="43" spans="2:10" x14ac:dyDescent="0.3">
      <c r="B43" s="99" t="s">
        <v>112</v>
      </c>
      <c r="C43" s="99"/>
      <c r="D43" s="86" t="s">
        <v>183</v>
      </c>
      <c r="E43" s="68" t="str">
        <f t="shared" si="0"/>
        <v>No</v>
      </c>
      <c r="F43" s="87"/>
      <c r="G43" s="24">
        <f>'1. Cover'!G14</f>
        <v>0</v>
      </c>
      <c r="H43" s="87"/>
      <c r="I43" s="1" t="s">
        <v>184</v>
      </c>
      <c r="J43" s="1" t="s">
        <v>185</v>
      </c>
    </row>
    <row r="44" spans="2:10" x14ac:dyDescent="0.3">
      <c r="B44" s="99" t="s">
        <v>117</v>
      </c>
      <c r="C44" s="99"/>
      <c r="D44" s="86" t="s">
        <v>186</v>
      </c>
      <c r="E44" s="68" t="str">
        <f t="shared" si="0"/>
        <v>No</v>
      </c>
      <c r="F44" s="87"/>
      <c r="G44" s="24">
        <f>'1. Cover'!G16</f>
        <v>0</v>
      </c>
      <c r="H44" s="87"/>
      <c r="I44" s="1" t="s">
        <v>187</v>
      </c>
      <c r="J44" s="1" t="s">
        <v>188</v>
      </c>
    </row>
    <row r="45" spans="2:10" x14ac:dyDescent="0.3">
      <c r="B45" s="87"/>
      <c r="C45" s="87"/>
      <c r="D45" s="87"/>
      <c r="E45" s="87"/>
      <c r="F45" s="87"/>
      <c r="H45" s="87"/>
      <c r="I45" s="1" t="s">
        <v>189</v>
      </c>
      <c r="J45" s="1" t="s">
        <v>190</v>
      </c>
    </row>
    <row r="46" spans="2:10" x14ac:dyDescent="0.3">
      <c r="B46" s="99" t="s">
        <v>191</v>
      </c>
      <c r="C46" s="99"/>
      <c r="D46" s="99"/>
      <c r="E46" s="68" t="str">
        <f>IF(G46=(COUNTA(G40:G44)),"Yes","No")</f>
        <v>No</v>
      </c>
      <c r="F46" s="87"/>
      <c r="G46" s="1">
        <f>SUM(G40:G44)</f>
        <v>0</v>
      </c>
      <c r="H46" s="87"/>
      <c r="I46" s="1" t="s">
        <v>192</v>
      </c>
      <c r="J46" s="1" t="s">
        <v>193</v>
      </c>
    </row>
    <row r="47" spans="2:10" x14ac:dyDescent="0.3">
      <c r="B47" s="87"/>
      <c r="C47" s="87"/>
      <c r="D47" s="87"/>
      <c r="E47" s="87"/>
      <c r="F47" s="87"/>
      <c r="H47" s="87"/>
      <c r="I47" s="1" t="s">
        <v>194</v>
      </c>
      <c r="J47" s="1" t="s">
        <v>195</v>
      </c>
    </row>
    <row r="48" spans="2:10" x14ac:dyDescent="0.3">
      <c r="B48" s="50" t="s">
        <v>29</v>
      </c>
      <c r="C48" s="59" t="s">
        <v>196</v>
      </c>
      <c r="D48" s="87"/>
      <c r="E48" s="87"/>
      <c r="F48" s="87"/>
      <c r="H48" s="87"/>
      <c r="I48" s="1" t="s">
        <v>197</v>
      </c>
      <c r="J48" s="1" t="s">
        <v>198</v>
      </c>
    </row>
    <row r="49" spans="2:10" x14ac:dyDescent="0.3">
      <c r="B49" s="87"/>
      <c r="C49" s="87"/>
      <c r="D49" s="25" t="s">
        <v>169</v>
      </c>
      <c r="E49" s="25" t="s">
        <v>170</v>
      </c>
      <c r="F49" s="87"/>
      <c r="H49" s="87"/>
      <c r="I49" s="1" t="s">
        <v>199</v>
      </c>
      <c r="J49" s="1" t="s">
        <v>200</v>
      </c>
    </row>
    <row r="50" spans="2:10" x14ac:dyDescent="0.3">
      <c r="B50" s="99" t="s">
        <v>201</v>
      </c>
      <c r="C50" s="99"/>
      <c r="D50" s="86" t="s">
        <v>174</v>
      </c>
      <c r="E50" s="68" t="str">
        <f>IF(G50=1,"Yes","No")</f>
        <v>No</v>
      </c>
      <c r="F50" s="87"/>
      <c r="G50" s="24">
        <f>'2. National Conditions &amp; s75'!G8</f>
        <v>0</v>
      </c>
      <c r="H50" s="87"/>
      <c r="I50" s="1" t="s">
        <v>202</v>
      </c>
      <c r="J50" s="1" t="s">
        <v>203</v>
      </c>
    </row>
    <row r="51" spans="2:10" x14ac:dyDescent="0.3">
      <c r="B51" s="99" t="s">
        <v>204</v>
      </c>
      <c r="C51" s="99"/>
      <c r="D51" s="86" t="s">
        <v>205</v>
      </c>
      <c r="E51" s="68" t="str">
        <f t="shared" ref="E51:E60" si="1">IF(G51=1,"Yes","No")</f>
        <v>No</v>
      </c>
      <c r="F51" s="87"/>
      <c r="G51" s="24">
        <f>'2. National Conditions &amp; s75'!G9</f>
        <v>0</v>
      </c>
      <c r="H51" s="87"/>
      <c r="I51" s="1" t="s">
        <v>206</v>
      </c>
      <c r="J51" s="1" t="s">
        <v>207</v>
      </c>
    </row>
    <row r="52" spans="2:10" x14ac:dyDescent="0.3">
      <c r="B52" s="99" t="s">
        <v>208</v>
      </c>
      <c r="C52" s="99"/>
      <c r="D52" s="86" t="s">
        <v>177</v>
      </c>
      <c r="E52" s="68" t="str">
        <f t="shared" si="1"/>
        <v>No</v>
      </c>
      <c r="F52" s="87"/>
      <c r="G52" s="24">
        <f>'2. National Conditions &amp; s75'!G10</f>
        <v>0</v>
      </c>
      <c r="H52" s="87"/>
      <c r="I52" s="1" t="s">
        <v>209</v>
      </c>
      <c r="J52" s="1" t="s">
        <v>210</v>
      </c>
    </row>
    <row r="53" spans="2:10" x14ac:dyDescent="0.3">
      <c r="B53" s="99" t="s">
        <v>211</v>
      </c>
      <c r="C53" s="99"/>
      <c r="D53" s="86" t="s">
        <v>212</v>
      </c>
      <c r="E53" s="68" t="str">
        <f t="shared" si="1"/>
        <v>No</v>
      </c>
      <c r="F53" s="87"/>
      <c r="G53" s="24">
        <f>'2. National Conditions &amp; s75'!G11</f>
        <v>0</v>
      </c>
      <c r="H53" s="87"/>
      <c r="I53" s="1" t="s">
        <v>213</v>
      </c>
      <c r="J53" s="1" t="s">
        <v>214</v>
      </c>
    </row>
    <row r="54" spans="2:10" x14ac:dyDescent="0.3">
      <c r="B54" s="99" t="s">
        <v>215</v>
      </c>
      <c r="C54" s="99"/>
      <c r="D54" s="86" t="s">
        <v>216</v>
      </c>
      <c r="E54" s="68" t="str">
        <f t="shared" si="1"/>
        <v>Yes</v>
      </c>
      <c r="F54" s="87"/>
      <c r="G54" s="24">
        <f>'2. National Conditions &amp; s75'!H8</f>
        <v>1</v>
      </c>
      <c r="H54" s="87"/>
      <c r="I54" s="1" t="s">
        <v>217</v>
      </c>
      <c r="J54" s="1" t="s">
        <v>218</v>
      </c>
    </row>
    <row r="55" spans="2:10" x14ac:dyDescent="0.3">
      <c r="B55" s="99" t="s">
        <v>219</v>
      </c>
      <c r="C55" s="99"/>
      <c r="D55" s="86" t="s">
        <v>220</v>
      </c>
      <c r="E55" s="68" t="str">
        <f t="shared" si="1"/>
        <v>Yes</v>
      </c>
      <c r="F55" s="87"/>
      <c r="G55" s="24">
        <f>'2. National Conditions &amp; s75'!H9</f>
        <v>1</v>
      </c>
      <c r="H55" s="87"/>
      <c r="I55" s="1" t="s">
        <v>221</v>
      </c>
      <c r="J55" s="1" t="s">
        <v>222</v>
      </c>
    </row>
    <row r="56" spans="2:10" x14ac:dyDescent="0.3">
      <c r="B56" s="99" t="s">
        <v>223</v>
      </c>
      <c r="C56" s="99"/>
      <c r="D56" s="86" t="s">
        <v>224</v>
      </c>
      <c r="E56" s="68" t="str">
        <f t="shared" si="1"/>
        <v>Yes</v>
      </c>
      <c r="F56" s="87"/>
      <c r="G56" s="24">
        <f>'2. National Conditions &amp; s75'!H10</f>
        <v>1</v>
      </c>
      <c r="H56" s="87"/>
      <c r="I56" s="1" t="s">
        <v>225</v>
      </c>
      <c r="J56" s="1" t="s">
        <v>226</v>
      </c>
    </row>
    <row r="57" spans="2:10" x14ac:dyDescent="0.3">
      <c r="B57" s="99" t="s">
        <v>227</v>
      </c>
      <c r="C57" s="99"/>
      <c r="D57" s="86" t="s">
        <v>228</v>
      </c>
      <c r="E57" s="68" t="str">
        <f t="shared" si="1"/>
        <v>Yes</v>
      </c>
      <c r="F57" s="87"/>
      <c r="G57" s="24">
        <f>'2. National Conditions &amp; s75'!H11</f>
        <v>1</v>
      </c>
      <c r="H57" s="87"/>
      <c r="I57" s="1" t="s">
        <v>229</v>
      </c>
      <c r="J57" s="1" t="s">
        <v>230</v>
      </c>
    </row>
    <row r="58" spans="2:10" x14ac:dyDescent="0.3">
      <c r="B58" s="99" t="s">
        <v>231</v>
      </c>
      <c r="C58" s="99"/>
      <c r="D58" s="86" t="s">
        <v>232</v>
      </c>
      <c r="E58" s="68" t="str">
        <f t="shared" si="1"/>
        <v>No</v>
      </c>
      <c r="F58" s="87"/>
      <c r="G58" s="24">
        <f>'2. National Conditions &amp; s75'!G15</f>
        <v>0</v>
      </c>
      <c r="H58" s="87"/>
      <c r="I58" s="1" t="s">
        <v>233</v>
      </c>
      <c r="J58" s="1" t="s">
        <v>234</v>
      </c>
    </row>
    <row r="59" spans="2:10" x14ac:dyDescent="0.3">
      <c r="B59" s="99" t="s">
        <v>235</v>
      </c>
      <c r="C59" s="99"/>
      <c r="D59" s="86" t="s">
        <v>236</v>
      </c>
      <c r="E59" s="68" t="str">
        <f t="shared" si="1"/>
        <v>Yes</v>
      </c>
      <c r="F59" s="87"/>
      <c r="G59" s="24">
        <f>'2. National Conditions &amp; s75'!H15</f>
        <v>1</v>
      </c>
      <c r="H59" s="87"/>
      <c r="I59" s="1" t="s">
        <v>237</v>
      </c>
      <c r="J59" s="1" t="s">
        <v>238</v>
      </c>
    </row>
    <row r="60" spans="2:10" x14ac:dyDescent="0.3">
      <c r="B60" s="99" t="s">
        <v>239</v>
      </c>
      <c r="C60" s="99"/>
      <c r="D60" s="86" t="s">
        <v>240</v>
      </c>
      <c r="E60" s="68" t="str">
        <f t="shared" si="1"/>
        <v>Yes</v>
      </c>
      <c r="F60" s="87"/>
      <c r="G60" s="24">
        <f>'2. National Conditions &amp; s75'!I15</f>
        <v>1</v>
      </c>
      <c r="H60" s="87"/>
      <c r="I60" s="1" t="s">
        <v>241</v>
      </c>
      <c r="J60" s="1" t="s">
        <v>242</v>
      </c>
    </row>
    <row r="61" spans="2:10" x14ac:dyDescent="0.3">
      <c r="B61" s="87"/>
      <c r="C61" s="87"/>
      <c r="D61" s="87"/>
      <c r="E61" s="87"/>
      <c r="F61" s="87"/>
      <c r="H61" s="87"/>
      <c r="I61" s="1" t="s">
        <v>243</v>
      </c>
      <c r="J61" s="1" t="s">
        <v>244</v>
      </c>
    </row>
    <row r="62" spans="2:10" x14ac:dyDescent="0.3">
      <c r="B62" s="99" t="s">
        <v>191</v>
      </c>
      <c r="C62" s="99"/>
      <c r="D62" s="99"/>
      <c r="E62" s="68" t="str">
        <f>IF(G62=(COUNTA(G50:G60)),"Yes","No")</f>
        <v>No</v>
      </c>
      <c r="F62" s="87"/>
      <c r="G62" s="1">
        <f>SUM(G50:G60)</f>
        <v>6</v>
      </c>
      <c r="H62" s="87"/>
      <c r="I62" s="1" t="s">
        <v>245</v>
      </c>
      <c r="J62" s="1" t="s">
        <v>246</v>
      </c>
    </row>
    <row r="63" spans="2:10" x14ac:dyDescent="0.3">
      <c r="B63" s="87"/>
      <c r="C63" s="87"/>
      <c r="D63" s="87"/>
      <c r="E63" s="87"/>
      <c r="F63" s="87"/>
      <c r="H63" s="87"/>
      <c r="I63" s="1" t="s">
        <v>247</v>
      </c>
      <c r="J63" s="1" t="s">
        <v>248</v>
      </c>
    </row>
    <row r="64" spans="2:10" x14ac:dyDescent="0.3">
      <c r="B64" s="50" t="s">
        <v>249</v>
      </c>
      <c r="C64" s="59" t="s">
        <v>196</v>
      </c>
      <c r="D64" s="87"/>
      <c r="E64" s="87"/>
      <c r="F64" s="87"/>
      <c r="H64" s="87"/>
      <c r="I64" s="1" t="s">
        <v>250</v>
      </c>
      <c r="J64" s="1" t="s">
        <v>251</v>
      </c>
    </row>
    <row r="65" spans="2:10" x14ac:dyDescent="0.3">
      <c r="B65" s="87"/>
      <c r="C65" s="87"/>
      <c r="D65" s="25" t="s">
        <v>169</v>
      </c>
      <c r="E65" s="25" t="s">
        <v>170</v>
      </c>
      <c r="F65" s="87"/>
      <c r="H65" s="87"/>
      <c r="I65" s="1" t="s">
        <v>252</v>
      </c>
      <c r="J65" s="1" t="s">
        <v>253</v>
      </c>
    </row>
    <row r="66" spans="2:10" x14ac:dyDescent="0.3">
      <c r="B66" s="99" t="s">
        <v>254</v>
      </c>
      <c r="C66" s="99"/>
      <c r="D66" s="86" t="s">
        <v>228</v>
      </c>
      <c r="E66" s="68" t="str">
        <f>IF(G66=1,"Yes","No")</f>
        <v>No</v>
      </c>
      <c r="F66" s="87"/>
      <c r="G66" s="24">
        <f>'3. Metrics'!I11</f>
        <v>0</v>
      </c>
      <c r="H66" s="87"/>
      <c r="I66" s="1" t="s">
        <v>255</v>
      </c>
      <c r="J66" s="1" t="s">
        <v>256</v>
      </c>
    </row>
    <row r="67" spans="2:10" x14ac:dyDescent="0.3">
      <c r="B67" s="99" t="s">
        <v>257</v>
      </c>
      <c r="C67" s="99"/>
      <c r="D67" s="86" t="s">
        <v>258</v>
      </c>
      <c r="E67" s="68" t="str">
        <f t="shared" ref="E67:E81" si="2">IF(G67=1,"Yes","No")</f>
        <v>No</v>
      </c>
      <c r="F67" s="87"/>
      <c r="G67" s="24">
        <f>'3. Metrics'!I12</f>
        <v>0</v>
      </c>
      <c r="H67" s="87"/>
      <c r="I67" s="1" t="s">
        <v>259</v>
      </c>
      <c r="J67" s="1" t="s">
        <v>260</v>
      </c>
    </row>
    <row r="68" spans="2:10" x14ac:dyDescent="0.3">
      <c r="B68" s="99" t="s">
        <v>261</v>
      </c>
      <c r="C68" s="99"/>
      <c r="D68" s="86" t="s">
        <v>262</v>
      </c>
      <c r="E68" s="68" t="str">
        <f t="shared" si="2"/>
        <v>No</v>
      </c>
      <c r="F68" s="87"/>
      <c r="G68" s="24">
        <f>'3. Metrics'!I13</f>
        <v>0</v>
      </c>
      <c r="H68" s="87"/>
      <c r="I68" s="1" t="s">
        <v>263</v>
      </c>
      <c r="J68" s="1" t="s">
        <v>264</v>
      </c>
    </row>
    <row r="69" spans="2:10" x14ac:dyDescent="0.3">
      <c r="B69" s="99" t="s">
        <v>265</v>
      </c>
      <c r="C69" s="99"/>
      <c r="D69" s="86" t="s">
        <v>266</v>
      </c>
      <c r="E69" s="68" t="str">
        <f t="shared" si="2"/>
        <v>No</v>
      </c>
      <c r="F69" s="87"/>
      <c r="G69" s="24">
        <f>'3. Metrics'!I14</f>
        <v>0</v>
      </c>
      <c r="H69" s="87"/>
      <c r="I69" s="1" t="s">
        <v>267</v>
      </c>
      <c r="J69" s="1" t="s">
        <v>268</v>
      </c>
    </row>
    <row r="70" spans="2:10" x14ac:dyDescent="0.3">
      <c r="B70" s="99" t="s">
        <v>269</v>
      </c>
      <c r="C70" s="99"/>
      <c r="D70" s="86" t="s">
        <v>270</v>
      </c>
      <c r="E70" s="68" t="str">
        <f t="shared" si="2"/>
        <v>No</v>
      </c>
      <c r="F70" s="87"/>
      <c r="G70" s="24">
        <f>'3. Metrics'!J11</f>
        <v>0</v>
      </c>
      <c r="H70" s="87"/>
      <c r="I70" s="1" t="s">
        <v>271</v>
      </c>
      <c r="J70" s="1" t="s">
        <v>272</v>
      </c>
    </row>
    <row r="71" spans="2:10" x14ac:dyDescent="0.3">
      <c r="B71" s="99" t="s">
        <v>273</v>
      </c>
      <c r="C71" s="99"/>
      <c r="D71" s="86" t="s">
        <v>274</v>
      </c>
      <c r="E71" s="68" t="str">
        <f t="shared" si="2"/>
        <v>No</v>
      </c>
      <c r="F71" s="87"/>
      <c r="G71" s="24">
        <f>'3. Metrics'!J12</f>
        <v>0</v>
      </c>
      <c r="H71" s="87"/>
      <c r="I71" s="1" t="s">
        <v>275</v>
      </c>
      <c r="J71" s="1" t="s">
        <v>276</v>
      </c>
    </row>
    <row r="72" spans="2:10" x14ac:dyDescent="0.3">
      <c r="B72" s="99" t="s">
        <v>277</v>
      </c>
      <c r="C72" s="99"/>
      <c r="D72" s="86" t="s">
        <v>278</v>
      </c>
      <c r="E72" s="68" t="str">
        <f t="shared" si="2"/>
        <v>No</v>
      </c>
      <c r="F72" s="87"/>
      <c r="G72" s="24">
        <f>'3. Metrics'!J13</f>
        <v>0</v>
      </c>
      <c r="H72" s="87"/>
      <c r="I72" s="1" t="s">
        <v>279</v>
      </c>
      <c r="J72" s="1" t="s">
        <v>280</v>
      </c>
    </row>
    <row r="73" spans="2:10" x14ac:dyDescent="0.3">
      <c r="B73" s="99" t="s">
        <v>281</v>
      </c>
      <c r="C73" s="99"/>
      <c r="D73" s="86" t="s">
        <v>282</v>
      </c>
      <c r="E73" s="68" t="str">
        <f t="shared" si="2"/>
        <v>No</v>
      </c>
      <c r="F73" s="87"/>
      <c r="G73" s="24">
        <f>'3. Metrics'!J14</f>
        <v>0</v>
      </c>
      <c r="H73" s="87"/>
      <c r="I73" s="1" t="s">
        <v>283</v>
      </c>
      <c r="J73" s="1" t="s">
        <v>284</v>
      </c>
    </row>
    <row r="74" spans="2:10" x14ac:dyDescent="0.3">
      <c r="B74" s="99" t="s">
        <v>285</v>
      </c>
      <c r="C74" s="99"/>
      <c r="D74" s="86" t="s">
        <v>286</v>
      </c>
      <c r="E74" s="68" t="str">
        <f t="shared" si="2"/>
        <v>No</v>
      </c>
      <c r="F74" s="87"/>
      <c r="G74" s="24">
        <f>'3. Metrics'!K11</f>
        <v>0</v>
      </c>
      <c r="H74" s="87"/>
      <c r="I74" s="1" t="s">
        <v>287</v>
      </c>
      <c r="J74" s="1" t="s">
        <v>288</v>
      </c>
    </row>
    <row r="75" spans="2:10" x14ac:dyDescent="0.3">
      <c r="B75" s="99" t="s">
        <v>289</v>
      </c>
      <c r="C75" s="99"/>
      <c r="D75" s="86" t="s">
        <v>290</v>
      </c>
      <c r="E75" s="68" t="str">
        <f t="shared" si="2"/>
        <v>No</v>
      </c>
      <c r="F75" s="87"/>
      <c r="G75" s="24">
        <f>'3. Metrics'!K12</f>
        <v>0</v>
      </c>
      <c r="H75" s="87"/>
      <c r="I75" s="1" t="s">
        <v>291</v>
      </c>
      <c r="J75" s="1" t="s">
        <v>292</v>
      </c>
    </row>
    <row r="76" spans="2:10" x14ac:dyDescent="0.3">
      <c r="B76" s="99" t="s">
        <v>293</v>
      </c>
      <c r="C76" s="99"/>
      <c r="D76" s="86" t="s">
        <v>294</v>
      </c>
      <c r="E76" s="68" t="str">
        <f t="shared" si="2"/>
        <v>No</v>
      </c>
      <c r="F76" s="87"/>
      <c r="G76" s="24">
        <f>'3. Metrics'!K13</f>
        <v>0</v>
      </c>
      <c r="H76" s="87"/>
      <c r="I76" s="1" t="s">
        <v>295</v>
      </c>
      <c r="J76" s="1" t="s">
        <v>296</v>
      </c>
    </row>
    <row r="77" spans="2:10" x14ac:dyDescent="0.3">
      <c r="B77" s="99" t="s">
        <v>297</v>
      </c>
      <c r="C77" s="99"/>
      <c r="D77" s="86" t="s">
        <v>298</v>
      </c>
      <c r="E77" s="68" t="str">
        <f t="shared" si="2"/>
        <v>No</v>
      </c>
      <c r="F77" s="87"/>
      <c r="G77" s="24">
        <f>'3. Metrics'!K14</f>
        <v>0</v>
      </c>
      <c r="H77" s="87"/>
      <c r="I77" s="1" t="s">
        <v>299</v>
      </c>
      <c r="J77" s="1" t="s">
        <v>300</v>
      </c>
    </row>
    <row r="78" spans="2:10" x14ac:dyDescent="0.3">
      <c r="B78" s="99" t="s">
        <v>301</v>
      </c>
      <c r="C78" s="99"/>
      <c r="D78" s="86" t="s">
        <v>302</v>
      </c>
      <c r="E78" s="68" t="str">
        <f t="shared" si="2"/>
        <v>No</v>
      </c>
      <c r="F78" s="87"/>
      <c r="G78" s="24">
        <f>'3. Metrics'!L11</f>
        <v>0</v>
      </c>
      <c r="H78" s="87"/>
      <c r="I78" s="1" t="s">
        <v>303</v>
      </c>
      <c r="J78" s="1" t="s">
        <v>304</v>
      </c>
    </row>
    <row r="79" spans="2:10" x14ac:dyDescent="0.3">
      <c r="B79" s="99" t="s">
        <v>305</v>
      </c>
      <c r="C79" s="99"/>
      <c r="D79" s="86" t="s">
        <v>306</v>
      </c>
      <c r="E79" s="68" t="str">
        <f t="shared" si="2"/>
        <v>No</v>
      </c>
      <c r="F79" s="87"/>
      <c r="G79" s="24">
        <f>'3. Metrics'!L12</f>
        <v>0</v>
      </c>
      <c r="H79" s="87"/>
      <c r="I79" s="1" t="s">
        <v>307</v>
      </c>
      <c r="J79" s="1" t="s">
        <v>308</v>
      </c>
    </row>
    <row r="80" spans="2:10" x14ac:dyDescent="0.3">
      <c r="B80" s="99" t="s">
        <v>309</v>
      </c>
      <c r="C80" s="99"/>
      <c r="D80" s="86" t="s">
        <v>310</v>
      </c>
      <c r="E80" s="68" t="str">
        <f t="shared" si="2"/>
        <v>No</v>
      </c>
      <c r="F80" s="87"/>
      <c r="G80" s="24">
        <f>'3. Metrics'!L13</f>
        <v>0</v>
      </c>
      <c r="H80" s="87"/>
      <c r="I80" s="1" t="s">
        <v>311</v>
      </c>
      <c r="J80" s="1" t="s">
        <v>312</v>
      </c>
    </row>
    <row r="81" spans="2:10" x14ac:dyDescent="0.3">
      <c r="B81" s="99" t="s">
        <v>313</v>
      </c>
      <c r="C81" s="99"/>
      <c r="D81" s="86" t="s">
        <v>314</v>
      </c>
      <c r="E81" s="68" t="str">
        <f t="shared" si="2"/>
        <v>No</v>
      </c>
      <c r="F81" s="87"/>
      <c r="G81" s="24">
        <f>'3. Metrics'!L14</f>
        <v>0</v>
      </c>
      <c r="H81" s="87"/>
      <c r="I81" s="1" t="s">
        <v>315</v>
      </c>
      <c r="J81" s="1" t="s">
        <v>316</v>
      </c>
    </row>
    <row r="82" spans="2:10" x14ac:dyDescent="0.3">
      <c r="B82" s="87"/>
      <c r="C82" s="87"/>
      <c r="D82" s="87"/>
      <c r="E82" s="87"/>
      <c r="F82" s="87"/>
      <c r="H82" s="87"/>
      <c r="I82" s="1" t="s">
        <v>317</v>
      </c>
      <c r="J82" s="1" t="s">
        <v>318</v>
      </c>
    </row>
    <row r="83" spans="2:10" x14ac:dyDescent="0.3">
      <c r="B83" s="99" t="s">
        <v>191</v>
      </c>
      <c r="C83" s="99"/>
      <c r="D83" s="99"/>
      <c r="E83" s="68" t="str">
        <f>IF(G83=(COUNTA(G66:G81)),"Yes","No")</f>
        <v>No</v>
      </c>
      <c r="F83" s="87"/>
      <c r="G83" s="1">
        <f>SUM(G66:G81)</f>
        <v>0</v>
      </c>
      <c r="H83" s="87"/>
      <c r="I83" s="1" t="s">
        <v>319</v>
      </c>
      <c r="J83" s="1" t="s">
        <v>320</v>
      </c>
    </row>
    <row r="84" spans="2:10" x14ac:dyDescent="0.3">
      <c r="B84" s="87"/>
      <c r="C84" s="87"/>
      <c r="D84" s="87"/>
      <c r="E84" s="87"/>
      <c r="F84" s="87"/>
      <c r="H84" s="87"/>
      <c r="I84" s="1" t="s">
        <v>321</v>
      </c>
      <c r="J84" s="1" t="s">
        <v>322</v>
      </c>
    </row>
    <row r="85" spans="2:10" x14ac:dyDescent="0.3">
      <c r="B85" s="50" t="s">
        <v>51</v>
      </c>
      <c r="C85" s="59" t="s">
        <v>196</v>
      </c>
      <c r="D85" s="87"/>
      <c r="E85" s="87"/>
      <c r="F85" s="87"/>
      <c r="H85" s="87"/>
      <c r="I85" s="1" t="s">
        <v>323</v>
      </c>
      <c r="J85" s="1" t="s">
        <v>324</v>
      </c>
    </row>
    <row r="86" spans="2:10" x14ac:dyDescent="0.3">
      <c r="B86" s="87"/>
      <c r="C86" s="87"/>
      <c r="D86" s="25" t="s">
        <v>169</v>
      </c>
      <c r="E86" s="25" t="s">
        <v>170</v>
      </c>
      <c r="F86" s="87"/>
      <c r="H86" s="87"/>
      <c r="I86" s="1" t="s">
        <v>325</v>
      </c>
      <c r="J86" s="1" t="s">
        <v>326</v>
      </c>
    </row>
    <row r="87" spans="2:10" x14ac:dyDescent="0.3">
      <c r="B87" s="99" t="s">
        <v>327</v>
      </c>
      <c r="C87" s="99"/>
      <c r="D87" s="86" t="s">
        <v>290</v>
      </c>
      <c r="E87" s="68" t="str">
        <f t="shared" ref="E87:E149" si="3">IF(G87=1,"Yes","No")</f>
        <v>No</v>
      </c>
      <c r="F87" s="87"/>
      <c r="G87" s="24">
        <f>'4. HICM'!Q12</f>
        <v>0</v>
      </c>
      <c r="H87" s="87"/>
      <c r="I87" s="1" t="s">
        <v>328</v>
      </c>
      <c r="J87" s="1" t="s">
        <v>329</v>
      </c>
    </row>
    <row r="88" spans="2:10" x14ac:dyDescent="0.3">
      <c r="B88" s="99" t="s">
        <v>330</v>
      </c>
      <c r="C88" s="99"/>
      <c r="D88" s="86" t="s">
        <v>294</v>
      </c>
      <c r="E88" s="68" t="str">
        <f t="shared" si="3"/>
        <v>No</v>
      </c>
      <c r="F88" s="87"/>
      <c r="G88" s="24">
        <f>'4. HICM'!Q13</f>
        <v>0</v>
      </c>
      <c r="H88" s="87"/>
      <c r="I88" s="1" t="s">
        <v>331</v>
      </c>
      <c r="J88" s="1" t="s">
        <v>332</v>
      </c>
    </row>
    <row r="89" spans="2:10" x14ac:dyDescent="0.3">
      <c r="B89" s="99" t="s">
        <v>333</v>
      </c>
      <c r="C89" s="99"/>
      <c r="D89" s="86" t="s">
        <v>298</v>
      </c>
      <c r="E89" s="68" t="str">
        <f t="shared" si="3"/>
        <v>No</v>
      </c>
      <c r="F89" s="87"/>
      <c r="G89" s="24">
        <f>'4. HICM'!Q14</f>
        <v>0</v>
      </c>
      <c r="H89" s="87"/>
      <c r="I89" s="1" t="s">
        <v>334</v>
      </c>
      <c r="J89" s="1" t="s">
        <v>335</v>
      </c>
    </row>
    <row r="90" spans="2:10" x14ac:dyDescent="0.3">
      <c r="B90" s="99" t="s">
        <v>336</v>
      </c>
      <c r="C90" s="99"/>
      <c r="D90" s="86" t="s">
        <v>337</v>
      </c>
      <c r="E90" s="68" t="str">
        <f t="shared" si="3"/>
        <v>No</v>
      </c>
      <c r="F90" s="87"/>
      <c r="G90" s="24">
        <f>'4. HICM'!Q15</f>
        <v>0</v>
      </c>
      <c r="H90" s="87"/>
      <c r="I90" s="1" t="s">
        <v>338</v>
      </c>
      <c r="J90" s="1" t="s">
        <v>339</v>
      </c>
    </row>
    <row r="91" spans="2:10" x14ac:dyDescent="0.3">
      <c r="B91" s="99" t="s">
        <v>340</v>
      </c>
      <c r="C91" s="99"/>
      <c r="D91" s="86" t="s">
        <v>341</v>
      </c>
      <c r="E91" s="68" t="str">
        <f t="shared" si="3"/>
        <v>No</v>
      </c>
      <c r="F91" s="87"/>
      <c r="G91" s="24">
        <f>'4. HICM'!Q16</f>
        <v>0</v>
      </c>
      <c r="H91" s="87"/>
      <c r="I91" s="1" t="s">
        <v>342</v>
      </c>
      <c r="J91" s="1" t="s">
        <v>343</v>
      </c>
    </row>
    <row r="92" spans="2:10" x14ac:dyDescent="0.3">
      <c r="B92" s="99" t="s">
        <v>344</v>
      </c>
      <c r="C92" s="99"/>
      <c r="D92" s="86" t="s">
        <v>345</v>
      </c>
      <c r="E92" s="68" t="str">
        <f t="shared" si="3"/>
        <v>No</v>
      </c>
      <c r="F92" s="87"/>
      <c r="G92" s="24">
        <f>'4. HICM'!Q17</f>
        <v>0</v>
      </c>
      <c r="H92" s="87"/>
      <c r="I92" s="1" t="s">
        <v>346</v>
      </c>
      <c r="J92" s="1" t="s">
        <v>347</v>
      </c>
    </row>
    <row r="93" spans="2:10" x14ac:dyDescent="0.3">
      <c r="B93" s="99" t="s">
        <v>348</v>
      </c>
      <c r="C93" s="99"/>
      <c r="D93" s="86" t="s">
        <v>349</v>
      </c>
      <c r="E93" s="68" t="str">
        <f t="shared" si="3"/>
        <v>No</v>
      </c>
      <c r="F93" s="87"/>
      <c r="G93" s="24">
        <f>'4. HICM'!Q18</f>
        <v>0</v>
      </c>
      <c r="H93" s="87"/>
      <c r="I93" s="1" t="s">
        <v>350</v>
      </c>
      <c r="J93" s="1" t="s">
        <v>351</v>
      </c>
    </row>
    <row r="94" spans="2:10" x14ac:dyDescent="0.3">
      <c r="B94" s="99" t="s">
        <v>352</v>
      </c>
      <c r="C94" s="99"/>
      <c r="D94" s="86" t="s">
        <v>353</v>
      </c>
      <c r="E94" s="68" t="str">
        <f t="shared" si="3"/>
        <v>No</v>
      </c>
      <c r="F94" s="87"/>
      <c r="G94" s="24">
        <f>'4. HICM'!Q19</f>
        <v>0</v>
      </c>
      <c r="H94" s="87"/>
      <c r="I94" s="1" t="s">
        <v>354</v>
      </c>
      <c r="J94" s="1" t="s">
        <v>355</v>
      </c>
    </row>
    <row r="95" spans="2:10" x14ac:dyDescent="0.3">
      <c r="B95" s="99" t="s">
        <v>356</v>
      </c>
      <c r="C95" s="99"/>
      <c r="D95" s="86" t="s">
        <v>357</v>
      </c>
      <c r="E95" s="68" t="str">
        <f t="shared" si="3"/>
        <v>No</v>
      </c>
      <c r="F95" s="87"/>
      <c r="G95" s="24">
        <f>'4. HICM'!Q23</f>
        <v>0</v>
      </c>
      <c r="H95" s="87"/>
      <c r="I95" s="1" t="s">
        <v>358</v>
      </c>
      <c r="J95" s="1" t="s">
        <v>359</v>
      </c>
    </row>
    <row r="96" spans="2:10" x14ac:dyDescent="0.3">
      <c r="B96" s="99" t="s">
        <v>360</v>
      </c>
      <c r="C96" s="99"/>
      <c r="D96" s="86" t="s">
        <v>306</v>
      </c>
      <c r="E96" s="68" t="str">
        <f t="shared" si="3"/>
        <v>No</v>
      </c>
      <c r="F96" s="87"/>
      <c r="G96" s="24">
        <f>'4. HICM'!R12</f>
        <v>0</v>
      </c>
      <c r="H96" s="87"/>
      <c r="I96" s="1" t="s">
        <v>361</v>
      </c>
      <c r="J96" s="1" t="s">
        <v>362</v>
      </c>
    </row>
    <row r="97" spans="2:10" x14ac:dyDescent="0.3">
      <c r="B97" s="99" t="s">
        <v>363</v>
      </c>
      <c r="C97" s="99"/>
      <c r="D97" s="86" t="s">
        <v>310</v>
      </c>
      <c r="E97" s="68" t="str">
        <f t="shared" si="3"/>
        <v>No</v>
      </c>
      <c r="F97" s="87"/>
      <c r="G97" s="24">
        <f>'4. HICM'!R13</f>
        <v>0</v>
      </c>
      <c r="H97" s="87"/>
      <c r="I97" s="1" t="s">
        <v>364</v>
      </c>
      <c r="J97" s="1" t="s">
        <v>365</v>
      </c>
    </row>
    <row r="98" spans="2:10" x14ac:dyDescent="0.3">
      <c r="B98" s="99" t="s">
        <v>366</v>
      </c>
      <c r="C98" s="99"/>
      <c r="D98" s="86" t="s">
        <v>314</v>
      </c>
      <c r="E98" s="68" t="str">
        <f t="shared" si="3"/>
        <v>No</v>
      </c>
      <c r="F98" s="87"/>
      <c r="G98" s="24">
        <f>'4. HICM'!R14</f>
        <v>0</v>
      </c>
      <c r="H98" s="87"/>
      <c r="I98" s="1" t="s">
        <v>367</v>
      </c>
      <c r="J98" s="1" t="s">
        <v>368</v>
      </c>
    </row>
    <row r="99" spans="2:10" x14ac:dyDescent="0.3">
      <c r="B99" s="99" t="s">
        <v>369</v>
      </c>
      <c r="C99" s="99"/>
      <c r="D99" s="86" t="s">
        <v>370</v>
      </c>
      <c r="E99" s="68" t="str">
        <f t="shared" si="3"/>
        <v>No</v>
      </c>
      <c r="F99" s="87"/>
      <c r="G99" s="24">
        <f>'4. HICM'!R15</f>
        <v>0</v>
      </c>
      <c r="H99" s="87"/>
      <c r="I99" s="1" t="s">
        <v>371</v>
      </c>
      <c r="J99" s="1" t="s">
        <v>372</v>
      </c>
    </row>
    <row r="100" spans="2:10" x14ac:dyDescent="0.3">
      <c r="B100" s="99" t="s">
        <v>373</v>
      </c>
      <c r="C100" s="99"/>
      <c r="D100" s="86" t="s">
        <v>374</v>
      </c>
      <c r="E100" s="68" t="str">
        <f t="shared" si="3"/>
        <v>No</v>
      </c>
      <c r="F100" s="87"/>
      <c r="G100" s="24">
        <f>'4. HICM'!R16</f>
        <v>0</v>
      </c>
      <c r="H100" s="87"/>
      <c r="I100" s="1" t="s">
        <v>375</v>
      </c>
      <c r="J100" s="1" t="s">
        <v>376</v>
      </c>
    </row>
    <row r="101" spans="2:10" x14ac:dyDescent="0.3">
      <c r="B101" s="99" t="s">
        <v>377</v>
      </c>
      <c r="C101" s="99"/>
      <c r="D101" s="86" t="s">
        <v>378</v>
      </c>
      <c r="E101" s="68" t="str">
        <f t="shared" si="3"/>
        <v>No</v>
      </c>
      <c r="F101" s="87"/>
      <c r="G101" s="24">
        <f>'4. HICM'!R17</f>
        <v>0</v>
      </c>
      <c r="H101" s="87"/>
      <c r="I101" s="1" t="s">
        <v>379</v>
      </c>
      <c r="J101" s="1" t="s">
        <v>380</v>
      </c>
    </row>
    <row r="102" spans="2:10" x14ac:dyDescent="0.3">
      <c r="B102" s="99" t="s">
        <v>381</v>
      </c>
      <c r="C102" s="99"/>
      <c r="D102" s="86" t="s">
        <v>382</v>
      </c>
      <c r="E102" s="68" t="str">
        <f t="shared" si="3"/>
        <v>No</v>
      </c>
      <c r="F102" s="87"/>
      <c r="G102" s="24">
        <f>'4. HICM'!R18</f>
        <v>0</v>
      </c>
      <c r="H102" s="87"/>
      <c r="I102" s="1" t="s">
        <v>383</v>
      </c>
      <c r="J102" s="1" t="s">
        <v>384</v>
      </c>
    </row>
    <row r="103" spans="2:10" x14ac:dyDescent="0.3">
      <c r="B103" s="99" t="s">
        <v>385</v>
      </c>
      <c r="C103" s="99"/>
      <c r="D103" s="86" t="s">
        <v>386</v>
      </c>
      <c r="E103" s="68" t="str">
        <f t="shared" si="3"/>
        <v>No</v>
      </c>
      <c r="F103" s="87"/>
      <c r="G103" s="24">
        <f>'4. HICM'!R19</f>
        <v>0</v>
      </c>
      <c r="H103" s="87"/>
      <c r="I103" s="1" t="s">
        <v>387</v>
      </c>
      <c r="J103" s="1" t="s">
        <v>388</v>
      </c>
    </row>
    <row r="104" spans="2:10" x14ac:dyDescent="0.3">
      <c r="B104" s="99" t="s">
        <v>389</v>
      </c>
      <c r="C104" s="99"/>
      <c r="D104" s="86" t="s">
        <v>390</v>
      </c>
      <c r="E104" s="68" t="str">
        <f t="shared" si="3"/>
        <v>No</v>
      </c>
      <c r="F104" s="87"/>
      <c r="G104" s="24">
        <f>'4. HICM'!R23</f>
        <v>0</v>
      </c>
      <c r="H104" s="87"/>
      <c r="I104" s="1" t="s">
        <v>391</v>
      </c>
      <c r="J104" s="1" t="s">
        <v>392</v>
      </c>
    </row>
    <row r="105" spans="2:10" s="55" customFormat="1" x14ac:dyDescent="0.3">
      <c r="B105" s="99" t="s">
        <v>393</v>
      </c>
      <c r="C105" s="99"/>
      <c r="D105" s="86" t="s">
        <v>394</v>
      </c>
      <c r="E105" s="68" t="str">
        <f t="shared" si="3"/>
        <v>No</v>
      </c>
      <c r="F105" s="87"/>
      <c r="G105" s="24">
        <f>'4. HICM'!S12</f>
        <v>0</v>
      </c>
      <c r="H105" s="87"/>
      <c r="I105" s="1" t="s">
        <v>395</v>
      </c>
      <c r="J105" s="1" t="s">
        <v>396</v>
      </c>
    </row>
    <row r="106" spans="2:10" s="55" customFormat="1" x14ac:dyDescent="0.3">
      <c r="B106" s="99" t="s">
        <v>397</v>
      </c>
      <c r="C106" s="99"/>
      <c r="D106" s="86" t="s">
        <v>398</v>
      </c>
      <c r="E106" s="68" t="str">
        <f t="shared" si="3"/>
        <v>No</v>
      </c>
      <c r="F106" s="87"/>
      <c r="G106" s="24">
        <f>'4. HICM'!S13</f>
        <v>0</v>
      </c>
      <c r="H106" s="87"/>
      <c r="I106" s="1" t="s">
        <v>399</v>
      </c>
      <c r="J106" s="1" t="s">
        <v>400</v>
      </c>
    </row>
    <row r="107" spans="2:10" s="55" customFormat="1" x14ac:dyDescent="0.3">
      <c r="B107" s="99" t="s">
        <v>401</v>
      </c>
      <c r="C107" s="99"/>
      <c r="D107" s="86" t="s">
        <v>402</v>
      </c>
      <c r="E107" s="68" t="str">
        <f t="shared" si="3"/>
        <v>No</v>
      </c>
      <c r="F107" s="87"/>
      <c r="G107" s="24">
        <f>'4. HICM'!S14</f>
        <v>0</v>
      </c>
      <c r="H107" s="87"/>
      <c r="I107" s="1" t="s">
        <v>403</v>
      </c>
      <c r="J107" s="1" t="s">
        <v>404</v>
      </c>
    </row>
    <row r="108" spans="2:10" s="55" customFormat="1" x14ac:dyDescent="0.3">
      <c r="B108" s="99" t="s">
        <v>405</v>
      </c>
      <c r="C108" s="99"/>
      <c r="D108" s="86" t="s">
        <v>406</v>
      </c>
      <c r="E108" s="68" t="str">
        <f t="shared" si="3"/>
        <v>No</v>
      </c>
      <c r="F108" s="87"/>
      <c r="G108" s="24">
        <f>'4. HICM'!S15</f>
        <v>0</v>
      </c>
      <c r="H108" s="87"/>
      <c r="I108" s="1" t="s">
        <v>407</v>
      </c>
      <c r="J108" s="1" t="s">
        <v>408</v>
      </c>
    </row>
    <row r="109" spans="2:10" s="55" customFormat="1" x14ac:dyDescent="0.3">
      <c r="B109" s="99" t="s">
        <v>409</v>
      </c>
      <c r="C109" s="99"/>
      <c r="D109" s="86" t="s">
        <v>410</v>
      </c>
      <c r="E109" s="68" t="str">
        <f t="shared" si="3"/>
        <v>No</v>
      </c>
      <c r="F109" s="87"/>
      <c r="G109" s="24">
        <f>'4. HICM'!S16</f>
        <v>0</v>
      </c>
      <c r="H109" s="87"/>
      <c r="I109" s="1" t="s">
        <v>411</v>
      </c>
      <c r="J109" s="1" t="s">
        <v>412</v>
      </c>
    </row>
    <row r="110" spans="2:10" s="55" customFormat="1" x14ac:dyDescent="0.3">
      <c r="B110" s="99" t="s">
        <v>413</v>
      </c>
      <c r="C110" s="99"/>
      <c r="D110" s="86" t="s">
        <v>414</v>
      </c>
      <c r="E110" s="68" t="str">
        <f t="shared" si="3"/>
        <v>No</v>
      </c>
      <c r="F110" s="87"/>
      <c r="G110" s="24">
        <f>'4. HICM'!S17</f>
        <v>0</v>
      </c>
      <c r="H110" s="87"/>
      <c r="I110" s="1" t="s">
        <v>415</v>
      </c>
      <c r="J110" s="1" t="s">
        <v>416</v>
      </c>
    </row>
    <row r="111" spans="2:10" s="55" customFormat="1" x14ac:dyDescent="0.3">
      <c r="B111" s="99" t="s">
        <v>417</v>
      </c>
      <c r="C111" s="99"/>
      <c r="D111" s="86" t="s">
        <v>418</v>
      </c>
      <c r="E111" s="68" t="str">
        <f t="shared" si="3"/>
        <v>No</v>
      </c>
      <c r="F111" s="87"/>
      <c r="G111" s="24">
        <f>'4. HICM'!S18</f>
        <v>0</v>
      </c>
      <c r="H111" s="87"/>
      <c r="I111" s="1" t="s">
        <v>419</v>
      </c>
      <c r="J111" s="1" t="s">
        <v>420</v>
      </c>
    </row>
    <row r="112" spans="2:10" s="55" customFormat="1" x14ac:dyDescent="0.3">
      <c r="B112" s="99" t="s">
        <v>421</v>
      </c>
      <c r="C112" s="99"/>
      <c r="D112" s="86" t="s">
        <v>422</v>
      </c>
      <c r="E112" s="68" t="str">
        <f t="shared" si="3"/>
        <v>No</v>
      </c>
      <c r="F112" s="87"/>
      <c r="G112" s="24">
        <f>'4. HICM'!S19</f>
        <v>0</v>
      </c>
      <c r="H112" s="87"/>
      <c r="I112" s="1" t="s">
        <v>423</v>
      </c>
      <c r="J112" s="1" t="s">
        <v>424</v>
      </c>
    </row>
    <row r="113" spans="2:10" s="55" customFormat="1" x14ac:dyDescent="0.3">
      <c r="B113" s="99" t="s">
        <v>425</v>
      </c>
      <c r="C113" s="99"/>
      <c r="D113" s="86" t="s">
        <v>426</v>
      </c>
      <c r="E113" s="68" t="str">
        <f t="shared" si="3"/>
        <v>No</v>
      </c>
      <c r="F113" s="87"/>
      <c r="G113" s="24">
        <f>'4. HICM'!S23</f>
        <v>0</v>
      </c>
      <c r="H113" s="87"/>
      <c r="I113" s="1" t="s">
        <v>427</v>
      </c>
      <c r="J113" s="1" t="s">
        <v>428</v>
      </c>
    </row>
    <row r="114" spans="2:10" x14ac:dyDescent="0.3">
      <c r="B114" s="99" t="s">
        <v>429</v>
      </c>
      <c r="C114" s="99"/>
      <c r="D114" s="86" t="s">
        <v>430</v>
      </c>
      <c r="E114" s="68" t="str">
        <f t="shared" si="3"/>
        <v>Yes</v>
      </c>
      <c r="F114" s="87"/>
      <c r="G114" s="24">
        <f>'4. HICM'!T12</f>
        <v>1</v>
      </c>
      <c r="H114" s="87"/>
      <c r="I114" s="1" t="s">
        <v>431</v>
      </c>
      <c r="J114" s="1" t="s">
        <v>432</v>
      </c>
    </row>
    <row r="115" spans="2:10" x14ac:dyDescent="0.3">
      <c r="B115" s="99" t="s">
        <v>433</v>
      </c>
      <c r="C115" s="99"/>
      <c r="D115" s="86" t="s">
        <v>434</v>
      </c>
      <c r="E115" s="68" t="str">
        <f t="shared" si="3"/>
        <v>Yes</v>
      </c>
      <c r="F115" s="87"/>
      <c r="G115" s="24">
        <f>'4. HICM'!T13</f>
        <v>1</v>
      </c>
      <c r="H115" s="87"/>
      <c r="I115" s="1" t="s">
        <v>435</v>
      </c>
      <c r="J115" s="1" t="s">
        <v>436</v>
      </c>
    </row>
    <row r="116" spans="2:10" x14ac:dyDescent="0.3">
      <c r="B116" s="99" t="s">
        <v>437</v>
      </c>
      <c r="C116" s="99"/>
      <c r="D116" s="86" t="s">
        <v>438</v>
      </c>
      <c r="E116" s="68" t="str">
        <f t="shared" si="3"/>
        <v>Yes</v>
      </c>
      <c r="F116" s="87"/>
      <c r="G116" s="24">
        <f>'4. HICM'!T14</f>
        <v>1</v>
      </c>
      <c r="H116" s="87"/>
      <c r="I116" s="1" t="s">
        <v>439</v>
      </c>
      <c r="J116" s="1" t="s">
        <v>440</v>
      </c>
    </row>
    <row r="117" spans="2:10" x14ac:dyDescent="0.3">
      <c r="B117" s="99" t="s">
        <v>441</v>
      </c>
      <c r="C117" s="99"/>
      <c r="D117" s="86" t="s">
        <v>442</v>
      </c>
      <c r="E117" s="68" t="str">
        <f t="shared" si="3"/>
        <v>Yes</v>
      </c>
      <c r="F117" s="87"/>
      <c r="G117" s="24">
        <f>'4. HICM'!T15</f>
        <v>1</v>
      </c>
      <c r="H117" s="87"/>
      <c r="I117" s="1" t="s">
        <v>443</v>
      </c>
      <c r="J117" s="1" t="s">
        <v>444</v>
      </c>
    </row>
    <row r="118" spans="2:10" x14ac:dyDescent="0.3">
      <c r="B118" s="99" t="s">
        <v>445</v>
      </c>
      <c r="C118" s="99"/>
      <c r="D118" s="86" t="s">
        <v>446</v>
      </c>
      <c r="E118" s="68" t="str">
        <f t="shared" si="3"/>
        <v>Yes</v>
      </c>
      <c r="F118" s="87"/>
      <c r="G118" s="24">
        <f>'4. HICM'!T16</f>
        <v>1</v>
      </c>
      <c r="H118" s="87"/>
      <c r="I118" s="1" t="s">
        <v>447</v>
      </c>
      <c r="J118" s="1" t="s">
        <v>448</v>
      </c>
    </row>
    <row r="119" spans="2:10" x14ac:dyDescent="0.3">
      <c r="B119" s="99" t="s">
        <v>449</v>
      </c>
      <c r="C119" s="99"/>
      <c r="D119" s="86" t="s">
        <v>450</v>
      </c>
      <c r="E119" s="68" t="str">
        <f t="shared" si="3"/>
        <v>Yes</v>
      </c>
      <c r="F119" s="87"/>
      <c r="G119" s="24">
        <f>'4. HICM'!T17</f>
        <v>1</v>
      </c>
      <c r="H119" s="87"/>
      <c r="I119" s="1" t="s">
        <v>451</v>
      </c>
      <c r="J119" s="1" t="s">
        <v>452</v>
      </c>
    </row>
    <row r="120" spans="2:10" x14ac:dyDescent="0.3">
      <c r="B120" s="99" t="s">
        <v>453</v>
      </c>
      <c r="C120" s="99"/>
      <c r="D120" s="86" t="s">
        <v>454</v>
      </c>
      <c r="E120" s="68" t="str">
        <f t="shared" si="3"/>
        <v>Yes</v>
      </c>
      <c r="F120" s="87"/>
      <c r="G120" s="24">
        <f>'4. HICM'!T18</f>
        <v>1</v>
      </c>
      <c r="H120" s="87"/>
      <c r="I120" s="1" t="s">
        <v>455</v>
      </c>
      <c r="J120" s="1" t="s">
        <v>456</v>
      </c>
    </row>
    <row r="121" spans="2:10" x14ac:dyDescent="0.3">
      <c r="B121" s="99" t="s">
        <v>457</v>
      </c>
      <c r="C121" s="99"/>
      <c r="D121" s="86" t="s">
        <v>458</v>
      </c>
      <c r="E121" s="68" t="str">
        <f t="shared" si="3"/>
        <v>Yes</v>
      </c>
      <c r="F121" s="87"/>
      <c r="G121" s="24">
        <f>'4. HICM'!T19</f>
        <v>1</v>
      </c>
      <c r="H121" s="87"/>
      <c r="I121" s="1" t="s">
        <v>459</v>
      </c>
      <c r="J121" s="1" t="s">
        <v>460</v>
      </c>
    </row>
    <row r="122" spans="2:10" x14ac:dyDescent="0.3">
      <c r="B122" s="99" t="s">
        <v>461</v>
      </c>
      <c r="C122" s="99"/>
      <c r="D122" s="86" t="s">
        <v>462</v>
      </c>
      <c r="E122" s="68" t="str">
        <f t="shared" si="3"/>
        <v>Yes</v>
      </c>
      <c r="F122" s="87"/>
      <c r="G122" s="24">
        <f>'4. HICM'!T23</f>
        <v>1</v>
      </c>
      <c r="H122" s="87"/>
      <c r="I122" s="1" t="s">
        <v>463</v>
      </c>
      <c r="J122" s="1" t="s">
        <v>464</v>
      </c>
    </row>
    <row r="123" spans="2:10" x14ac:dyDescent="0.3">
      <c r="B123" s="99" t="s">
        <v>465</v>
      </c>
      <c r="C123" s="99"/>
      <c r="D123" s="86" t="s">
        <v>466</v>
      </c>
      <c r="E123" s="68" t="str">
        <f t="shared" si="3"/>
        <v>No</v>
      </c>
      <c r="F123" s="87"/>
      <c r="G123" s="24">
        <f>'4. HICM'!U12</f>
        <v>0</v>
      </c>
      <c r="H123" s="87"/>
      <c r="I123" s="1" t="s">
        <v>467</v>
      </c>
      <c r="J123" s="1" t="s">
        <v>468</v>
      </c>
    </row>
    <row r="124" spans="2:10" x14ac:dyDescent="0.3">
      <c r="B124" s="99" t="s">
        <v>469</v>
      </c>
      <c r="C124" s="99"/>
      <c r="D124" s="86" t="s">
        <v>470</v>
      </c>
      <c r="E124" s="68" t="str">
        <f t="shared" si="3"/>
        <v>No</v>
      </c>
      <c r="F124" s="87"/>
      <c r="G124" s="24">
        <f>'4. HICM'!U13</f>
        <v>0</v>
      </c>
      <c r="H124" s="87"/>
      <c r="I124" s="1" t="s">
        <v>471</v>
      </c>
      <c r="J124" s="1" t="s">
        <v>472</v>
      </c>
    </row>
    <row r="125" spans="2:10" x14ac:dyDescent="0.3">
      <c r="B125" s="99" t="s">
        <v>473</v>
      </c>
      <c r="C125" s="99"/>
      <c r="D125" s="86" t="s">
        <v>474</v>
      </c>
      <c r="E125" s="68" t="str">
        <f t="shared" si="3"/>
        <v>No</v>
      </c>
      <c r="F125" s="87"/>
      <c r="G125" s="24">
        <f>'4. HICM'!U14</f>
        <v>0</v>
      </c>
      <c r="H125" s="87"/>
      <c r="I125" s="1" t="s">
        <v>475</v>
      </c>
      <c r="J125" s="1" t="s">
        <v>476</v>
      </c>
    </row>
    <row r="126" spans="2:10" x14ac:dyDescent="0.3">
      <c r="B126" s="99" t="s">
        <v>477</v>
      </c>
      <c r="C126" s="99"/>
      <c r="D126" s="86" t="s">
        <v>478</v>
      </c>
      <c r="E126" s="68" t="str">
        <f t="shared" si="3"/>
        <v>No</v>
      </c>
      <c r="F126" s="87"/>
      <c r="G126" s="24">
        <f>'4. HICM'!U15</f>
        <v>0</v>
      </c>
      <c r="H126" s="87"/>
      <c r="I126" s="1" t="s">
        <v>479</v>
      </c>
      <c r="J126" s="1" t="s">
        <v>480</v>
      </c>
    </row>
    <row r="127" spans="2:10" x14ac:dyDescent="0.3">
      <c r="B127" s="99" t="s">
        <v>481</v>
      </c>
      <c r="C127" s="99"/>
      <c r="D127" s="86" t="s">
        <v>482</v>
      </c>
      <c r="E127" s="68" t="str">
        <f t="shared" si="3"/>
        <v>No</v>
      </c>
      <c r="F127" s="87"/>
      <c r="G127" s="24">
        <f>'4. HICM'!U16</f>
        <v>0</v>
      </c>
      <c r="H127" s="87"/>
      <c r="I127" s="1" t="s">
        <v>483</v>
      </c>
      <c r="J127" s="1" t="s">
        <v>484</v>
      </c>
    </row>
    <row r="128" spans="2:10" x14ac:dyDescent="0.3">
      <c r="B128" s="99" t="s">
        <v>485</v>
      </c>
      <c r="C128" s="99"/>
      <c r="D128" s="86" t="s">
        <v>486</v>
      </c>
      <c r="E128" s="68" t="str">
        <f t="shared" si="3"/>
        <v>No</v>
      </c>
      <c r="F128" s="87"/>
      <c r="G128" s="24">
        <f>'4. HICM'!U17</f>
        <v>0</v>
      </c>
      <c r="H128" s="87"/>
      <c r="I128" s="1" t="s">
        <v>487</v>
      </c>
      <c r="J128" s="1" t="s">
        <v>488</v>
      </c>
    </row>
    <row r="129" spans="2:10" x14ac:dyDescent="0.3">
      <c r="B129" s="99" t="s">
        <v>489</v>
      </c>
      <c r="C129" s="99"/>
      <c r="D129" s="86" t="s">
        <v>490</v>
      </c>
      <c r="E129" s="68" t="str">
        <f t="shared" si="3"/>
        <v>No</v>
      </c>
      <c r="F129" s="87"/>
      <c r="G129" s="24">
        <f>'4. HICM'!U18</f>
        <v>0</v>
      </c>
      <c r="H129" s="87"/>
      <c r="I129" s="1" t="s">
        <v>491</v>
      </c>
      <c r="J129" s="1" t="s">
        <v>492</v>
      </c>
    </row>
    <row r="130" spans="2:10" x14ac:dyDescent="0.3">
      <c r="B130" s="99" t="s">
        <v>493</v>
      </c>
      <c r="C130" s="99"/>
      <c r="D130" s="86" t="s">
        <v>494</v>
      </c>
      <c r="E130" s="68" t="str">
        <f t="shared" si="3"/>
        <v>No</v>
      </c>
      <c r="F130" s="87"/>
      <c r="G130" s="24">
        <f>'4. HICM'!U19</f>
        <v>0</v>
      </c>
      <c r="H130" s="87"/>
      <c r="I130" s="1" t="s">
        <v>495</v>
      </c>
      <c r="J130" s="1" t="s">
        <v>496</v>
      </c>
    </row>
    <row r="131" spans="2:10" x14ac:dyDescent="0.3">
      <c r="B131" s="99" t="s">
        <v>497</v>
      </c>
      <c r="C131" s="99"/>
      <c r="D131" s="86" t="s">
        <v>498</v>
      </c>
      <c r="E131" s="68" t="str">
        <f t="shared" si="3"/>
        <v>No</v>
      </c>
      <c r="F131" s="87"/>
      <c r="G131" s="24">
        <f>'4. HICM'!U23</f>
        <v>0</v>
      </c>
      <c r="H131" s="87"/>
      <c r="I131" s="1" t="s">
        <v>499</v>
      </c>
      <c r="J131" s="1" t="s">
        <v>500</v>
      </c>
    </row>
    <row r="132" spans="2:10" x14ac:dyDescent="0.3">
      <c r="B132" s="99" t="s">
        <v>501</v>
      </c>
      <c r="C132" s="99"/>
      <c r="D132" s="86" t="s">
        <v>502</v>
      </c>
      <c r="E132" s="68" t="str">
        <f t="shared" si="3"/>
        <v>No</v>
      </c>
      <c r="F132" s="87"/>
      <c r="G132" s="24">
        <f>'4. HICM'!V12</f>
        <v>0</v>
      </c>
      <c r="H132" s="87"/>
      <c r="I132" s="1" t="s">
        <v>503</v>
      </c>
      <c r="J132" s="1" t="s">
        <v>504</v>
      </c>
    </row>
    <row r="133" spans="2:10" x14ac:dyDescent="0.3">
      <c r="B133" s="99" t="s">
        <v>505</v>
      </c>
      <c r="C133" s="99"/>
      <c r="D133" s="86" t="s">
        <v>506</v>
      </c>
      <c r="E133" s="68" t="str">
        <f t="shared" si="3"/>
        <v>No</v>
      </c>
      <c r="F133" s="87"/>
      <c r="G133" s="24">
        <f>'4. HICM'!V13</f>
        <v>0</v>
      </c>
      <c r="H133" s="87"/>
      <c r="I133" s="1" t="s">
        <v>507</v>
      </c>
      <c r="J133" s="1" t="s">
        <v>508</v>
      </c>
    </row>
    <row r="134" spans="2:10" x14ac:dyDescent="0.3">
      <c r="B134" s="99" t="s">
        <v>509</v>
      </c>
      <c r="C134" s="99"/>
      <c r="D134" s="86" t="s">
        <v>510</v>
      </c>
      <c r="E134" s="68" t="str">
        <f t="shared" si="3"/>
        <v>No</v>
      </c>
      <c r="F134" s="87"/>
      <c r="G134" s="24">
        <f>'4. HICM'!V14</f>
        <v>0</v>
      </c>
      <c r="H134" s="87"/>
      <c r="I134" s="1" t="s">
        <v>511</v>
      </c>
      <c r="J134" s="1" t="s">
        <v>512</v>
      </c>
    </row>
    <row r="135" spans="2:10" x14ac:dyDescent="0.3">
      <c r="B135" s="99" t="s">
        <v>513</v>
      </c>
      <c r="C135" s="99"/>
      <c r="D135" s="86" t="s">
        <v>514</v>
      </c>
      <c r="E135" s="68" t="str">
        <f t="shared" si="3"/>
        <v>No</v>
      </c>
      <c r="F135" s="87"/>
      <c r="G135" s="24">
        <f>'4. HICM'!V15</f>
        <v>0</v>
      </c>
      <c r="H135" s="87"/>
      <c r="I135" s="1" t="s">
        <v>515</v>
      </c>
      <c r="J135" s="1" t="s">
        <v>516</v>
      </c>
    </row>
    <row r="136" spans="2:10" x14ac:dyDescent="0.3">
      <c r="B136" s="99" t="s">
        <v>517</v>
      </c>
      <c r="C136" s="99"/>
      <c r="D136" s="86" t="s">
        <v>518</v>
      </c>
      <c r="E136" s="68" t="str">
        <f t="shared" si="3"/>
        <v>No</v>
      </c>
      <c r="F136" s="87"/>
      <c r="G136" s="24">
        <f>'4. HICM'!V16</f>
        <v>0</v>
      </c>
      <c r="H136" s="87"/>
      <c r="I136" s="1" t="s">
        <v>519</v>
      </c>
      <c r="J136" s="1" t="s">
        <v>520</v>
      </c>
    </row>
    <row r="137" spans="2:10" x14ac:dyDescent="0.3">
      <c r="B137" s="99" t="s">
        <v>521</v>
      </c>
      <c r="C137" s="99"/>
      <c r="D137" s="86" t="s">
        <v>522</v>
      </c>
      <c r="E137" s="68" t="str">
        <f t="shared" si="3"/>
        <v>No</v>
      </c>
      <c r="F137" s="87"/>
      <c r="G137" s="24">
        <f>'4. HICM'!V17</f>
        <v>0</v>
      </c>
      <c r="H137" s="87"/>
      <c r="I137" s="1" t="s">
        <v>523</v>
      </c>
      <c r="J137" s="1" t="s">
        <v>524</v>
      </c>
    </row>
    <row r="138" spans="2:10" x14ac:dyDescent="0.3">
      <c r="B138" s="99" t="s">
        <v>525</v>
      </c>
      <c r="C138" s="99"/>
      <c r="D138" s="86" t="s">
        <v>526</v>
      </c>
      <c r="E138" s="68" t="str">
        <f t="shared" si="3"/>
        <v>No</v>
      </c>
      <c r="F138" s="87"/>
      <c r="G138" s="24">
        <f>'4. HICM'!V18</f>
        <v>0</v>
      </c>
      <c r="H138" s="87"/>
      <c r="I138" s="1" t="s">
        <v>527</v>
      </c>
      <c r="J138" s="1" t="s">
        <v>528</v>
      </c>
    </row>
    <row r="139" spans="2:10" x14ac:dyDescent="0.3">
      <c r="B139" s="99" t="s">
        <v>529</v>
      </c>
      <c r="C139" s="99"/>
      <c r="D139" s="86" t="s">
        <v>530</v>
      </c>
      <c r="E139" s="68" t="str">
        <f t="shared" si="3"/>
        <v>No</v>
      </c>
      <c r="F139" s="87"/>
      <c r="G139" s="24">
        <f>'4. HICM'!V19</f>
        <v>0</v>
      </c>
      <c r="H139" s="87"/>
      <c r="I139" s="1" t="s">
        <v>531</v>
      </c>
      <c r="J139" s="1" t="s">
        <v>532</v>
      </c>
    </row>
    <row r="140" spans="2:10" x14ac:dyDescent="0.3">
      <c r="B140" s="99" t="s">
        <v>533</v>
      </c>
      <c r="C140" s="99"/>
      <c r="D140" s="86" t="s">
        <v>534</v>
      </c>
      <c r="E140" s="68" t="str">
        <f t="shared" si="3"/>
        <v>No</v>
      </c>
      <c r="F140" s="87"/>
      <c r="G140" s="24">
        <f>'4. HICM'!V23</f>
        <v>0</v>
      </c>
      <c r="H140" s="87"/>
      <c r="I140" s="1" t="s">
        <v>535</v>
      </c>
      <c r="J140" s="1" t="s">
        <v>536</v>
      </c>
    </row>
    <row r="141" spans="2:10" x14ac:dyDescent="0.3">
      <c r="B141" s="99" t="s">
        <v>537</v>
      </c>
      <c r="C141" s="99"/>
      <c r="D141" s="86" t="s">
        <v>538</v>
      </c>
      <c r="E141" s="68" t="str">
        <f t="shared" si="3"/>
        <v>No</v>
      </c>
      <c r="F141" s="87"/>
      <c r="G141" s="24">
        <f>'4. HICM'!W12</f>
        <v>0</v>
      </c>
      <c r="H141" s="87"/>
      <c r="I141" s="1" t="s">
        <v>539</v>
      </c>
      <c r="J141" s="1" t="s">
        <v>540</v>
      </c>
    </row>
    <row r="142" spans="2:10" x14ac:dyDescent="0.3">
      <c r="B142" s="99" t="s">
        <v>541</v>
      </c>
      <c r="C142" s="99"/>
      <c r="D142" s="86" t="s">
        <v>542</v>
      </c>
      <c r="E142" s="68" t="str">
        <f t="shared" si="3"/>
        <v>No</v>
      </c>
      <c r="F142" s="87"/>
      <c r="G142" s="24">
        <f>'4. HICM'!W13</f>
        <v>0</v>
      </c>
      <c r="H142" s="87"/>
      <c r="I142" s="1" t="s">
        <v>543</v>
      </c>
      <c r="J142" s="1" t="s">
        <v>544</v>
      </c>
    </row>
    <row r="143" spans="2:10" x14ac:dyDescent="0.3">
      <c r="B143" s="99" t="s">
        <v>545</v>
      </c>
      <c r="C143" s="99"/>
      <c r="D143" s="86" t="s">
        <v>546</v>
      </c>
      <c r="E143" s="68" t="str">
        <f t="shared" si="3"/>
        <v>No</v>
      </c>
      <c r="F143" s="87"/>
      <c r="G143" s="24">
        <f>'4. HICM'!W14</f>
        <v>0</v>
      </c>
      <c r="H143" s="87"/>
      <c r="I143" s="1" t="s">
        <v>547</v>
      </c>
      <c r="J143" s="1" t="s">
        <v>548</v>
      </c>
    </row>
    <row r="144" spans="2:10" x14ac:dyDescent="0.3">
      <c r="B144" s="99" t="s">
        <v>549</v>
      </c>
      <c r="C144" s="99"/>
      <c r="D144" s="86" t="s">
        <v>550</v>
      </c>
      <c r="E144" s="68" t="str">
        <f t="shared" si="3"/>
        <v>No</v>
      </c>
      <c r="F144" s="87"/>
      <c r="G144" s="24">
        <f>'4. HICM'!W15</f>
        <v>0</v>
      </c>
      <c r="H144" s="87"/>
      <c r="I144" s="1" t="s">
        <v>551</v>
      </c>
      <c r="J144" s="1" t="s">
        <v>552</v>
      </c>
    </row>
    <row r="145" spans="2:10" x14ac:dyDescent="0.3">
      <c r="B145" s="99" t="s">
        <v>553</v>
      </c>
      <c r="C145" s="99"/>
      <c r="D145" s="86" t="s">
        <v>554</v>
      </c>
      <c r="E145" s="68" t="str">
        <f t="shared" si="3"/>
        <v>No</v>
      </c>
      <c r="F145" s="87"/>
      <c r="G145" s="24">
        <f>'4. HICM'!W16</f>
        <v>0</v>
      </c>
      <c r="H145" s="87"/>
      <c r="I145" s="1" t="s">
        <v>555</v>
      </c>
      <c r="J145" s="1" t="s">
        <v>556</v>
      </c>
    </row>
    <row r="146" spans="2:10" x14ac:dyDescent="0.3">
      <c r="B146" s="99" t="s">
        <v>557</v>
      </c>
      <c r="C146" s="99"/>
      <c r="D146" s="86" t="s">
        <v>558</v>
      </c>
      <c r="E146" s="68" t="str">
        <f t="shared" si="3"/>
        <v>No</v>
      </c>
      <c r="F146" s="87"/>
      <c r="G146" s="24">
        <f>'4. HICM'!W17</f>
        <v>0</v>
      </c>
      <c r="H146" s="87"/>
      <c r="I146" s="1" t="s">
        <v>559</v>
      </c>
      <c r="J146" s="1" t="s">
        <v>560</v>
      </c>
    </row>
    <row r="147" spans="2:10" x14ac:dyDescent="0.3">
      <c r="B147" s="99" t="s">
        <v>561</v>
      </c>
      <c r="C147" s="99"/>
      <c r="D147" s="86" t="s">
        <v>562</v>
      </c>
      <c r="E147" s="68" t="str">
        <f t="shared" si="3"/>
        <v>No</v>
      </c>
      <c r="F147" s="87"/>
      <c r="G147" s="24">
        <f>'4. HICM'!W18</f>
        <v>0</v>
      </c>
      <c r="H147" s="87"/>
      <c r="I147" s="1" t="s">
        <v>563</v>
      </c>
      <c r="J147" s="1" t="s">
        <v>564</v>
      </c>
    </row>
    <row r="148" spans="2:10" x14ac:dyDescent="0.3">
      <c r="B148" s="99" t="s">
        <v>565</v>
      </c>
      <c r="C148" s="99"/>
      <c r="D148" s="86" t="s">
        <v>566</v>
      </c>
      <c r="E148" s="68" t="str">
        <f t="shared" si="3"/>
        <v>No</v>
      </c>
      <c r="F148" s="87"/>
      <c r="G148" s="24">
        <f>'4. HICM'!W19</f>
        <v>0</v>
      </c>
      <c r="H148" s="87"/>
      <c r="I148" s="1" t="s">
        <v>567</v>
      </c>
      <c r="J148" s="1" t="s">
        <v>568</v>
      </c>
    </row>
    <row r="149" spans="2:10" x14ac:dyDescent="0.3">
      <c r="B149" s="99" t="s">
        <v>569</v>
      </c>
      <c r="C149" s="99"/>
      <c r="D149" s="86" t="s">
        <v>570</v>
      </c>
      <c r="E149" s="68" t="str">
        <f t="shared" si="3"/>
        <v>No</v>
      </c>
      <c r="F149" s="87"/>
      <c r="G149" s="24">
        <f>'4. HICM'!W23</f>
        <v>0</v>
      </c>
      <c r="H149" s="87"/>
      <c r="I149" s="1" t="s">
        <v>571</v>
      </c>
      <c r="J149" s="1" t="s">
        <v>572</v>
      </c>
    </row>
    <row r="150" spans="2:10" x14ac:dyDescent="0.3">
      <c r="B150" s="87"/>
      <c r="C150" s="87"/>
      <c r="D150" s="87"/>
      <c r="E150" s="87"/>
      <c r="F150" s="87"/>
      <c r="H150" s="87"/>
      <c r="I150" s="1" t="s">
        <v>573</v>
      </c>
      <c r="J150" s="1" t="s">
        <v>574</v>
      </c>
    </row>
    <row r="151" spans="2:10" x14ac:dyDescent="0.3">
      <c r="B151" s="99" t="s">
        <v>191</v>
      </c>
      <c r="C151" s="99"/>
      <c r="D151" s="99"/>
      <c r="E151" s="68" t="str">
        <f>IF(G151=(COUNTA(G87:G149)),"Yes","No")</f>
        <v>No</v>
      </c>
      <c r="F151" s="87"/>
      <c r="G151" s="1">
        <f>SUM(G87:G149)</f>
        <v>9</v>
      </c>
      <c r="H151" s="87"/>
      <c r="I151" s="1" t="s">
        <v>575</v>
      </c>
      <c r="J151" s="1" t="s">
        <v>576</v>
      </c>
    </row>
    <row r="152" spans="2:10" x14ac:dyDescent="0.3">
      <c r="B152" s="87"/>
      <c r="C152" s="87"/>
      <c r="D152" s="87"/>
      <c r="E152" s="87"/>
      <c r="F152" s="87"/>
      <c r="H152" s="87"/>
      <c r="I152" s="1" t="s">
        <v>577</v>
      </c>
      <c r="J152" s="1" t="s">
        <v>578</v>
      </c>
    </row>
    <row r="153" spans="2:10" x14ac:dyDescent="0.3">
      <c r="B153" s="50" t="s">
        <v>75</v>
      </c>
      <c r="C153" s="59" t="s">
        <v>196</v>
      </c>
      <c r="D153" s="87"/>
      <c r="E153" s="87"/>
      <c r="F153" s="87"/>
      <c r="H153" s="87"/>
    </row>
    <row r="154" spans="2:10" x14ac:dyDescent="0.3">
      <c r="B154" s="87"/>
      <c r="C154" s="87"/>
      <c r="D154" s="25" t="s">
        <v>169</v>
      </c>
      <c r="E154" s="25" t="s">
        <v>170</v>
      </c>
      <c r="F154" s="87"/>
      <c r="H154" s="87"/>
    </row>
    <row r="155" spans="2:10" x14ac:dyDescent="0.3">
      <c r="B155" s="99" t="s">
        <v>579</v>
      </c>
      <c r="C155" s="99"/>
      <c r="D155" s="86" t="s">
        <v>580</v>
      </c>
      <c r="E155" s="68" t="str">
        <f>IF(G155=1,"Yes","No")</f>
        <v>No</v>
      </c>
      <c r="F155" s="87"/>
      <c r="G155" s="24">
        <f>'5. Narrative'!L8</f>
        <v>0</v>
      </c>
      <c r="H155" s="87"/>
    </row>
    <row r="156" spans="2:10" x14ac:dyDescent="0.3">
      <c r="B156" s="99" t="s">
        <v>581</v>
      </c>
      <c r="C156" s="99"/>
      <c r="D156" s="86" t="s">
        <v>582</v>
      </c>
      <c r="E156" s="68" t="str">
        <f>IF(G156=1,"Yes","No")</f>
        <v>No</v>
      </c>
      <c r="F156" s="87"/>
      <c r="G156" s="24">
        <f>'5. Narrative'!L12</f>
        <v>0</v>
      </c>
      <c r="H156" s="87"/>
    </row>
    <row r="157" spans="2:10" x14ac:dyDescent="0.3">
      <c r="B157" s="87"/>
      <c r="C157" s="87"/>
      <c r="D157" s="87"/>
      <c r="E157" s="87"/>
      <c r="F157" s="87"/>
      <c r="H157" s="87"/>
    </row>
    <row r="158" spans="2:10" x14ac:dyDescent="0.3">
      <c r="B158" s="99" t="s">
        <v>191</v>
      </c>
      <c r="C158" s="99"/>
      <c r="D158" s="99"/>
      <c r="E158" s="68" t="str">
        <f>IF(G158=(COUNTA(G155:G156)),"Yes","No")</f>
        <v>No</v>
      </c>
      <c r="F158" s="87"/>
      <c r="G158" s="1">
        <f>SUM(G155:G156)</f>
        <v>0</v>
      </c>
      <c r="H158" s="87"/>
    </row>
    <row r="159" spans="2:10" x14ac:dyDescent="0.3">
      <c r="B159" s="87"/>
      <c r="C159" s="87"/>
      <c r="D159" s="87"/>
      <c r="E159" s="87"/>
      <c r="F159" s="87"/>
      <c r="H159" s="87"/>
    </row>
    <row r="160" spans="2:10" x14ac:dyDescent="0.3">
      <c r="B160" s="50" t="s">
        <v>145</v>
      </c>
      <c r="C160" s="59" t="s">
        <v>196</v>
      </c>
      <c r="D160" s="87"/>
      <c r="E160" s="87"/>
      <c r="F160" s="87"/>
      <c r="H160" s="87"/>
    </row>
    <row r="161" spans="2:7" x14ac:dyDescent="0.3">
      <c r="B161" s="87"/>
      <c r="C161" s="87"/>
      <c r="D161" s="25" t="s">
        <v>169</v>
      </c>
      <c r="E161" s="25" t="s">
        <v>170</v>
      </c>
      <c r="F161" s="87"/>
    </row>
    <row r="162" spans="2:7" x14ac:dyDescent="0.3">
      <c r="B162" s="99" t="s">
        <v>583</v>
      </c>
      <c r="C162" s="99"/>
      <c r="D162" s="86" t="s">
        <v>584</v>
      </c>
      <c r="E162" s="68" t="str">
        <f>IF(G162=1,"Yes","No")</f>
        <v>No</v>
      </c>
      <c r="F162" s="87"/>
      <c r="G162" s="24">
        <f>'6. iBCF'!H19</f>
        <v>0</v>
      </c>
    </row>
    <row r="163" spans="2:7" x14ac:dyDescent="0.3">
      <c r="B163" s="99" t="s">
        <v>585</v>
      </c>
      <c r="C163" s="99"/>
      <c r="D163" s="86" t="s">
        <v>586</v>
      </c>
      <c r="E163" s="68" t="str">
        <f t="shared" ref="E163:E170" si="4">IF(G163=1,"Yes","No")</f>
        <v>No</v>
      </c>
      <c r="F163" s="87"/>
      <c r="G163" s="24">
        <f>'6. iBCF'!I19</f>
        <v>0</v>
      </c>
    </row>
    <row r="164" spans="2:7" x14ac:dyDescent="0.3">
      <c r="B164" s="99" t="s">
        <v>587</v>
      </c>
      <c r="C164" s="99"/>
      <c r="D164" s="86" t="s">
        <v>588</v>
      </c>
      <c r="E164" s="68" t="str">
        <f t="shared" si="4"/>
        <v>No</v>
      </c>
      <c r="F164" s="87"/>
      <c r="G164" s="24">
        <f>'6. iBCF'!J19</f>
        <v>0</v>
      </c>
    </row>
    <row r="165" spans="2:7" x14ac:dyDescent="0.3">
      <c r="B165" s="99" t="s">
        <v>589</v>
      </c>
      <c r="C165" s="99"/>
      <c r="D165" s="86" t="s">
        <v>590</v>
      </c>
      <c r="E165" s="68" t="str">
        <f t="shared" si="4"/>
        <v>No</v>
      </c>
      <c r="F165" s="87"/>
      <c r="G165" s="24">
        <f>'6. iBCF'!H20</f>
        <v>0</v>
      </c>
    </row>
    <row r="166" spans="2:7" x14ac:dyDescent="0.3">
      <c r="B166" s="99" t="s">
        <v>591</v>
      </c>
      <c r="C166" s="99"/>
      <c r="D166" s="86" t="s">
        <v>592</v>
      </c>
      <c r="E166" s="68" t="str">
        <f t="shared" si="4"/>
        <v>No</v>
      </c>
      <c r="F166" s="87"/>
      <c r="G166" s="24">
        <f>'6. iBCF'!I20</f>
        <v>0</v>
      </c>
    </row>
    <row r="167" spans="2:7" x14ac:dyDescent="0.3">
      <c r="B167" s="99" t="s">
        <v>593</v>
      </c>
      <c r="C167" s="99"/>
      <c r="D167" s="86" t="s">
        <v>594</v>
      </c>
      <c r="E167" s="68" t="str">
        <f t="shared" si="4"/>
        <v>No</v>
      </c>
      <c r="F167" s="87"/>
      <c r="G167" s="24">
        <f>'6. iBCF'!J20</f>
        <v>0</v>
      </c>
    </row>
    <row r="168" spans="2:7" x14ac:dyDescent="0.3">
      <c r="B168" s="99" t="s">
        <v>595</v>
      </c>
      <c r="C168" s="99"/>
      <c r="D168" s="86" t="s">
        <v>596</v>
      </c>
      <c r="E168" s="68" t="str">
        <f t="shared" si="4"/>
        <v>No</v>
      </c>
      <c r="F168" s="87"/>
      <c r="G168" s="24">
        <f>'6. iBCF'!H21</f>
        <v>0</v>
      </c>
    </row>
    <row r="169" spans="2:7" x14ac:dyDescent="0.3">
      <c r="B169" s="99" t="s">
        <v>597</v>
      </c>
      <c r="C169" s="99"/>
      <c r="D169" s="86" t="s">
        <v>598</v>
      </c>
      <c r="E169" s="68" t="str">
        <f t="shared" si="4"/>
        <v>No</v>
      </c>
      <c r="F169" s="87"/>
      <c r="G169" s="24">
        <f>'6. iBCF'!I21</f>
        <v>0</v>
      </c>
    </row>
    <row r="170" spans="2:7" x14ac:dyDescent="0.3">
      <c r="B170" s="99" t="s">
        <v>599</v>
      </c>
      <c r="C170" s="99"/>
      <c r="D170" s="86" t="s">
        <v>600</v>
      </c>
      <c r="E170" s="68" t="str">
        <f t="shared" si="4"/>
        <v>No</v>
      </c>
      <c r="F170" s="87"/>
      <c r="G170" s="24">
        <f>'6. iBCF'!J21</f>
        <v>0</v>
      </c>
    </row>
    <row r="171" spans="2:7" x14ac:dyDescent="0.3">
      <c r="B171" s="87"/>
      <c r="C171" s="87"/>
      <c r="D171" s="87"/>
      <c r="E171" s="87"/>
      <c r="F171" s="87"/>
    </row>
    <row r="172" spans="2:7" x14ac:dyDescent="0.3">
      <c r="B172" s="99" t="s">
        <v>191</v>
      </c>
      <c r="C172" s="99"/>
      <c r="D172" s="99"/>
      <c r="E172" s="68" t="str">
        <f>IF(G172=(COUNTA(G162:G170)),"Yes","No")</f>
        <v>No</v>
      </c>
      <c r="F172" s="87"/>
      <c r="G172" s="1">
        <f>SUM(G162:G170)</f>
        <v>0</v>
      </c>
    </row>
    <row r="173" spans="2:7" x14ac:dyDescent="0.3">
      <c r="B173" s="87"/>
      <c r="C173" s="87"/>
      <c r="D173" s="87"/>
      <c r="E173" s="87"/>
      <c r="F173" s="87"/>
    </row>
    <row r="174" spans="2:7" x14ac:dyDescent="0.3">
      <c r="B174" s="87"/>
      <c r="C174" s="87"/>
      <c r="D174" s="59" t="s">
        <v>196</v>
      </c>
      <c r="E174" s="87"/>
      <c r="F174" s="87"/>
    </row>
    <row r="175" spans="2:7" x14ac:dyDescent="0.3">
      <c r="B175" s="87"/>
      <c r="C175" s="87"/>
      <c r="D175" s="87"/>
      <c r="E175" s="87"/>
      <c r="F175" s="87"/>
    </row>
  </sheetData>
  <sheetProtection password="DCA1" sheet="1" objects="1" scenarios="1"/>
  <mergeCells count="123">
    <mergeCell ref="B151:D151"/>
    <mergeCell ref="B158:D158"/>
    <mergeCell ref="B172:D172"/>
    <mergeCell ref="B71:C71"/>
    <mergeCell ref="B72:C72"/>
    <mergeCell ref="B73:C73"/>
    <mergeCell ref="B74:C74"/>
    <mergeCell ref="B75:C75"/>
    <mergeCell ref="B76:C76"/>
    <mergeCell ref="B77:C77"/>
    <mergeCell ref="B78:C78"/>
    <mergeCell ref="B79:C79"/>
    <mergeCell ref="B80:C80"/>
    <mergeCell ref="B144:C144"/>
    <mergeCell ref="B145:C145"/>
    <mergeCell ref="B146:C146"/>
    <mergeCell ref="B147:C147"/>
    <mergeCell ref="B148:C148"/>
    <mergeCell ref="B105:C105"/>
    <mergeCell ref="B106:C106"/>
    <mergeCell ref="B107:C107"/>
    <mergeCell ref="B108:C108"/>
    <mergeCell ref="B109:C109"/>
    <mergeCell ref="B110:C110"/>
    <mergeCell ref="B149:C149"/>
    <mergeCell ref="B66:C66"/>
    <mergeCell ref="B67:C67"/>
    <mergeCell ref="B68:C68"/>
    <mergeCell ref="B69:C69"/>
    <mergeCell ref="B70:C70"/>
    <mergeCell ref="C14:E14"/>
    <mergeCell ref="C16:E16"/>
    <mergeCell ref="B18:E18"/>
    <mergeCell ref="B46:D46"/>
    <mergeCell ref="B62:D62"/>
    <mergeCell ref="B83:D83"/>
    <mergeCell ref="B111:C111"/>
    <mergeCell ref="B112:C112"/>
    <mergeCell ref="B113:C113"/>
    <mergeCell ref="B40:C40"/>
    <mergeCell ref="B41:C41"/>
    <mergeCell ref="B42:C42"/>
    <mergeCell ref="B43:C43"/>
    <mergeCell ref="B44:C44"/>
    <mergeCell ref="B81:C81"/>
    <mergeCell ref="B50:C50"/>
    <mergeCell ref="B51:C51"/>
    <mergeCell ref="B52:C52"/>
    <mergeCell ref="B53:C53"/>
    <mergeCell ref="B54:C54"/>
    <mergeCell ref="B55:C55"/>
    <mergeCell ref="B56:C56"/>
    <mergeCell ref="B57:C57"/>
    <mergeCell ref="B58:C58"/>
    <mergeCell ref="B59:C59"/>
    <mergeCell ref="B60:C60"/>
    <mergeCell ref="B139:C139"/>
    <mergeCell ref="B130:C130"/>
    <mergeCell ref="B131:C131"/>
    <mergeCell ref="B132:C132"/>
    <mergeCell ref="B133:C133"/>
    <mergeCell ref="B124:C124"/>
    <mergeCell ref="B125:C125"/>
    <mergeCell ref="B126:C126"/>
    <mergeCell ref="B127:C127"/>
    <mergeCell ref="B128:C128"/>
    <mergeCell ref="B140:C140"/>
    <mergeCell ref="B141:C141"/>
    <mergeCell ref="B142:C142"/>
    <mergeCell ref="B143:C143"/>
    <mergeCell ref="B134:C134"/>
    <mergeCell ref="B135:C135"/>
    <mergeCell ref="B136:C136"/>
    <mergeCell ref="B137:C137"/>
    <mergeCell ref="B138:C138"/>
    <mergeCell ref="B164:C164"/>
    <mergeCell ref="B165:C165"/>
    <mergeCell ref="B166:C166"/>
    <mergeCell ref="B167:C167"/>
    <mergeCell ref="B168:C168"/>
    <mergeCell ref="B169:C169"/>
    <mergeCell ref="B170:C170"/>
    <mergeCell ref="B35:C35"/>
    <mergeCell ref="B87:C87"/>
    <mergeCell ref="B88:C88"/>
    <mergeCell ref="B89:C89"/>
    <mergeCell ref="B90:C90"/>
    <mergeCell ref="B91:C91"/>
    <mergeCell ref="B92:C92"/>
    <mergeCell ref="B93:C93"/>
    <mergeCell ref="B94:C94"/>
    <mergeCell ref="B155:C155"/>
    <mergeCell ref="B156:C156"/>
    <mergeCell ref="B100:C100"/>
    <mergeCell ref="B101:C101"/>
    <mergeCell ref="B102:C102"/>
    <mergeCell ref="B103:C103"/>
    <mergeCell ref="B104:C104"/>
    <mergeCell ref="B95:C95"/>
    <mergeCell ref="B2:D2"/>
    <mergeCell ref="B20:C20"/>
    <mergeCell ref="B1:E1"/>
    <mergeCell ref="B6:E6"/>
    <mergeCell ref="C8:E8"/>
    <mergeCell ref="C10:E10"/>
    <mergeCell ref="C12:E12"/>
    <mergeCell ref="B162:C162"/>
    <mergeCell ref="B163:C163"/>
    <mergeCell ref="B96:C96"/>
    <mergeCell ref="B97:C97"/>
    <mergeCell ref="B98:C98"/>
    <mergeCell ref="B99:C99"/>
    <mergeCell ref="B119:C119"/>
    <mergeCell ref="B120:C120"/>
    <mergeCell ref="B121:C121"/>
    <mergeCell ref="B122:C122"/>
    <mergeCell ref="B123:C123"/>
    <mergeCell ref="B114:C114"/>
    <mergeCell ref="B115:C115"/>
    <mergeCell ref="B116:C116"/>
    <mergeCell ref="B117:C117"/>
    <mergeCell ref="B118:C118"/>
    <mergeCell ref="B129:C129"/>
  </mergeCells>
  <conditionalFormatting sqref="C23:C27">
    <cfRule type="cellIs" dxfId="7" priority="8" operator="equal">
      <formula>0</formula>
    </cfRule>
  </conditionalFormatting>
  <conditionalFormatting sqref="E46 E62 E83 E151 E158 E172 E40:E44 E50:E60 E66:E81 E155:E156 E162:E170 E87:E149">
    <cfRule type="cellIs" dxfId="6" priority="2" operator="equal">
      <formula>"Yes"</formula>
    </cfRule>
  </conditionalFormatting>
  <conditionalFormatting sqref="B20:C20">
    <cfRule type="expression" dxfId="5" priority="12">
      <formula>$G$22=0</formula>
    </cfRule>
  </conditionalFormatting>
  <conditionalFormatting sqref="C28">
    <cfRule type="cellIs" dxfId="4" priority="1" operator="equal">
      <formula>0</formula>
    </cfRule>
  </conditionalFormatting>
  <dataValidations count="1">
    <dataValidation type="list" allowBlank="1" showInputMessage="1" showErrorMessage="1" error="Please select a Health and Wellbeing Board from the drop-down list" sqref="C8" xr:uid="{00000000-0002-0000-0100-000000000000}">
      <formula1>$J$2:$J$152</formula1>
    </dataValidation>
  </dataValidations>
  <hyperlinks>
    <hyperlink ref="B20:C20" location="'1. Cover'!A39" display="'1. Cover'!A39" xr:uid="{00000000-0004-0000-0100-000000000000}"/>
    <hyperlink ref="B35" location="Guidance!A1" display="&lt;&lt; Link to Guidance tab" xr:uid="{00000000-0004-0000-0100-000001000000}"/>
    <hyperlink ref="B38" location="'1. Cover'!A1" display="1. Cover" xr:uid="{00000000-0004-0000-0100-000002000000}"/>
    <hyperlink ref="B48" location="'2. National Conditions &amp; s75'!A1" display="2. National Conditions &amp; s75 Pooled Budget" xr:uid="{00000000-0004-0000-0100-000003000000}"/>
    <hyperlink ref="B64" location="'3. Metrics'!A1" display="3. Metrics" xr:uid="{00000000-0004-0000-0100-000004000000}"/>
    <hyperlink ref="B85" location="'4. HICM'!A1" display="4. High Impact Change Model" xr:uid="{00000000-0004-0000-0100-000005000000}"/>
    <hyperlink ref="B153" location="'5. Narrative'!A1" display="5. Narrative" xr:uid="{00000000-0004-0000-0100-000006000000}"/>
    <hyperlink ref="B160" location="'6. iBCF'!A1" display="6. iBCF" xr:uid="{00000000-0004-0000-0100-000007000000}"/>
    <hyperlink ref="B23" location="'1. Cover'!A38" display="1. Cover" xr:uid="{00000000-0004-0000-0100-000008000000}"/>
    <hyperlink ref="B24" location="'1. Cover'!A48" display="2. National Conditions &amp; s75 Pooled Budget" xr:uid="{00000000-0004-0000-0100-000009000000}"/>
    <hyperlink ref="B25" location="'1. Cover'!A64" display="3. National Metrics" xr:uid="{00000000-0004-0000-0100-00000A000000}"/>
    <hyperlink ref="B26" location="'1. Cover'!A85" display="4. High Impact Change Model" xr:uid="{00000000-0004-0000-0100-00000B000000}"/>
    <hyperlink ref="B27" location="'1. Cover'!A153" display="5. Narrative" xr:uid="{00000000-0004-0000-0100-00000C000000}"/>
    <hyperlink ref="D174" location="'1. Cover'!A1" display="^^ Link Back to top" xr:uid="{00000000-0004-0000-0100-00000D000000}"/>
    <hyperlink ref="C153" location="'1. Cover'!A1" display="^^ Link Back to top" xr:uid="{00000000-0004-0000-0100-00000E000000}"/>
    <hyperlink ref="C85" location="'1. Cover'!A1" display="^^ Link Back to top" xr:uid="{00000000-0004-0000-0100-00000F000000}"/>
    <hyperlink ref="C64" location="'1. Cover'!A1" display="^^ Link Back to top" xr:uid="{00000000-0004-0000-0100-000010000000}"/>
    <hyperlink ref="C48" location="'1. Cover'!A1" display="^^ Link Back to top" xr:uid="{00000000-0004-0000-0100-000011000000}"/>
    <hyperlink ref="B28" location="'1. Cover'!A160" display="6. iBCF" xr:uid="{00000000-0004-0000-0100-000012000000}"/>
    <hyperlink ref="C160" location="'1. Cover'!A1" display="^^ Link Back to top" xr:uid="{00000000-0004-0000-0100-000013000000}"/>
  </hyperlinks>
  <pageMargins left="0.7" right="0.7" top="0.75" bottom="0.75" header="0.3" footer="0.3"/>
  <pageSetup paperSize="9" scale="71" fitToHeight="0" orientation="portrait" horizontalDpi="90" verticalDpi="90" r:id="rId1"/>
  <rowBreaks count="3" manualBreakCount="3">
    <brk id="34" max="16383" man="1"/>
    <brk id="84" max="16383" man="1"/>
    <brk id="15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18"/>
  <sheetViews>
    <sheetView showGridLines="0" zoomScale="90" zoomScaleNormal="90" workbookViewId="0"/>
  </sheetViews>
  <sheetFormatPr defaultColWidth="0" defaultRowHeight="14.4" zeroHeight="1" x14ac:dyDescent="0.3"/>
  <cols>
    <col min="1" max="1" width="4.6640625" customWidth="1"/>
    <col min="2" max="2" width="47.6640625" customWidth="1"/>
    <col min="3" max="3" width="16.6640625" customWidth="1"/>
    <col min="4" max="4" width="80.6640625" customWidth="1"/>
    <col min="5" max="5" width="26.6640625" customWidth="1"/>
    <col min="6" max="6" width="4.6640625" customWidth="1"/>
    <col min="7" max="9" width="9.109375" style="1" hidden="1" customWidth="1"/>
    <col min="10" max="10" width="4.6640625" customWidth="1"/>
    <col min="11" max="11" width="9.109375" style="1" hidden="1" customWidth="1"/>
    <col min="12" max="12" width="4.6640625" customWidth="1"/>
    <col min="13" max="16384" width="9.109375" hidden="1"/>
  </cols>
  <sheetData>
    <row r="1" spans="2:11" ht="18.600000000000001" thickBot="1" x14ac:dyDescent="0.4">
      <c r="B1" s="103" t="str">
        <f>'1. Cover'!B1</f>
        <v>Better Care Fund Template Q2 2018/19</v>
      </c>
      <c r="C1" s="104"/>
      <c r="D1" s="105"/>
      <c r="E1" s="87"/>
      <c r="F1" s="87"/>
      <c r="J1" s="87"/>
    </row>
    <row r="2" spans="2:11" x14ac:dyDescent="0.3">
      <c r="B2" s="106" t="s">
        <v>29</v>
      </c>
      <c r="C2" s="106"/>
      <c r="D2" s="106"/>
      <c r="E2" s="87"/>
      <c r="F2" s="87"/>
      <c r="J2" s="87"/>
      <c r="K2" s="1" t="s">
        <v>601</v>
      </c>
    </row>
    <row r="3" spans="2:11" x14ac:dyDescent="0.3">
      <c r="B3" s="87"/>
      <c r="C3" s="87"/>
      <c r="D3" s="87"/>
      <c r="E3" s="87"/>
      <c r="F3" s="87"/>
      <c r="J3" s="87"/>
      <c r="K3" s="1" t="s">
        <v>602</v>
      </c>
    </row>
    <row r="4" spans="2:11" x14ac:dyDescent="0.3">
      <c r="B4" s="87" t="s">
        <v>603</v>
      </c>
      <c r="C4" s="107" t="str">
        <f>IF('Backsheet for muncher'!D10="&lt;Please select a Health and Wellbeing Board&gt;","Please change in '1. Cover' sheet",'Backsheet for muncher'!D10)</f>
        <v>Please change in '1. Cover' sheet</v>
      </c>
      <c r="D4" s="107"/>
      <c r="E4" s="87"/>
      <c r="F4" s="87"/>
      <c r="J4" s="87"/>
      <c r="K4" s="1" t="s">
        <v>604</v>
      </c>
    </row>
    <row r="5" spans="2:11" x14ac:dyDescent="0.3">
      <c r="B5" s="87"/>
      <c r="C5" s="87"/>
      <c r="D5" s="87"/>
      <c r="E5" s="87"/>
      <c r="F5" s="87"/>
      <c r="J5" s="87"/>
    </row>
    <row r="6" spans="2:11" ht="15.6" x14ac:dyDescent="0.3">
      <c r="B6" s="102" t="s">
        <v>605</v>
      </c>
      <c r="C6" s="102"/>
      <c r="D6" s="102"/>
      <c r="E6" s="87"/>
      <c r="F6" s="87"/>
      <c r="J6" s="87"/>
    </row>
    <row r="7" spans="2:11" ht="30" customHeight="1" x14ac:dyDescent="0.3">
      <c r="B7" s="89" t="s">
        <v>606</v>
      </c>
      <c r="C7" s="89" t="s">
        <v>607</v>
      </c>
      <c r="D7" s="9" t="s">
        <v>608</v>
      </c>
      <c r="E7" s="87"/>
      <c r="F7" s="87"/>
      <c r="J7" s="87"/>
    </row>
    <row r="8" spans="2:11" ht="45" customHeight="1" x14ac:dyDescent="0.3">
      <c r="B8" s="5" t="s">
        <v>609</v>
      </c>
      <c r="C8" s="85" t="s">
        <v>601</v>
      </c>
      <c r="D8" s="54"/>
      <c r="E8" s="108" t="str">
        <f>IF(SUM(K8:K11)&gt;0,"Meeting the National Conditions is a requirement of the Better Care Fund. If you have stated 'No' to any of these responses, please contact your Better Care Manager to discuss next steps","")</f>
        <v/>
      </c>
      <c r="F8" s="87"/>
      <c r="G8" s="1">
        <f>IF(OR(C8="Yes",C8="No"),1,0)</f>
        <v>0</v>
      </c>
      <c r="H8" s="1">
        <f>IF(C8&lt;&gt;"No",1,IF(D8="",0,1))</f>
        <v>1</v>
      </c>
      <c r="J8" s="87"/>
      <c r="K8" s="1">
        <f>COUNTIF($K$4,C8)</f>
        <v>0</v>
      </c>
    </row>
    <row r="9" spans="2:11" ht="45" customHeight="1" x14ac:dyDescent="0.3">
      <c r="B9" s="4" t="s">
        <v>610</v>
      </c>
      <c r="C9" s="85" t="s">
        <v>601</v>
      </c>
      <c r="D9" s="54"/>
      <c r="E9" s="108"/>
      <c r="F9" s="87"/>
      <c r="G9" s="1">
        <f t="shared" ref="G9:G15" si="0">IF(OR(C9="Yes",C9="No"),1,0)</f>
        <v>0</v>
      </c>
      <c r="H9" s="1">
        <f t="shared" ref="H9:H11" si="1">IF(C9&lt;&gt;"No",1,IF(D9="",0,1))</f>
        <v>1</v>
      </c>
      <c r="J9" s="87"/>
      <c r="K9" s="1">
        <f t="shared" ref="K9:K11" si="2">COUNTIF($K$4,C9)</f>
        <v>0</v>
      </c>
    </row>
    <row r="10" spans="2:11" ht="45" customHeight="1" x14ac:dyDescent="0.3">
      <c r="B10" s="4" t="s">
        <v>208</v>
      </c>
      <c r="C10" s="85" t="s">
        <v>601</v>
      </c>
      <c r="D10" s="54"/>
      <c r="E10" s="108"/>
      <c r="F10" s="87"/>
      <c r="G10" s="1">
        <f t="shared" si="0"/>
        <v>0</v>
      </c>
      <c r="H10" s="1">
        <f t="shared" si="1"/>
        <v>1</v>
      </c>
      <c r="J10" s="87"/>
      <c r="K10" s="1">
        <f t="shared" si="2"/>
        <v>0</v>
      </c>
    </row>
    <row r="11" spans="2:11" ht="45" customHeight="1" x14ac:dyDescent="0.3">
      <c r="B11" s="4" t="s">
        <v>211</v>
      </c>
      <c r="C11" s="85" t="s">
        <v>601</v>
      </c>
      <c r="D11" s="54"/>
      <c r="E11" s="108"/>
      <c r="F11" s="87"/>
      <c r="G11" s="1">
        <f t="shared" si="0"/>
        <v>0</v>
      </c>
      <c r="H11" s="1">
        <f t="shared" si="1"/>
        <v>1</v>
      </c>
      <c r="J11" s="87"/>
      <c r="K11" s="1">
        <f t="shared" si="2"/>
        <v>0</v>
      </c>
    </row>
    <row r="12" spans="2:11" x14ac:dyDescent="0.3">
      <c r="B12" s="87"/>
      <c r="C12" s="87"/>
      <c r="D12" s="87"/>
      <c r="E12" s="87"/>
      <c r="F12" s="87"/>
      <c r="J12" s="87"/>
    </row>
    <row r="13" spans="2:11" ht="15.6" x14ac:dyDescent="0.3">
      <c r="B13" s="102" t="s">
        <v>611</v>
      </c>
      <c r="C13" s="102"/>
      <c r="D13" s="102"/>
      <c r="E13" s="102"/>
      <c r="F13" s="87"/>
      <c r="J13" s="87"/>
    </row>
    <row r="14" spans="2:11" ht="45" customHeight="1" x14ac:dyDescent="0.3">
      <c r="B14" s="89" t="s">
        <v>612</v>
      </c>
      <c r="C14" s="89" t="s">
        <v>613</v>
      </c>
      <c r="D14" s="9" t="s">
        <v>608</v>
      </c>
      <c r="E14" s="9" t="s">
        <v>614</v>
      </c>
      <c r="F14" s="87"/>
      <c r="J14" s="87"/>
    </row>
    <row r="15" spans="2:11" ht="30" customHeight="1" x14ac:dyDescent="0.3">
      <c r="B15" s="4" t="s">
        <v>231</v>
      </c>
      <c r="C15" s="13" t="s">
        <v>601</v>
      </c>
      <c r="D15" s="54"/>
      <c r="E15" s="14"/>
      <c r="F15" s="87"/>
      <c r="G15" s="1">
        <f t="shared" si="0"/>
        <v>0</v>
      </c>
      <c r="H15" s="1">
        <f>IF(C15&lt;&gt;"No",1,IF(D15="",0,1))</f>
        <v>1</v>
      </c>
      <c r="I15" s="1">
        <f>IF(C15&lt;&gt;"No",1,IF(E15="",0,1))</f>
        <v>1</v>
      </c>
      <c r="J15" s="87"/>
      <c r="K15" s="1">
        <v>3</v>
      </c>
    </row>
    <row r="16" spans="2:11" x14ac:dyDescent="0.3">
      <c r="B16" s="87"/>
      <c r="C16" s="87"/>
      <c r="D16" s="87"/>
      <c r="E16" s="87"/>
      <c r="F16" s="87"/>
      <c r="J16" s="87"/>
    </row>
    <row r="17" spans="7:9" x14ac:dyDescent="0.3">
      <c r="G17" s="1">
        <f>COUNTA(G8:I15)</f>
        <v>11</v>
      </c>
      <c r="H17" s="1">
        <f>SUM(G8:I15)</f>
        <v>6</v>
      </c>
      <c r="I17" s="2">
        <f>G17-H17</f>
        <v>5</v>
      </c>
    </row>
    <row r="18" spans="7:9" x14ac:dyDescent="0.3"/>
  </sheetData>
  <sheetProtection password="DCA1" sheet="1" objects="1" scenarios="1" formatColumns="0" formatRows="0"/>
  <mergeCells count="6">
    <mergeCell ref="B6:D6"/>
    <mergeCell ref="B13:E13"/>
    <mergeCell ref="B1:D1"/>
    <mergeCell ref="B2:D2"/>
    <mergeCell ref="C4:D4"/>
    <mergeCell ref="E8:E11"/>
  </mergeCells>
  <conditionalFormatting sqref="D8:D11 D15">
    <cfRule type="expression" dxfId="3" priority="2">
      <formula>C8="No"</formula>
    </cfRule>
  </conditionalFormatting>
  <conditionalFormatting sqref="E15">
    <cfRule type="expression" dxfId="2" priority="1">
      <formula>C15="No"</formula>
    </cfRule>
  </conditionalFormatting>
  <dataValidations count="2">
    <dataValidation type="list" allowBlank="1" showInputMessage="1" showErrorMessage="1" sqref="C8:C11 C15" xr:uid="{00000000-0002-0000-0200-000000000000}">
      <formula1>$K$2:$K$4</formula1>
    </dataValidation>
    <dataValidation type="date" operator="greaterThan" allowBlank="1" showInputMessage="1" showErrorMessage="1" errorTitle="Invalid Date" error="Please enter a date after 01/07/2018." sqref="E15" xr:uid="{00000000-0002-0000-0200-000001000000}">
      <formula1>43282</formula1>
    </dataValidation>
  </dataValidations>
  <pageMargins left="0.7" right="0.7" top="0.75" bottom="0.75" header="0.3" footer="0.3"/>
  <pageSetup paperSize="9" scale="74" orientation="landscape"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U154"/>
  <sheetViews>
    <sheetView workbookViewId="0"/>
  </sheetViews>
  <sheetFormatPr defaultRowHeight="14.4" x14ac:dyDescent="0.3"/>
  <sheetData>
    <row r="1" spans="1:21" x14ac:dyDescent="0.3">
      <c r="A1" s="87">
        <v>1</v>
      </c>
      <c r="B1" s="87">
        <v>2</v>
      </c>
      <c r="C1" s="87">
        <v>3</v>
      </c>
      <c r="D1" s="87">
        <v>4</v>
      </c>
      <c r="E1" s="87">
        <v>5</v>
      </c>
      <c r="F1" s="87">
        <v>6</v>
      </c>
      <c r="G1" s="87">
        <v>7</v>
      </c>
      <c r="H1" s="87">
        <v>8</v>
      </c>
      <c r="I1" s="87">
        <v>9</v>
      </c>
      <c r="J1" s="87">
        <v>10</v>
      </c>
      <c r="K1" s="87">
        <v>11</v>
      </c>
      <c r="L1" s="87">
        <v>12</v>
      </c>
      <c r="M1" s="87">
        <v>13</v>
      </c>
      <c r="N1" s="87">
        <v>14</v>
      </c>
      <c r="O1" s="87">
        <v>15</v>
      </c>
      <c r="P1" s="87">
        <v>16</v>
      </c>
      <c r="Q1" s="87">
        <v>17</v>
      </c>
      <c r="R1" s="87">
        <v>18</v>
      </c>
      <c r="S1" s="87">
        <v>19</v>
      </c>
      <c r="T1" s="87">
        <v>20</v>
      </c>
      <c r="U1" s="87">
        <v>21</v>
      </c>
    </row>
    <row r="2" spans="1:21" x14ac:dyDescent="0.3">
      <c r="A2" s="87"/>
      <c r="B2" s="87"/>
      <c r="C2" s="87" t="s">
        <v>615</v>
      </c>
      <c r="D2" s="109" t="s">
        <v>616</v>
      </c>
      <c r="E2" s="109"/>
      <c r="F2" s="109"/>
      <c r="G2" s="109"/>
      <c r="H2" s="109"/>
      <c r="I2" s="109"/>
      <c r="J2" s="109"/>
      <c r="K2" s="109"/>
      <c r="L2" s="109"/>
      <c r="M2" s="109"/>
      <c r="N2" s="109"/>
      <c r="O2" s="109"/>
      <c r="P2" s="109"/>
      <c r="Q2" s="109"/>
      <c r="R2" s="109"/>
      <c r="S2" s="109"/>
      <c r="T2" s="109"/>
      <c r="U2" s="109"/>
    </row>
    <row r="3" spans="1:21" x14ac:dyDescent="0.3">
      <c r="A3" s="87"/>
      <c r="B3" s="87"/>
      <c r="C3" s="87" t="s">
        <v>617</v>
      </c>
      <c r="D3" s="109" t="s">
        <v>618</v>
      </c>
      <c r="E3" s="109"/>
      <c r="F3" s="109"/>
      <c r="G3" s="109"/>
      <c r="H3" s="109"/>
      <c r="I3" s="109"/>
      <c r="J3" s="109"/>
      <c r="K3" s="109"/>
      <c r="L3" s="109"/>
      <c r="M3" s="109" t="s">
        <v>619</v>
      </c>
      <c r="N3" s="109"/>
      <c r="O3" s="109"/>
      <c r="P3" s="109"/>
      <c r="Q3" s="109"/>
      <c r="R3" s="109"/>
      <c r="S3" s="109"/>
      <c r="T3" s="109"/>
      <c r="U3" s="109"/>
    </row>
    <row r="4" spans="1:21" x14ac:dyDescent="0.3">
      <c r="A4" s="87"/>
      <c r="B4" s="87"/>
      <c r="C4" s="87" t="s">
        <v>231</v>
      </c>
      <c r="D4" s="87" t="s">
        <v>620</v>
      </c>
      <c r="E4" s="87" t="s">
        <v>621</v>
      </c>
      <c r="F4" s="87" t="s">
        <v>622</v>
      </c>
      <c r="G4" s="87" t="s">
        <v>623</v>
      </c>
      <c r="H4" s="87" t="s">
        <v>624</v>
      </c>
      <c r="I4" s="87" t="s">
        <v>625</v>
      </c>
      <c r="J4" s="87" t="s">
        <v>626</v>
      </c>
      <c r="K4" s="87" t="s">
        <v>627</v>
      </c>
      <c r="L4" s="87" t="s">
        <v>628</v>
      </c>
      <c r="M4" s="87" t="s">
        <v>629</v>
      </c>
      <c r="N4" s="87" t="s">
        <v>630</v>
      </c>
      <c r="O4" s="87" t="s">
        <v>631</v>
      </c>
      <c r="P4" s="87" t="s">
        <v>632</v>
      </c>
      <c r="Q4" s="87" t="s">
        <v>633</v>
      </c>
      <c r="R4" s="87" t="s">
        <v>634</v>
      </c>
      <c r="S4" s="87" t="s">
        <v>635</v>
      </c>
      <c r="T4" s="87" t="s">
        <v>636</v>
      </c>
      <c r="U4" s="87" t="s">
        <v>637</v>
      </c>
    </row>
    <row r="5" spans="1:21" x14ac:dyDescent="0.3">
      <c r="A5" s="87" t="s">
        <v>85</v>
      </c>
      <c r="B5" s="87" t="s">
        <v>86</v>
      </c>
      <c r="C5" s="10" t="s">
        <v>602</v>
      </c>
      <c r="D5" s="10" t="s">
        <v>638</v>
      </c>
      <c r="E5" s="10" t="s">
        <v>638</v>
      </c>
      <c r="F5" s="10" t="s">
        <v>639</v>
      </c>
      <c r="G5" s="10" t="s">
        <v>638</v>
      </c>
      <c r="H5" s="10" t="s">
        <v>638</v>
      </c>
      <c r="I5" s="10" t="s">
        <v>638</v>
      </c>
      <c r="J5" s="10" t="s">
        <v>639</v>
      </c>
      <c r="K5" s="10" t="s">
        <v>638</v>
      </c>
      <c r="L5" s="10" t="s">
        <v>640</v>
      </c>
      <c r="M5" s="10" t="s">
        <v>638</v>
      </c>
      <c r="N5" s="10" t="s">
        <v>638</v>
      </c>
      <c r="O5" s="10" t="s">
        <v>639</v>
      </c>
      <c r="P5" s="10" t="s">
        <v>638</v>
      </c>
      <c r="Q5" s="10" t="s">
        <v>638</v>
      </c>
      <c r="R5" s="10" t="s">
        <v>638</v>
      </c>
      <c r="S5" s="10" t="s">
        <v>639</v>
      </c>
      <c r="T5" s="10" t="s">
        <v>638</v>
      </c>
      <c r="U5" s="10" t="s">
        <v>640</v>
      </c>
    </row>
    <row r="6" spans="1:21" x14ac:dyDescent="0.3">
      <c r="A6" s="87" t="s">
        <v>88</v>
      </c>
      <c r="B6" s="87" t="s">
        <v>89</v>
      </c>
      <c r="C6" s="10" t="s">
        <v>602</v>
      </c>
      <c r="D6" s="10" t="s">
        <v>640</v>
      </c>
      <c r="E6" s="10" t="s">
        <v>638</v>
      </c>
      <c r="F6" s="10" t="s">
        <v>639</v>
      </c>
      <c r="G6" s="10" t="s">
        <v>638</v>
      </c>
      <c r="H6" s="10" t="s">
        <v>638</v>
      </c>
      <c r="I6" s="10" t="s">
        <v>639</v>
      </c>
      <c r="J6" s="10" t="s">
        <v>638</v>
      </c>
      <c r="K6" s="10" t="s">
        <v>638</v>
      </c>
      <c r="L6" s="10" t="s">
        <v>638</v>
      </c>
      <c r="M6" s="10" t="s">
        <v>640</v>
      </c>
      <c r="N6" s="10" t="s">
        <v>638</v>
      </c>
      <c r="O6" s="10" t="s">
        <v>639</v>
      </c>
      <c r="P6" s="10" t="s">
        <v>638</v>
      </c>
      <c r="Q6" s="10" t="s">
        <v>640</v>
      </c>
      <c r="R6" s="10" t="s">
        <v>639</v>
      </c>
      <c r="S6" s="10" t="s">
        <v>638</v>
      </c>
      <c r="T6" s="10" t="s">
        <v>638</v>
      </c>
      <c r="U6" s="10" t="s">
        <v>638</v>
      </c>
    </row>
    <row r="7" spans="1:21" x14ac:dyDescent="0.3">
      <c r="A7" s="87" t="s">
        <v>90</v>
      </c>
      <c r="B7" s="87" t="s">
        <v>91</v>
      </c>
      <c r="C7" s="10" t="s">
        <v>602</v>
      </c>
      <c r="D7" s="10" t="s">
        <v>638</v>
      </c>
      <c r="E7" s="10" t="s">
        <v>638</v>
      </c>
      <c r="F7" s="10" t="s">
        <v>638</v>
      </c>
      <c r="G7" s="10" t="s">
        <v>640</v>
      </c>
      <c r="H7" s="10" t="s">
        <v>639</v>
      </c>
      <c r="I7" s="10" t="s">
        <v>638</v>
      </c>
      <c r="J7" s="10" t="s">
        <v>638</v>
      </c>
      <c r="K7" s="10" t="s">
        <v>638</v>
      </c>
      <c r="L7" s="10" t="s">
        <v>638</v>
      </c>
      <c r="M7" s="10" t="s">
        <v>638</v>
      </c>
      <c r="N7" s="10" t="s">
        <v>640</v>
      </c>
      <c r="O7" s="10" t="s">
        <v>638</v>
      </c>
      <c r="P7" s="10" t="s">
        <v>640</v>
      </c>
      <c r="Q7" s="10" t="s">
        <v>639</v>
      </c>
      <c r="R7" s="10" t="s">
        <v>638</v>
      </c>
      <c r="S7" s="10" t="s">
        <v>638</v>
      </c>
      <c r="T7" s="10" t="s">
        <v>638</v>
      </c>
      <c r="U7" s="10" t="s">
        <v>638</v>
      </c>
    </row>
    <row r="8" spans="1:21" x14ac:dyDescent="0.3">
      <c r="A8" s="87" t="s">
        <v>93</v>
      </c>
      <c r="B8" s="87" t="s">
        <v>94</v>
      </c>
      <c r="C8" s="10" t="s">
        <v>602</v>
      </c>
      <c r="D8" s="10" t="s">
        <v>638</v>
      </c>
      <c r="E8" s="10" t="s">
        <v>638</v>
      </c>
      <c r="F8" s="10" t="s">
        <v>638</v>
      </c>
      <c r="G8" s="10" t="s">
        <v>638</v>
      </c>
      <c r="H8" s="10" t="s">
        <v>638</v>
      </c>
      <c r="I8" s="10" t="s">
        <v>640</v>
      </c>
      <c r="J8" s="10" t="s">
        <v>638</v>
      </c>
      <c r="K8" s="10" t="s">
        <v>638</v>
      </c>
      <c r="L8" s="10" t="s">
        <v>638</v>
      </c>
      <c r="M8" s="10" t="s">
        <v>638</v>
      </c>
      <c r="N8" s="10" t="s">
        <v>638</v>
      </c>
      <c r="O8" s="10" t="s">
        <v>638</v>
      </c>
      <c r="P8" s="10" t="s">
        <v>638</v>
      </c>
      <c r="Q8" s="10" t="s">
        <v>638</v>
      </c>
      <c r="R8" s="10" t="s">
        <v>640</v>
      </c>
      <c r="S8" s="10" t="s">
        <v>638</v>
      </c>
      <c r="T8" s="10" t="s">
        <v>638</v>
      </c>
      <c r="U8" s="10" t="s">
        <v>638</v>
      </c>
    </row>
    <row r="9" spans="1:21" x14ac:dyDescent="0.3">
      <c r="A9" s="87" t="s">
        <v>95</v>
      </c>
      <c r="B9" s="87" t="s">
        <v>96</v>
      </c>
      <c r="C9" s="10" t="s">
        <v>602</v>
      </c>
      <c r="D9" s="10" t="s">
        <v>638</v>
      </c>
      <c r="E9" s="10" t="s">
        <v>639</v>
      </c>
      <c r="F9" s="10" t="s">
        <v>640</v>
      </c>
      <c r="G9" s="10" t="s">
        <v>638</v>
      </c>
      <c r="H9" s="10" t="s">
        <v>640</v>
      </c>
      <c r="I9" s="10" t="s">
        <v>638</v>
      </c>
      <c r="J9" s="10" t="s">
        <v>640</v>
      </c>
      <c r="K9" s="10" t="s">
        <v>638</v>
      </c>
      <c r="L9" s="10" t="s">
        <v>638</v>
      </c>
      <c r="M9" s="10" t="s">
        <v>638</v>
      </c>
      <c r="N9" s="10" t="s">
        <v>639</v>
      </c>
      <c r="O9" s="10" t="s">
        <v>638</v>
      </c>
      <c r="P9" s="10" t="s">
        <v>638</v>
      </c>
      <c r="Q9" s="10" t="s">
        <v>640</v>
      </c>
      <c r="R9" s="10" t="s">
        <v>638</v>
      </c>
      <c r="S9" s="10" t="s">
        <v>640</v>
      </c>
      <c r="T9" s="10" t="s">
        <v>638</v>
      </c>
      <c r="U9" s="10" t="s">
        <v>638</v>
      </c>
    </row>
    <row r="10" spans="1:21" x14ac:dyDescent="0.3">
      <c r="A10" s="87" t="s">
        <v>98</v>
      </c>
      <c r="B10" s="87" t="s">
        <v>99</v>
      </c>
      <c r="C10" s="10" t="s">
        <v>602</v>
      </c>
      <c r="D10" s="10" t="s">
        <v>640</v>
      </c>
      <c r="E10" s="10" t="s">
        <v>639</v>
      </c>
      <c r="F10" s="10" t="s">
        <v>638</v>
      </c>
      <c r="G10" s="10" t="s">
        <v>641</v>
      </c>
      <c r="H10" s="10" t="s">
        <v>639</v>
      </c>
      <c r="I10" s="10" t="s">
        <v>640</v>
      </c>
      <c r="J10" s="10" t="s">
        <v>639</v>
      </c>
      <c r="K10" s="10" t="s">
        <v>638</v>
      </c>
      <c r="L10" s="10" t="s">
        <v>640</v>
      </c>
      <c r="M10" s="10" t="s">
        <v>640</v>
      </c>
      <c r="N10" s="10" t="s">
        <v>639</v>
      </c>
      <c r="O10" s="10" t="s">
        <v>638</v>
      </c>
      <c r="P10" s="10" t="s">
        <v>641</v>
      </c>
      <c r="Q10" s="10" t="s">
        <v>639</v>
      </c>
      <c r="R10" s="10" t="s">
        <v>640</v>
      </c>
      <c r="S10" s="10" t="s">
        <v>639</v>
      </c>
      <c r="T10" s="10" t="s">
        <v>638</v>
      </c>
      <c r="U10" s="10" t="s">
        <v>638</v>
      </c>
    </row>
    <row r="11" spans="1:21" x14ac:dyDescent="0.3">
      <c r="A11" s="87" t="s">
        <v>100</v>
      </c>
      <c r="B11" s="87" t="s">
        <v>101</v>
      </c>
      <c r="C11" s="10" t="s">
        <v>602</v>
      </c>
      <c r="D11" s="10" t="s">
        <v>640</v>
      </c>
      <c r="E11" s="10" t="s">
        <v>640</v>
      </c>
      <c r="F11" s="10" t="s">
        <v>638</v>
      </c>
      <c r="G11" s="10" t="s">
        <v>638</v>
      </c>
      <c r="H11" s="10" t="s">
        <v>640</v>
      </c>
      <c r="I11" s="10" t="s">
        <v>638</v>
      </c>
      <c r="J11" s="10" t="s">
        <v>640</v>
      </c>
      <c r="K11" s="10" t="s">
        <v>640</v>
      </c>
      <c r="L11" s="10" t="s">
        <v>642</v>
      </c>
      <c r="M11" s="10" t="s">
        <v>640</v>
      </c>
      <c r="N11" s="10" t="s">
        <v>640</v>
      </c>
      <c r="O11" s="10" t="s">
        <v>638</v>
      </c>
      <c r="P11" s="10" t="s">
        <v>638</v>
      </c>
      <c r="Q11" s="10" t="s">
        <v>640</v>
      </c>
      <c r="R11" s="10" t="s">
        <v>638</v>
      </c>
      <c r="S11" s="10" t="s">
        <v>640</v>
      </c>
      <c r="T11" s="10" t="s">
        <v>640</v>
      </c>
      <c r="U11" s="10" t="s">
        <v>642</v>
      </c>
    </row>
    <row r="12" spans="1:21" x14ac:dyDescent="0.3">
      <c r="A12" s="87" t="s">
        <v>103</v>
      </c>
      <c r="B12" s="87" t="s">
        <v>104</v>
      </c>
      <c r="C12" s="10" t="s">
        <v>602</v>
      </c>
      <c r="D12" s="10" t="s">
        <v>639</v>
      </c>
      <c r="E12" s="10" t="s">
        <v>638</v>
      </c>
      <c r="F12" s="10" t="s">
        <v>638</v>
      </c>
      <c r="G12" s="10" t="s">
        <v>638</v>
      </c>
      <c r="H12" s="10" t="s">
        <v>638</v>
      </c>
      <c r="I12" s="10" t="s">
        <v>638</v>
      </c>
      <c r="J12" s="10" t="s">
        <v>640</v>
      </c>
      <c r="K12" s="10" t="s">
        <v>640</v>
      </c>
      <c r="L12" s="10" t="s">
        <v>640</v>
      </c>
      <c r="M12" s="10" t="s">
        <v>639</v>
      </c>
      <c r="N12" s="10" t="s">
        <v>638</v>
      </c>
      <c r="O12" s="10" t="s">
        <v>638</v>
      </c>
      <c r="P12" s="10" t="s">
        <v>638</v>
      </c>
      <c r="Q12" s="10" t="s">
        <v>638</v>
      </c>
      <c r="R12" s="10" t="s">
        <v>638</v>
      </c>
      <c r="S12" s="10" t="s">
        <v>640</v>
      </c>
      <c r="T12" s="10" t="s">
        <v>640</v>
      </c>
      <c r="U12" s="10" t="s">
        <v>640</v>
      </c>
    </row>
    <row r="13" spans="1:21" x14ac:dyDescent="0.3">
      <c r="A13" s="87" t="s">
        <v>105</v>
      </c>
      <c r="B13" s="87" t="s">
        <v>106</v>
      </c>
      <c r="C13" s="10" t="s">
        <v>602</v>
      </c>
      <c r="D13" s="10" t="s">
        <v>639</v>
      </c>
      <c r="E13" s="10" t="s">
        <v>638</v>
      </c>
      <c r="F13" s="10" t="s">
        <v>638</v>
      </c>
      <c r="G13" s="10" t="s">
        <v>638</v>
      </c>
      <c r="H13" s="10" t="s">
        <v>639</v>
      </c>
      <c r="I13" s="10" t="s">
        <v>640</v>
      </c>
      <c r="J13" s="10" t="s">
        <v>638</v>
      </c>
      <c r="K13" s="10" t="s">
        <v>639</v>
      </c>
      <c r="L13" s="10" t="s">
        <v>638</v>
      </c>
      <c r="M13" s="10" t="s">
        <v>639</v>
      </c>
      <c r="N13" s="10" t="s">
        <v>638</v>
      </c>
      <c r="O13" s="10" t="s">
        <v>638</v>
      </c>
      <c r="P13" s="10" t="s">
        <v>638</v>
      </c>
      <c r="Q13" s="10" t="s">
        <v>639</v>
      </c>
      <c r="R13" s="10" t="s">
        <v>640</v>
      </c>
      <c r="S13" s="10" t="s">
        <v>638</v>
      </c>
      <c r="T13" s="10" t="s">
        <v>639</v>
      </c>
      <c r="U13" s="10" t="s">
        <v>638</v>
      </c>
    </row>
    <row r="14" spans="1:21" x14ac:dyDescent="0.3">
      <c r="A14" s="87" t="s">
        <v>108</v>
      </c>
      <c r="B14" s="87" t="s">
        <v>109</v>
      </c>
      <c r="C14" s="10" t="s">
        <v>602</v>
      </c>
      <c r="D14" s="10" t="s">
        <v>638</v>
      </c>
      <c r="E14" s="10" t="s">
        <v>639</v>
      </c>
      <c r="F14" s="10" t="s">
        <v>638</v>
      </c>
      <c r="G14" s="10" t="s">
        <v>638</v>
      </c>
      <c r="H14" s="10" t="s">
        <v>640</v>
      </c>
      <c r="I14" s="10" t="s">
        <v>638</v>
      </c>
      <c r="J14" s="10" t="s">
        <v>638</v>
      </c>
      <c r="K14" s="10" t="s">
        <v>638</v>
      </c>
      <c r="L14" s="10" t="s">
        <v>638</v>
      </c>
      <c r="M14" s="10" t="s">
        <v>638</v>
      </c>
      <c r="N14" s="10" t="s">
        <v>639</v>
      </c>
      <c r="O14" s="10" t="s">
        <v>638</v>
      </c>
      <c r="P14" s="10" t="s">
        <v>638</v>
      </c>
      <c r="Q14" s="10" t="s">
        <v>640</v>
      </c>
      <c r="R14" s="10" t="s">
        <v>638</v>
      </c>
      <c r="S14" s="10" t="s">
        <v>638</v>
      </c>
      <c r="T14" s="10" t="s">
        <v>638</v>
      </c>
      <c r="U14" s="10" t="s">
        <v>638</v>
      </c>
    </row>
    <row r="15" spans="1:21" x14ac:dyDescent="0.3">
      <c r="A15" s="87" t="s">
        <v>110</v>
      </c>
      <c r="B15" s="87" t="s">
        <v>111</v>
      </c>
      <c r="C15" s="10" t="s">
        <v>602</v>
      </c>
      <c r="D15" s="10" t="s">
        <v>638</v>
      </c>
      <c r="E15" s="10" t="s">
        <v>638</v>
      </c>
      <c r="F15" s="10" t="s">
        <v>638</v>
      </c>
      <c r="G15" s="10" t="s">
        <v>638</v>
      </c>
      <c r="H15" s="10" t="s">
        <v>640</v>
      </c>
      <c r="I15" s="10" t="s">
        <v>638</v>
      </c>
      <c r="J15" s="10" t="s">
        <v>638</v>
      </c>
      <c r="K15" s="10" t="s">
        <v>638</v>
      </c>
      <c r="L15" s="10" t="s">
        <v>640</v>
      </c>
      <c r="M15" s="10" t="s">
        <v>638</v>
      </c>
      <c r="N15" s="10" t="s">
        <v>638</v>
      </c>
      <c r="O15" s="10" t="s">
        <v>638</v>
      </c>
      <c r="P15" s="10" t="s">
        <v>638</v>
      </c>
      <c r="Q15" s="10" t="s">
        <v>640</v>
      </c>
      <c r="R15" s="10" t="s">
        <v>638</v>
      </c>
      <c r="S15" s="10" t="s">
        <v>638</v>
      </c>
      <c r="T15" s="10" t="s">
        <v>638</v>
      </c>
      <c r="U15" s="10" t="s">
        <v>638</v>
      </c>
    </row>
    <row r="16" spans="1:21" x14ac:dyDescent="0.3">
      <c r="A16" s="87" t="s">
        <v>113</v>
      </c>
      <c r="B16" s="87" t="s">
        <v>114</v>
      </c>
      <c r="C16" s="10" t="s">
        <v>602</v>
      </c>
      <c r="D16" s="10" t="s">
        <v>638</v>
      </c>
      <c r="E16" s="10" t="s">
        <v>638</v>
      </c>
      <c r="F16" s="10" t="s">
        <v>638</v>
      </c>
      <c r="G16" s="10" t="s">
        <v>638</v>
      </c>
      <c r="H16" s="10" t="s">
        <v>640</v>
      </c>
      <c r="I16" s="10" t="s">
        <v>640</v>
      </c>
      <c r="J16" s="10" t="s">
        <v>638</v>
      </c>
      <c r="K16" s="10" t="s">
        <v>638</v>
      </c>
      <c r="L16" s="10" t="s">
        <v>638</v>
      </c>
      <c r="M16" s="10" t="s">
        <v>638</v>
      </c>
      <c r="N16" s="10" t="s">
        <v>638</v>
      </c>
      <c r="O16" s="10" t="s">
        <v>638</v>
      </c>
      <c r="P16" s="10" t="s">
        <v>638</v>
      </c>
      <c r="Q16" s="10" t="s">
        <v>640</v>
      </c>
      <c r="R16" s="10" t="s">
        <v>640</v>
      </c>
      <c r="S16" s="10" t="s">
        <v>638</v>
      </c>
      <c r="T16" s="10" t="s">
        <v>638</v>
      </c>
      <c r="U16" s="10" t="s">
        <v>638</v>
      </c>
    </row>
    <row r="17" spans="1:21" x14ac:dyDescent="0.3">
      <c r="A17" s="87" t="s">
        <v>115</v>
      </c>
      <c r="B17" s="87" t="s">
        <v>116</v>
      </c>
      <c r="C17" s="10" t="s">
        <v>602</v>
      </c>
      <c r="D17" s="10" t="s">
        <v>638</v>
      </c>
      <c r="E17" s="10" t="s">
        <v>638</v>
      </c>
      <c r="F17" s="10" t="s">
        <v>638</v>
      </c>
      <c r="G17" s="10" t="s">
        <v>638</v>
      </c>
      <c r="H17" s="10" t="s">
        <v>638</v>
      </c>
      <c r="I17" s="10" t="s">
        <v>638</v>
      </c>
      <c r="J17" s="10" t="s">
        <v>638</v>
      </c>
      <c r="K17" s="10" t="s">
        <v>638</v>
      </c>
      <c r="L17" s="10" t="s">
        <v>640</v>
      </c>
      <c r="M17" s="10" t="s">
        <v>638</v>
      </c>
      <c r="N17" s="10" t="s">
        <v>638</v>
      </c>
      <c r="O17" s="10" t="s">
        <v>638</v>
      </c>
      <c r="P17" s="10" t="s">
        <v>638</v>
      </c>
      <c r="Q17" s="10" t="s">
        <v>638</v>
      </c>
      <c r="R17" s="10" t="s">
        <v>638</v>
      </c>
      <c r="S17" s="10" t="s">
        <v>638</v>
      </c>
      <c r="T17" s="10" t="s">
        <v>638</v>
      </c>
      <c r="U17" s="10" t="s">
        <v>640</v>
      </c>
    </row>
    <row r="18" spans="1:21" x14ac:dyDescent="0.3">
      <c r="A18" s="87" t="s">
        <v>118</v>
      </c>
      <c r="B18" s="87" t="s">
        <v>119</v>
      </c>
      <c r="C18" s="10" t="s">
        <v>602</v>
      </c>
      <c r="D18" s="10" t="s">
        <v>638</v>
      </c>
      <c r="E18" s="10" t="s">
        <v>638</v>
      </c>
      <c r="F18" s="10" t="s">
        <v>639</v>
      </c>
      <c r="G18" s="10" t="s">
        <v>639</v>
      </c>
      <c r="H18" s="10" t="s">
        <v>638</v>
      </c>
      <c r="I18" s="10" t="s">
        <v>638</v>
      </c>
      <c r="J18" s="10" t="s">
        <v>638</v>
      </c>
      <c r="K18" s="10" t="s">
        <v>640</v>
      </c>
      <c r="L18" s="10" t="s">
        <v>638</v>
      </c>
      <c r="M18" s="10" t="s">
        <v>638</v>
      </c>
      <c r="N18" s="10" t="s">
        <v>638</v>
      </c>
      <c r="O18" s="10" t="s">
        <v>639</v>
      </c>
      <c r="P18" s="10" t="s">
        <v>639</v>
      </c>
      <c r="Q18" s="10" t="s">
        <v>638</v>
      </c>
      <c r="R18" s="10" t="s">
        <v>638</v>
      </c>
      <c r="S18" s="10" t="s">
        <v>638</v>
      </c>
      <c r="T18" s="10" t="s">
        <v>640</v>
      </c>
      <c r="U18" s="10" t="s">
        <v>638</v>
      </c>
    </row>
    <row r="19" spans="1:21" x14ac:dyDescent="0.3">
      <c r="A19" s="87" t="s">
        <v>120</v>
      </c>
      <c r="B19" s="87" t="s">
        <v>121</v>
      </c>
      <c r="C19" s="10" t="s">
        <v>602</v>
      </c>
      <c r="D19" s="10" t="s">
        <v>638</v>
      </c>
      <c r="E19" s="10" t="s">
        <v>638</v>
      </c>
      <c r="F19" s="10" t="s">
        <v>640</v>
      </c>
      <c r="G19" s="10" t="s">
        <v>638</v>
      </c>
      <c r="H19" s="10" t="s">
        <v>640</v>
      </c>
      <c r="I19" s="10" t="s">
        <v>640</v>
      </c>
      <c r="J19" s="10" t="s">
        <v>638</v>
      </c>
      <c r="K19" s="10" t="s">
        <v>640</v>
      </c>
      <c r="L19" s="10" t="s">
        <v>638</v>
      </c>
      <c r="M19" s="10" t="s">
        <v>638</v>
      </c>
      <c r="N19" s="10" t="s">
        <v>638</v>
      </c>
      <c r="O19" s="10" t="s">
        <v>638</v>
      </c>
      <c r="P19" s="10" t="s">
        <v>638</v>
      </c>
      <c r="Q19" s="10" t="s">
        <v>638</v>
      </c>
      <c r="R19" s="10" t="s">
        <v>638</v>
      </c>
      <c r="S19" s="10" t="s">
        <v>638</v>
      </c>
      <c r="T19" s="10" t="s">
        <v>638</v>
      </c>
      <c r="U19" s="10" t="s">
        <v>638</v>
      </c>
    </row>
    <row r="20" spans="1:21" x14ac:dyDescent="0.3">
      <c r="A20" s="87" t="s">
        <v>123</v>
      </c>
      <c r="B20" s="87" t="s">
        <v>124</v>
      </c>
      <c r="C20" s="10" t="s">
        <v>643</v>
      </c>
      <c r="D20" s="10" t="s">
        <v>638</v>
      </c>
      <c r="E20" s="10" t="s">
        <v>638</v>
      </c>
      <c r="F20" s="10" t="s">
        <v>638</v>
      </c>
      <c r="G20" s="10" t="s">
        <v>638</v>
      </c>
      <c r="H20" s="10" t="s">
        <v>640</v>
      </c>
      <c r="I20" s="10" t="s">
        <v>640</v>
      </c>
      <c r="J20" s="10" t="s">
        <v>640</v>
      </c>
      <c r="K20" s="10" t="s">
        <v>640</v>
      </c>
      <c r="L20" s="10" t="s">
        <v>640</v>
      </c>
      <c r="M20" s="10" t="s">
        <v>638</v>
      </c>
      <c r="N20" s="10" t="s">
        <v>638</v>
      </c>
      <c r="O20" s="10" t="s">
        <v>638</v>
      </c>
      <c r="P20" s="10" t="s">
        <v>638</v>
      </c>
      <c r="Q20" s="10" t="s">
        <v>640</v>
      </c>
      <c r="R20" s="10" t="s">
        <v>640</v>
      </c>
      <c r="S20" s="10" t="s">
        <v>638</v>
      </c>
      <c r="T20" s="10" t="s">
        <v>640</v>
      </c>
      <c r="U20" s="10" t="s">
        <v>640</v>
      </c>
    </row>
    <row r="21" spans="1:21" x14ac:dyDescent="0.3">
      <c r="A21" s="87" t="s">
        <v>125</v>
      </c>
      <c r="B21" s="87" t="s">
        <v>126</v>
      </c>
      <c r="C21" s="10" t="s">
        <v>602</v>
      </c>
      <c r="D21" s="10" t="s">
        <v>638</v>
      </c>
      <c r="E21" s="10" t="s">
        <v>639</v>
      </c>
      <c r="F21" s="10" t="s">
        <v>641</v>
      </c>
      <c r="G21" s="10" t="s">
        <v>641</v>
      </c>
      <c r="H21" s="10" t="s">
        <v>639</v>
      </c>
      <c r="I21" s="10" t="s">
        <v>638</v>
      </c>
      <c r="J21" s="10" t="s">
        <v>641</v>
      </c>
      <c r="K21" s="10" t="s">
        <v>638</v>
      </c>
      <c r="L21" s="10" t="s">
        <v>638</v>
      </c>
      <c r="M21" s="10" t="s">
        <v>638</v>
      </c>
      <c r="N21" s="10" t="s">
        <v>639</v>
      </c>
      <c r="O21" s="10" t="s">
        <v>641</v>
      </c>
      <c r="P21" s="10" t="s">
        <v>641</v>
      </c>
      <c r="Q21" s="10" t="s">
        <v>639</v>
      </c>
      <c r="R21" s="10" t="s">
        <v>638</v>
      </c>
      <c r="S21" s="10" t="s">
        <v>641</v>
      </c>
      <c r="T21" s="10" t="s">
        <v>638</v>
      </c>
      <c r="U21" s="10" t="s">
        <v>638</v>
      </c>
    </row>
    <row r="22" spans="1:21" x14ac:dyDescent="0.3">
      <c r="A22" s="87" t="s">
        <v>128</v>
      </c>
      <c r="B22" s="87" t="s">
        <v>129</v>
      </c>
      <c r="C22" s="10" t="s">
        <v>602</v>
      </c>
      <c r="D22" s="10" t="s">
        <v>638</v>
      </c>
      <c r="E22" s="10" t="s">
        <v>638</v>
      </c>
      <c r="F22" s="10" t="s">
        <v>640</v>
      </c>
      <c r="G22" s="10" t="s">
        <v>638</v>
      </c>
      <c r="H22" s="10" t="s">
        <v>640</v>
      </c>
      <c r="I22" s="10" t="s">
        <v>642</v>
      </c>
      <c r="J22" s="10" t="s">
        <v>638</v>
      </c>
      <c r="K22" s="10" t="s">
        <v>638</v>
      </c>
      <c r="L22" s="10" t="s">
        <v>640</v>
      </c>
      <c r="M22" s="10" t="s">
        <v>638</v>
      </c>
      <c r="N22" s="10" t="s">
        <v>638</v>
      </c>
      <c r="O22" s="10" t="s">
        <v>640</v>
      </c>
      <c r="P22" s="10" t="s">
        <v>642</v>
      </c>
      <c r="Q22" s="10" t="s">
        <v>640</v>
      </c>
      <c r="R22" s="10" t="s">
        <v>642</v>
      </c>
      <c r="S22" s="10" t="s">
        <v>638</v>
      </c>
      <c r="T22" s="10" t="s">
        <v>638</v>
      </c>
      <c r="U22" s="10" t="s">
        <v>640</v>
      </c>
    </row>
    <row r="23" spans="1:21" x14ac:dyDescent="0.3">
      <c r="A23" s="87" t="s">
        <v>130</v>
      </c>
      <c r="B23" s="87" t="s">
        <v>131</v>
      </c>
      <c r="C23" s="10" t="s">
        <v>602</v>
      </c>
      <c r="D23" s="10" t="s">
        <v>640</v>
      </c>
      <c r="E23" s="10" t="s">
        <v>638</v>
      </c>
      <c r="F23" s="10" t="s">
        <v>639</v>
      </c>
      <c r="G23" s="10" t="s">
        <v>640</v>
      </c>
      <c r="H23" s="10" t="s">
        <v>638</v>
      </c>
      <c r="I23" s="10" t="s">
        <v>638</v>
      </c>
      <c r="J23" s="10" t="s">
        <v>640</v>
      </c>
      <c r="K23" s="10" t="s">
        <v>638</v>
      </c>
      <c r="L23" s="10" t="s">
        <v>640</v>
      </c>
      <c r="M23" s="10" t="s">
        <v>638</v>
      </c>
      <c r="N23" s="10" t="s">
        <v>638</v>
      </c>
      <c r="O23" s="10" t="s">
        <v>639</v>
      </c>
      <c r="P23" s="10" t="s">
        <v>640</v>
      </c>
      <c r="Q23" s="10" t="s">
        <v>638</v>
      </c>
      <c r="R23" s="10" t="s">
        <v>638</v>
      </c>
      <c r="S23" s="10" t="s">
        <v>638</v>
      </c>
      <c r="T23" s="10" t="s">
        <v>638</v>
      </c>
      <c r="U23" s="10" t="s">
        <v>640</v>
      </c>
    </row>
    <row r="24" spans="1:21" x14ac:dyDescent="0.3">
      <c r="A24" s="87" t="s">
        <v>133</v>
      </c>
      <c r="B24" s="87" t="s">
        <v>134</v>
      </c>
      <c r="C24" s="10" t="s">
        <v>602</v>
      </c>
      <c r="D24" s="10" t="s">
        <v>638</v>
      </c>
      <c r="E24" s="10" t="s">
        <v>638</v>
      </c>
      <c r="F24" s="10" t="s">
        <v>638</v>
      </c>
      <c r="G24" s="10" t="s">
        <v>638</v>
      </c>
      <c r="H24" s="10" t="s">
        <v>638</v>
      </c>
      <c r="I24" s="10" t="s">
        <v>640</v>
      </c>
      <c r="J24" s="10" t="s">
        <v>639</v>
      </c>
      <c r="K24" s="10" t="s">
        <v>639</v>
      </c>
      <c r="L24" s="10" t="s">
        <v>640</v>
      </c>
      <c r="M24" s="10" t="s">
        <v>638</v>
      </c>
      <c r="N24" s="10" t="s">
        <v>638</v>
      </c>
      <c r="O24" s="10" t="s">
        <v>639</v>
      </c>
      <c r="P24" s="10" t="s">
        <v>638</v>
      </c>
      <c r="Q24" s="10" t="s">
        <v>640</v>
      </c>
      <c r="R24" s="10" t="s">
        <v>640</v>
      </c>
      <c r="S24" s="10" t="s">
        <v>639</v>
      </c>
      <c r="T24" s="10" t="s">
        <v>639</v>
      </c>
      <c r="U24" s="10" t="s">
        <v>640</v>
      </c>
    </row>
    <row r="25" spans="1:21" x14ac:dyDescent="0.3">
      <c r="A25" s="87" t="s">
        <v>135</v>
      </c>
      <c r="B25" s="87" t="s">
        <v>136</v>
      </c>
      <c r="C25" s="10" t="s">
        <v>602</v>
      </c>
      <c r="D25" s="10" t="s">
        <v>639</v>
      </c>
      <c r="E25" s="10" t="s">
        <v>638</v>
      </c>
      <c r="F25" s="10" t="s">
        <v>638</v>
      </c>
      <c r="G25" s="10" t="s">
        <v>638</v>
      </c>
      <c r="H25" s="10" t="s">
        <v>640</v>
      </c>
      <c r="I25" s="10" t="s">
        <v>640</v>
      </c>
      <c r="J25" s="10" t="s">
        <v>638</v>
      </c>
      <c r="K25" s="10" t="s">
        <v>638</v>
      </c>
      <c r="L25" s="10" t="s">
        <v>639</v>
      </c>
      <c r="M25" s="10" t="s">
        <v>639</v>
      </c>
      <c r="N25" s="10" t="s">
        <v>638</v>
      </c>
      <c r="O25" s="10" t="s">
        <v>638</v>
      </c>
      <c r="P25" s="10" t="s">
        <v>638</v>
      </c>
      <c r="Q25" s="10" t="s">
        <v>640</v>
      </c>
      <c r="R25" s="10" t="s">
        <v>638</v>
      </c>
      <c r="S25" s="10" t="s">
        <v>638</v>
      </c>
      <c r="T25" s="10" t="s">
        <v>638</v>
      </c>
      <c r="U25" s="10" t="s">
        <v>639</v>
      </c>
    </row>
    <row r="26" spans="1:21" x14ac:dyDescent="0.3">
      <c r="A26" s="87" t="s">
        <v>137</v>
      </c>
      <c r="B26" s="87" t="s">
        <v>138</v>
      </c>
      <c r="C26" s="10" t="s">
        <v>602</v>
      </c>
      <c r="D26" s="10" t="s">
        <v>638</v>
      </c>
      <c r="E26" s="10" t="s">
        <v>638</v>
      </c>
      <c r="F26" s="10" t="s">
        <v>638</v>
      </c>
      <c r="G26" s="10" t="s">
        <v>638</v>
      </c>
      <c r="H26" s="10" t="s">
        <v>638</v>
      </c>
      <c r="I26" s="10" t="s">
        <v>638</v>
      </c>
      <c r="J26" s="10" t="s">
        <v>640</v>
      </c>
      <c r="K26" s="10" t="s">
        <v>638</v>
      </c>
      <c r="L26" s="10" t="s">
        <v>642</v>
      </c>
      <c r="M26" s="10" t="s">
        <v>639</v>
      </c>
      <c r="N26" s="10" t="s">
        <v>639</v>
      </c>
      <c r="O26" s="10" t="s">
        <v>638</v>
      </c>
      <c r="P26" s="10" t="s">
        <v>638</v>
      </c>
      <c r="Q26" s="10" t="s">
        <v>638</v>
      </c>
      <c r="R26" s="10" t="s">
        <v>638</v>
      </c>
      <c r="S26" s="10" t="s">
        <v>640</v>
      </c>
      <c r="T26" s="10" t="s">
        <v>638</v>
      </c>
      <c r="U26" s="10" t="s">
        <v>642</v>
      </c>
    </row>
    <row r="27" spans="1:21" x14ac:dyDescent="0.3">
      <c r="A27" s="87" t="s">
        <v>139</v>
      </c>
      <c r="B27" s="87" t="s">
        <v>140</v>
      </c>
      <c r="C27" s="10" t="s">
        <v>602</v>
      </c>
      <c r="D27" s="10" t="s">
        <v>638</v>
      </c>
      <c r="E27" s="10" t="s">
        <v>638</v>
      </c>
      <c r="F27" s="10" t="s">
        <v>638</v>
      </c>
      <c r="G27" s="10" t="s">
        <v>640</v>
      </c>
      <c r="H27" s="10" t="s">
        <v>638</v>
      </c>
      <c r="I27" s="10" t="s">
        <v>638</v>
      </c>
      <c r="J27" s="10" t="s">
        <v>638</v>
      </c>
      <c r="K27" s="10" t="s">
        <v>638</v>
      </c>
      <c r="L27" s="10" t="s">
        <v>640</v>
      </c>
      <c r="M27" s="10" t="s">
        <v>638</v>
      </c>
      <c r="N27" s="10" t="s">
        <v>638</v>
      </c>
      <c r="O27" s="10" t="s">
        <v>639</v>
      </c>
      <c r="P27" s="10" t="s">
        <v>640</v>
      </c>
      <c r="Q27" s="10" t="s">
        <v>638</v>
      </c>
      <c r="R27" s="10" t="s">
        <v>638</v>
      </c>
      <c r="S27" s="10" t="s">
        <v>639</v>
      </c>
      <c r="T27" s="10" t="s">
        <v>638</v>
      </c>
      <c r="U27" s="10" t="s">
        <v>638</v>
      </c>
    </row>
    <row r="28" spans="1:21" x14ac:dyDescent="0.3">
      <c r="A28" s="87" t="s">
        <v>141</v>
      </c>
      <c r="B28" s="87" t="s">
        <v>142</v>
      </c>
      <c r="C28" s="10" t="s">
        <v>602</v>
      </c>
      <c r="D28" s="10" t="s">
        <v>639</v>
      </c>
      <c r="E28" s="10" t="s">
        <v>638</v>
      </c>
      <c r="F28" s="10" t="s">
        <v>639</v>
      </c>
      <c r="G28" s="10" t="s">
        <v>639</v>
      </c>
      <c r="H28" s="10" t="s">
        <v>639</v>
      </c>
      <c r="I28" s="10" t="s">
        <v>638</v>
      </c>
      <c r="J28" s="10" t="s">
        <v>639</v>
      </c>
      <c r="K28" s="10" t="s">
        <v>638</v>
      </c>
      <c r="L28" s="10" t="s">
        <v>640</v>
      </c>
      <c r="M28" s="10" t="s">
        <v>639</v>
      </c>
      <c r="N28" s="10" t="s">
        <v>638</v>
      </c>
      <c r="O28" s="10" t="s">
        <v>639</v>
      </c>
      <c r="P28" s="10" t="s">
        <v>639</v>
      </c>
      <c r="Q28" s="10" t="s">
        <v>639</v>
      </c>
      <c r="R28" s="10" t="s">
        <v>638</v>
      </c>
      <c r="S28" s="10" t="s">
        <v>639</v>
      </c>
      <c r="T28" s="10" t="s">
        <v>638</v>
      </c>
      <c r="U28" s="10" t="s">
        <v>638</v>
      </c>
    </row>
    <row r="29" spans="1:21" x14ac:dyDescent="0.3">
      <c r="A29" s="87" t="s">
        <v>143</v>
      </c>
      <c r="B29" s="87" t="s">
        <v>144</v>
      </c>
      <c r="C29" s="10" t="s">
        <v>602</v>
      </c>
      <c r="D29" s="10" t="s">
        <v>639</v>
      </c>
      <c r="E29" s="10" t="s">
        <v>639</v>
      </c>
      <c r="F29" s="10" t="s">
        <v>639</v>
      </c>
      <c r="G29" s="10" t="s">
        <v>638</v>
      </c>
      <c r="H29" s="10" t="s">
        <v>640</v>
      </c>
      <c r="I29" s="10" t="s">
        <v>642</v>
      </c>
      <c r="J29" s="10" t="s">
        <v>639</v>
      </c>
      <c r="K29" s="10" t="s">
        <v>638</v>
      </c>
      <c r="L29" s="10" t="s">
        <v>639</v>
      </c>
      <c r="M29" s="10" t="s">
        <v>639</v>
      </c>
      <c r="N29" s="10" t="s">
        <v>639</v>
      </c>
      <c r="O29" s="10" t="s">
        <v>639</v>
      </c>
      <c r="P29" s="10" t="s">
        <v>638</v>
      </c>
      <c r="Q29" s="10" t="s">
        <v>640</v>
      </c>
      <c r="R29" s="10" t="s">
        <v>640</v>
      </c>
      <c r="S29" s="10" t="s">
        <v>639</v>
      </c>
      <c r="T29" s="10" t="s">
        <v>638</v>
      </c>
      <c r="U29" s="10" t="s">
        <v>639</v>
      </c>
    </row>
    <row r="30" spans="1:21" x14ac:dyDescent="0.3">
      <c r="A30" s="87" t="s">
        <v>146</v>
      </c>
      <c r="B30" s="87" t="s">
        <v>147</v>
      </c>
      <c r="C30" s="10" t="s">
        <v>602</v>
      </c>
      <c r="D30" s="10" t="s">
        <v>639</v>
      </c>
      <c r="E30" s="10" t="s">
        <v>639</v>
      </c>
      <c r="F30" s="10" t="s">
        <v>639</v>
      </c>
      <c r="G30" s="10" t="s">
        <v>639</v>
      </c>
      <c r="H30" s="10" t="s">
        <v>638</v>
      </c>
      <c r="I30" s="10" t="s">
        <v>642</v>
      </c>
      <c r="J30" s="10" t="s">
        <v>638</v>
      </c>
      <c r="K30" s="10" t="s">
        <v>639</v>
      </c>
      <c r="L30" s="10" t="s">
        <v>642</v>
      </c>
      <c r="M30" s="10" t="s">
        <v>639</v>
      </c>
      <c r="N30" s="10" t="s">
        <v>639</v>
      </c>
      <c r="O30" s="10" t="s">
        <v>639</v>
      </c>
      <c r="P30" s="10" t="s">
        <v>639</v>
      </c>
      <c r="Q30" s="10" t="s">
        <v>638</v>
      </c>
      <c r="R30" s="10" t="s">
        <v>642</v>
      </c>
      <c r="S30" s="10" t="s">
        <v>638</v>
      </c>
      <c r="T30" s="10" t="s">
        <v>639</v>
      </c>
      <c r="U30" s="10" t="s">
        <v>642</v>
      </c>
    </row>
    <row r="31" spans="1:21" x14ac:dyDescent="0.3">
      <c r="A31" s="87" t="s">
        <v>148</v>
      </c>
      <c r="B31" s="87" t="s">
        <v>149</v>
      </c>
      <c r="C31" s="10" t="s">
        <v>602</v>
      </c>
      <c r="D31" s="10" t="s">
        <v>638</v>
      </c>
      <c r="E31" s="10" t="s">
        <v>638</v>
      </c>
      <c r="F31" s="10" t="s">
        <v>638</v>
      </c>
      <c r="G31" s="10" t="s">
        <v>638</v>
      </c>
      <c r="H31" s="10" t="s">
        <v>638</v>
      </c>
      <c r="I31" s="10" t="s">
        <v>638</v>
      </c>
      <c r="J31" s="10" t="s">
        <v>638</v>
      </c>
      <c r="K31" s="10" t="s">
        <v>642</v>
      </c>
      <c r="L31" s="10" t="s">
        <v>642</v>
      </c>
      <c r="M31" s="10" t="s">
        <v>638</v>
      </c>
      <c r="N31" s="10" t="s">
        <v>638</v>
      </c>
      <c r="O31" s="10" t="s">
        <v>638</v>
      </c>
      <c r="P31" s="10" t="s">
        <v>638</v>
      </c>
      <c r="Q31" s="10" t="s">
        <v>638</v>
      </c>
      <c r="R31" s="10" t="s">
        <v>638</v>
      </c>
      <c r="S31" s="10" t="s">
        <v>638</v>
      </c>
      <c r="T31" s="10" t="s">
        <v>640</v>
      </c>
      <c r="U31" s="10" t="s">
        <v>640</v>
      </c>
    </row>
    <row r="32" spans="1:21" x14ac:dyDescent="0.3">
      <c r="A32" s="87" t="s">
        <v>150</v>
      </c>
      <c r="B32" s="87" t="s">
        <v>151</v>
      </c>
      <c r="C32" s="10" t="s">
        <v>602</v>
      </c>
      <c r="D32" s="10" t="s">
        <v>640</v>
      </c>
      <c r="E32" s="10" t="s">
        <v>638</v>
      </c>
      <c r="F32" s="10" t="s">
        <v>638</v>
      </c>
      <c r="G32" s="10" t="s">
        <v>638</v>
      </c>
      <c r="H32" s="10" t="s">
        <v>640</v>
      </c>
      <c r="I32" s="10" t="s">
        <v>638</v>
      </c>
      <c r="J32" s="10" t="s">
        <v>640</v>
      </c>
      <c r="K32" s="10" t="s">
        <v>638</v>
      </c>
      <c r="L32" s="10" t="s">
        <v>640</v>
      </c>
      <c r="M32" s="10" t="s">
        <v>640</v>
      </c>
      <c r="N32" s="10" t="s">
        <v>638</v>
      </c>
      <c r="O32" s="10" t="s">
        <v>638</v>
      </c>
      <c r="P32" s="10" t="s">
        <v>638</v>
      </c>
      <c r="Q32" s="10" t="s">
        <v>640</v>
      </c>
      <c r="R32" s="10" t="s">
        <v>638</v>
      </c>
      <c r="S32" s="10" t="s">
        <v>640</v>
      </c>
      <c r="T32" s="10" t="s">
        <v>638</v>
      </c>
      <c r="U32" s="10" t="s">
        <v>638</v>
      </c>
    </row>
    <row r="33" spans="1:21" x14ac:dyDescent="0.3">
      <c r="A33" s="87" t="s">
        <v>152</v>
      </c>
      <c r="B33" s="87" t="s">
        <v>153</v>
      </c>
      <c r="C33" s="10" t="s">
        <v>602</v>
      </c>
      <c r="D33" s="10" t="s">
        <v>638</v>
      </c>
      <c r="E33" s="10" t="s">
        <v>638</v>
      </c>
      <c r="F33" s="10" t="s">
        <v>639</v>
      </c>
      <c r="G33" s="10" t="s">
        <v>638</v>
      </c>
      <c r="H33" s="10" t="s">
        <v>640</v>
      </c>
      <c r="I33" s="10" t="s">
        <v>640</v>
      </c>
      <c r="J33" s="10" t="s">
        <v>640</v>
      </c>
      <c r="K33" s="10" t="s">
        <v>638</v>
      </c>
      <c r="L33" s="10" t="s">
        <v>640</v>
      </c>
      <c r="M33" s="10" t="s">
        <v>638</v>
      </c>
      <c r="N33" s="10" t="s">
        <v>638</v>
      </c>
      <c r="O33" s="10" t="s">
        <v>639</v>
      </c>
      <c r="P33" s="10" t="s">
        <v>639</v>
      </c>
      <c r="Q33" s="10" t="s">
        <v>640</v>
      </c>
      <c r="R33" s="10" t="s">
        <v>640</v>
      </c>
      <c r="S33" s="10" t="s">
        <v>640</v>
      </c>
      <c r="T33" s="10" t="s">
        <v>638</v>
      </c>
      <c r="U33" s="10" t="s">
        <v>640</v>
      </c>
    </row>
    <row r="34" spans="1:21" x14ac:dyDescent="0.3">
      <c r="A34" s="87" t="s">
        <v>154</v>
      </c>
      <c r="B34" s="87" t="s">
        <v>155</v>
      </c>
      <c r="C34" s="10" t="s">
        <v>602</v>
      </c>
      <c r="D34" s="10" t="s">
        <v>638</v>
      </c>
      <c r="E34" s="10" t="s">
        <v>640</v>
      </c>
      <c r="F34" s="10" t="s">
        <v>638</v>
      </c>
      <c r="G34" s="10" t="s">
        <v>638</v>
      </c>
      <c r="H34" s="10" t="s">
        <v>638</v>
      </c>
      <c r="I34" s="10" t="s">
        <v>638</v>
      </c>
      <c r="J34" s="10" t="s">
        <v>638</v>
      </c>
      <c r="K34" s="10" t="s">
        <v>640</v>
      </c>
      <c r="L34" s="10" t="s">
        <v>642</v>
      </c>
      <c r="M34" s="10" t="s">
        <v>638</v>
      </c>
      <c r="N34" s="10" t="s">
        <v>640</v>
      </c>
      <c r="O34" s="10" t="s">
        <v>638</v>
      </c>
      <c r="P34" s="10" t="s">
        <v>638</v>
      </c>
      <c r="Q34" s="10" t="s">
        <v>638</v>
      </c>
      <c r="R34" s="10" t="s">
        <v>638</v>
      </c>
      <c r="S34" s="10" t="s">
        <v>638</v>
      </c>
      <c r="T34" s="10" t="s">
        <v>640</v>
      </c>
      <c r="U34" s="10" t="s">
        <v>642</v>
      </c>
    </row>
    <row r="35" spans="1:21" x14ac:dyDescent="0.3">
      <c r="A35" s="87" t="s">
        <v>156</v>
      </c>
      <c r="B35" s="87" t="s">
        <v>157</v>
      </c>
      <c r="C35" s="10" t="s">
        <v>602</v>
      </c>
      <c r="D35" s="10" t="s">
        <v>638</v>
      </c>
      <c r="E35" s="10" t="s">
        <v>638</v>
      </c>
      <c r="F35" s="10" t="s">
        <v>640</v>
      </c>
      <c r="G35" s="10" t="s">
        <v>640</v>
      </c>
      <c r="H35" s="10" t="s">
        <v>638</v>
      </c>
      <c r="I35" s="10" t="s">
        <v>640</v>
      </c>
      <c r="J35" s="10" t="s">
        <v>640</v>
      </c>
      <c r="K35" s="10" t="s">
        <v>640</v>
      </c>
      <c r="L35" s="10" t="s">
        <v>642</v>
      </c>
      <c r="M35" s="10" t="s">
        <v>638</v>
      </c>
      <c r="N35" s="10" t="s">
        <v>638</v>
      </c>
      <c r="O35" s="10" t="s">
        <v>638</v>
      </c>
      <c r="P35" s="10" t="s">
        <v>638</v>
      </c>
      <c r="Q35" s="10" t="s">
        <v>638</v>
      </c>
      <c r="R35" s="10" t="s">
        <v>642</v>
      </c>
      <c r="S35" s="10" t="s">
        <v>638</v>
      </c>
      <c r="T35" s="10" t="s">
        <v>640</v>
      </c>
      <c r="U35" s="10" t="s">
        <v>640</v>
      </c>
    </row>
    <row r="36" spans="1:21" x14ac:dyDescent="0.3">
      <c r="A36" s="87" t="s">
        <v>158</v>
      </c>
      <c r="B36" s="87" t="s">
        <v>159</v>
      </c>
      <c r="C36" s="10" t="s">
        <v>602</v>
      </c>
      <c r="D36" s="10" t="s">
        <v>638</v>
      </c>
      <c r="E36" s="10" t="s">
        <v>640</v>
      </c>
      <c r="F36" s="10" t="s">
        <v>638</v>
      </c>
      <c r="G36" s="10" t="s">
        <v>640</v>
      </c>
      <c r="H36" s="10" t="s">
        <v>640</v>
      </c>
      <c r="I36" s="10" t="s">
        <v>640</v>
      </c>
      <c r="J36" s="10" t="s">
        <v>640</v>
      </c>
      <c r="K36" s="10" t="s">
        <v>638</v>
      </c>
      <c r="L36" s="10" t="s">
        <v>640</v>
      </c>
      <c r="M36" s="10" t="s">
        <v>638</v>
      </c>
      <c r="N36" s="10" t="s">
        <v>638</v>
      </c>
      <c r="O36" s="10" t="s">
        <v>639</v>
      </c>
      <c r="P36" s="10" t="s">
        <v>640</v>
      </c>
      <c r="Q36" s="10" t="s">
        <v>638</v>
      </c>
      <c r="R36" s="10" t="s">
        <v>640</v>
      </c>
      <c r="S36" s="10" t="s">
        <v>640</v>
      </c>
      <c r="T36" s="10" t="s">
        <v>638</v>
      </c>
      <c r="U36" s="10" t="s">
        <v>640</v>
      </c>
    </row>
    <row r="37" spans="1:21" x14ac:dyDescent="0.3">
      <c r="A37" s="87" t="s">
        <v>161</v>
      </c>
      <c r="B37" s="87" t="s">
        <v>162</v>
      </c>
      <c r="C37" s="10" t="s">
        <v>602</v>
      </c>
      <c r="D37" s="10" t="s">
        <v>638</v>
      </c>
      <c r="E37" s="10" t="s">
        <v>640</v>
      </c>
      <c r="F37" s="10" t="s">
        <v>638</v>
      </c>
      <c r="G37" s="10" t="s">
        <v>638</v>
      </c>
      <c r="H37" s="10" t="s">
        <v>640</v>
      </c>
      <c r="I37" s="10" t="s">
        <v>640</v>
      </c>
      <c r="J37" s="10" t="s">
        <v>638</v>
      </c>
      <c r="K37" s="10" t="s">
        <v>638</v>
      </c>
      <c r="L37" s="10" t="s">
        <v>640</v>
      </c>
      <c r="M37" s="10" t="s">
        <v>638</v>
      </c>
      <c r="N37" s="10" t="s">
        <v>640</v>
      </c>
      <c r="O37" s="10" t="s">
        <v>638</v>
      </c>
      <c r="P37" s="10" t="s">
        <v>638</v>
      </c>
      <c r="Q37" s="10" t="s">
        <v>640</v>
      </c>
      <c r="R37" s="10" t="s">
        <v>640</v>
      </c>
      <c r="S37" s="10" t="s">
        <v>638</v>
      </c>
      <c r="T37" s="10" t="s">
        <v>638</v>
      </c>
      <c r="U37" s="10" t="s">
        <v>640</v>
      </c>
    </row>
    <row r="38" spans="1:21" x14ac:dyDescent="0.3">
      <c r="A38" s="87" t="s">
        <v>163</v>
      </c>
      <c r="B38" s="87" t="s">
        <v>164</v>
      </c>
      <c r="C38" s="10" t="s">
        <v>602</v>
      </c>
      <c r="D38" s="10" t="s">
        <v>638</v>
      </c>
      <c r="E38" s="10" t="s">
        <v>640</v>
      </c>
      <c r="F38" s="10" t="s">
        <v>638</v>
      </c>
      <c r="G38" s="10" t="s">
        <v>638</v>
      </c>
      <c r="H38" s="10" t="s">
        <v>640</v>
      </c>
      <c r="I38" s="10" t="s">
        <v>640</v>
      </c>
      <c r="J38" s="10" t="s">
        <v>638</v>
      </c>
      <c r="K38" s="10" t="s">
        <v>638</v>
      </c>
      <c r="L38" s="10" t="s">
        <v>640</v>
      </c>
      <c r="M38" s="10" t="s">
        <v>638</v>
      </c>
      <c r="N38" s="10" t="s">
        <v>640</v>
      </c>
      <c r="O38" s="10" t="s">
        <v>638</v>
      </c>
      <c r="P38" s="10" t="s">
        <v>638</v>
      </c>
      <c r="Q38" s="10" t="s">
        <v>640</v>
      </c>
      <c r="R38" s="10" t="s">
        <v>640</v>
      </c>
      <c r="S38" s="10" t="s">
        <v>638</v>
      </c>
      <c r="T38" s="10" t="s">
        <v>638</v>
      </c>
      <c r="U38" s="10" t="s">
        <v>638</v>
      </c>
    </row>
    <row r="39" spans="1:21" x14ac:dyDescent="0.3">
      <c r="A39" s="87" t="s">
        <v>165</v>
      </c>
      <c r="B39" s="87" t="s">
        <v>166</v>
      </c>
      <c r="C39" s="10" t="s">
        <v>602</v>
      </c>
      <c r="D39" s="10" t="s">
        <v>638</v>
      </c>
      <c r="E39" s="10" t="s">
        <v>638</v>
      </c>
      <c r="F39" s="10" t="s">
        <v>639</v>
      </c>
      <c r="G39" s="10" t="s">
        <v>638</v>
      </c>
      <c r="H39" s="10" t="s">
        <v>638</v>
      </c>
      <c r="I39" s="10" t="s">
        <v>638</v>
      </c>
      <c r="J39" s="10" t="s">
        <v>638</v>
      </c>
      <c r="K39" s="10" t="s">
        <v>638</v>
      </c>
      <c r="L39" s="10" t="s">
        <v>639</v>
      </c>
      <c r="M39" s="10" t="s">
        <v>638</v>
      </c>
      <c r="N39" s="10" t="s">
        <v>639</v>
      </c>
      <c r="O39" s="10" t="s">
        <v>639</v>
      </c>
      <c r="P39" s="10" t="s">
        <v>638</v>
      </c>
      <c r="Q39" s="10" t="s">
        <v>638</v>
      </c>
      <c r="R39" s="10" t="s">
        <v>638</v>
      </c>
      <c r="S39" s="10" t="s">
        <v>638</v>
      </c>
      <c r="T39" s="10" t="s">
        <v>638</v>
      </c>
      <c r="U39" s="10" t="s">
        <v>639</v>
      </c>
    </row>
    <row r="40" spans="1:21" x14ac:dyDescent="0.3">
      <c r="A40" s="87" t="s">
        <v>167</v>
      </c>
      <c r="B40" s="87" t="s">
        <v>168</v>
      </c>
      <c r="C40" s="10" t="s">
        <v>602</v>
      </c>
      <c r="D40" s="10" t="s">
        <v>640</v>
      </c>
      <c r="E40" s="10" t="s">
        <v>638</v>
      </c>
      <c r="F40" s="10" t="s">
        <v>638</v>
      </c>
      <c r="G40" s="10" t="s">
        <v>638</v>
      </c>
      <c r="H40" s="10" t="s">
        <v>640</v>
      </c>
      <c r="I40" s="10" t="s">
        <v>640</v>
      </c>
      <c r="J40" s="10" t="s">
        <v>640</v>
      </c>
      <c r="K40" s="10" t="s">
        <v>640</v>
      </c>
      <c r="L40" s="10" t="s">
        <v>640</v>
      </c>
      <c r="M40" s="10" t="s">
        <v>638</v>
      </c>
      <c r="N40" s="10" t="s">
        <v>638</v>
      </c>
      <c r="O40" s="10" t="s">
        <v>638</v>
      </c>
      <c r="P40" s="10" t="s">
        <v>638</v>
      </c>
      <c r="Q40" s="10" t="s">
        <v>638</v>
      </c>
      <c r="R40" s="10" t="s">
        <v>638</v>
      </c>
      <c r="S40" s="10" t="s">
        <v>638</v>
      </c>
      <c r="T40" s="10" t="s">
        <v>640</v>
      </c>
      <c r="U40" s="10" t="s">
        <v>640</v>
      </c>
    </row>
    <row r="41" spans="1:21" x14ac:dyDescent="0.3">
      <c r="A41" s="87" t="s">
        <v>171</v>
      </c>
      <c r="B41" s="87" t="s">
        <v>172</v>
      </c>
      <c r="C41" s="10" t="s">
        <v>602</v>
      </c>
      <c r="D41" s="10" t="s">
        <v>638</v>
      </c>
      <c r="E41" s="10" t="s">
        <v>638</v>
      </c>
      <c r="F41" s="10" t="s">
        <v>638</v>
      </c>
      <c r="G41" s="10" t="s">
        <v>638</v>
      </c>
      <c r="H41" s="10" t="s">
        <v>640</v>
      </c>
      <c r="I41" s="10" t="s">
        <v>638</v>
      </c>
      <c r="J41" s="10" t="s">
        <v>638</v>
      </c>
      <c r="K41" s="10" t="s">
        <v>638</v>
      </c>
      <c r="L41" s="10" t="s">
        <v>638</v>
      </c>
      <c r="M41" s="10" t="s">
        <v>638</v>
      </c>
      <c r="N41" s="10" t="s">
        <v>638</v>
      </c>
      <c r="O41" s="10" t="s">
        <v>638</v>
      </c>
      <c r="P41" s="10" t="s">
        <v>638</v>
      </c>
      <c r="Q41" s="10" t="s">
        <v>640</v>
      </c>
      <c r="R41" s="10" t="s">
        <v>638</v>
      </c>
      <c r="S41" s="10" t="s">
        <v>638</v>
      </c>
      <c r="T41" s="10" t="s">
        <v>638</v>
      </c>
      <c r="U41" s="10" t="s">
        <v>638</v>
      </c>
    </row>
    <row r="42" spans="1:21" x14ac:dyDescent="0.3">
      <c r="A42" s="87" t="s">
        <v>175</v>
      </c>
      <c r="B42" s="87" t="s">
        <v>176</v>
      </c>
      <c r="C42" s="10" t="s">
        <v>602</v>
      </c>
      <c r="D42" s="10" t="s">
        <v>638</v>
      </c>
      <c r="E42" s="10" t="s">
        <v>638</v>
      </c>
      <c r="F42" s="10" t="s">
        <v>638</v>
      </c>
      <c r="G42" s="10" t="s">
        <v>639</v>
      </c>
      <c r="H42" s="10" t="s">
        <v>639</v>
      </c>
      <c r="I42" s="10" t="s">
        <v>638</v>
      </c>
      <c r="J42" s="10" t="s">
        <v>640</v>
      </c>
      <c r="K42" s="10" t="s">
        <v>638</v>
      </c>
      <c r="L42" s="10" t="s">
        <v>640</v>
      </c>
      <c r="M42" s="10" t="s">
        <v>638</v>
      </c>
      <c r="N42" s="10" t="s">
        <v>638</v>
      </c>
      <c r="O42" s="10" t="s">
        <v>638</v>
      </c>
      <c r="P42" s="10" t="s">
        <v>641</v>
      </c>
      <c r="Q42" s="10" t="s">
        <v>639</v>
      </c>
      <c r="R42" s="10" t="s">
        <v>638</v>
      </c>
      <c r="S42" s="10" t="s">
        <v>640</v>
      </c>
      <c r="T42" s="10" t="s">
        <v>638</v>
      </c>
      <c r="U42" s="10" t="s">
        <v>638</v>
      </c>
    </row>
    <row r="43" spans="1:21" x14ac:dyDescent="0.3">
      <c r="A43" s="87" t="s">
        <v>178</v>
      </c>
      <c r="B43" s="87" t="s">
        <v>179</v>
      </c>
      <c r="C43" s="10" t="s">
        <v>602</v>
      </c>
      <c r="D43" s="10" t="s">
        <v>638</v>
      </c>
      <c r="E43" s="10" t="s">
        <v>638</v>
      </c>
      <c r="F43" s="10" t="s">
        <v>638</v>
      </c>
      <c r="G43" s="10" t="s">
        <v>638</v>
      </c>
      <c r="H43" s="10" t="s">
        <v>638</v>
      </c>
      <c r="I43" s="10" t="s">
        <v>640</v>
      </c>
      <c r="J43" s="10" t="s">
        <v>638</v>
      </c>
      <c r="K43" s="10" t="s">
        <v>638</v>
      </c>
      <c r="L43" s="10" t="s">
        <v>640</v>
      </c>
      <c r="M43" s="10" t="s">
        <v>638</v>
      </c>
      <c r="N43" s="10" t="s">
        <v>638</v>
      </c>
      <c r="O43" s="10" t="s">
        <v>638</v>
      </c>
      <c r="P43" s="10" t="s">
        <v>638</v>
      </c>
      <c r="Q43" s="10" t="s">
        <v>638</v>
      </c>
      <c r="R43" s="10" t="s">
        <v>640</v>
      </c>
      <c r="S43" s="10" t="s">
        <v>638</v>
      </c>
      <c r="T43" s="10" t="s">
        <v>638</v>
      </c>
      <c r="U43" s="10" t="s">
        <v>640</v>
      </c>
    </row>
    <row r="44" spans="1:21" x14ac:dyDescent="0.3">
      <c r="A44" s="87" t="s">
        <v>181</v>
      </c>
      <c r="B44" s="87" t="s">
        <v>182</v>
      </c>
      <c r="C44" s="10" t="s">
        <v>602</v>
      </c>
      <c r="D44" s="10" t="s">
        <v>640</v>
      </c>
      <c r="E44" s="10" t="s">
        <v>638</v>
      </c>
      <c r="F44" s="10" t="s">
        <v>640</v>
      </c>
      <c r="G44" s="10" t="s">
        <v>640</v>
      </c>
      <c r="H44" s="10" t="s">
        <v>640</v>
      </c>
      <c r="I44" s="10" t="s">
        <v>640</v>
      </c>
      <c r="J44" s="10" t="s">
        <v>638</v>
      </c>
      <c r="K44" s="10" t="s">
        <v>638</v>
      </c>
      <c r="L44" s="10" t="s">
        <v>642</v>
      </c>
      <c r="M44" s="10" t="s">
        <v>640</v>
      </c>
      <c r="N44" s="10" t="s">
        <v>638</v>
      </c>
      <c r="O44" s="10" t="s">
        <v>638</v>
      </c>
      <c r="P44" s="10" t="s">
        <v>640</v>
      </c>
      <c r="Q44" s="10" t="s">
        <v>638</v>
      </c>
      <c r="R44" s="10" t="s">
        <v>640</v>
      </c>
      <c r="S44" s="10" t="s">
        <v>638</v>
      </c>
      <c r="T44" s="10" t="s">
        <v>638</v>
      </c>
      <c r="U44" s="10" t="s">
        <v>640</v>
      </c>
    </row>
    <row r="45" spans="1:21" x14ac:dyDescent="0.3">
      <c r="A45" s="87" t="s">
        <v>184</v>
      </c>
      <c r="B45" s="87" t="s">
        <v>185</v>
      </c>
      <c r="C45" s="10" t="s">
        <v>643</v>
      </c>
      <c r="D45" s="10" t="s">
        <v>638</v>
      </c>
      <c r="E45" s="10" t="s">
        <v>638</v>
      </c>
      <c r="F45" s="10" t="s">
        <v>638</v>
      </c>
      <c r="G45" s="10" t="s">
        <v>640</v>
      </c>
      <c r="H45" s="10" t="s">
        <v>638</v>
      </c>
      <c r="I45" s="10" t="s">
        <v>638</v>
      </c>
      <c r="J45" s="10" t="s">
        <v>638</v>
      </c>
      <c r="K45" s="10" t="s">
        <v>638</v>
      </c>
      <c r="L45" s="10" t="s">
        <v>642</v>
      </c>
      <c r="M45" s="10" t="s">
        <v>638</v>
      </c>
      <c r="N45" s="10" t="s">
        <v>638</v>
      </c>
      <c r="O45" s="10" t="s">
        <v>638</v>
      </c>
      <c r="P45" s="10" t="s">
        <v>640</v>
      </c>
      <c r="Q45" s="10" t="s">
        <v>638</v>
      </c>
      <c r="R45" s="10" t="s">
        <v>638</v>
      </c>
      <c r="S45" s="10" t="s">
        <v>638</v>
      </c>
      <c r="T45" s="10" t="s">
        <v>638</v>
      </c>
      <c r="U45" s="10" t="s">
        <v>642</v>
      </c>
    </row>
    <row r="46" spans="1:21" x14ac:dyDescent="0.3">
      <c r="A46" s="87" t="s">
        <v>187</v>
      </c>
      <c r="B46" s="87" t="s">
        <v>188</v>
      </c>
      <c r="C46" s="10" t="s">
        <v>602</v>
      </c>
      <c r="D46" s="10" t="s">
        <v>640</v>
      </c>
      <c r="E46" s="10" t="s">
        <v>638</v>
      </c>
      <c r="F46" s="10" t="s">
        <v>640</v>
      </c>
      <c r="G46" s="10" t="s">
        <v>638</v>
      </c>
      <c r="H46" s="10" t="s">
        <v>640</v>
      </c>
      <c r="I46" s="10" t="s">
        <v>640</v>
      </c>
      <c r="J46" s="10" t="s">
        <v>638</v>
      </c>
      <c r="K46" s="10" t="s">
        <v>639</v>
      </c>
      <c r="L46" s="10" t="s">
        <v>640</v>
      </c>
      <c r="M46" s="10" t="s">
        <v>640</v>
      </c>
      <c r="N46" s="10" t="s">
        <v>638</v>
      </c>
      <c r="O46" s="10" t="s">
        <v>640</v>
      </c>
      <c r="P46" s="10" t="s">
        <v>638</v>
      </c>
      <c r="Q46" s="10" t="s">
        <v>640</v>
      </c>
      <c r="R46" s="10" t="s">
        <v>640</v>
      </c>
      <c r="S46" s="10" t="s">
        <v>638</v>
      </c>
      <c r="T46" s="10" t="s">
        <v>639</v>
      </c>
      <c r="U46" s="10" t="s">
        <v>640</v>
      </c>
    </row>
    <row r="47" spans="1:21" x14ac:dyDescent="0.3">
      <c r="A47" s="87" t="s">
        <v>189</v>
      </c>
      <c r="B47" s="87" t="s">
        <v>190</v>
      </c>
      <c r="C47" s="10" t="s">
        <v>602</v>
      </c>
      <c r="D47" s="10" t="s">
        <v>638</v>
      </c>
      <c r="E47" s="10" t="s">
        <v>638</v>
      </c>
      <c r="F47" s="10" t="s">
        <v>638</v>
      </c>
      <c r="G47" s="10" t="s">
        <v>638</v>
      </c>
      <c r="H47" s="10" t="s">
        <v>638</v>
      </c>
      <c r="I47" s="10" t="s">
        <v>640</v>
      </c>
      <c r="J47" s="10" t="s">
        <v>640</v>
      </c>
      <c r="K47" s="10" t="s">
        <v>640</v>
      </c>
      <c r="L47" s="10" t="s">
        <v>640</v>
      </c>
      <c r="M47" s="10" t="s">
        <v>638</v>
      </c>
      <c r="N47" s="10" t="s">
        <v>638</v>
      </c>
      <c r="O47" s="10" t="s">
        <v>638</v>
      </c>
      <c r="P47" s="10" t="s">
        <v>638</v>
      </c>
      <c r="Q47" s="10" t="s">
        <v>638</v>
      </c>
      <c r="R47" s="10" t="s">
        <v>640</v>
      </c>
      <c r="S47" s="10" t="s">
        <v>638</v>
      </c>
      <c r="T47" s="10" t="s">
        <v>638</v>
      </c>
      <c r="U47" s="10" t="s">
        <v>640</v>
      </c>
    </row>
    <row r="48" spans="1:21" x14ac:dyDescent="0.3">
      <c r="A48" s="87" t="s">
        <v>192</v>
      </c>
      <c r="B48" s="87" t="s">
        <v>193</v>
      </c>
      <c r="C48" s="10" t="s">
        <v>602</v>
      </c>
      <c r="D48" s="10" t="s">
        <v>639</v>
      </c>
      <c r="E48" s="10" t="s">
        <v>639</v>
      </c>
      <c r="F48" s="10" t="s">
        <v>638</v>
      </c>
      <c r="G48" s="10" t="s">
        <v>640</v>
      </c>
      <c r="H48" s="10" t="s">
        <v>640</v>
      </c>
      <c r="I48" s="10" t="s">
        <v>638</v>
      </c>
      <c r="J48" s="10" t="s">
        <v>639</v>
      </c>
      <c r="K48" s="10" t="s">
        <v>639</v>
      </c>
      <c r="L48" s="10" t="s">
        <v>639</v>
      </c>
      <c r="M48" s="10" t="s">
        <v>639</v>
      </c>
      <c r="N48" s="10" t="s">
        <v>639</v>
      </c>
      <c r="O48" s="10" t="s">
        <v>638</v>
      </c>
      <c r="P48" s="10" t="s">
        <v>640</v>
      </c>
      <c r="Q48" s="10" t="s">
        <v>640</v>
      </c>
      <c r="R48" s="10" t="s">
        <v>638</v>
      </c>
      <c r="S48" s="10" t="s">
        <v>639</v>
      </c>
      <c r="T48" s="10" t="s">
        <v>639</v>
      </c>
      <c r="U48" s="10" t="s">
        <v>641</v>
      </c>
    </row>
    <row r="49" spans="1:21" x14ac:dyDescent="0.3">
      <c r="A49" s="87" t="s">
        <v>194</v>
      </c>
      <c r="B49" s="87" t="s">
        <v>195</v>
      </c>
      <c r="C49" s="10" t="s">
        <v>602</v>
      </c>
      <c r="D49" s="10" t="s">
        <v>638</v>
      </c>
      <c r="E49" s="10" t="s">
        <v>638</v>
      </c>
      <c r="F49" s="10" t="s">
        <v>638</v>
      </c>
      <c r="G49" s="10" t="s">
        <v>638</v>
      </c>
      <c r="H49" s="10" t="s">
        <v>638</v>
      </c>
      <c r="I49" s="10" t="s">
        <v>638</v>
      </c>
      <c r="J49" s="10" t="s">
        <v>640</v>
      </c>
      <c r="K49" s="10" t="s">
        <v>639</v>
      </c>
      <c r="L49" s="10" t="s">
        <v>640</v>
      </c>
      <c r="M49" s="10" t="s">
        <v>638</v>
      </c>
      <c r="N49" s="10" t="s">
        <v>638</v>
      </c>
      <c r="O49" s="10" t="s">
        <v>638</v>
      </c>
      <c r="P49" s="10" t="s">
        <v>638</v>
      </c>
      <c r="Q49" s="10" t="s">
        <v>638</v>
      </c>
      <c r="R49" s="10" t="s">
        <v>638</v>
      </c>
      <c r="S49" s="10" t="s">
        <v>638</v>
      </c>
      <c r="T49" s="10" t="s">
        <v>639</v>
      </c>
      <c r="U49" s="10" t="s">
        <v>638</v>
      </c>
    </row>
    <row r="50" spans="1:21" x14ac:dyDescent="0.3">
      <c r="A50" s="87" t="s">
        <v>197</v>
      </c>
      <c r="B50" s="87" t="s">
        <v>198</v>
      </c>
      <c r="C50" s="10" t="s">
        <v>602</v>
      </c>
      <c r="D50" s="10" t="s">
        <v>638</v>
      </c>
      <c r="E50" s="10" t="s">
        <v>638</v>
      </c>
      <c r="F50" s="10" t="s">
        <v>638</v>
      </c>
      <c r="G50" s="10" t="s">
        <v>638</v>
      </c>
      <c r="H50" s="10" t="s">
        <v>638</v>
      </c>
      <c r="I50" s="10" t="s">
        <v>638</v>
      </c>
      <c r="J50" s="10" t="s">
        <v>638</v>
      </c>
      <c r="K50" s="10" t="s">
        <v>638</v>
      </c>
      <c r="L50" s="10" t="s">
        <v>638</v>
      </c>
      <c r="M50" s="10" t="s">
        <v>638</v>
      </c>
      <c r="N50" s="10" t="s">
        <v>638</v>
      </c>
      <c r="O50" s="10" t="s">
        <v>638</v>
      </c>
      <c r="P50" s="10" t="s">
        <v>638</v>
      </c>
      <c r="Q50" s="10" t="s">
        <v>638</v>
      </c>
      <c r="R50" s="10" t="s">
        <v>638</v>
      </c>
      <c r="S50" s="10" t="s">
        <v>638</v>
      </c>
      <c r="T50" s="10" t="s">
        <v>638</v>
      </c>
      <c r="U50" s="10" t="s">
        <v>638</v>
      </c>
    </row>
    <row r="51" spans="1:21" x14ac:dyDescent="0.3">
      <c r="A51" s="87" t="s">
        <v>199</v>
      </c>
      <c r="B51" s="87" t="s">
        <v>200</v>
      </c>
      <c r="C51" s="10" t="s">
        <v>602</v>
      </c>
      <c r="D51" s="10" t="s">
        <v>639</v>
      </c>
      <c r="E51" s="10" t="s">
        <v>638</v>
      </c>
      <c r="F51" s="10" t="s">
        <v>639</v>
      </c>
      <c r="G51" s="10" t="s">
        <v>640</v>
      </c>
      <c r="H51" s="10" t="s">
        <v>638</v>
      </c>
      <c r="I51" s="10" t="s">
        <v>638</v>
      </c>
      <c r="J51" s="10" t="s">
        <v>640</v>
      </c>
      <c r="K51" s="10" t="s">
        <v>640</v>
      </c>
      <c r="L51" s="10" t="s">
        <v>642</v>
      </c>
      <c r="M51" s="10" t="s">
        <v>639</v>
      </c>
      <c r="N51" s="10" t="s">
        <v>638</v>
      </c>
      <c r="O51" s="10" t="s">
        <v>639</v>
      </c>
      <c r="P51" s="10" t="s">
        <v>638</v>
      </c>
      <c r="Q51" s="10" t="s">
        <v>638</v>
      </c>
      <c r="R51" s="10" t="s">
        <v>638</v>
      </c>
      <c r="S51" s="10" t="s">
        <v>639</v>
      </c>
      <c r="T51" s="10" t="s">
        <v>638</v>
      </c>
      <c r="U51" s="10" t="s">
        <v>642</v>
      </c>
    </row>
    <row r="52" spans="1:21" x14ac:dyDescent="0.3">
      <c r="A52" s="87" t="s">
        <v>202</v>
      </c>
      <c r="B52" s="87" t="s">
        <v>203</v>
      </c>
      <c r="C52" s="10" t="s">
        <v>602</v>
      </c>
      <c r="D52" s="10" t="s">
        <v>639</v>
      </c>
      <c r="E52" s="10" t="s">
        <v>638</v>
      </c>
      <c r="F52" s="10" t="s">
        <v>639</v>
      </c>
      <c r="G52" s="10" t="s">
        <v>640</v>
      </c>
      <c r="H52" s="10" t="s">
        <v>638</v>
      </c>
      <c r="I52" s="10" t="s">
        <v>640</v>
      </c>
      <c r="J52" s="10" t="s">
        <v>639</v>
      </c>
      <c r="K52" s="10" t="s">
        <v>638</v>
      </c>
      <c r="L52" s="10" t="s">
        <v>638</v>
      </c>
      <c r="M52" s="10" t="s">
        <v>639</v>
      </c>
      <c r="N52" s="10" t="s">
        <v>638</v>
      </c>
      <c r="O52" s="10" t="s">
        <v>639</v>
      </c>
      <c r="P52" s="10" t="s">
        <v>640</v>
      </c>
      <c r="Q52" s="10" t="s">
        <v>638</v>
      </c>
      <c r="R52" s="10" t="s">
        <v>640</v>
      </c>
      <c r="S52" s="10" t="s">
        <v>639</v>
      </c>
      <c r="T52" s="10" t="s">
        <v>638</v>
      </c>
      <c r="U52" s="10" t="s">
        <v>638</v>
      </c>
    </row>
    <row r="53" spans="1:21" x14ac:dyDescent="0.3">
      <c r="A53" s="87" t="s">
        <v>206</v>
      </c>
      <c r="B53" s="87" t="s">
        <v>207</v>
      </c>
      <c r="C53" s="10" t="s">
        <v>602</v>
      </c>
      <c r="D53" s="10" t="s">
        <v>638</v>
      </c>
      <c r="E53" s="10" t="s">
        <v>638</v>
      </c>
      <c r="F53" s="10" t="s">
        <v>638</v>
      </c>
      <c r="G53" s="10" t="s">
        <v>638</v>
      </c>
      <c r="H53" s="10" t="s">
        <v>639</v>
      </c>
      <c r="I53" s="10" t="s">
        <v>638</v>
      </c>
      <c r="J53" s="10" t="s">
        <v>638</v>
      </c>
      <c r="K53" s="10" t="s">
        <v>638</v>
      </c>
      <c r="L53" s="10" t="s">
        <v>638</v>
      </c>
      <c r="M53" s="10" t="s">
        <v>638</v>
      </c>
      <c r="N53" s="10" t="s">
        <v>638</v>
      </c>
      <c r="O53" s="10" t="s">
        <v>638</v>
      </c>
      <c r="P53" s="10" t="s">
        <v>638</v>
      </c>
      <c r="Q53" s="10" t="s">
        <v>639</v>
      </c>
      <c r="R53" s="10" t="s">
        <v>638</v>
      </c>
      <c r="S53" s="10" t="s">
        <v>638</v>
      </c>
      <c r="T53" s="10" t="s">
        <v>638</v>
      </c>
      <c r="U53" s="10" t="s">
        <v>638</v>
      </c>
    </row>
    <row r="54" spans="1:21" x14ac:dyDescent="0.3">
      <c r="A54" s="87" t="s">
        <v>209</v>
      </c>
      <c r="B54" s="87" t="s">
        <v>210</v>
      </c>
      <c r="C54" s="10" t="s">
        <v>602</v>
      </c>
      <c r="D54" s="10" t="s">
        <v>640</v>
      </c>
      <c r="E54" s="10" t="s">
        <v>640</v>
      </c>
      <c r="F54" s="10" t="s">
        <v>638</v>
      </c>
      <c r="G54" s="10" t="s">
        <v>640</v>
      </c>
      <c r="H54" s="10" t="s">
        <v>640</v>
      </c>
      <c r="I54" s="10" t="s">
        <v>638</v>
      </c>
      <c r="J54" s="10" t="s">
        <v>638</v>
      </c>
      <c r="K54" s="10" t="s">
        <v>640</v>
      </c>
      <c r="L54" s="10" t="s">
        <v>640</v>
      </c>
      <c r="M54" s="10" t="s">
        <v>640</v>
      </c>
      <c r="N54" s="10" t="s">
        <v>640</v>
      </c>
      <c r="O54" s="10" t="s">
        <v>638</v>
      </c>
      <c r="P54" s="10" t="s">
        <v>640</v>
      </c>
      <c r="Q54" s="10" t="s">
        <v>640</v>
      </c>
      <c r="R54" s="10" t="s">
        <v>638</v>
      </c>
      <c r="S54" s="10" t="s">
        <v>638</v>
      </c>
      <c r="T54" s="10" t="s">
        <v>640</v>
      </c>
      <c r="U54" s="10" t="s">
        <v>640</v>
      </c>
    </row>
    <row r="55" spans="1:21" x14ac:dyDescent="0.3">
      <c r="A55" s="87" t="s">
        <v>213</v>
      </c>
      <c r="B55" s="87" t="s">
        <v>214</v>
      </c>
      <c r="C55" s="10" t="s">
        <v>602</v>
      </c>
      <c r="D55" s="10" t="s">
        <v>640</v>
      </c>
      <c r="E55" s="10" t="s">
        <v>640</v>
      </c>
      <c r="F55" s="10" t="s">
        <v>638</v>
      </c>
      <c r="G55" s="10" t="s">
        <v>638</v>
      </c>
      <c r="H55" s="10" t="s">
        <v>640</v>
      </c>
      <c r="I55" s="10" t="s">
        <v>640</v>
      </c>
      <c r="J55" s="10" t="s">
        <v>638</v>
      </c>
      <c r="K55" s="10" t="s">
        <v>640</v>
      </c>
      <c r="L55" s="10" t="s">
        <v>640</v>
      </c>
      <c r="M55" s="10" t="s">
        <v>640</v>
      </c>
      <c r="N55" s="10" t="s">
        <v>640</v>
      </c>
      <c r="O55" s="10" t="s">
        <v>638</v>
      </c>
      <c r="P55" s="10" t="s">
        <v>638</v>
      </c>
      <c r="Q55" s="10" t="s">
        <v>640</v>
      </c>
      <c r="R55" s="10" t="s">
        <v>640</v>
      </c>
      <c r="S55" s="10" t="s">
        <v>638</v>
      </c>
      <c r="T55" s="10" t="s">
        <v>640</v>
      </c>
      <c r="U55" s="10" t="s">
        <v>640</v>
      </c>
    </row>
    <row r="56" spans="1:21" x14ac:dyDescent="0.3">
      <c r="A56" s="87" t="s">
        <v>217</v>
      </c>
      <c r="B56" s="87" t="s">
        <v>218</v>
      </c>
      <c r="C56" s="10" t="s">
        <v>602</v>
      </c>
      <c r="D56" s="10" t="s">
        <v>638</v>
      </c>
      <c r="E56" s="10" t="s">
        <v>638</v>
      </c>
      <c r="F56" s="10" t="s">
        <v>638</v>
      </c>
      <c r="G56" s="10" t="s">
        <v>638</v>
      </c>
      <c r="H56" s="10" t="s">
        <v>638</v>
      </c>
      <c r="I56" s="10" t="s">
        <v>638</v>
      </c>
      <c r="J56" s="10" t="s">
        <v>638</v>
      </c>
      <c r="K56" s="10" t="s">
        <v>638</v>
      </c>
      <c r="L56" s="10" t="s">
        <v>638</v>
      </c>
      <c r="M56" s="10" t="s">
        <v>638</v>
      </c>
      <c r="N56" s="10" t="s">
        <v>638</v>
      </c>
      <c r="O56" s="10" t="s">
        <v>638</v>
      </c>
      <c r="P56" s="10" t="s">
        <v>638</v>
      </c>
      <c r="Q56" s="10" t="s">
        <v>638</v>
      </c>
      <c r="R56" s="10" t="s">
        <v>638</v>
      </c>
      <c r="S56" s="10" t="s">
        <v>638</v>
      </c>
      <c r="T56" s="10" t="s">
        <v>638</v>
      </c>
      <c r="U56" s="10" t="s">
        <v>638</v>
      </c>
    </row>
    <row r="57" spans="1:21" x14ac:dyDescent="0.3">
      <c r="A57" s="87" t="s">
        <v>221</v>
      </c>
      <c r="B57" s="87" t="s">
        <v>222</v>
      </c>
      <c r="C57" s="10" t="s">
        <v>602</v>
      </c>
      <c r="D57" s="10" t="s">
        <v>638</v>
      </c>
      <c r="E57" s="10" t="s">
        <v>639</v>
      </c>
      <c r="F57" s="10" t="s">
        <v>639</v>
      </c>
      <c r="G57" s="10" t="s">
        <v>638</v>
      </c>
      <c r="H57" s="10" t="s">
        <v>640</v>
      </c>
      <c r="I57" s="10" t="s">
        <v>638</v>
      </c>
      <c r="J57" s="10" t="s">
        <v>639</v>
      </c>
      <c r="K57" s="10" t="s">
        <v>639</v>
      </c>
      <c r="L57" s="10" t="s">
        <v>640</v>
      </c>
      <c r="M57" s="10" t="s">
        <v>638</v>
      </c>
      <c r="N57" s="10" t="s">
        <v>639</v>
      </c>
      <c r="O57" s="10" t="s">
        <v>639</v>
      </c>
      <c r="P57" s="10" t="s">
        <v>638</v>
      </c>
      <c r="Q57" s="10" t="s">
        <v>640</v>
      </c>
      <c r="R57" s="10" t="s">
        <v>638</v>
      </c>
      <c r="S57" s="10" t="s">
        <v>639</v>
      </c>
      <c r="T57" s="10" t="s">
        <v>639</v>
      </c>
      <c r="U57" s="10" t="s">
        <v>640</v>
      </c>
    </row>
    <row r="58" spans="1:21" x14ac:dyDescent="0.3">
      <c r="A58" s="87" t="s">
        <v>225</v>
      </c>
      <c r="B58" s="87" t="s">
        <v>226</v>
      </c>
      <c r="C58" s="10" t="s">
        <v>602</v>
      </c>
      <c r="D58" s="10" t="s">
        <v>638</v>
      </c>
      <c r="E58" s="10" t="s">
        <v>638</v>
      </c>
      <c r="F58" s="10" t="s">
        <v>638</v>
      </c>
      <c r="G58" s="10" t="s">
        <v>638</v>
      </c>
      <c r="H58" s="10" t="s">
        <v>638</v>
      </c>
      <c r="I58" s="10" t="s">
        <v>638</v>
      </c>
      <c r="J58" s="10" t="s">
        <v>640</v>
      </c>
      <c r="K58" s="10" t="s">
        <v>640</v>
      </c>
      <c r="L58" s="10" t="s">
        <v>640</v>
      </c>
      <c r="M58" s="10" t="s">
        <v>638</v>
      </c>
      <c r="N58" s="10" t="s">
        <v>638</v>
      </c>
      <c r="O58" s="10" t="s">
        <v>638</v>
      </c>
      <c r="P58" s="10" t="s">
        <v>638</v>
      </c>
      <c r="Q58" s="10" t="s">
        <v>638</v>
      </c>
      <c r="R58" s="10" t="s">
        <v>638</v>
      </c>
      <c r="S58" s="10" t="s">
        <v>638</v>
      </c>
      <c r="T58" s="10" t="s">
        <v>640</v>
      </c>
      <c r="U58" s="10" t="s">
        <v>640</v>
      </c>
    </row>
    <row r="59" spans="1:21" x14ac:dyDescent="0.3">
      <c r="A59" s="87" t="s">
        <v>229</v>
      </c>
      <c r="B59" s="87" t="s">
        <v>230</v>
      </c>
      <c r="C59" s="10" t="s">
        <v>602</v>
      </c>
      <c r="D59" s="10" t="s">
        <v>640</v>
      </c>
      <c r="E59" s="10" t="s">
        <v>642</v>
      </c>
      <c r="F59" s="10" t="s">
        <v>640</v>
      </c>
      <c r="G59" s="10" t="s">
        <v>640</v>
      </c>
      <c r="H59" s="10" t="s">
        <v>640</v>
      </c>
      <c r="I59" s="10" t="s">
        <v>642</v>
      </c>
      <c r="J59" s="10" t="s">
        <v>640</v>
      </c>
      <c r="K59" s="10" t="s">
        <v>640</v>
      </c>
      <c r="L59" s="10" t="s">
        <v>638</v>
      </c>
      <c r="M59" s="10" t="s">
        <v>638</v>
      </c>
      <c r="N59" s="10" t="s">
        <v>640</v>
      </c>
      <c r="O59" s="10" t="s">
        <v>640</v>
      </c>
      <c r="P59" s="10" t="s">
        <v>640</v>
      </c>
      <c r="Q59" s="10" t="s">
        <v>640</v>
      </c>
      <c r="R59" s="10" t="s">
        <v>640</v>
      </c>
      <c r="S59" s="10" t="s">
        <v>640</v>
      </c>
      <c r="T59" s="10" t="s">
        <v>638</v>
      </c>
      <c r="U59" s="10" t="s">
        <v>638</v>
      </c>
    </row>
    <row r="60" spans="1:21" x14ac:dyDescent="0.3">
      <c r="A60" s="87" t="s">
        <v>233</v>
      </c>
      <c r="B60" s="87" t="s">
        <v>234</v>
      </c>
      <c r="C60" s="10" t="s">
        <v>602</v>
      </c>
      <c r="D60" s="10" t="s">
        <v>638</v>
      </c>
      <c r="E60" s="10" t="s">
        <v>640</v>
      </c>
      <c r="F60" s="10" t="s">
        <v>638</v>
      </c>
      <c r="G60" s="10" t="s">
        <v>638</v>
      </c>
      <c r="H60" s="10" t="s">
        <v>638</v>
      </c>
      <c r="I60" s="10" t="s">
        <v>638</v>
      </c>
      <c r="J60" s="10" t="s">
        <v>638</v>
      </c>
      <c r="K60" s="10" t="s">
        <v>638</v>
      </c>
      <c r="L60" s="10" t="s">
        <v>638</v>
      </c>
      <c r="M60" s="10" t="s">
        <v>638</v>
      </c>
      <c r="N60" s="10" t="s">
        <v>640</v>
      </c>
      <c r="O60" s="10" t="s">
        <v>638</v>
      </c>
      <c r="P60" s="10" t="s">
        <v>638</v>
      </c>
      <c r="Q60" s="10" t="s">
        <v>638</v>
      </c>
      <c r="R60" s="10" t="s">
        <v>638</v>
      </c>
      <c r="S60" s="10" t="s">
        <v>638</v>
      </c>
      <c r="T60" s="10" t="s">
        <v>638</v>
      </c>
      <c r="U60" s="10" t="s">
        <v>638</v>
      </c>
    </row>
    <row r="61" spans="1:21" x14ac:dyDescent="0.3">
      <c r="A61" s="87" t="s">
        <v>237</v>
      </c>
      <c r="B61" s="87" t="s">
        <v>238</v>
      </c>
      <c r="C61" s="10" t="s">
        <v>602</v>
      </c>
      <c r="D61" s="10" t="s">
        <v>638</v>
      </c>
      <c r="E61" s="10" t="s">
        <v>638</v>
      </c>
      <c r="F61" s="10" t="s">
        <v>638</v>
      </c>
      <c r="G61" s="10" t="s">
        <v>640</v>
      </c>
      <c r="H61" s="10" t="s">
        <v>640</v>
      </c>
      <c r="I61" s="10" t="s">
        <v>640</v>
      </c>
      <c r="J61" s="10" t="s">
        <v>640</v>
      </c>
      <c r="K61" s="10" t="s">
        <v>638</v>
      </c>
      <c r="L61" s="10" t="s">
        <v>640</v>
      </c>
      <c r="M61" s="10" t="s">
        <v>638</v>
      </c>
      <c r="N61" s="10" t="s">
        <v>638</v>
      </c>
      <c r="O61" s="10" t="s">
        <v>638</v>
      </c>
      <c r="P61" s="10" t="s">
        <v>638</v>
      </c>
      <c r="Q61" s="10" t="s">
        <v>640</v>
      </c>
      <c r="R61" s="10" t="s">
        <v>640</v>
      </c>
      <c r="S61" s="10" t="s">
        <v>640</v>
      </c>
      <c r="T61" s="10" t="s">
        <v>638</v>
      </c>
      <c r="U61" s="10" t="s">
        <v>638</v>
      </c>
    </row>
    <row r="62" spans="1:21" x14ac:dyDescent="0.3">
      <c r="A62" s="87" t="s">
        <v>241</v>
      </c>
      <c r="B62" s="87" t="s">
        <v>242</v>
      </c>
      <c r="C62" s="10" t="s">
        <v>602</v>
      </c>
      <c r="D62" s="10" t="s">
        <v>638</v>
      </c>
      <c r="E62" s="10" t="s">
        <v>638</v>
      </c>
      <c r="F62" s="10" t="s">
        <v>638</v>
      </c>
      <c r="G62" s="10" t="s">
        <v>638</v>
      </c>
      <c r="H62" s="10" t="s">
        <v>638</v>
      </c>
      <c r="I62" s="10" t="s">
        <v>638</v>
      </c>
      <c r="J62" s="10" t="s">
        <v>638</v>
      </c>
      <c r="K62" s="10" t="s">
        <v>638</v>
      </c>
      <c r="L62" s="10" t="s">
        <v>638</v>
      </c>
      <c r="M62" s="10" t="s">
        <v>639</v>
      </c>
      <c r="N62" s="10" t="s">
        <v>638</v>
      </c>
      <c r="O62" s="10" t="s">
        <v>638</v>
      </c>
      <c r="P62" s="10" t="s">
        <v>638</v>
      </c>
      <c r="Q62" s="10" t="s">
        <v>638</v>
      </c>
      <c r="R62" s="10" t="s">
        <v>638</v>
      </c>
      <c r="S62" s="10" t="s">
        <v>638</v>
      </c>
      <c r="T62" s="10" t="s">
        <v>638</v>
      </c>
      <c r="U62" s="10" t="s">
        <v>638</v>
      </c>
    </row>
    <row r="63" spans="1:21" x14ac:dyDescent="0.3">
      <c r="A63" s="87" t="s">
        <v>243</v>
      </c>
      <c r="B63" s="87" t="s">
        <v>244</v>
      </c>
      <c r="C63" s="10" t="s">
        <v>602</v>
      </c>
      <c r="D63" s="10" t="s">
        <v>640</v>
      </c>
      <c r="E63" s="10" t="s">
        <v>640</v>
      </c>
      <c r="F63" s="10" t="s">
        <v>640</v>
      </c>
      <c r="G63" s="10" t="s">
        <v>642</v>
      </c>
      <c r="H63" s="10" t="s">
        <v>640</v>
      </c>
      <c r="I63" s="10" t="s">
        <v>640</v>
      </c>
      <c r="J63" s="10" t="s">
        <v>640</v>
      </c>
      <c r="K63" s="10" t="s">
        <v>640</v>
      </c>
      <c r="L63" s="10" t="s">
        <v>640</v>
      </c>
      <c r="M63" s="10" t="s">
        <v>640</v>
      </c>
      <c r="N63" s="10" t="s">
        <v>640</v>
      </c>
      <c r="O63" s="10" t="s">
        <v>640</v>
      </c>
      <c r="P63" s="10" t="s">
        <v>640</v>
      </c>
      <c r="Q63" s="10" t="s">
        <v>640</v>
      </c>
      <c r="R63" s="10" t="s">
        <v>640</v>
      </c>
      <c r="S63" s="10" t="s">
        <v>640</v>
      </c>
      <c r="T63" s="10" t="s">
        <v>640</v>
      </c>
      <c r="U63" s="10" t="s">
        <v>638</v>
      </c>
    </row>
    <row r="64" spans="1:21" x14ac:dyDescent="0.3">
      <c r="A64" s="87" t="s">
        <v>245</v>
      </c>
      <c r="B64" s="87" t="s">
        <v>246</v>
      </c>
      <c r="C64" s="10" t="s">
        <v>602</v>
      </c>
      <c r="D64" s="10" t="s">
        <v>640</v>
      </c>
      <c r="E64" s="10" t="s">
        <v>640</v>
      </c>
      <c r="F64" s="10" t="s">
        <v>639</v>
      </c>
      <c r="G64" s="10" t="s">
        <v>638</v>
      </c>
      <c r="H64" s="10" t="s">
        <v>640</v>
      </c>
      <c r="I64" s="10" t="s">
        <v>640</v>
      </c>
      <c r="J64" s="10" t="s">
        <v>640</v>
      </c>
      <c r="K64" s="10" t="s">
        <v>638</v>
      </c>
      <c r="L64" s="10" t="s">
        <v>638</v>
      </c>
      <c r="M64" s="10" t="s">
        <v>640</v>
      </c>
      <c r="N64" s="10" t="s">
        <v>640</v>
      </c>
      <c r="O64" s="10" t="s">
        <v>639</v>
      </c>
      <c r="P64" s="10" t="s">
        <v>638</v>
      </c>
      <c r="Q64" s="10" t="s">
        <v>640</v>
      </c>
      <c r="R64" s="10" t="s">
        <v>640</v>
      </c>
      <c r="S64" s="10" t="s">
        <v>640</v>
      </c>
      <c r="T64" s="10" t="s">
        <v>638</v>
      </c>
      <c r="U64" s="10" t="s">
        <v>639</v>
      </c>
    </row>
    <row r="65" spans="1:21" x14ac:dyDescent="0.3">
      <c r="A65" s="87" t="s">
        <v>247</v>
      </c>
      <c r="B65" s="87" t="s">
        <v>248</v>
      </c>
      <c r="C65" s="10" t="s">
        <v>602</v>
      </c>
      <c r="D65" s="10" t="s">
        <v>638</v>
      </c>
      <c r="E65" s="10" t="s">
        <v>638</v>
      </c>
      <c r="F65" s="10" t="s">
        <v>638</v>
      </c>
      <c r="G65" s="10" t="s">
        <v>638</v>
      </c>
      <c r="H65" s="10" t="s">
        <v>639</v>
      </c>
      <c r="I65" s="10" t="s">
        <v>638</v>
      </c>
      <c r="J65" s="10" t="s">
        <v>638</v>
      </c>
      <c r="K65" s="10" t="s">
        <v>638</v>
      </c>
      <c r="L65" s="10" t="s">
        <v>638</v>
      </c>
      <c r="M65" s="10" t="s">
        <v>638</v>
      </c>
      <c r="N65" s="10" t="s">
        <v>638</v>
      </c>
      <c r="O65" s="10" t="s">
        <v>638</v>
      </c>
      <c r="P65" s="10" t="s">
        <v>638</v>
      </c>
      <c r="Q65" s="10" t="s">
        <v>639</v>
      </c>
      <c r="R65" s="10" t="s">
        <v>638</v>
      </c>
      <c r="S65" s="10" t="s">
        <v>638</v>
      </c>
      <c r="T65" s="10" t="s">
        <v>638</v>
      </c>
      <c r="U65" s="10" t="s">
        <v>638</v>
      </c>
    </row>
    <row r="66" spans="1:21" x14ac:dyDescent="0.3">
      <c r="A66" s="87" t="s">
        <v>250</v>
      </c>
      <c r="B66" s="87" t="s">
        <v>251</v>
      </c>
      <c r="C66" s="10" t="s">
        <v>602</v>
      </c>
      <c r="D66" s="10" t="s">
        <v>638</v>
      </c>
      <c r="E66" s="10" t="s">
        <v>640</v>
      </c>
      <c r="F66" s="10" t="s">
        <v>638</v>
      </c>
      <c r="G66" s="10" t="s">
        <v>638</v>
      </c>
      <c r="H66" s="10" t="s">
        <v>639</v>
      </c>
      <c r="I66" s="10" t="s">
        <v>638</v>
      </c>
      <c r="J66" s="10" t="s">
        <v>640</v>
      </c>
      <c r="K66" s="10" t="s">
        <v>640</v>
      </c>
      <c r="L66" s="10" t="s">
        <v>640</v>
      </c>
      <c r="M66" s="10" t="s">
        <v>638</v>
      </c>
      <c r="N66" s="10" t="s">
        <v>638</v>
      </c>
      <c r="O66" s="10" t="s">
        <v>638</v>
      </c>
      <c r="P66" s="10" t="s">
        <v>638</v>
      </c>
      <c r="Q66" s="10" t="s">
        <v>639</v>
      </c>
      <c r="R66" s="10" t="s">
        <v>639</v>
      </c>
      <c r="S66" s="10" t="s">
        <v>640</v>
      </c>
      <c r="T66" s="10" t="s">
        <v>640</v>
      </c>
      <c r="U66" s="10" t="s">
        <v>640</v>
      </c>
    </row>
    <row r="67" spans="1:21" x14ac:dyDescent="0.3">
      <c r="A67" s="87" t="s">
        <v>252</v>
      </c>
      <c r="B67" s="87" t="s">
        <v>253</v>
      </c>
      <c r="C67" s="10" t="s">
        <v>602</v>
      </c>
      <c r="D67" s="10" t="s">
        <v>640</v>
      </c>
      <c r="E67" s="10" t="s">
        <v>638</v>
      </c>
      <c r="F67" s="10" t="s">
        <v>638</v>
      </c>
      <c r="G67" s="10" t="s">
        <v>638</v>
      </c>
      <c r="H67" s="10" t="s">
        <v>638</v>
      </c>
      <c r="I67" s="10" t="s">
        <v>640</v>
      </c>
      <c r="J67" s="10" t="s">
        <v>638</v>
      </c>
      <c r="K67" s="10" t="s">
        <v>638</v>
      </c>
      <c r="L67" s="10" t="s">
        <v>642</v>
      </c>
      <c r="M67" s="10" t="s">
        <v>640</v>
      </c>
      <c r="N67" s="10" t="s">
        <v>638</v>
      </c>
      <c r="O67" s="10" t="s">
        <v>638</v>
      </c>
      <c r="P67" s="10" t="s">
        <v>638</v>
      </c>
      <c r="Q67" s="10" t="s">
        <v>638</v>
      </c>
      <c r="R67" s="10" t="s">
        <v>640</v>
      </c>
      <c r="S67" s="10" t="s">
        <v>638</v>
      </c>
      <c r="T67" s="10" t="s">
        <v>638</v>
      </c>
      <c r="U67" s="10" t="s">
        <v>642</v>
      </c>
    </row>
    <row r="68" spans="1:21" x14ac:dyDescent="0.3">
      <c r="A68" s="87" t="s">
        <v>255</v>
      </c>
      <c r="B68" s="87" t="s">
        <v>256</v>
      </c>
      <c r="C68" s="10" t="s">
        <v>602</v>
      </c>
      <c r="D68" s="10" t="s">
        <v>638</v>
      </c>
      <c r="E68" s="10" t="s">
        <v>638</v>
      </c>
      <c r="F68" s="10" t="s">
        <v>640</v>
      </c>
      <c r="G68" s="10" t="s">
        <v>639</v>
      </c>
      <c r="H68" s="10" t="s">
        <v>638</v>
      </c>
      <c r="I68" s="10" t="s">
        <v>638</v>
      </c>
      <c r="J68" s="10" t="s">
        <v>638</v>
      </c>
      <c r="K68" s="10" t="s">
        <v>639</v>
      </c>
      <c r="L68" s="10" t="s">
        <v>639</v>
      </c>
      <c r="M68" s="10" t="s">
        <v>639</v>
      </c>
      <c r="N68" s="10" t="s">
        <v>640</v>
      </c>
      <c r="O68" s="10" t="s">
        <v>640</v>
      </c>
      <c r="P68" s="10" t="s">
        <v>640</v>
      </c>
      <c r="Q68" s="10" t="s">
        <v>638</v>
      </c>
      <c r="R68" s="10" t="s">
        <v>640</v>
      </c>
      <c r="S68" s="10" t="s">
        <v>638</v>
      </c>
      <c r="T68" s="10" t="s">
        <v>638</v>
      </c>
      <c r="U68" s="10" t="s">
        <v>639</v>
      </c>
    </row>
    <row r="69" spans="1:21" x14ac:dyDescent="0.3">
      <c r="A69" s="87" t="s">
        <v>259</v>
      </c>
      <c r="B69" s="87" t="s">
        <v>260</v>
      </c>
      <c r="C69" s="10" t="s">
        <v>602</v>
      </c>
      <c r="D69" s="10" t="s">
        <v>640</v>
      </c>
      <c r="E69" s="10" t="s">
        <v>640</v>
      </c>
      <c r="F69" s="10" t="s">
        <v>638</v>
      </c>
      <c r="G69" s="10" t="s">
        <v>640</v>
      </c>
      <c r="H69" s="10" t="s">
        <v>640</v>
      </c>
      <c r="I69" s="10" t="s">
        <v>640</v>
      </c>
      <c r="J69" s="10" t="s">
        <v>639</v>
      </c>
      <c r="K69" s="10" t="s">
        <v>639</v>
      </c>
      <c r="L69" s="10" t="s">
        <v>640</v>
      </c>
      <c r="M69" s="10" t="s">
        <v>640</v>
      </c>
      <c r="N69" s="10" t="s">
        <v>640</v>
      </c>
      <c r="O69" s="10" t="s">
        <v>638</v>
      </c>
      <c r="P69" s="10" t="s">
        <v>640</v>
      </c>
      <c r="Q69" s="10" t="s">
        <v>640</v>
      </c>
      <c r="R69" s="10" t="s">
        <v>640</v>
      </c>
      <c r="S69" s="10" t="s">
        <v>639</v>
      </c>
      <c r="T69" s="10" t="s">
        <v>640</v>
      </c>
      <c r="U69" s="10" t="s">
        <v>640</v>
      </c>
    </row>
    <row r="70" spans="1:21" x14ac:dyDescent="0.3">
      <c r="A70" s="87" t="s">
        <v>263</v>
      </c>
      <c r="B70" s="87" t="s">
        <v>264</v>
      </c>
      <c r="C70" s="10" t="s">
        <v>602</v>
      </c>
      <c r="D70" s="10" t="s">
        <v>639</v>
      </c>
      <c r="E70" s="10" t="s">
        <v>639</v>
      </c>
      <c r="F70" s="10" t="s">
        <v>639</v>
      </c>
      <c r="G70" s="10" t="s">
        <v>638</v>
      </c>
      <c r="H70" s="10" t="s">
        <v>642</v>
      </c>
      <c r="I70" s="10" t="s">
        <v>638</v>
      </c>
      <c r="J70" s="10" t="s">
        <v>638</v>
      </c>
      <c r="K70" s="10" t="s">
        <v>638</v>
      </c>
      <c r="L70" s="10" t="s">
        <v>642</v>
      </c>
      <c r="M70" s="10" t="s">
        <v>639</v>
      </c>
      <c r="N70" s="10" t="s">
        <v>639</v>
      </c>
      <c r="O70" s="10" t="s">
        <v>639</v>
      </c>
      <c r="P70" s="10" t="s">
        <v>638</v>
      </c>
      <c r="Q70" s="10" t="s">
        <v>640</v>
      </c>
      <c r="R70" s="10" t="s">
        <v>638</v>
      </c>
      <c r="S70" s="10" t="s">
        <v>638</v>
      </c>
      <c r="T70" s="10" t="s">
        <v>638</v>
      </c>
      <c r="U70" s="10" t="s">
        <v>642</v>
      </c>
    </row>
    <row r="71" spans="1:21" x14ac:dyDescent="0.3">
      <c r="A71" s="87" t="s">
        <v>267</v>
      </c>
      <c r="B71" s="87" t="s">
        <v>268</v>
      </c>
      <c r="C71" s="10" t="s">
        <v>602</v>
      </c>
      <c r="D71" s="10" t="s">
        <v>638</v>
      </c>
      <c r="E71" s="10" t="s">
        <v>638</v>
      </c>
      <c r="F71" s="10" t="s">
        <v>638</v>
      </c>
      <c r="G71" s="10" t="s">
        <v>638</v>
      </c>
      <c r="H71" s="10" t="s">
        <v>640</v>
      </c>
      <c r="I71" s="10" t="s">
        <v>638</v>
      </c>
      <c r="J71" s="10" t="s">
        <v>638</v>
      </c>
      <c r="K71" s="10" t="s">
        <v>638</v>
      </c>
      <c r="L71" s="10" t="s">
        <v>638</v>
      </c>
      <c r="M71" s="10" t="s">
        <v>638</v>
      </c>
      <c r="N71" s="10" t="s">
        <v>638</v>
      </c>
      <c r="O71" s="10" t="s">
        <v>638</v>
      </c>
      <c r="P71" s="10" t="s">
        <v>638</v>
      </c>
      <c r="Q71" s="10" t="s">
        <v>640</v>
      </c>
      <c r="R71" s="10" t="s">
        <v>640</v>
      </c>
      <c r="S71" s="10" t="s">
        <v>638</v>
      </c>
      <c r="T71" s="10" t="s">
        <v>638</v>
      </c>
      <c r="U71" s="10" t="s">
        <v>638</v>
      </c>
    </row>
    <row r="72" spans="1:21" x14ac:dyDescent="0.3">
      <c r="A72" s="87" t="s">
        <v>271</v>
      </c>
      <c r="B72" s="87" t="s">
        <v>272</v>
      </c>
      <c r="C72" s="10" t="s">
        <v>602</v>
      </c>
      <c r="D72" s="10" t="s">
        <v>638</v>
      </c>
      <c r="E72" s="10" t="s">
        <v>638</v>
      </c>
      <c r="F72" s="10" t="s">
        <v>638</v>
      </c>
      <c r="G72" s="10" t="s">
        <v>638</v>
      </c>
      <c r="H72" s="10" t="s">
        <v>638</v>
      </c>
      <c r="I72" s="10" t="s">
        <v>638</v>
      </c>
      <c r="J72" s="10" t="s">
        <v>638</v>
      </c>
      <c r="K72" s="10" t="s">
        <v>638</v>
      </c>
      <c r="L72" s="10" t="s">
        <v>638</v>
      </c>
      <c r="M72" s="10" t="s">
        <v>638</v>
      </c>
      <c r="N72" s="10" t="s">
        <v>638</v>
      </c>
      <c r="O72" s="10" t="s">
        <v>638</v>
      </c>
      <c r="P72" s="10" t="s">
        <v>638</v>
      </c>
      <c r="Q72" s="10" t="s">
        <v>639</v>
      </c>
      <c r="R72" s="10" t="s">
        <v>638</v>
      </c>
      <c r="S72" s="10" t="s">
        <v>639</v>
      </c>
      <c r="T72" s="10" t="s">
        <v>638</v>
      </c>
      <c r="U72" s="10" t="s">
        <v>638</v>
      </c>
    </row>
    <row r="73" spans="1:21" x14ac:dyDescent="0.3">
      <c r="A73" s="87" t="s">
        <v>275</v>
      </c>
      <c r="B73" s="87" t="s">
        <v>276</v>
      </c>
      <c r="C73" s="10" t="s">
        <v>602</v>
      </c>
      <c r="D73" s="10" t="s">
        <v>638</v>
      </c>
      <c r="E73" s="10" t="s">
        <v>638</v>
      </c>
      <c r="F73" s="10" t="s">
        <v>638</v>
      </c>
      <c r="G73" s="10" t="s">
        <v>638</v>
      </c>
      <c r="H73" s="10" t="s">
        <v>642</v>
      </c>
      <c r="I73" s="10" t="s">
        <v>638</v>
      </c>
      <c r="J73" s="10" t="s">
        <v>639</v>
      </c>
      <c r="K73" s="10" t="s">
        <v>638</v>
      </c>
      <c r="L73" s="10" t="s">
        <v>638</v>
      </c>
      <c r="M73" s="10" t="s">
        <v>638</v>
      </c>
      <c r="N73" s="10" t="s">
        <v>638</v>
      </c>
      <c r="O73" s="10" t="s">
        <v>638</v>
      </c>
      <c r="P73" s="10" t="s">
        <v>638</v>
      </c>
      <c r="Q73" s="10" t="s">
        <v>642</v>
      </c>
      <c r="R73" s="10" t="s">
        <v>638</v>
      </c>
      <c r="S73" s="10" t="s">
        <v>639</v>
      </c>
      <c r="T73" s="10" t="s">
        <v>638</v>
      </c>
      <c r="U73" s="10" t="s">
        <v>638</v>
      </c>
    </row>
    <row r="74" spans="1:21" x14ac:dyDescent="0.3">
      <c r="A74" s="87" t="s">
        <v>279</v>
      </c>
      <c r="B74" s="87" t="s">
        <v>280</v>
      </c>
      <c r="C74" s="10" t="s">
        <v>602</v>
      </c>
      <c r="D74" s="10" t="s">
        <v>638</v>
      </c>
      <c r="E74" s="10" t="s">
        <v>638</v>
      </c>
      <c r="F74" s="10" t="s">
        <v>638</v>
      </c>
      <c r="G74" s="10" t="s">
        <v>638</v>
      </c>
      <c r="H74" s="10" t="s">
        <v>638</v>
      </c>
      <c r="I74" s="10" t="s">
        <v>640</v>
      </c>
      <c r="J74" s="10" t="s">
        <v>638</v>
      </c>
      <c r="K74" s="10" t="s">
        <v>638</v>
      </c>
      <c r="L74" s="10" t="s">
        <v>640</v>
      </c>
      <c r="M74" s="10" t="s">
        <v>638</v>
      </c>
      <c r="N74" s="10" t="s">
        <v>638</v>
      </c>
      <c r="O74" s="10" t="s">
        <v>638</v>
      </c>
      <c r="P74" s="10" t="s">
        <v>638</v>
      </c>
      <c r="Q74" s="10" t="s">
        <v>638</v>
      </c>
      <c r="R74" s="10" t="s">
        <v>640</v>
      </c>
      <c r="S74" s="10" t="s">
        <v>638</v>
      </c>
      <c r="T74" s="10" t="s">
        <v>638</v>
      </c>
      <c r="U74" s="10" t="s">
        <v>640</v>
      </c>
    </row>
    <row r="75" spans="1:21" x14ac:dyDescent="0.3">
      <c r="A75" s="87" t="s">
        <v>283</v>
      </c>
      <c r="B75" s="87" t="s">
        <v>284</v>
      </c>
      <c r="C75" s="10" t="s">
        <v>602</v>
      </c>
      <c r="D75" s="10" t="s">
        <v>639</v>
      </c>
      <c r="E75" s="10" t="s">
        <v>639</v>
      </c>
      <c r="F75" s="10" t="s">
        <v>639</v>
      </c>
      <c r="G75" s="10" t="s">
        <v>638</v>
      </c>
      <c r="H75" s="10" t="s">
        <v>638</v>
      </c>
      <c r="I75" s="10" t="s">
        <v>638</v>
      </c>
      <c r="J75" s="10" t="s">
        <v>638</v>
      </c>
      <c r="K75" s="10" t="s">
        <v>638</v>
      </c>
      <c r="L75" s="10" t="s">
        <v>640</v>
      </c>
      <c r="M75" s="10" t="s">
        <v>640</v>
      </c>
      <c r="N75" s="10" t="s">
        <v>638</v>
      </c>
      <c r="O75" s="10" t="s">
        <v>640</v>
      </c>
      <c r="P75" s="10" t="s">
        <v>640</v>
      </c>
      <c r="Q75" s="10" t="s">
        <v>640</v>
      </c>
      <c r="R75" s="10" t="s">
        <v>640</v>
      </c>
      <c r="S75" s="10" t="s">
        <v>640</v>
      </c>
      <c r="T75" s="10" t="s">
        <v>638</v>
      </c>
      <c r="U75" s="10" t="s">
        <v>640</v>
      </c>
    </row>
    <row r="76" spans="1:21" x14ac:dyDescent="0.3">
      <c r="A76" s="87" t="s">
        <v>287</v>
      </c>
      <c r="B76" s="87" t="s">
        <v>288</v>
      </c>
      <c r="C76" s="10" t="s">
        <v>602</v>
      </c>
      <c r="D76" s="10" t="s">
        <v>638</v>
      </c>
      <c r="E76" s="10" t="s">
        <v>638</v>
      </c>
      <c r="F76" s="10" t="s">
        <v>638</v>
      </c>
      <c r="G76" s="10" t="s">
        <v>638</v>
      </c>
      <c r="H76" s="10" t="s">
        <v>638</v>
      </c>
      <c r="I76" s="10" t="s">
        <v>638</v>
      </c>
      <c r="J76" s="10" t="s">
        <v>638</v>
      </c>
      <c r="K76" s="10" t="s">
        <v>638</v>
      </c>
      <c r="L76" s="10" t="s">
        <v>640</v>
      </c>
      <c r="M76" s="10" t="s">
        <v>638</v>
      </c>
      <c r="N76" s="10" t="s">
        <v>638</v>
      </c>
      <c r="O76" s="10" t="s">
        <v>638</v>
      </c>
      <c r="P76" s="10" t="s">
        <v>638</v>
      </c>
      <c r="Q76" s="10" t="s">
        <v>638</v>
      </c>
      <c r="R76" s="10" t="s">
        <v>638</v>
      </c>
      <c r="S76" s="10" t="s">
        <v>638</v>
      </c>
      <c r="T76" s="10" t="s">
        <v>638</v>
      </c>
      <c r="U76" s="10" t="s">
        <v>638</v>
      </c>
    </row>
    <row r="77" spans="1:21" x14ac:dyDescent="0.3">
      <c r="A77" s="87" t="s">
        <v>291</v>
      </c>
      <c r="B77" s="87" t="s">
        <v>292</v>
      </c>
      <c r="C77" s="10" t="s">
        <v>602</v>
      </c>
      <c r="D77" s="10" t="s">
        <v>638</v>
      </c>
      <c r="E77" s="10" t="s">
        <v>638</v>
      </c>
      <c r="F77" s="10" t="s">
        <v>638</v>
      </c>
      <c r="G77" s="10" t="s">
        <v>638</v>
      </c>
      <c r="H77" s="10" t="s">
        <v>640</v>
      </c>
      <c r="I77" s="10" t="s">
        <v>638</v>
      </c>
      <c r="J77" s="10" t="s">
        <v>640</v>
      </c>
      <c r="K77" s="10" t="s">
        <v>640</v>
      </c>
      <c r="L77" s="10" t="s">
        <v>642</v>
      </c>
      <c r="M77" s="10" t="s">
        <v>638</v>
      </c>
      <c r="N77" s="10" t="s">
        <v>638</v>
      </c>
      <c r="O77" s="10" t="s">
        <v>638</v>
      </c>
      <c r="P77" s="10" t="s">
        <v>638</v>
      </c>
      <c r="Q77" s="10" t="s">
        <v>640</v>
      </c>
      <c r="R77" s="10" t="s">
        <v>640</v>
      </c>
      <c r="S77" s="10" t="s">
        <v>640</v>
      </c>
      <c r="T77" s="10" t="s">
        <v>640</v>
      </c>
      <c r="U77" s="10" t="s">
        <v>642</v>
      </c>
    </row>
    <row r="78" spans="1:21" x14ac:dyDescent="0.3">
      <c r="A78" s="87" t="s">
        <v>295</v>
      </c>
      <c r="B78" s="87" t="s">
        <v>296</v>
      </c>
      <c r="C78" s="10" t="s">
        <v>602</v>
      </c>
      <c r="D78" s="10" t="s">
        <v>640</v>
      </c>
      <c r="E78" s="10" t="s">
        <v>640</v>
      </c>
      <c r="F78" s="10" t="s">
        <v>640</v>
      </c>
      <c r="G78" s="10" t="s">
        <v>638</v>
      </c>
      <c r="H78" s="10" t="s">
        <v>640</v>
      </c>
      <c r="I78" s="10" t="s">
        <v>638</v>
      </c>
      <c r="J78" s="10" t="s">
        <v>638</v>
      </c>
      <c r="K78" s="10" t="s">
        <v>638</v>
      </c>
      <c r="L78" s="10" t="s">
        <v>640</v>
      </c>
      <c r="M78" s="10" t="s">
        <v>640</v>
      </c>
      <c r="N78" s="10" t="s">
        <v>638</v>
      </c>
      <c r="O78" s="10" t="s">
        <v>640</v>
      </c>
      <c r="P78" s="10" t="s">
        <v>638</v>
      </c>
      <c r="Q78" s="10" t="s">
        <v>640</v>
      </c>
      <c r="R78" s="10" t="s">
        <v>638</v>
      </c>
      <c r="S78" s="10" t="s">
        <v>638</v>
      </c>
      <c r="T78" s="10" t="s">
        <v>638</v>
      </c>
      <c r="U78" s="10" t="s">
        <v>642</v>
      </c>
    </row>
    <row r="79" spans="1:21" x14ac:dyDescent="0.3">
      <c r="A79" s="87" t="s">
        <v>299</v>
      </c>
      <c r="B79" s="87" t="s">
        <v>300</v>
      </c>
      <c r="C79" s="10" t="s">
        <v>602</v>
      </c>
      <c r="D79" s="10" t="s">
        <v>641</v>
      </c>
      <c r="E79" s="10" t="s">
        <v>639</v>
      </c>
      <c r="F79" s="10" t="s">
        <v>641</v>
      </c>
      <c r="G79" s="10" t="s">
        <v>641</v>
      </c>
      <c r="H79" s="10" t="s">
        <v>639</v>
      </c>
      <c r="I79" s="10" t="s">
        <v>640</v>
      </c>
      <c r="J79" s="10" t="s">
        <v>641</v>
      </c>
      <c r="K79" s="10" t="s">
        <v>638</v>
      </c>
      <c r="L79" s="10" t="s">
        <v>638</v>
      </c>
      <c r="M79" s="10" t="s">
        <v>641</v>
      </c>
      <c r="N79" s="10" t="s">
        <v>639</v>
      </c>
      <c r="O79" s="10" t="s">
        <v>641</v>
      </c>
      <c r="P79" s="10" t="s">
        <v>641</v>
      </c>
      <c r="Q79" s="10" t="s">
        <v>639</v>
      </c>
      <c r="R79" s="10" t="s">
        <v>640</v>
      </c>
      <c r="S79" s="10" t="s">
        <v>641</v>
      </c>
      <c r="T79" s="10" t="s">
        <v>638</v>
      </c>
      <c r="U79" s="10" t="s">
        <v>638</v>
      </c>
    </row>
    <row r="80" spans="1:21" x14ac:dyDescent="0.3">
      <c r="A80" s="87" t="s">
        <v>303</v>
      </c>
      <c r="B80" s="87" t="s">
        <v>304</v>
      </c>
      <c r="C80" s="10" t="s">
        <v>602</v>
      </c>
      <c r="D80" s="10" t="s">
        <v>640</v>
      </c>
      <c r="E80" s="10" t="s">
        <v>638</v>
      </c>
      <c r="F80" s="10" t="s">
        <v>640</v>
      </c>
      <c r="G80" s="10" t="s">
        <v>640</v>
      </c>
      <c r="H80" s="10" t="s">
        <v>640</v>
      </c>
      <c r="I80" s="10" t="s">
        <v>640</v>
      </c>
      <c r="J80" s="10" t="s">
        <v>640</v>
      </c>
      <c r="K80" s="10" t="s">
        <v>640</v>
      </c>
      <c r="L80" s="10" t="s">
        <v>640</v>
      </c>
      <c r="M80" s="10" t="s">
        <v>640</v>
      </c>
      <c r="N80" s="10" t="s">
        <v>638</v>
      </c>
      <c r="O80" s="10" t="s">
        <v>640</v>
      </c>
      <c r="P80" s="10" t="s">
        <v>640</v>
      </c>
      <c r="Q80" s="10" t="s">
        <v>640</v>
      </c>
      <c r="R80" s="10" t="s">
        <v>640</v>
      </c>
      <c r="S80" s="10" t="s">
        <v>640</v>
      </c>
      <c r="T80" s="10" t="s">
        <v>640</v>
      </c>
      <c r="U80" s="10" t="s">
        <v>640</v>
      </c>
    </row>
    <row r="81" spans="1:21" x14ac:dyDescent="0.3">
      <c r="A81" s="87" t="s">
        <v>307</v>
      </c>
      <c r="B81" s="87" t="s">
        <v>308</v>
      </c>
      <c r="C81" s="10" t="s">
        <v>602</v>
      </c>
      <c r="D81" s="10" t="s">
        <v>640</v>
      </c>
      <c r="E81" s="10" t="s">
        <v>640</v>
      </c>
      <c r="F81" s="10" t="s">
        <v>638</v>
      </c>
      <c r="G81" s="10" t="s">
        <v>638</v>
      </c>
      <c r="H81" s="10" t="s">
        <v>640</v>
      </c>
      <c r="I81" s="10" t="s">
        <v>640</v>
      </c>
      <c r="J81" s="10" t="s">
        <v>638</v>
      </c>
      <c r="K81" s="10" t="s">
        <v>638</v>
      </c>
      <c r="L81" s="10" t="s">
        <v>640</v>
      </c>
      <c r="M81" s="10" t="s">
        <v>638</v>
      </c>
      <c r="N81" s="10" t="s">
        <v>638</v>
      </c>
      <c r="O81" s="10" t="s">
        <v>638</v>
      </c>
      <c r="P81" s="10" t="s">
        <v>638</v>
      </c>
      <c r="Q81" s="10" t="s">
        <v>640</v>
      </c>
      <c r="R81" s="10" t="s">
        <v>640</v>
      </c>
      <c r="S81" s="10" t="s">
        <v>638</v>
      </c>
      <c r="T81" s="10" t="s">
        <v>640</v>
      </c>
      <c r="U81" s="10" t="s">
        <v>638</v>
      </c>
    </row>
    <row r="82" spans="1:21" x14ac:dyDescent="0.3">
      <c r="A82" s="87" t="s">
        <v>311</v>
      </c>
      <c r="B82" s="87" t="s">
        <v>312</v>
      </c>
      <c r="C82" s="10" t="s">
        <v>602</v>
      </c>
      <c r="D82" s="10" t="s">
        <v>640</v>
      </c>
      <c r="E82" s="10" t="s">
        <v>638</v>
      </c>
      <c r="F82" s="10" t="s">
        <v>638</v>
      </c>
      <c r="G82" s="10" t="s">
        <v>638</v>
      </c>
      <c r="H82" s="10" t="s">
        <v>640</v>
      </c>
      <c r="I82" s="10" t="s">
        <v>640</v>
      </c>
      <c r="J82" s="10" t="s">
        <v>640</v>
      </c>
      <c r="K82" s="10" t="s">
        <v>638</v>
      </c>
      <c r="L82" s="10" t="s">
        <v>638</v>
      </c>
      <c r="M82" s="10" t="s">
        <v>640</v>
      </c>
      <c r="N82" s="10" t="s">
        <v>638</v>
      </c>
      <c r="O82" s="10" t="s">
        <v>638</v>
      </c>
      <c r="P82" s="10" t="s">
        <v>638</v>
      </c>
      <c r="Q82" s="10" t="s">
        <v>640</v>
      </c>
      <c r="R82" s="10" t="s">
        <v>640</v>
      </c>
      <c r="S82" s="10" t="s">
        <v>640</v>
      </c>
      <c r="T82" s="10" t="s">
        <v>638</v>
      </c>
      <c r="U82" s="10" t="s">
        <v>638</v>
      </c>
    </row>
    <row r="83" spans="1:21" x14ac:dyDescent="0.3">
      <c r="A83" s="87" t="s">
        <v>315</v>
      </c>
      <c r="B83" s="87" t="s">
        <v>316</v>
      </c>
      <c r="C83" s="10" t="s">
        <v>602</v>
      </c>
      <c r="D83" s="10" t="s">
        <v>640</v>
      </c>
      <c r="E83" s="10" t="s">
        <v>638</v>
      </c>
      <c r="F83" s="10" t="s">
        <v>638</v>
      </c>
      <c r="G83" s="10" t="s">
        <v>640</v>
      </c>
      <c r="H83" s="10" t="s">
        <v>640</v>
      </c>
      <c r="I83" s="10" t="s">
        <v>640</v>
      </c>
      <c r="J83" s="10" t="s">
        <v>638</v>
      </c>
      <c r="K83" s="10" t="s">
        <v>638</v>
      </c>
      <c r="L83" s="10" t="s">
        <v>640</v>
      </c>
      <c r="M83" s="10" t="s">
        <v>640</v>
      </c>
      <c r="N83" s="10" t="s">
        <v>638</v>
      </c>
      <c r="O83" s="10" t="s">
        <v>638</v>
      </c>
      <c r="P83" s="10" t="s">
        <v>640</v>
      </c>
      <c r="Q83" s="10" t="s">
        <v>640</v>
      </c>
      <c r="R83" s="10" t="s">
        <v>640</v>
      </c>
      <c r="S83" s="10" t="s">
        <v>638</v>
      </c>
      <c r="T83" s="10" t="s">
        <v>638</v>
      </c>
      <c r="U83" s="10" t="s">
        <v>640</v>
      </c>
    </row>
    <row r="84" spans="1:21" x14ac:dyDescent="0.3">
      <c r="A84" s="87" t="s">
        <v>317</v>
      </c>
      <c r="B84" s="87" t="s">
        <v>318</v>
      </c>
      <c r="C84" s="10" t="s">
        <v>602</v>
      </c>
      <c r="D84" s="10" t="s">
        <v>640</v>
      </c>
      <c r="E84" s="10" t="s">
        <v>638</v>
      </c>
      <c r="F84" s="10" t="s">
        <v>638</v>
      </c>
      <c r="G84" s="10" t="s">
        <v>638</v>
      </c>
      <c r="H84" s="10" t="s">
        <v>640</v>
      </c>
      <c r="I84" s="10" t="s">
        <v>640</v>
      </c>
      <c r="J84" s="10" t="s">
        <v>640</v>
      </c>
      <c r="K84" s="10" t="s">
        <v>638</v>
      </c>
      <c r="L84" s="10" t="s">
        <v>640</v>
      </c>
      <c r="M84" s="10" t="s">
        <v>640</v>
      </c>
      <c r="N84" s="10" t="s">
        <v>638</v>
      </c>
      <c r="O84" s="10" t="s">
        <v>638</v>
      </c>
      <c r="P84" s="10" t="s">
        <v>638</v>
      </c>
      <c r="Q84" s="10" t="s">
        <v>640</v>
      </c>
      <c r="R84" s="10" t="s">
        <v>640</v>
      </c>
      <c r="S84" s="10" t="s">
        <v>640</v>
      </c>
      <c r="T84" s="10" t="s">
        <v>638</v>
      </c>
      <c r="U84" s="10" t="s">
        <v>638</v>
      </c>
    </row>
    <row r="85" spans="1:21" x14ac:dyDescent="0.3">
      <c r="A85" s="87" t="s">
        <v>319</v>
      </c>
      <c r="B85" s="87" t="s">
        <v>320</v>
      </c>
      <c r="C85" s="10" t="s">
        <v>602</v>
      </c>
      <c r="D85" s="10" t="s">
        <v>638</v>
      </c>
      <c r="E85" s="10" t="s">
        <v>639</v>
      </c>
      <c r="F85" s="10" t="s">
        <v>638</v>
      </c>
      <c r="G85" s="10" t="s">
        <v>638</v>
      </c>
      <c r="H85" s="10" t="s">
        <v>640</v>
      </c>
      <c r="I85" s="10" t="s">
        <v>640</v>
      </c>
      <c r="J85" s="10" t="s">
        <v>640</v>
      </c>
      <c r="K85" s="10" t="s">
        <v>640</v>
      </c>
      <c r="L85" s="10" t="s">
        <v>638</v>
      </c>
      <c r="M85" s="10" t="s">
        <v>638</v>
      </c>
      <c r="N85" s="10" t="s">
        <v>639</v>
      </c>
      <c r="O85" s="10" t="s">
        <v>639</v>
      </c>
      <c r="P85" s="10" t="s">
        <v>638</v>
      </c>
      <c r="Q85" s="10" t="s">
        <v>640</v>
      </c>
      <c r="R85" s="10" t="s">
        <v>640</v>
      </c>
      <c r="S85" s="10" t="s">
        <v>640</v>
      </c>
      <c r="T85" s="10" t="s">
        <v>638</v>
      </c>
      <c r="U85" s="10" t="s">
        <v>638</v>
      </c>
    </row>
    <row r="86" spans="1:21" x14ac:dyDescent="0.3">
      <c r="A86" s="87" t="s">
        <v>321</v>
      </c>
      <c r="B86" s="87" t="s">
        <v>322</v>
      </c>
      <c r="C86" s="10" t="s">
        <v>602</v>
      </c>
      <c r="D86" s="10" t="s">
        <v>640</v>
      </c>
      <c r="E86" s="10" t="s">
        <v>640</v>
      </c>
      <c r="F86" s="10" t="s">
        <v>640</v>
      </c>
      <c r="G86" s="10" t="s">
        <v>638</v>
      </c>
      <c r="H86" s="10" t="s">
        <v>640</v>
      </c>
      <c r="I86" s="10" t="s">
        <v>642</v>
      </c>
      <c r="J86" s="10" t="s">
        <v>640</v>
      </c>
      <c r="K86" s="10" t="s">
        <v>640</v>
      </c>
      <c r="L86" s="10" t="s">
        <v>642</v>
      </c>
      <c r="M86" s="10" t="s">
        <v>640</v>
      </c>
      <c r="N86" s="10" t="s">
        <v>638</v>
      </c>
      <c r="O86" s="10" t="s">
        <v>638</v>
      </c>
      <c r="P86" s="10" t="s">
        <v>638</v>
      </c>
      <c r="Q86" s="10" t="s">
        <v>638</v>
      </c>
      <c r="R86" s="10" t="s">
        <v>640</v>
      </c>
      <c r="S86" s="10" t="s">
        <v>638</v>
      </c>
      <c r="T86" s="10" t="s">
        <v>638</v>
      </c>
      <c r="U86" s="10" t="s">
        <v>640</v>
      </c>
    </row>
    <row r="87" spans="1:21" x14ac:dyDescent="0.3">
      <c r="A87" s="87" t="s">
        <v>323</v>
      </c>
      <c r="B87" s="87" t="s">
        <v>324</v>
      </c>
      <c r="C87" s="10" t="s">
        <v>602</v>
      </c>
      <c r="D87" s="10" t="s">
        <v>640</v>
      </c>
      <c r="E87" s="10" t="s">
        <v>640</v>
      </c>
      <c r="F87" s="10" t="s">
        <v>638</v>
      </c>
      <c r="G87" s="10" t="s">
        <v>638</v>
      </c>
      <c r="H87" s="10" t="s">
        <v>640</v>
      </c>
      <c r="I87" s="10" t="s">
        <v>638</v>
      </c>
      <c r="J87" s="10" t="s">
        <v>640</v>
      </c>
      <c r="K87" s="10" t="s">
        <v>640</v>
      </c>
      <c r="L87" s="10" t="s">
        <v>640</v>
      </c>
      <c r="M87" s="10" t="s">
        <v>640</v>
      </c>
      <c r="N87" s="10" t="s">
        <v>640</v>
      </c>
      <c r="O87" s="10" t="s">
        <v>638</v>
      </c>
      <c r="P87" s="10" t="s">
        <v>638</v>
      </c>
      <c r="Q87" s="10" t="s">
        <v>640</v>
      </c>
      <c r="R87" s="10" t="s">
        <v>638</v>
      </c>
      <c r="S87" s="10" t="s">
        <v>640</v>
      </c>
      <c r="T87" s="10" t="s">
        <v>638</v>
      </c>
      <c r="U87" s="10" t="s">
        <v>638</v>
      </c>
    </row>
    <row r="88" spans="1:21" x14ac:dyDescent="0.3">
      <c r="A88" s="87" t="s">
        <v>325</v>
      </c>
      <c r="B88" s="87" t="s">
        <v>326</v>
      </c>
      <c r="C88" s="10" t="s">
        <v>602</v>
      </c>
      <c r="D88" s="10" t="s">
        <v>638</v>
      </c>
      <c r="E88" s="10" t="s">
        <v>638</v>
      </c>
      <c r="F88" s="10" t="s">
        <v>638</v>
      </c>
      <c r="G88" s="10" t="s">
        <v>638</v>
      </c>
      <c r="H88" s="10" t="s">
        <v>638</v>
      </c>
      <c r="I88" s="10" t="s">
        <v>638</v>
      </c>
      <c r="J88" s="10" t="s">
        <v>640</v>
      </c>
      <c r="K88" s="10" t="s">
        <v>638</v>
      </c>
      <c r="L88" s="10" t="s">
        <v>640</v>
      </c>
      <c r="M88" s="10" t="s">
        <v>638</v>
      </c>
      <c r="N88" s="10" t="s">
        <v>638</v>
      </c>
      <c r="O88" s="10" t="s">
        <v>638</v>
      </c>
      <c r="P88" s="10" t="s">
        <v>638</v>
      </c>
      <c r="Q88" s="10" t="s">
        <v>638</v>
      </c>
      <c r="R88" s="10" t="s">
        <v>638</v>
      </c>
      <c r="S88" s="10" t="s">
        <v>640</v>
      </c>
      <c r="T88" s="10" t="s">
        <v>638</v>
      </c>
      <c r="U88" s="10" t="s">
        <v>640</v>
      </c>
    </row>
    <row r="89" spans="1:21" x14ac:dyDescent="0.3">
      <c r="A89" s="87" t="s">
        <v>328</v>
      </c>
      <c r="B89" s="87" t="s">
        <v>329</v>
      </c>
      <c r="C89" s="10" t="s">
        <v>602</v>
      </c>
      <c r="D89" s="10" t="s">
        <v>640</v>
      </c>
      <c r="E89" s="10" t="s">
        <v>640</v>
      </c>
      <c r="F89" s="10" t="s">
        <v>638</v>
      </c>
      <c r="G89" s="10" t="s">
        <v>640</v>
      </c>
      <c r="H89" s="10" t="s">
        <v>638</v>
      </c>
      <c r="I89" s="10" t="s">
        <v>640</v>
      </c>
      <c r="J89" s="10" t="s">
        <v>638</v>
      </c>
      <c r="K89" s="10" t="s">
        <v>638</v>
      </c>
      <c r="L89" s="10" t="s">
        <v>640</v>
      </c>
      <c r="M89" s="10" t="s">
        <v>638</v>
      </c>
      <c r="N89" s="10" t="s">
        <v>638</v>
      </c>
      <c r="O89" s="10" t="s">
        <v>638</v>
      </c>
      <c r="P89" s="10" t="s">
        <v>638</v>
      </c>
      <c r="Q89" s="10" t="s">
        <v>638</v>
      </c>
      <c r="R89" s="10" t="s">
        <v>638</v>
      </c>
      <c r="S89" s="10" t="s">
        <v>638</v>
      </c>
      <c r="T89" s="10" t="s">
        <v>638</v>
      </c>
      <c r="U89" s="10" t="s">
        <v>640</v>
      </c>
    </row>
    <row r="90" spans="1:21" x14ac:dyDescent="0.3">
      <c r="A90" s="87" t="s">
        <v>331</v>
      </c>
      <c r="B90" s="87" t="s">
        <v>332</v>
      </c>
      <c r="C90" s="10" t="s">
        <v>643</v>
      </c>
      <c r="D90" s="10" t="s">
        <v>638</v>
      </c>
      <c r="E90" s="10" t="s">
        <v>638</v>
      </c>
      <c r="F90" s="10" t="s">
        <v>638</v>
      </c>
      <c r="G90" s="10" t="s">
        <v>638</v>
      </c>
      <c r="H90" s="10" t="s">
        <v>640</v>
      </c>
      <c r="I90" s="10" t="s">
        <v>640</v>
      </c>
      <c r="J90" s="10" t="s">
        <v>640</v>
      </c>
      <c r="K90" s="10" t="s">
        <v>640</v>
      </c>
      <c r="L90" s="10" t="s">
        <v>640</v>
      </c>
      <c r="M90" s="10" t="s">
        <v>638</v>
      </c>
      <c r="N90" s="10" t="s">
        <v>638</v>
      </c>
      <c r="O90" s="10" t="s">
        <v>638</v>
      </c>
      <c r="P90" s="10" t="s">
        <v>638</v>
      </c>
      <c r="Q90" s="10" t="s">
        <v>640</v>
      </c>
      <c r="R90" s="10" t="s">
        <v>640</v>
      </c>
      <c r="S90" s="10" t="s">
        <v>638</v>
      </c>
      <c r="T90" s="10" t="s">
        <v>640</v>
      </c>
      <c r="U90" s="10" t="s">
        <v>640</v>
      </c>
    </row>
    <row r="91" spans="1:21" x14ac:dyDescent="0.3">
      <c r="A91" s="87" t="s">
        <v>334</v>
      </c>
      <c r="B91" s="87" t="s">
        <v>335</v>
      </c>
      <c r="C91" s="10" t="s">
        <v>643</v>
      </c>
      <c r="D91" s="10" t="s">
        <v>640</v>
      </c>
      <c r="E91" s="10" t="s">
        <v>640</v>
      </c>
      <c r="F91" s="10" t="s">
        <v>638</v>
      </c>
      <c r="G91" s="10" t="s">
        <v>638</v>
      </c>
      <c r="H91" s="10" t="s">
        <v>638</v>
      </c>
      <c r="I91" s="10" t="s">
        <v>638</v>
      </c>
      <c r="J91" s="10" t="s">
        <v>639</v>
      </c>
      <c r="K91" s="10" t="s">
        <v>639</v>
      </c>
      <c r="L91" s="10" t="s">
        <v>638</v>
      </c>
      <c r="M91" s="10" t="s">
        <v>640</v>
      </c>
      <c r="N91" s="10" t="s">
        <v>640</v>
      </c>
      <c r="O91" s="10" t="s">
        <v>638</v>
      </c>
      <c r="P91" s="10" t="s">
        <v>638</v>
      </c>
      <c r="Q91" s="10" t="s">
        <v>638</v>
      </c>
      <c r="R91" s="10" t="s">
        <v>638</v>
      </c>
      <c r="S91" s="10" t="s">
        <v>639</v>
      </c>
      <c r="T91" s="10" t="s">
        <v>639</v>
      </c>
      <c r="U91" s="10" t="s">
        <v>642</v>
      </c>
    </row>
    <row r="92" spans="1:21" x14ac:dyDescent="0.3">
      <c r="A92" s="87" t="s">
        <v>338</v>
      </c>
      <c r="B92" s="87" t="s">
        <v>339</v>
      </c>
      <c r="C92" s="10" t="s">
        <v>602</v>
      </c>
      <c r="D92" s="10" t="s">
        <v>638</v>
      </c>
      <c r="E92" s="10" t="s">
        <v>638</v>
      </c>
      <c r="F92" s="10" t="s">
        <v>638</v>
      </c>
      <c r="G92" s="10" t="s">
        <v>638</v>
      </c>
      <c r="H92" s="10" t="s">
        <v>640</v>
      </c>
      <c r="I92" s="10" t="s">
        <v>640</v>
      </c>
      <c r="J92" s="10" t="s">
        <v>638</v>
      </c>
      <c r="K92" s="10" t="s">
        <v>638</v>
      </c>
      <c r="L92" s="10" t="s">
        <v>640</v>
      </c>
      <c r="M92" s="10" t="s">
        <v>638</v>
      </c>
      <c r="N92" s="10" t="s">
        <v>639</v>
      </c>
      <c r="O92" s="10" t="s">
        <v>638</v>
      </c>
      <c r="P92" s="10" t="s">
        <v>638</v>
      </c>
      <c r="Q92" s="10" t="s">
        <v>640</v>
      </c>
      <c r="R92" s="10" t="s">
        <v>640</v>
      </c>
      <c r="S92" s="10" t="s">
        <v>638</v>
      </c>
      <c r="T92" s="10" t="s">
        <v>638</v>
      </c>
      <c r="U92" s="10" t="s">
        <v>642</v>
      </c>
    </row>
    <row r="93" spans="1:21" x14ac:dyDescent="0.3">
      <c r="A93" s="87" t="s">
        <v>342</v>
      </c>
      <c r="B93" s="87" t="s">
        <v>343</v>
      </c>
      <c r="C93" s="10" t="s">
        <v>643</v>
      </c>
      <c r="D93" s="10" t="s">
        <v>638</v>
      </c>
      <c r="E93" s="10" t="s">
        <v>638</v>
      </c>
      <c r="F93" s="10" t="s">
        <v>638</v>
      </c>
      <c r="G93" s="10" t="s">
        <v>639</v>
      </c>
      <c r="H93" s="10" t="s">
        <v>640</v>
      </c>
      <c r="I93" s="10" t="s">
        <v>638</v>
      </c>
      <c r="J93" s="10" t="s">
        <v>638</v>
      </c>
      <c r="K93" s="10" t="s">
        <v>638</v>
      </c>
      <c r="L93" s="10" t="s">
        <v>638</v>
      </c>
      <c r="M93" s="10" t="s">
        <v>638</v>
      </c>
      <c r="N93" s="10" t="s">
        <v>638</v>
      </c>
      <c r="O93" s="10" t="s">
        <v>638</v>
      </c>
      <c r="P93" s="10" t="s">
        <v>639</v>
      </c>
      <c r="Q93" s="10" t="s">
        <v>640</v>
      </c>
      <c r="R93" s="10" t="s">
        <v>638</v>
      </c>
      <c r="S93" s="10" t="s">
        <v>638</v>
      </c>
      <c r="T93" s="10" t="s">
        <v>638</v>
      </c>
      <c r="U93" s="10" t="s">
        <v>640</v>
      </c>
    </row>
    <row r="94" spans="1:21" x14ac:dyDescent="0.3">
      <c r="A94" s="87" t="s">
        <v>346</v>
      </c>
      <c r="B94" s="87" t="s">
        <v>347</v>
      </c>
      <c r="C94" s="10" t="s">
        <v>602</v>
      </c>
      <c r="D94" s="10" t="s">
        <v>638</v>
      </c>
      <c r="E94" s="10" t="s">
        <v>638</v>
      </c>
      <c r="F94" s="10" t="s">
        <v>639</v>
      </c>
      <c r="G94" s="10" t="s">
        <v>640</v>
      </c>
      <c r="H94" s="10" t="s">
        <v>638</v>
      </c>
      <c r="I94" s="10" t="s">
        <v>640</v>
      </c>
      <c r="J94" s="10" t="s">
        <v>638</v>
      </c>
      <c r="K94" s="10" t="s">
        <v>638</v>
      </c>
      <c r="L94" s="10" t="s">
        <v>640</v>
      </c>
      <c r="M94" s="10" t="s">
        <v>638</v>
      </c>
      <c r="N94" s="10" t="s">
        <v>638</v>
      </c>
      <c r="O94" s="10" t="s">
        <v>639</v>
      </c>
      <c r="P94" s="10" t="s">
        <v>640</v>
      </c>
      <c r="Q94" s="10" t="s">
        <v>638</v>
      </c>
      <c r="R94" s="10" t="s">
        <v>640</v>
      </c>
      <c r="S94" s="10" t="s">
        <v>638</v>
      </c>
      <c r="T94" s="10" t="s">
        <v>638</v>
      </c>
      <c r="U94" s="10" t="s">
        <v>640</v>
      </c>
    </row>
    <row r="95" spans="1:21" x14ac:dyDescent="0.3">
      <c r="A95" s="87" t="s">
        <v>350</v>
      </c>
      <c r="B95" s="87" t="s">
        <v>351</v>
      </c>
      <c r="C95" s="10" t="s">
        <v>602</v>
      </c>
      <c r="D95" s="10" t="s">
        <v>638</v>
      </c>
      <c r="E95" s="10" t="s">
        <v>638</v>
      </c>
      <c r="F95" s="10" t="s">
        <v>638</v>
      </c>
      <c r="G95" s="10" t="s">
        <v>638</v>
      </c>
      <c r="H95" s="10" t="s">
        <v>640</v>
      </c>
      <c r="I95" s="10" t="s">
        <v>640</v>
      </c>
      <c r="J95" s="10" t="s">
        <v>638</v>
      </c>
      <c r="K95" s="10" t="s">
        <v>638</v>
      </c>
      <c r="L95" s="10" t="s">
        <v>638</v>
      </c>
      <c r="M95" s="10" t="s">
        <v>638</v>
      </c>
      <c r="N95" s="10" t="s">
        <v>638</v>
      </c>
      <c r="O95" s="10" t="s">
        <v>638</v>
      </c>
      <c r="P95" s="10" t="s">
        <v>638</v>
      </c>
      <c r="Q95" s="10" t="s">
        <v>640</v>
      </c>
      <c r="R95" s="10" t="s">
        <v>640</v>
      </c>
      <c r="S95" s="10" t="s">
        <v>638</v>
      </c>
      <c r="T95" s="10" t="s">
        <v>638</v>
      </c>
      <c r="U95" s="10" t="s">
        <v>638</v>
      </c>
    </row>
    <row r="96" spans="1:21" x14ac:dyDescent="0.3">
      <c r="A96" s="87" t="s">
        <v>354</v>
      </c>
      <c r="B96" s="87" t="s">
        <v>355</v>
      </c>
      <c r="C96" s="10" t="s">
        <v>602</v>
      </c>
      <c r="D96" s="10" t="s">
        <v>638</v>
      </c>
      <c r="E96" s="10" t="s">
        <v>638</v>
      </c>
      <c r="F96" s="10" t="s">
        <v>638</v>
      </c>
      <c r="G96" s="10" t="s">
        <v>638</v>
      </c>
      <c r="H96" s="10" t="s">
        <v>638</v>
      </c>
      <c r="I96" s="10" t="s">
        <v>638</v>
      </c>
      <c r="J96" s="10" t="s">
        <v>638</v>
      </c>
      <c r="K96" s="10" t="s">
        <v>638</v>
      </c>
      <c r="L96" s="10" t="s">
        <v>638</v>
      </c>
      <c r="M96" s="10" t="s">
        <v>638</v>
      </c>
      <c r="N96" s="10" t="s">
        <v>638</v>
      </c>
      <c r="O96" s="10" t="s">
        <v>638</v>
      </c>
      <c r="P96" s="10" t="s">
        <v>639</v>
      </c>
      <c r="Q96" s="10" t="s">
        <v>640</v>
      </c>
      <c r="R96" s="10" t="s">
        <v>640</v>
      </c>
      <c r="S96" s="10" t="s">
        <v>638</v>
      </c>
      <c r="T96" s="10" t="s">
        <v>638</v>
      </c>
      <c r="U96" s="10" t="s">
        <v>638</v>
      </c>
    </row>
    <row r="97" spans="1:21" x14ac:dyDescent="0.3">
      <c r="A97" s="87" t="s">
        <v>358</v>
      </c>
      <c r="B97" s="87" t="s">
        <v>359</v>
      </c>
      <c r="C97" s="10" t="s">
        <v>602</v>
      </c>
      <c r="D97" s="10" t="s">
        <v>638</v>
      </c>
      <c r="E97" s="10" t="s">
        <v>638</v>
      </c>
      <c r="F97" s="10" t="s">
        <v>638</v>
      </c>
      <c r="G97" s="10" t="s">
        <v>638</v>
      </c>
      <c r="H97" s="10" t="s">
        <v>640</v>
      </c>
      <c r="I97" s="10" t="s">
        <v>638</v>
      </c>
      <c r="J97" s="10" t="s">
        <v>638</v>
      </c>
      <c r="K97" s="10" t="s">
        <v>642</v>
      </c>
      <c r="L97" s="10" t="s">
        <v>642</v>
      </c>
      <c r="M97" s="10" t="s">
        <v>638</v>
      </c>
      <c r="N97" s="10" t="s">
        <v>638</v>
      </c>
      <c r="O97" s="10" t="s">
        <v>638</v>
      </c>
      <c r="P97" s="10" t="s">
        <v>638</v>
      </c>
      <c r="Q97" s="10" t="s">
        <v>640</v>
      </c>
      <c r="R97" s="10" t="s">
        <v>640</v>
      </c>
      <c r="S97" s="10" t="s">
        <v>638</v>
      </c>
      <c r="T97" s="10" t="s">
        <v>640</v>
      </c>
      <c r="U97" s="10" t="s">
        <v>642</v>
      </c>
    </row>
    <row r="98" spans="1:21" x14ac:dyDescent="0.3">
      <c r="A98" s="87" t="s">
        <v>361</v>
      </c>
      <c r="B98" s="87" t="s">
        <v>362</v>
      </c>
      <c r="C98" s="10" t="s">
        <v>602</v>
      </c>
      <c r="D98" s="10" t="s">
        <v>640</v>
      </c>
      <c r="E98" s="10" t="s">
        <v>640</v>
      </c>
      <c r="F98" s="10" t="s">
        <v>638</v>
      </c>
      <c r="G98" s="10" t="s">
        <v>640</v>
      </c>
      <c r="H98" s="10" t="s">
        <v>638</v>
      </c>
      <c r="I98" s="10" t="s">
        <v>640</v>
      </c>
      <c r="J98" s="10" t="s">
        <v>638</v>
      </c>
      <c r="K98" s="10" t="s">
        <v>640</v>
      </c>
      <c r="L98" s="10" t="s">
        <v>640</v>
      </c>
      <c r="M98" s="10" t="s">
        <v>640</v>
      </c>
      <c r="N98" s="10" t="s">
        <v>640</v>
      </c>
      <c r="O98" s="10" t="s">
        <v>638</v>
      </c>
      <c r="P98" s="10" t="s">
        <v>640</v>
      </c>
      <c r="Q98" s="10" t="s">
        <v>638</v>
      </c>
      <c r="R98" s="10" t="s">
        <v>640</v>
      </c>
      <c r="S98" s="10" t="s">
        <v>638</v>
      </c>
      <c r="T98" s="10" t="s">
        <v>640</v>
      </c>
      <c r="U98" s="10" t="s">
        <v>640</v>
      </c>
    </row>
    <row r="99" spans="1:21" x14ac:dyDescent="0.3">
      <c r="A99" s="87" t="s">
        <v>364</v>
      </c>
      <c r="B99" s="87" t="s">
        <v>365</v>
      </c>
      <c r="C99" s="10" t="s">
        <v>602</v>
      </c>
      <c r="D99" s="10" t="s">
        <v>639</v>
      </c>
      <c r="E99" s="10" t="s">
        <v>638</v>
      </c>
      <c r="F99" s="10" t="s">
        <v>638</v>
      </c>
      <c r="G99" s="10" t="s">
        <v>638</v>
      </c>
      <c r="H99" s="10" t="s">
        <v>640</v>
      </c>
      <c r="I99" s="10" t="s">
        <v>638</v>
      </c>
      <c r="J99" s="10" t="s">
        <v>638</v>
      </c>
      <c r="K99" s="10" t="s">
        <v>638</v>
      </c>
      <c r="L99" s="10" t="s">
        <v>639</v>
      </c>
      <c r="M99" s="10" t="s">
        <v>639</v>
      </c>
      <c r="N99" s="10" t="s">
        <v>638</v>
      </c>
      <c r="O99" s="10" t="s">
        <v>638</v>
      </c>
      <c r="P99" s="10" t="s">
        <v>638</v>
      </c>
      <c r="Q99" s="10" t="s">
        <v>640</v>
      </c>
      <c r="R99" s="10" t="s">
        <v>638</v>
      </c>
      <c r="S99" s="10" t="s">
        <v>638</v>
      </c>
      <c r="T99" s="10" t="s">
        <v>638</v>
      </c>
      <c r="U99" s="10" t="s">
        <v>639</v>
      </c>
    </row>
    <row r="100" spans="1:21" x14ac:dyDescent="0.3">
      <c r="A100" s="87" t="s">
        <v>367</v>
      </c>
      <c r="B100" s="87" t="s">
        <v>368</v>
      </c>
      <c r="C100" s="10" t="s">
        <v>602</v>
      </c>
      <c r="D100" s="10" t="s">
        <v>639</v>
      </c>
      <c r="E100" s="10" t="s">
        <v>639</v>
      </c>
      <c r="F100" s="10" t="s">
        <v>639</v>
      </c>
      <c r="G100" s="10" t="s">
        <v>638</v>
      </c>
      <c r="H100" s="10" t="s">
        <v>640</v>
      </c>
      <c r="I100" s="10" t="s">
        <v>639</v>
      </c>
      <c r="J100" s="10" t="s">
        <v>640</v>
      </c>
      <c r="K100" s="10" t="s">
        <v>638</v>
      </c>
      <c r="L100" s="10" t="s">
        <v>638</v>
      </c>
      <c r="M100" s="10" t="s">
        <v>639</v>
      </c>
      <c r="N100" s="10" t="s">
        <v>639</v>
      </c>
      <c r="O100" s="10" t="s">
        <v>639</v>
      </c>
      <c r="P100" s="10" t="s">
        <v>638</v>
      </c>
      <c r="Q100" s="10" t="s">
        <v>640</v>
      </c>
      <c r="R100" s="10" t="s">
        <v>639</v>
      </c>
      <c r="S100" s="10" t="s">
        <v>640</v>
      </c>
      <c r="T100" s="10" t="s">
        <v>638</v>
      </c>
      <c r="U100" s="10" t="s">
        <v>638</v>
      </c>
    </row>
    <row r="101" spans="1:21" x14ac:dyDescent="0.3">
      <c r="A101" s="87" t="s">
        <v>371</v>
      </c>
      <c r="B101" s="87" t="s">
        <v>372</v>
      </c>
      <c r="C101" s="10" t="s">
        <v>602</v>
      </c>
      <c r="D101" s="10" t="s">
        <v>640</v>
      </c>
      <c r="E101" s="10" t="s">
        <v>640</v>
      </c>
      <c r="F101" s="10" t="s">
        <v>638</v>
      </c>
      <c r="G101" s="10" t="s">
        <v>638</v>
      </c>
      <c r="H101" s="10" t="s">
        <v>640</v>
      </c>
      <c r="I101" s="10" t="s">
        <v>640</v>
      </c>
      <c r="J101" s="10" t="s">
        <v>640</v>
      </c>
      <c r="K101" s="10" t="s">
        <v>638</v>
      </c>
      <c r="L101" s="10" t="s">
        <v>638</v>
      </c>
      <c r="M101" s="10" t="s">
        <v>640</v>
      </c>
      <c r="N101" s="10" t="s">
        <v>640</v>
      </c>
      <c r="O101" s="10" t="s">
        <v>638</v>
      </c>
      <c r="P101" s="10" t="s">
        <v>638</v>
      </c>
      <c r="Q101" s="10" t="s">
        <v>638</v>
      </c>
      <c r="R101" s="10" t="s">
        <v>640</v>
      </c>
      <c r="S101" s="10" t="s">
        <v>640</v>
      </c>
      <c r="T101" s="10" t="s">
        <v>638</v>
      </c>
      <c r="U101" s="10" t="s">
        <v>638</v>
      </c>
    </row>
    <row r="102" spans="1:21" x14ac:dyDescent="0.3">
      <c r="A102" s="87" t="s">
        <v>375</v>
      </c>
      <c r="B102" s="87" t="s">
        <v>376</v>
      </c>
      <c r="C102" s="10" t="s">
        <v>602</v>
      </c>
      <c r="D102" s="10" t="s">
        <v>642</v>
      </c>
      <c r="E102" s="10" t="s">
        <v>640</v>
      </c>
      <c r="F102" s="10" t="s">
        <v>640</v>
      </c>
      <c r="G102" s="10" t="s">
        <v>642</v>
      </c>
      <c r="H102" s="10" t="s">
        <v>642</v>
      </c>
      <c r="I102" s="10" t="s">
        <v>640</v>
      </c>
      <c r="J102" s="10" t="s">
        <v>642</v>
      </c>
      <c r="K102" s="10" t="s">
        <v>638</v>
      </c>
      <c r="L102" s="10" t="s">
        <v>638</v>
      </c>
      <c r="M102" s="10" t="s">
        <v>642</v>
      </c>
      <c r="N102" s="10" t="s">
        <v>642</v>
      </c>
      <c r="O102" s="10" t="s">
        <v>640</v>
      </c>
      <c r="P102" s="10" t="s">
        <v>640</v>
      </c>
      <c r="Q102" s="10" t="s">
        <v>642</v>
      </c>
      <c r="R102" s="10" t="s">
        <v>642</v>
      </c>
      <c r="S102" s="10" t="s">
        <v>642</v>
      </c>
      <c r="T102" s="10" t="s">
        <v>638</v>
      </c>
      <c r="U102" s="10" t="s">
        <v>639</v>
      </c>
    </row>
    <row r="103" spans="1:21" x14ac:dyDescent="0.3">
      <c r="A103" s="87" t="s">
        <v>379</v>
      </c>
      <c r="B103" s="87" t="s">
        <v>380</v>
      </c>
      <c r="C103" s="10" t="s">
        <v>602</v>
      </c>
      <c r="D103" s="10" t="s">
        <v>638</v>
      </c>
      <c r="E103" s="10" t="s">
        <v>638</v>
      </c>
      <c r="F103" s="10" t="s">
        <v>640</v>
      </c>
      <c r="G103" s="10" t="s">
        <v>638</v>
      </c>
      <c r="H103" s="10" t="s">
        <v>639</v>
      </c>
      <c r="I103" s="10" t="s">
        <v>640</v>
      </c>
      <c r="J103" s="10" t="s">
        <v>639</v>
      </c>
      <c r="K103" s="10" t="s">
        <v>640</v>
      </c>
      <c r="L103" s="10" t="s">
        <v>640</v>
      </c>
      <c r="M103" s="10" t="s">
        <v>639</v>
      </c>
      <c r="N103" s="10" t="s">
        <v>638</v>
      </c>
      <c r="O103" s="10" t="s">
        <v>640</v>
      </c>
      <c r="P103" s="10" t="s">
        <v>638</v>
      </c>
      <c r="Q103" s="10" t="s">
        <v>639</v>
      </c>
      <c r="R103" s="10" t="s">
        <v>640</v>
      </c>
      <c r="S103" s="10" t="s">
        <v>639</v>
      </c>
      <c r="T103" s="10" t="s">
        <v>640</v>
      </c>
      <c r="U103" s="10" t="s">
        <v>640</v>
      </c>
    </row>
    <row r="104" spans="1:21" x14ac:dyDescent="0.3">
      <c r="A104" s="87" t="s">
        <v>383</v>
      </c>
      <c r="B104" s="87" t="s">
        <v>384</v>
      </c>
      <c r="C104" s="10" t="s">
        <v>602</v>
      </c>
      <c r="D104" s="10" t="s">
        <v>640</v>
      </c>
      <c r="E104" s="10" t="s">
        <v>638</v>
      </c>
      <c r="F104" s="10" t="s">
        <v>638</v>
      </c>
      <c r="G104" s="10" t="s">
        <v>640</v>
      </c>
      <c r="H104" s="10" t="s">
        <v>640</v>
      </c>
      <c r="I104" s="10" t="s">
        <v>640</v>
      </c>
      <c r="J104" s="10" t="s">
        <v>638</v>
      </c>
      <c r="K104" s="10" t="s">
        <v>638</v>
      </c>
      <c r="L104" s="10" t="s">
        <v>640</v>
      </c>
      <c r="M104" s="10" t="s">
        <v>640</v>
      </c>
      <c r="N104" s="10" t="s">
        <v>638</v>
      </c>
      <c r="O104" s="10" t="s">
        <v>638</v>
      </c>
      <c r="P104" s="10" t="s">
        <v>640</v>
      </c>
      <c r="Q104" s="10" t="s">
        <v>640</v>
      </c>
      <c r="R104" s="10" t="s">
        <v>640</v>
      </c>
      <c r="S104" s="10" t="s">
        <v>638</v>
      </c>
      <c r="T104" s="10" t="s">
        <v>638</v>
      </c>
      <c r="U104" s="10" t="s">
        <v>640</v>
      </c>
    </row>
    <row r="105" spans="1:21" x14ac:dyDescent="0.3">
      <c r="A105" s="87" t="s">
        <v>387</v>
      </c>
      <c r="B105" s="87" t="s">
        <v>388</v>
      </c>
      <c r="C105" s="10" t="s">
        <v>602</v>
      </c>
      <c r="D105" s="10" t="s">
        <v>638</v>
      </c>
      <c r="E105" s="10" t="s">
        <v>638</v>
      </c>
      <c r="F105" s="10" t="s">
        <v>638</v>
      </c>
      <c r="G105" s="10" t="s">
        <v>638</v>
      </c>
      <c r="H105" s="10" t="s">
        <v>638</v>
      </c>
      <c r="I105" s="10" t="s">
        <v>638</v>
      </c>
      <c r="J105" s="10" t="s">
        <v>638</v>
      </c>
      <c r="K105" s="10" t="s">
        <v>638</v>
      </c>
      <c r="L105" s="10" t="s">
        <v>639</v>
      </c>
      <c r="M105" s="10" t="s">
        <v>638</v>
      </c>
      <c r="N105" s="10" t="s">
        <v>638</v>
      </c>
      <c r="O105" s="10" t="s">
        <v>638</v>
      </c>
      <c r="P105" s="10" t="s">
        <v>638</v>
      </c>
      <c r="Q105" s="10" t="s">
        <v>638</v>
      </c>
      <c r="R105" s="10" t="s">
        <v>638</v>
      </c>
      <c r="S105" s="10" t="s">
        <v>640</v>
      </c>
      <c r="T105" s="10" t="s">
        <v>638</v>
      </c>
      <c r="U105" s="10" t="s">
        <v>639</v>
      </c>
    </row>
    <row r="106" spans="1:21" x14ac:dyDescent="0.3">
      <c r="A106" s="87" t="s">
        <v>391</v>
      </c>
      <c r="B106" s="87" t="s">
        <v>392</v>
      </c>
      <c r="C106" s="10" t="s">
        <v>602</v>
      </c>
      <c r="D106" s="10" t="s">
        <v>638</v>
      </c>
      <c r="E106" s="10" t="s">
        <v>638</v>
      </c>
      <c r="F106" s="10" t="s">
        <v>638</v>
      </c>
      <c r="G106" s="10" t="s">
        <v>639</v>
      </c>
      <c r="H106" s="10" t="s">
        <v>638</v>
      </c>
      <c r="I106" s="10" t="s">
        <v>638</v>
      </c>
      <c r="J106" s="10" t="s">
        <v>638</v>
      </c>
      <c r="K106" s="10" t="s">
        <v>638</v>
      </c>
      <c r="L106" s="10" t="s">
        <v>640</v>
      </c>
      <c r="M106" s="10" t="s">
        <v>638</v>
      </c>
      <c r="N106" s="10" t="s">
        <v>638</v>
      </c>
      <c r="O106" s="10" t="s">
        <v>638</v>
      </c>
      <c r="P106" s="10" t="s">
        <v>639</v>
      </c>
      <c r="Q106" s="10" t="s">
        <v>638</v>
      </c>
      <c r="R106" s="10" t="s">
        <v>638</v>
      </c>
      <c r="S106" s="10" t="s">
        <v>638</v>
      </c>
      <c r="T106" s="10" t="s">
        <v>638</v>
      </c>
      <c r="U106" s="10" t="s">
        <v>640</v>
      </c>
    </row>
    <row r="107" spans="1:21" x14ac:dyDescent="0.3">
      <c r="A107" s="87" t="s">
        <v>395</v>
      </c>
      <c r="B107" s="87" t="s">
        <v>396</v>
      </c>
      <c r="C107" s="10" t="s">
        <v>602</v>
      </c>
      <c r="D107" s="10" t="s">
        <v>638</v>
      </c>
      <c r="E107" s="10" t="s">
        <v>639</v>
      </c>
      <c r="F107" s="10" t="s">
        <v>639</v>
      </c>
      <c r="G107" s="10" t="s">
        <v>638</v>
      </c>
      <c r="H107" s="10" t="s">
        <v>638</v>
      </c>
      <c r="I107" s="10" t="s">
        <v>638</v>
      </c>
      <c r="J107" s="10" t="s">
        <v>640</v>
      </c>
      <c r="K107" s="10" t="s">
        <v>638</v>
      </c>
      <c r="L107" s="10" t="s">
        <v>638</v>
      </c>
      <c r="M107" s="10" t="s">
        <v>638</v>
      </c>
      <c r="N107" s="10" t="s">
        <v>639</v>
      </c>
      <c r="O107" s="10" t="s">
        <v>639</v>
      </c>
      <c r="P107" s="10" t="s">
        <v>638</v>
      </c>
      <c r="Q107" s="10" t="s">
        <v>638</v>
      </c>
      <c r="R107" s="10" t="s">
        <v>638</v>
      </c>
      <c r="S107" s="10" t="s">
        <v>638</v>
      </c>
      <c r="T107" s="10" t="s">
        <v>638</v>
      </c>
      <c r="U107" s="10" t="s">
        <v>639</v>
      </c>
    </row>
    <row r="108" spans="1:21" x14ac:dyDescent="0.3">
      <c r="A108" s="87" t="s">
        <v>399</v>
      </c>
      <c r="B108" s="87" t="s">
        <v>400</v>
      </c>
      <c r="C108" s="10" t="s">
        <v>602</v>
      </c>
      <c r="D108" s="10" t="s">
        <v>639</v>
      </c>
      <c r="E108" s="10" t="s">
        <v>639</v>
      </c>
      <c r="F108" s="10" t="s">
        <v>641</v>
      </c>
      <c r="G108" s="10" t="s">
        <v>639</v>
      </c>
      <c r="H108" s="10" t="s">
        <v>639</v>
      </c>
      <c r="I108" s="10" t="s">
        <v>638</v>
      </c>
      <c r="J108" s="10" t="s">
        <v>638</v>
      </c>
      <c r="K108" s="10" t="s">
        <v>638</v>
      </c>
      <c r="L108" s="10" t="s">
        <v>640</v>
      </c>
      <c r="M108" s="10" t="s">
        <v>639</v>
      </c>
      <c r="N108" s="10" t="s">
        <v>639</v>
      </c>
      <c r="O108" s="10" t="s">
        <v>641</v>
      </c>
      <c r="P108" s="10" t="s">
        <v>639</v>
      </c>
      <c r="Q108" s="10" t="s">
        <v>639</v>
      </c>
      <c r="R108" s="10" t="s">
        <v>638</v>
      </c>
      <c r="S108" s="10" t="s">
        <v>638</v>
      </c>
      <c r="T108" s="10" t="s">
        <v>638</v>
      </c>
      <c r="U108" s="10" t="s">
        <v>640</v>
      </c>
    </row>
    <row r="109" spans="1:21" x14ac:dyDescent="0.3">
      <c r="A109" s="87" t="s">
        <v>403</v>
      </c>
      <c r="B109" s="87" t="s">
        <v>404</v>
      </c>
      <c r="C109" s="10" t="s">
        <v>602</v>
      </c>
      <c r="D109" s="10" t="s">
        <v>638</v>
      </c>
      <c r="E109" s="10" t="s">
        <v>638</v>
      </c>
      <c r="F109" s="10" t="s">
        <v>638</v>
      </c>
      <c r="G109" s="10" t="s">
        <v>638</v>
      </c>
      <c r="H109" s="10" t="s">
        <v>638</v>
      </c>
      <c r="I109" s="10" t="s">
        <v>640</v>
      </c>
      <c r="J109" s="10" t="s">
        <v>640</v>
      </c>
      <c r="K109" s="10" t="s">
        <v>638</v>
      </c>
      <c r="L109" s="10" t="s">
        <v>640</v>
      </c>
      <c r="M109" s="10" t="s">
        <v>638</v>
      </c>
      <c r="N109" s="10" t="s">
        <v>638</v>
      </c>
      <c r="O109" s="10" t="s">
        <v>638</v>
      </c>
      <c r="P109" s="10" t="s">
        <v>638</v>
      </c>
      <c r="Q109" s="10" t="s">
        <v>638</v>
      </c>
      <c r="R109" s="10" t="s">
        <v>640</v>
      </c>
      <c r="S109" s="10" t="s">
        <v>640</v>
      </c>
      <c r="T109" s="10" t="s">
        <v>638</v>
      </c>
      <c r="U109" s="10" t="s">
        <v>640</v>
      </c>
    </row>
    <row r="110" spans="1:21" x14ac:dyDescent="0.3">
      <c r="A110" s="87" t="s">
        <v>407</v>
      </c>
      <c r="B110" s="87" t="s">
        <v>408</v>
      </c>
      <c r="C110" s="10" t="s">
        <v>602</v>
      </c>
      <c r="D110" s="10" t="s">
        <v>638</v>
      </c>
      <c r="E110" s="10" t="s">
        <v>638</v>
      </c>
      <c r="F110" s="10" t="s">
        <v>638</v>
      </c>
      <c r="G110" s="10" t="s">
        <v>638</v>
      </c>
      <c r="H110" s="10" t="s">
        <v>638</v>
      </c>
      <c r="I110" s="10" t="s">
        <v>638</v>
      </c>
      <c r="J110" s="10" t="s">
        <v>640</v>
      </c>
      <c r="K110" s="10" t="s">
        <v>638</v>
      </c>
      <c r="L110" s="10" t="s">
        <v>640</v>
      </c>
      <c r="M110" s="10" t="s">
        <v>638</v>
      </c>
      <c r="N110" s="10" t="s">
        <v>638</v>
      </c>
      <c r="O110" s="10" t="s">
        <v>638</v>
      </c>
      <c r="P110" s="10" t="s">
        <v>638</v>
      </c>
      <c r="Q110" s="10" t="s">
        <v>638</v>
      </c>
      <c r="R110" s="10" t="s">
        <v>638</v>
      </c>
      <c r="S110" s="10" t="s">
        <v>640</v>
      </c>
      <c r="T110" s="10" t="s">
        <v>638</v>
      </c>
      <c r="U110" s="10" t="s">
        <v>640</v>
      </c>
    </row>
    <row r="111" spans="1:21" x14ac:dyDescent="0.3">
      <c r="A111" s="87" t="s">
        <v>411</v>
      </c>
      <c r="B111" s="87" t="s">
        <v>412</v>
      </c>
      <c r="C111" s="10" t="s">
        <v>602</v>
      </c>
      <c r="D111" s="10" t="s">
        <v>640</v>
      </c>
      <c r="E111" s="10" t="s">
        <v>638</v>
      </c>
      <c r="F111" s="10" t="s">
        <v>638</v>
      </c>
      <c r="G111" s="10" t="s">
        <v>639</v>
      </c>
      <c r="H111" s="10" t="s">
        <v>640</v>
      </c>
      <c r="I111" s="10" t="s">
        <v>638</v>
      </c>
      <c r="J111" s="10" t="s">
        <v>640</v>
      </c>
      <c r="K111" s="10" t="s">
        <v>640</v>
      </c>
      <c r="L111" s="10" t="s">
        <v>642</v>
      </c>
      <c r="M111" s="10" t="s">
        <v>640</v>
      </c>
      <c r="N111" s="10" t="s">
        <v>640</v>
      </c>
      <c r="O111" s="10" t="s">
        <v>640</v>
      </c>
      <c r="P111" s="10" t="s">
        <v>638</v>
      </c>
      <c r="Q111" s="10" t="s">
        <v>640</v>
      </c>
      <c r="R111" s="10" t="s">
        <v>640</v>
      </c>
      <c r="S111" s="10" t="s">
        <v>642</v>
      </c>
      <c r="T111" s="10" t="s">
        <v>640</v>
      </c>
      <c r="U111" s="10" t="s">
        <v>638</v>
      </c>
    </row>
    <row r="112" spans="1:21" x14ac:dyDescent="0.3">
      <c r="A112" s="87" t="s">
        <v>415</v>
      </c>
      <c r="B112" s="87" t="s">
        <v>416</v>
      </c>
      <c r="C112" s="10" t="s">
        <v>602</v>
      </c>
      <c r="D112" s="10" t="s">
        <v>640</v>
      </c>
      <c r="E112" s="10" t="s">
        <v>638</v>
      </c>
      <c r="F112" s="10" t="s">
        <v>638</v>
      </c>
      <c r="G112" s="10" t="s">
        <v>638</v>
      </c>
      <c r="H112" s="10" t="s">
        <v>640</v>
      </c>
      <c r="I112" s="10" t="s">
        <v>638</v>
      </c>
      <c r="J112" s="10" t="s">
        <v>638</v>
      </c>
      <c r="K112" s="10" t="s">
        <v>640</v>
      </c>
      <c r="L112" s="10" t="s">
        <v>638</v>
      </c>
      <c r="M112" s="10" t="s">
        <v>638</v>
      </c>
      <c r="N112" s="10" t="s">
        <v>639</v>
      </c>
      <c r="O112" s="10" t="s">
        <v>639</v>
      </c>
      <c r="P112" s="10" t="s">
        <v>639</v>
      </c>
      <c r="Q112" s="10" t="s">
        <v>638</v>
      </c>
      <c r="R112" s="10" t="s">
        <v>638</v>
      </c>
      <c r="S112" s="10" t="s">
        <v>638</v>
      </c>
      <c r="T112" s="10" t="s">
        <v>638</v>
      </c>
      <c r="U112" s="10" t="s">
        <v>639</v>
      </c>
    </row>
    <row r="113" spans="1:21" x14ac:dyDescent="0.3">
      <c r="A113" s="87" t="s">
        <v>419</v>
      </c>
      <c r="B113" s="87" t="s">
        <v>420</v>
      </c>
      <c r="C113" s="10" t="s">
        <v>602</v>
      </c>
      <c r="D113" s="10" t="s">
        <v>638</v>
      </c>
      <c r="E113" s="10" t="s">
        <v>638</v>
      </c>
      <c r="F113" s="10" t="s">
        <v>639</v>
      </c>
      <c r="G113" s="10" t="s">
        <v>639</v>
      </c>
      <c r="H113" s="10" t="s">
        <v>642</v>
      </c>
      <c r="I113" s="10" t="s">
        <v>638</v>
      </c>
      <c r="J113" s="10" t="s">
        <v>638</v>
      </c>
      <c r="K113" s="10" t="s">
        <v>638</v>
      </c>
      <c r="L113" s="10" t="s">
        <v>642</v>
      </c>
      <c r="M113" s="10" t="s">
        <v>638</v>
      </c>
      <c r="N113" s="10" t="s">
        <v>638</v>
      </c>
      <c r="O113" s="10" t="s">
        <v>639</v>
      </c>
      <c r="P113" s="10" t="s">
        <v>639</v>
      </c>
      <c r="Q113" s="10" t="s">
        <v>642</v>
      </c>
      <c r="R113" s="10" t="s">
        <v>638</v>
      </c>
      <c r="S113" s="10" t="s">
        <v>640</v>
      </c>
      <c r="T113" s="10" t="s">
        <v>638</v>
      </c>
      <c r="U113" s="10" t="s">
        <v>642</v>
      </c>
    </row>
    <row r="114" spans="1:21" x14ac:dyDescent="0.3">
      <c r="A114" s="87" t="s">
        <v>423</v>
      </c>
      <c r="B114" s="87" t="s">
        <v>424</v>
      </c>
      <c r="C114" s="10" t="s">
        <v>602</v>
      </c>
      <c r="D114" s="10" t="s">
        <v>638</v>
      </c>
      <c r="E114" s="10" t="s">
        <v>638</v>
      </c>
      <c r="F114" s="10" t="s">
        <v>638</v>
      </c>
      <c r="G114" s="10" t="s">
        <v>638</v>
      </c>
      <c r="H114" s="10" t="s">
        <v>640</v>
      </c>
      <c r="I114" s="10" t="s">
        <v>640</v>
      </c>
      <c r="J114" s="10" t="s">
        <v>638</v>
      </c>
      <c r="K114" s="10" t="s">
        <v>638</v>
      </c>
      <c r="L114" s="10" t="s">
        <v>638</v>
      </c>
      <c r="M114" s="10" t="s">
        <v>638</v>
      </c>
      <c r="N114" s="10" t="s">
        <v>638</v>
      </c>
      <c r="O114" s="10" t="s">
        <v>638</v>
      </c>
      <c r="P114" s="10" t="s">
        <v>640</v>
      </c>
      <c r="Q114" s="10" t="s">
        <v>640</v>
      </c>
      <c r="R114" s="10" t="s">
        <v>640</v>
      </c>
      <c r="S114" s="10" t="s">
        <v>638</v>
      </c>
      <c r="T114" s="10" t="s">
        <v>638</v>
      </c>
      <c r="U114" s="10" t="s">
        <v>638</v>
      </c>
    </row>
    <row r="115" spans="1:21" x14ac:dyDescent="0.3">
      <c r="A115" s="87" t="s">
        <v>427</v>
      </c>
      <c r="B115" s="87" t="s">
        <v>428</v>
      </c>
      <c r="C115" s="10" t="s">
        <v>602</v>
      </c>
      <c r="D115" s="10" t="s">
        <v>640</v>
      </c>
      <c r="E115" s="10" t="s">
        <v>640</v>
      </c>
      <c r="F115" s="10" t="s">
        <v>638</v>
      </c>
      <c r="G115" s="10" t="s">
        <v>638</v>
      </c>
      <c r="H115" s="10" t="s">
        <v>640</v>
      </c>
      <c r="I115" s="10" t="s">
        <v>640</v>
      </c>
      <c r="J115" s="10" t="s">
        <v>640</v>
      </c>
      <c r="K115" s="10" t="s">
        <v>640</v>
      </c>
      <c r="L115" s="10" t="s">
        <v>640</v>
      </c>
      <c r="M115" s="10" t="s">
        <v>640</v>
      </c>
      <c r="N115" s="10" t="s">
        <v>640</v>
      </c>
      <c r="O115" s="10" t="s">
        <v>638</v>
      </c>
      <c r="P115" s="10" t="s">
        <v>638</v>
      </c>
      <c r="Q115" s="10" t="s">
        <v>640</v>
      </c>
      <c r="R115" s="10" t="s">
        <v>640</v>
      </c>
      <c r="S115" s="10" t="s">
        <v>638</v>
      </c>
      <c r="T115" s="10" t="s">
        <v>638</v>
      </c>
      <c r="U115" s="10" t="s">
        <v>638</v>
      </c>
    </row>
    <row r="116" spans="1:21" x14ac:dyDescent="0.3">
      <c r="A116" s="87" t="s">
        <v>431</v>
      </c>
      <c r="B116" s="87" t="s">
        <v>432</v>
      </c>
      <c r="C116" s="10" t="s">
        <v>602</v>
      </c>
      <c r="D116" s="10" t="s">
        <v>638</v>
      </c>
      <c r="E116" s="10" t="s">
        <v>638</v>
      </c>
      <c r="F116" s="10" t="s">
        <v>638</v>
      </c>
      <c r="G116" s="10" t="s">
        <v>638</v>
      </c>
      <c r="H116" s="10" t="s">
        <v>638</v>
      </c>
      <c r="I116" s="10" t="s">
        <v>638</v>
      </c>
      <c r="J116" s="10" t="s">
        <v>638</v>
      </c>
      <c r="K116" s="10" t="s">
        <v>638</v>
      </c>
      <c r="L116" s="10" t="s">
        <v>640</v>
      </c>
      <c r="M116" s="10" t="s">
        <v>638</v>
      </c>
      <c r="N116" s="10" t="s">
        <v>639</v>
      </c>
      <c r="O116" s="10" t="s">
        <v>638</v>
      </c>
      <c r="P116" s="10" t="s">
        <v>639</v>
      </c>
      <c r="Q116" s="10" t="s">
        <v>638</v>
      </c>
      <c r="R116" s="10" t="s">
        <v>638</v>
      </c>
      <c r="S116" s="10" t="s">
        <v>639</v>
      </c>
      <c r="T116" s="10" t="s">
        <v>638</v>
      </c>
      <c r="U116" s="10" t="s">
        <v>638</v>
      </c>
    </row>
    <row r="117" spans="1:21" x14ac:dyDescent="0.3">
      <c r="A117" s="87" t="s">
        <v>435</v>
      </c>
      <c r="B117" s="87" t="s">
        <v>436</v>
      </c>
      <c r="C117" s="10" t="s">
        <v>643</v>
      </c>
      <c r="D117" s="10" t="s">
        <v>638</v>
      </c>
      <c r="E117" s="10" t="s">
        <v>638</v>
      </c>
      <c r="F117" s="10" t="s">
        <v>638</v>
      </c>
      <c r="G117" s="10" t="s">
        <v>638</v>
      </c>
      <c r="H117" s="10" t="s">
        <v>640</v>
      </c>
      <c r="I117" s="10" t="s">
        <v>640</v>
      </c>
      <c r="J117" s="10" t="s">
        <v>640</v>
      </c>
      <c r="K117" s="10" t="s">
        <v>640</v>
      </c>
      <c r="L117" s="10" t="s">
        <v>640</v>
      </c>
      <c r="M117" s="10" t="s">
        <v>638</v>
      </c>
      <c r="N117" s="10" t="s">
        <v>638</v>
      </c>
      <c r="O117" s="10" t="s">
        <v>638</v>
      </c>
      <c r="P117" s="10" t="s">
        <v>638</v>
      </c>
      <c r="Q117" s="10" t="s">
        <v>640</v>
      </c>
      <c r="R117" s="10" t="s">
        <v>640</v>
      </c>
      <c r="S117" s="10" t="s">
        <v>638</v>
      </c>
      <c r="T117" s="10" t="s">
        <v>640</v>
      </c>
      <c r="U117" s="10" t="s">
        <v>640</v>
      </c>
    </row>
    <row r="118" spans="1:21" x14ac:dyDescent="0.3">
      <c r="A118" s="87" t="s">
        <v>439</v>
      </c>
      <c r="B118" s="87" t="s">
        <v>440</v>
      </c>
      <c r="C118" s="10" t="s">
        <v>602</v>
      </c>
      <c r="D118" s="10" t="s">
        <v>639</v>
      </c>
      <c r="E118" s="10" t="s">
        <v>639</v>
      </c>
      <c r="F118" s="10" t="s">
        <v>638</v>
      </c>
      <c r="G118" s="10" t="s">
        <v>638</v>
      </c>
      <c r="H118" s="10" t="s">
        <v>638</v>
      </c>
      <c r="I118" s="10" t="s">
        <v>640</v>
      </c>
      <c r="J118" s="10" t="s">
        <v>638</v>
      </c>
      <c r="K118" s="10" t="s">
        <v>640</v>
      </c>
      <c r="L118" s="10" t="s">
        <v>640</v>
      </c>
      <c r="M118" s="10" t="s">
        <v>639</v>
      </c>
      <c r="N118" s="10" t="s">
        <v>639</v>
      </c>
      <c r="O118" s="10" t="s">
        <v>638</v>
      </c>
      <c r="P118" s="10" t="s">
        <v>638</v>
      </c>
      <c r="Q118" s="10" t="s">
        <v>638</v>
      </c>
      <c r="R118" s="10" t="s">
        <v>640</v>
      </c>
      <c r="S118" s="10" t="s">
        <v>638</v>
      </c>
      <c r="T118" s="10" t="s">
        <v>640</v>
      </c>
      <c r="U118" s="10" t="s">
        <v>638</v>
      </c>
    </row>
    <row r="119" spans="1:21" x14ac:dyDescent="0.3">
      <c r="A119" s="87" t="s">
        <v>443</v>
      </c>
      <c r="B119" s="87" t="s">
        <v>444</v>
      </c>
      <c r="C119" s="10" t="s">
        <v>602</v>
      </c>
      <c r="D119" s="10" t="s">
        <v>638</v>
      </c>
      <c r="E119" s="10" t="s">
        <v>638</v>
      </c>
      <c r="F119" s="10" t="s">
        <v>638</v>
      </c>
      <c r="G119" s="10" t="s">
        <v>638</v>
      </c>
      <c r="H119" s="10" t="s">
        <v>640</v>
      </c>
      <c r="I119" s="10" t="s">
        <v>638</v>
      </c>
      <c r="J119" s="10" t="s">
        <v>638</v>
      </c>
      <c r="K119" s="10" t="s">
        <v>638</v>
      </c>
      <c r="L119" s="10" t="s">
        <v>640</v>
      </c>
      <c r="M119" s="10" t="s">
        <v>638</v>
      </c>
      <c r="N119" s="10" t="s">
        <v>638</v>
      </c>
      <c r="O119" s="10" t="s">
        <v>639</v>
      </c>
      <c r="P119" s="10" t="s">
        <v>639</v>
      </c>
      <c r="Q119" s="10" t="s">
        <v>640</v>
      </c>
      <c r="R119" s="10" t="s">
        <v>638</v>
      </c>
      <c r="S119" s="10" t="s">
        <v>639</v>
      </c>
      <c r="T119" s="10" t="s">
        <v>638</v>
      </c>
      <c r="U119" s="10" t="s">
        <v>640</v>
      </c>
    </row>
    <row r="120" spans="1:21" x14ac:dyDescent="0.3">
      <c r="A120" s="87" t="s">
        <v>447</v>
      </c>
      <c r="B120" s="87" t="s">
        <v>448</v>
      </c>
      <c r="C120" s="10" t="s">
        <v>602</v>
      </c>
      <c r="D120" s="10" t="s">
        <v>638</v>
      </c>
      <c r="E120" s="10" t="s">
        <v>638</v>
      </c>
      <c r="F120" s="10" t="s">
        <v>638</v>
      </c>
      <c r="G120" s="10" t="s">
        <v>638</v>
      </c>
      <c r="H120" s="10" t="s">
        <v>642</v>
      </c>
      <c r="I120" s="10" t="s">
        <v>640</v>
      </c>
      <c r="J120" s="10" t="s">
        <v>642</v>
      </c>
      <c r="K120" s="10" t="s">
        <v>640</v>
      </c>
      <c r="L120" s="10" t="s">
        <v>640</v>
      </c>
      <c r="M120" s="10" t="s">
        <v>638</v>
      </c>
      <c r="N120" s="10" t="s">
        <v>638</v>
      </c>
      <c r="O120" s="10" t="s">
        <v>638</v>
      </c>
      <c r="P120" s="10" t="s">
        <v>638</v>
      </c>
      <c r="Q120" s="10" t="s">
        <v>640</v>
      </c>
      <c r="R120" s="10" t="s">
        <v>640</v>
      </c>
      <c r="S120" s="10" t="s">
        <v>640</v>
      </c>
      <c r="T120" s="10" t="s">
        <v>640</v>
      </c>
      <c r="U120" s="10" t="s">
        <v>638</v>
      </c>
    </row>
    <row r="121" spans="1:21" x14ac:dyDescent="0.3">
      <c r="A121" s="87" t="s">
        <v>451</v>
      </c>
      <c r="B121" s="87" t="s">
        <v>452</v>
      </c>
      <c r="C121" s="10" t="s">
        <v>602</v>
      </c>
      <c r="D121" s="10" t="s">
        <v>640</v>
      </c>
      <c r="E121" s="10" t="s">
        <v>640</v>
      </c>
      <c r="F121" s="10" t="s">
        <v>638</v>
      </c>
      <c r="G121" s="10" t="s">
        <v>638</v>
      </c>
      <c r="H121" s="10" t="s">
        <v>638</v>
      </c>
      <c r="I121" s="10" t="s">
        <v>638</v>
      </c>
      <c r="J121" s="10" t="s">
        <v>638</v>
      </c>
      <c r="K121" s="10" t="s">
        <v>638</v>
      </c>
      <c r="L121" s="10" t="s">
        <v>640</v>
      </c>
      <c r="M121" s="10" t="s">
        <v>640</v>
      </c>
      <c r="N121" s="10" t="s">
        <v>640</v>
      </c>
      <c r="O121" s="10" t="s">
        <v>638</v>
      </c>
      <c r="P121" s="10" t="s">
        <v>638</v>
      </c>
      <c r="Q121" s="10" t="s">
        <v>638</v>
      </c>
      <c r="R121" s="10" t="s">
        <v>640</v>
      </c>
      <c r="S121" s="10" t="s">
        <v>640</v>
      </c>
      <c r="T121" s="10" t="s">
        <v>638</v>
      </c>
      <c r="U121" s="10" t="s">
        <v>640</v>
      </c>
    </row>
    <row r="122" spans="1:21" x14ac:dyDescent="0.3">
      <c r="A122" s="87" t="s">
        <v>455</v>
      </c>
      <c r="B122" s="87" t="s">
        <v>456</v>
      </c>
      <c r="C122" s="10" t="s">
        <v>602</v>
      </c>
      <c r="D122" s="10" t="s">
        <v>639</v>
      </c>
      <c r="E122" s="10" t="s">
        <v>638</v>
      </c>
      <c r="F122" s="10" t="s">
        <v>639</v>
      </c>
      <c r="G122" s="10" t="s">
        <v>638</v>
      </c>
      <c r="H122" s="10" t="s">
        <v>638</v>
      </c>
      <c r="I122" s="10" t="s">
        <v>638</v>
      </c>
      <c r="J122" s="10" t="s">
        <v>639</v>
      </c>
      <c r="K122" s="10" t="s">
        <v>639</v>
      </c>
      <c r="L122" s="10" t="s">
        <v>638</v>
      </c>
      <c r="M122" s="10" t="s">
        <v>639</v>
      </c>
      <c r="N122" s="10" t="s">
        <v>638</v>
      </c>
      <c r="O122" s="10" t="s">
        <v>639</v>
      </c>
      <c r="P122" s="10" t="s">
        <v>638</v>
      </c>
      <c r="Q122" s="10" t="s">
        <v>638</v>
      </c>
      <c r="R122" s="10" t="s">
        <v>638</v>
      </c>
      <c r="S122" s="10" t="s">
        <v>639</v>
      </c>
      <c r="T122" s="10" t="s">
        <v>639</v>
      </c>
      <c r="U122" s="10" t="s">
        <v>638</v>
      </c>
    </row>
    <row r="123" spans="1:21" x14ac:dyDescent="0.3">
      <c r="A123" s="87" t="s">
        <v>459</v>
      </c>
      <c r="B123" s="87" t="s">
        <v>460</v>
      </c>
      <c r="C123" s="10" t="s">
        <v>602</v>
      </c>
      <c r="D123" s="10" t="s">
        <v>638</v>
      </c>
      <c r="E123" s="10" t="s">
        <v>638</v>
      </c>
      <c r="F123" s="10" t="s">
        <v>638</v>
      </c>
      <c r="G123" s="10" t="s">
        <v>638</v>
      </c>
      <c r="H123" s="10" t="s">
        <v>638</v>
      </c>
      <c r="I123" s="10" t="s">
        <v>640</v>
      </c>
      <c r="J123" s="10" t="s">
        <v>638</v>
      </c>
      <c r="K123" s="10" t="s">
        <v>638</v>
      </c>
      <c r="L123" s="10" t="s">
        <v>640</v>
      </c>
      <c r="M123" s="10" t="s">
        <v>638</v>
      </c>
      <c r="N123" s="10" t="s">
        <v>638</v>
      </c>
      <c r="O123" s="10" t="s">
        <v>638</v>
      </c>
      <c r="P123" s="10" t="s">
        <v>638</v>
      </c>
      <c r="Q123" s="10" t="s">
        <v>638</v>
      </c>
      <c r="R123" s="10" t="s">
        <v>640</v>
      </c>
      <c r="S123" s="10" t="s">
        <v>638</v>
      </c>
      <c r="T123" s="10" t="s">
        <v>638</v>
      </c>
      <c r="U123" s="10" t="s">
        <v>640</v>
      </c>
    </row>
    <row r="124" spans="1:21" x14ac:dyDescent="0.3">
      <c r="A124" s="87" t="s">
        <v>463</v>
      </c>
      <c r="B124" s="87" t="s">
        <v>464</v>
      </c>
      <c r="C124" s="10" t="s">
        <v>602</v>
      </c>
      <c r="D124" s="10" t="s">
        <v>638</v>
      </c>
      <c r="E124" s="10" t="s">
        <v>638</v>
      </c>
      <c r="F124" s="10" t="s">
        <v>638</v>
      </c>
      <c r="G124" s="10" t="s">
        <v>638</v>
      </c>
      <c r="H124" s="10" t="s">
        <v>638</v>
      </c>
      <c r="I124" s="10" t="s">
        <v>638</v>
      </c>
      <c r="J124" s="10" t="s">
        <v>638</v>
      </c>
      <c r="K124" s="10" t="s">
        <v>640</v>
      </c>
      <c r="L124" s="10" t="s">
        <v>640</v>
      </c>
      <c r="M124" s="10" t="s">
        <v>640</v>
      </c>
      <c r="N124" s="10" t="s">
        <v>638</v>
      </c>
      <c r="O124" s="10" t="s">
        <v>638</v>
      </c>
      <c r="P124" s="10" t="s">
        <v>638</v>
      </c>
      <c r="Q124" s="10" t="s">
        <v>638</v>
      </c>
      <c r="R124" s="10" t="s">
        <v>638</v>
      </c>
      <c r="S124" s="10" t="s">
        <v>638</v>
      </c>
      <c r="T124" s="10" t="s">
        <v>638</v>
      </c>
      <c r="U124" s="10" t="s">
        <v>640</v>
      </c>
    </row>
    <row r="125" spans="1:21" x14ac:dyDescent="0.3">
      <c r="A125" s="87" t="s">
        <v>467</v>
      </c>
      <c r="B125" s="87" t="s">
        <v>468</v>
      </c>
      <c r="C125" s="10" t="s">
        <v>602</v>
      </c>
      <c r="D125" s="10" t="s">
        <v>638</v>
      </c>
      <c r="E125" s="10" t="s">
        <v>639</v>
      </c>
      <c r="F125" s="10" t="s">
        <v>639</v>
      </c>
      <c r="G125" s="10" t="s">
        <v>638</v>
      </c>
      <c r="H125" s="10" t="s">
        <v>640</v>
      </c>
      <c r="I125" s="10" t="s">
        <v>638</v>
      </c>
      <c r="J125" s="10" t="s">
        <v>639</v>
      </c>
      <c r="K125" s="10" t="s">
        <v>639</v>
      </c>
      <c r="L125" s="10" t="s">
        <v>640</v>
      </c>
      <c r="M125" s="10" t="s">
        <v>638</v>
      </c>
      <c r="N125" s="10" t="s">
        <v>639</v>
      </c>
      <c r="O125" s="10" t="s">
        <v>639</v>
      </c>
      <c r="P125" s="10" t="s">
        <v>638</v>
      </c>
      <c r="Q125" s="10" t="s">
        <v>640</v>
      </c>
      <c r="R125" s="10" t="s">
        <v>638</v>
      </c>
      <c r="S125" s="10" t="s">
        <v>639</v>
      </c>
      <c r="T125" s="10" t="s">
        <v>639</v>
      </c>
      <c r="U125" s="10" t="s">
        <v>640</v>
      </c>
    </row>
    <row r="126" spans="1:21" x14ac:dyDescent="0.3">
      <c r="A126" s="87" t="s">
        <v>471</v>
      </c>
      <c r="B126" s="87" t="s">
        <v>472</v>
      </c>
      <c r="C126" s="10" t="s">
        <v>602</v>
      </c>
      <c r="D126" s="10" t="s">
        <v>638</v>
      </c>
      <c r="E126" s="10" t="s">
        <v>638</v>
      </c>
      <c r="F126" s="10" t="s">
        <v>638</v>
      </c>
      <c r="G126" s="10" t="s">
        <v>638</v>
      </c>
      <c r="H126" s="10" t="s">
        <v>638</v>
      </c>
      <c r="I126" s="10" t="s">
        <v>640</v>
      </c>
      <c r="J126" s="10" t="s">
        <v>638</v>
      </c>
      <c r="K126" s="10" t="s">
        <v>638</v>
      </c>
      <c r="L126" s="10" t="s">
        <v>640</v>
      </c>
      <c r="M126" s="10" t="s">
        <v>638</v>
      </c>
      <c r="N126" s="10" t="s">
        <v>638</v>
      </c>
      <c r="O126" s="10" t="s">
        <v>638</v>
      </c>
      <c r="P126" s="10" t="s">
        <v>638</v>
      </c>
      <c r="Q126" s="10" t="s">
        <v>638</v>
      </c>
      <c r="R126" s="10" t="s">
        <v>640</v>
      </c>
      <c r="S126" s="10" t="s">
        <v>638</v>
      </c>
      <c r="T126" s="10" t="s">
        <v>638</v>
      </c>
      <c r="U126" s="10" t="s">
        <v>640</v>
      </c>
    </row>
    <row r="127" spans="1:21" x14ac:dyDescent="0.3">
      <c r="A127" s="87" t="s">
        <v>475</v>
      </c>
      <c r="B127" s="87" t="s">
        <v>476</v>
      </c>
      <c r="C127" s="10" t="s">
        <v>602</v>
      </c>
      <c r="D127" s="10" t="s">
        <v>640</v>
      </c>
      <c r="E127" s="10" t="s">
        <v>640</v>
      </c>
      <c r="F127" s="10" t="s">
        <v>640</v>
      </c>
      <c r="G127" s="10" t="s">
        <v>640</v>
      </c>
      <c r="H127" s="10" t="s">
        <v>640</v>
      </c>
      <c r="I127" s="10" t="s">
        <v>640</v>
      </c>
      <c r="J127" s="10" t="s">
        <v>638</v>
      </c>
      <c r="K127" s="10" t="s">
        <v>638</v>
      </c>
      <c r="L127" s="10" t="s">
        <v>640</v>
      </c>
      <c r="M127" s="10" t="s">
        <v>640</v>
      </c>
      <c r="N127" s="10" t="s">
        <v>640</v>
      </c>
      <c r="O127" s="10" t="s">
        <v>640</v>
      </c>
      <c r="P127" s="10" t="s">
        <v>640</v>
      </c>
      <c r="Q127" s="10" t="s">
        <v>640</v>
      </c>
      <c r="R127" s="10" t="s">
        <v>640</v>
      </c>
      <c r="S127" s="10" t="s">
        <v>638</v>
      </c>
      <c r="T127" s="10" t="s">
        <v>638</v>
      </c>
      <c r="U127" s="10" t="s">
        <v>640</v>
      </c>
    </row>
    <row r="128" spans="1:21" x14ac:dyDescent="0.3">
      <c r="A128" s="87" t="s">
        <v>479</v>
      </c>
      <c r="B128" s="87" t="s">
        <v>480</v>
      </c>
      <c r="C128" s="10" t="s">
        <v>602</v>
      </c>
      <c r="D128" s="10" t="s">
        <v>640</v>
      </c>
      <c r="E128" s="10" t="s">
        <v>639</v>
      </c>
      <c r="F128" s="10" t="s">
        <v>639</v>
      </c>
      <c r="G128" s="10" t="s">
        <v>641</v>
      </c>
      <c r="H128" s="10" t="s">
        <v>639</v>
      </c>
      <c r="I128" s="10" t="s">
        <v>638</v>
      </c>
      <c r="J128" s="10" t="s">
        <v>638</v>
      </c>
      <c r="K128" s="10" t="s">
        <v>639</v>
      </c>
      <c r="L128" s="10" t="s">
        <v>638</v>
      </c>
      <c r="M128" s="10" t="s">
        <v>640</v>
      </c>
      <c r="N128" s="10" t="s">
        <v>639</v>
      </c>
      <c r="O128" s="10" t="s">
        <v>639</v>
      </c>
      <c r="P128" s="10" t="s">
        <v>641</v>
      </c>
      <c r="Q128" s="10" t="s">
        <v>639</v>
      </c>
      <c r="R128" s="10" t="s">
        <v>638</v>
      </c>
      <c r="S128" s="10" t="s">
        <v>638</v>
      </c>
      <c r="T128" s="10" t="s">
        <v>639</v>
      </c>
      <c r="U128" s="10" t="s">
        <v>638</v>
      </c>
    </row>
    <row r="129" spans="1:21" x14ac:dyDescent="0.3">
      <c r="A129" s="87" t="s">
        <v>483</v>
      </c>
      <c r="B129" s="87" t="s">
        <v>484</v>
      </c>
      <c r="C129" s="10" t="s">
        <v>602</v>
      </c>
      <c r="D129" s="10" t="s">
        <v>638</v>
      </c>
      <c r="E129" s="10" t="s">
        <v>639</v>
      </c>
      <c r="F129" s="10" t="s">
        <v>638</v>
      </c>
      <c r="G129" s="10" t="s">
        <v>638</v>
      </c>
      <c r="H129" s="10" t="s">
        <v>638</v>
      </c>
      <c r="I129" s="10" t="s">
        <v>640</v>
      </c>
      <c r="J129" s="10" t="s">
        <v>639</v>
      </c>
      <c r="K129" s="10" t="s">
        <v>638</v>
      </c>
      <c r="L129" s="10" t="s">
        <v>638</v>
      </c>
      <c r="M129" s="10" t="s">
        <v>638</v>
      </c>
      <c r="N129" s="10" t="s">
        <v>639</v>
      </c>
      <c r="O129" s="10" t="s">
        <v>638</v>
      </c>
      <c r="P129" s="10" t="s">
        <v>638</v>
      </c>
      <c r="Q129" s="10" t="s">
        <v>638</v>
      </c>
      <c r="R129" s="10" t="s">
        <v>640</v>
      </c>
      <c r="S129" s="10" t="s">
        <v>639</v>
      </c>
      <c r="T129" s="10" t="s">
        <v>638</v>
      </c>
      <c r="U129" s="10" t="s">
        <v>638</v>
      </c>
    </row>
    <row r="130" spans="1:21" x14ac:dyDescent="0.3">
      <c r="A130" s="87" t="s">
        <v>487</v>
      </c>
      <c r="B130" s="87" t="s">
        <v>488</v>
      </c>
      <c r="C130" s="10" t="s">
        <v>602</v>
      </c>
      <c r="D130" s="10" t="s">
        <v>638</v>
      </c>
      <c r="E130" s="10" t="s">
        <v>638</v>
      </c>
      <c r="F130" s="10" t="s">
        <v>638</v>
      </c>
      <c r="G130" s="10" t="s">
        <v>638</v>
      </c>
      <c r="H130" s="10" t="s">
        <v>638</v>
      </c>
      <c r="I130" s="10" t="s">
        <v>638</v>
      </c>
      <c r="J130" s="10" t="s">
        <v>640</v>
      </c>
      <c r="K130" s="10" t="s">
        <v>641</v>
      </c>
      <c r="L130" s="10" t="s">
        <v>641</v>
      </c>
      <c r="M130" s="10" t="s">
        <v>638</v>
      </c>
      <c r="N130" s="10" t="s">
        <v>638</v>
      </c>
      <c r="O130" s="10" t="s">
        <v>638</v>
      </c>
      <c r="P130" s="10" t="s">
        <v>638</v>
      </c>
      <c r="Q130" s="10" t="s">
        <v>638</v>
      </c>
      <c r="R130" s="10" t="s">
        <v>638</v>
      </c>
      <c r="S130" s="10" t="s">
        <v>638</v>
      </c>
      <c r="T130" s="10" t="s">
        <v>641</v>
      </c>
      <c r="U130" s="10" t="s">
        <v>641</v>
      </c>
    </row>
    <row r="131" spans="1:21" x14ac:dyDescent="0.3">
      <c r="A131" s="87" t="s">
        <v>491</v>
      </c>
      <c r="B131" s="87" t="s">
        <v>492</v>
      </c>
      <c r="C131" s="10" t="s">
        <v>602</v>
      </c>
      <c r="D131" s="10" t="s">
        <v>638</v>
      </c>
      <c r="E131" s="10" t="s">
        <v>638</v>
      </c>
      <c r="F131" s="10" t="s">
        <v>638</v>
      </c>
      <c r="G131" s="10" t="s">
        <v>638</v>
      </c>
      <c r="H131" s="10" t="s">
        <v>638</v>
      </c>
      <c r="I131" s="10" t="s">
        <v>638</v>
      </c>
      <c r="J131" s="10" t="s">
        <v>638</v>
      </c>
      <c r="K131" s="10" t="s">
        <v>638</v>
      </c>
      <c r="L131" s="10" t="s">
        <v>640</v>
      </c>
      <c r="M131" s="10" t="s">
        <v>638</v>
      </c>
      <c r="N131" s="10" t="s">
        <v>638</v>
      </c>
      <c r="O131" s="10" t="s">
        <v>638</v>
      </c>
      <c r="P131" s="10" t="s">
        <v>639</v>
      </c>
      <c r="Q131" s="10" t="s">
        <v>638</v>
      </c>
      <c r="R131" s="10" t="s">
        <v>638</v>
      </c>
      <c r="S131" s="10" t="s">
        <v>638</v>
      </c>
      <c r="T131" s="10" t="s">
        <v>638</v>
      </c>
      <c r="U131" s="10" t="s">
        <v>640</v>
      </c>
    </row>
    <row r="132" spans="1:21" x14ac:dyDescent="0.3">
      <c r="A132" s="87" t="s">
        <v>495</v>
      </c>
      <c r="B132" s="87" t="s">
        <v>496</v>
      </c>
      <c r="C132" s="10" t="s">
        <v>602</v>
      </c>
      <c r="D132" s="10" t="s">
        <v>640</v>
      </c>
      <c r="E132" s="10" t="s">
        <v>639</v>
      </c>
      <c r="F132" s="10" t="s">
        <v>639</v>
      </c>
      <c r="G132" s="10" t="s">
        <v>639</v>
      </c>
      <c r="H132" s="10" t="s">
        <v>638</v>
      </c>
      <c r="I132" s="10" t="s">
        <v>641</v>
      </c>
      <c r="J132" s="10" t="s">
        <v>640</v>
      </c>
      <c r="K132" s="10" t="s">
        <v>639</v>
      </c>
      <c r="L132" s="10" t="s">
        <v>640</v>
      </c>
      <c r="M132" s="10" t="s">
        <v>640</v>
      </c>
      <c r="N132" s="10" t="s">
        <v>639</v>
      </c>
      <c r="O132" s="10" t="s">
        <v>639</v>
      </c>
      <c r="P132" s="10" t="s">
        <v>639</v>
      </c>
      <c r="Q132" s="10" t="s">
        <v>638</v>
      </c>
      <c r="R132" s="10" t="s">
        <v>639</v>
      </c>
      <c r="S132" s="10" t="s">
        <v>639</v>
      </c>
      <c r="T132" s="10" t="s">
        <v>639</v>
      </c>
      <c r="U132" s="10" t="s">
        <v>640</v>
      </c>
    </row>
    <row r="133" spans="1:21" x14ac:dyDescent="0.3">
      <c r="A133" s="87" t="s">
        <v>499</v>
      </c>
      <c r="B133" s="87" t="s">
        <v>500</v>
      </c>
      <c r="C133" s="10" t="s">
        <v>643</v>
      </c>
      <c r="D133" s="10" t="s">
        <v>642</v>
      </c>
      <c r="E133" s="10" t="s">
        <v>638</v>
      </c>
      <c r="F133" s="10" t="s">
        <v>639</v>
      </c>
      <c r="G133" s="10" t="s">
        <v>639</v>
      </c>
      <c r="H133" s="10" t="s">
        <v>640</v>
      </c>
      <c r="I133" s="10" t="s">
        <v>638</v>
      </c>
      <c r="J133" s="10" t="s">
        <v>638</v>
      </c>
      <c r="K133" s="10" t="s">
        <v>638</v>
      </c>
      <c r="L133" s="10" t="s">
        <v>640</v>
      </c>
      <c r="M133" s="10" t="s">
        <v>640</v>
      </c>
      <c r="N133" s="10" t="s">
        <v>638</v>
      </c>
      <c r="O133" s="10" t="s">
        <v>639</v>
      </c>
      <c r="P133" s="10" t="s">
        <v>639</v>
      </c>
      <c r="Q133" s="10" t="s">
        <v>638</v>
      </c>
      <c r="R133" s="10" t="s">
        <v>638</v>
      </c>
      <c r="S133" s="10" t="s">
        <v>638</v>
      </c>
      <c r="T133" s="10" t="s">
        <v>638</v>
      </c>
      <c r="U133" s="10" t="s">
        <v>638</v>
      </c>
    </row>
    <row r="134" spans="1:21" x14ac:dyDescent="0.3">
      <c r="A134" s="87" t="s">
        <v>503</v>
      </c>
      <c r="B134" s="87" t="s">
        <v>504</v>
      </c>
      <c r="C134" s="10" t="s">
        <v>602</v>
      </c>
      <c r="D134" s="10" t="s">
        <v>638</v>
      </c>
      <c r="E134" s="10" t="s">
        <v>638</v>
      </c>
      <c r="F134" s="10" t="s">
        <v>638</v>
      </c>
      <c r="G134" s="10" t="s">
        <v>640</v>
      </c>
      <c r="H134" s="10" t="s">
        <v>640</v>
      </c>
      <c r="I134" s="10" t="s">
        <v>642</v>
      </c>
      <c r="J134" s="10" t="s">
        <v>640</v>
      </c>
      <c r="K134" s="10" t="s">
        <v>638</v>
      </c>
      <c r="L134" s="10" t="s">
        <v>638</v>
      </c>
      <c r="M134" s="10" t="s">
        <v>638</v>
      </c>
      <c r="N134" s="10" t="s">
        <v>638</v>
      </c>
      <c r="O134" s="10" t="s">
        <v>638</v>
      </c>
      <c r="P134" s="10" t="s">
        <v>640</v>
      </c>
      <c r="Q134" s="10" t="s">
        <v>638</v>
      </c>
      <c r="R134" s="10" t="s">
        <v>642</v>
      </c>
      <c r="S134" s="10" t="s">
        <v>640</v>
      </c>
      <c r="T134" s="10" t="s">
        <v>638</v>
      </c>
      <c r="U134" s="10" t="s">
        <v>640</v>
      </c>
    </row>
    <row r="135" spans="1:21" x14ac:dyDescent="0.3">
      <c r="A135" s="87" t="s">
        <v>507</v>
      </c>
      <c r="B135" s="87" t="s">
        <v>508</v>
      </c>
      <c r="C135" s="10" t="s">
        <v>602</v>
      </c>
      <c r="D135" s="10" t="s">
        <v>641</v>
      </c>
      <c r="E135" s="10" t="s">
        <v>639</v>
      </c>
      <c r="F135" s="10" t="s">
        <v>638</v>
      </c>
      <c r="G135" s="10" t="s">
        <v>638</v>
      </c>
      <c r="H135" s="10" t="s">
        <v>638</v>
      </c>
      <c r="I135" s="10" t="s">
        <v>641</v>
      </c>
      <c r="J135" s="10" t="s">
        <v>639</v>
      </c>
      <c r="K135" s="10" t="s">
        <v>638</v>
      </c>
      <c r="L135" s="10" t="s">
        <v>642</v>
      </c>
      <c r="M135" s="10" t="s">
        <v>641</v>
      </c>
      <c r="N135" s="10" t="s">
        <v>639</v>
      </c>
      <c r="O135" s="10" t="s">
        <v>639</v>
      </c>
      <c r="P135" s="10" t="s">
        <v>638</v>
      </c>
      <c r="Q135" s="10" t="s">
        <v>638</v>
      </c>
      <c r="R135" s="10" t="s">
        <v>641</v>
      </c>
      <c r="S135" s="10" t="s">
        <v>639</v>
      </c>
      <c r="T135" s="10" t="s">
        <v>638</v>
      </c>
      <c r="U135" s="10" t="s">
        <v>640</v>
      </c>
    </row>
    <row r="136" spans="1:21" x14ac:dyDescent="0.3">
      <c r="A136" s="87" t="s">
        <v>511</v>
      </c>
      <c r="B136" s="87" t="s">
        <v>512</v>
      </c>
      <c r="C136" s="10" t="s">
        <v>602</v>
      </c>
      <c r="D136" s="10" t="s">
        <v>638</v>
      </c>
      <c r="E136" s="10" t="s">
        <v>638</v>
      </c>
      <c r="F136" s="10" t="s">
        <v>638</v>
      </c>
      <c r="G136" s="10" t="s">
        <v>638</v>
      </c>
      <c r="H136" s="10" t="s">
        <v>638</v>
      </c>
      <c r="I136" s="10" t="s">
        <v>640</v>
      </c>
      <c r="J136" s="10" t="s">
        <v>639</v>
      </c>
      <c r="K136" s="10" t="s">
        <v>638</v>
      </c>
      <c r="L136" s="10" t="s">
        <v>638</v>
      </c>
      <c r="M136" s="10" t="s">
        <v>638</v>
      </c>
      <c r="N136" s="10" t="s">
        <v>639</v>
      </c>
      <c r="O136" s="10" t="s">
        <v>638</v>
      </c>
      <c r="P136" s="10" t="s">
        <v>638</v>
      </c>
      <c r="Q136" s="10" t="s">
        <v>638</v>
      </c>
      <c r="R136" s="10" t="s">
        <v>638</v>
      </c>
      <c r="S136" s="10" t="s">
        <v>638</v>
      </c>
      <c r="T136" s="10" t="s">
        <v>638</v>
      </c>
      <c r="U136" s="10" t="s">
        <v>638</v>
      </c>
    </row>
    <row r="137" spans="1:21" x14ac:dyDescent="0.3">
      <c r="A137" s="87" t="s">
        <v>515</v>
      </c>
      <c r="B137" s="87" t="s">
        <v>516</v>
      </c>
      <c r="C137" s="10" t="s">
        <v>643</v>
      </c>
      <c r="D137" s="10" t="s">
        <v>638</v>
      </c>
      <c r="E137" s="10" t="s">
        <v>638</v>
      </c>
      <c r="F137" s="10" t="s">
        <v>638</v>
      </c>
      <c r="G137" s="10" t="s">
        <v>638</v>
      </c>
      <c r="H137" s="10" t="s">
        <v>638</v>
      </c>
      <c r="I137" s="10" t="s">
        <v>638</v>
      </c>
      <c r="J137" s="10" t="s">
        <v>638</v>
      </c>
      <c r="K137" s="10" t="s">
        <v>638</v>
      </c>
      <c r="L137" s="10" t="s">
        <v>640</v>
      </c>
      <c r="M137" s="10" t="s">
        <v>638</v>
      </c>
      <c r="N137" s="10" t="s">
        <v>638</v>
      </c>
      <c r="O137" s="10" t="s">
        <v>638</v>
      </c>
      <c r="P137" s="10" t="s">
        <v>638</v>
      </c>
      <c r="Q137" s="10" t="s">
        <v>638</v>
      </c>
      <c r="R137" s="10" t="s">
        <v>640</v>
      </c>
      <c r="S137" s="10" t="s">
        <v>638</v>
      </c>
      <c r="T137" s="10" t="s">
        <v>638</v>
      </c>
      <c r="U137" s="10" t="s">
        <v>640</v>
      </c>
    </row>
    <row r="138" spans="1:21" x14ac:dyDescent="0.3">
      <c r="A138" s="87" t="s">
        <v>519</v>
      </c>
      <c r="B138" s="87" t="s">
        <v>520</v>
      </c>
      <c r="C138" s="10" t="s">
        <v>602</v>
      </c>
      <c r="D138" s="10" t="s">
        <v>638</v>
      </c>
      <c r="E138" s="10" t="s">
        <v>640</v>
      </c>
      <c r="F138" s="10" t="s">
        <v>640</v>
      </c>
      <c r="G138" s="10" t="s">
        <v>640</v>
      </c>
      <c r="H138" s="10" t="s">
        <v>640</v>
      </c>
      <c r="I138" s="10" t="s">
        <v>640</v>
      </c>
      <c r="J138" s="10" t="s">
        <v>640</v>
      </c>
      <c r="K138" s="10" t="s">
        <v>638</v>
      </c>
      <c r="L138" s="10" t="s">
        <v>638</v>
      </c>
      <c r="M138" s="10" t="s">
        <v>638</v>
      </c>
      <c r="N138" s="10" t="s">
        <v>640</v>
      </c>
      <c r="O138" s="10" t="s">
        <v>640</v>
      </c>
      <c r="P138" s="10" t="s">
        <v>640</v>
      </c>
      <c r="Q138" s="10" t="s">
        <v>640</v>
      </c>
      <c r="R138" s="10" t="s">
        <v>640</v>
      </c>
      <c r="S138" s="10" t="s">
        <v>640</v>
      </c>
      <c r="T138" s="10" t="s">
        <v>638</v>
      </c>
      <c r="U138" s="10" t="s">
        <v>638</v>
      </c>
    </row>
    <row r="139" spans="1:21" x14ac:dyDescent="0.3">
      <c r="A139" s="87" t="s">
        <v>523</v>
      </c>
      <c r="B139" s="87" t="s">
        <v>524</v>
      </c>
      <c r="C139" s="10" t="s">
        <v>602</v>
      </c>
      <c r="D139" s="10" t="s">
        <v>638</v>
      </c>
      <c r="E139" s="10" t="s">
        <v>638</v>
      </c>
      <c r="F139" s="10" t="s">
        <v>638</v>
      </c>
      <c r="G139" s="10" t="s">
        <v>638</v>
      </c>
      <c r="H139" s="10" t="s">
        <v>640</v>
      </c>
      <c r="I139" s="10" t="s">
        <v>640</v>
      </c>
      <c r="J139" s="10" t="s">
        <v>638</v>
      </c>
      <c r="K139" s="10" t="s">
        <v>639</v>
      </c>
      <c r="L139" s="10" t="s">
        <v>642</v>
      </c>
      <c r="M139" s="10" t="s">
        <v>638</v>
      </c>
      <c r="N139" s="10" t="s">
        <v>638</v>
      </c>
      <c r="O139" s="10" t="s">
        <v>638</v>
      </c>
      <c r="P139" s="10" t="s">
        <v>638</v>
      </c>
      <c r="Q139" s="10" t="s">
        <v>638</v>
      </c>
      <c r="R139" s="10" t="s">
        <v>640</v>
      </c>
      <c r="S139" s="10" t="s">
        <v>638</v>
      </c>
      <c r="T139" s="10" t="s">
        <v>639</v>
      </c>
      <c r="U139" s="10" t="s">
        <v>640</v>
      </c>
    </row>
    <row r="140" spans="1:21" x14ac:dyDescent="0.3">
      <c r="A140" s="87" t="s">
        <v>527</v>
      </c>
      <c r="B140" s="87" t="s">
        <v>528</v>
      </c>
      <c r="C140" s="10" t="s">
        <v>602</v>
      </c>
      <c r="D140" s="10" t="s">
        <v>638</v>
      </c>
      <c r="E140" s="10" t="s">
        <v>638</v>
      </c>
      <c r="F140" s="10" t="s">
        <v>638</v>
      </c>
      <c r="G140" s="10" t="s">
        <v>638</v>
      </c>
      <c r="H140" s="10" t="s">
        <v>640</v>
      </c>
      <c r="I140" s="10" t="s">
        <v>640</v>
      </c>
      <c r="J140" s="10" t="s">
        <v>638</v>
      </c>
      <c r="K140" s="10" t="s">
        <v>638</v>
      </c>
      <c r="L140" s="10" t="s">
        <v>638</v>
      </c>
      <c r="M140" s="10" t="s">
        <v>638</v>
      </c>
      <c r="N140" s="10" t="s">
        <v>638</v>
      </c>
      <c r="O140" s="10" t="s">
        <v>638</v>
      </c>
      <c r="P140" s="10" t="s">
        <v>638</v>
      </c>
      <c r="Q140" s="10" t="s">
        <v>640</v>
      </c>
      <c r="R140" s="10" t="s">
        <v>640</v>
      </c>
      <c r="S140" s="10" t="s">
        <v>638</v>
      </c>
      <c r="T140" s="10" t="s">
        <v>638</v>
      </c>
      <c r="U140" s="10" t="s">
        <v>638</v>
      </c>
    </row>
    <row r="141" spans="1:21" x14ac:dyDescent="0.3">
      <c r="A141" s="87" t="s">
        <v>531</v>
      </c>
      <c r="B141" s="87" t="s">
        <v>532</v>
      </c>
      <c r="C141" s="10" t="s">
        <v>602</v>
      </c>
      <c r="D141" s="10" t="s">
        <v>640</v>
      </c>
      <c r="E141" s="10" t="s">
        <v>638</v>
      </c>
      <c r="F141" s="10" t="s">
        <v>640</v>
      </c>
      <c r="G141" s="10" t="s">
        <v>640</v>
      </c>
      <c r="H141" s="10" t="s">
        <v>640</v>
      </c>
      <c r="I141" s="10" t="s">
        <v>640</v>
      </c>
      <c r="J141" s="10" t="s">
        <v>640</v>
      </c>
      <c r="K141" s="10" t="s">
        <v>640</v>
      </c>
      <c r="L141" s="10" t="s">
        <v>638</v>
      </c>
      <c r="M141" s="10" t="s">
        <v>640</v>
      </c>
      <c r="N141" s="10" t="s">
        <v>638</v>
      </c>
      <c r="O141" s="10" t="s">
        <v>640</v>
      </c>
      <c r="P141" s="10" t="s">
        <v>640</v>
      </c>
      <c r="Q141" s="10" t="s">
        <v>640</v>
      </c>
      <c r="R141" s="10" t="s">
        <v>640</v>
      </c>
      <c r="S141" s="10" t="s">
        <v>640</v>
      </c>
      <c r="T141" s="10" t="s">
        <v>640</v>
      </c>
      <c r="U141" s="10" t="s">
        <v>638</v>
      </c>
    </row>
    <row r="142" spans="1:21" x14ac:dyDescent="0.3">
      <c r="A142" s="87" t="s">
        <v>535</v>
      </c>
      <c r="B142" s="87" t="s">
        <v>536</v>
      </c>
      <c r="C142" s="10" t="s">
        <v>602</v>
      </c>
      <c r="D142" s="10" t="s">
        <v>638</v>
      </c>
      <c r="E142" s="10" t="s">
        <v>638</v>
      </c>
      <c r="F142" s="10" t="s">
        <v>638</v>
      </c>
      <c r="G142" s="10" t="s">
        <v>640</v>
      </c>
      <c r="H142" s="10" t="s">
        <v>638</v>
      </c>
      <c r="I142" s="10" t="s">
        <v>640</v>
      </c>
      <c r="J142" s="10" t="s">
        <v>638</v>
      </c>
      <c r="K142" s="10" t="s">
        <v>638</v>
      </c>
      <c r="L142" s="10" t="s">
        <v>638</v>
      </c>
      <c r="M142" s="10" t="s">
        <v>638</v>
      </c>
      <c r="N142" s="10" t="s">
        <v>638</v>
      </c>
      <c r="O142" s="10" t="s">
        <v>638</v>
      </c>
      <c r="P142" s="10" t="s">
        <v>640</v>
      </c>
      <c r="Q142" s="10" t="s">
        <v>638</v>
      </c>
      <c r="R142" s="10" t="s">
        <v>640</v>
      </c>
      <c r="S142" s="10" t="s">
        <v>638</v>
      </c>
      <c r="T142" s="10" t="s">
        <v>638</v>
      </c>
      <c r="U142" s="10" t="s">
        <v>638</v>
      </c>
    </row>
    <row r="143" spans="1:21" x14ac:dyDescent="0.3">
      <c r="A143" s="87" t="s">
        <v>539</v>
      </c>
      <c r="B143" s="87" t="s">
        <v>540</v>
      </c>
      <c r="C143" s="10" t="s">
        <v>602</v>
      </c>
      <c r="D143" s="10" t="s">
        <v>638</v>
      </c>
      <c r="E143" s="10" t="s">
        <v>638</v>
      </c>
      <c r="F143" s="10" t="s">
        <v>639</v>
      </c>
      <c r="G143" s="10" t="s">
        <v>638</v>
      </c>
      <c r="H143" s="10" t="s">
        <v>638</v>
      </c>
      <c r="I143" s="10" t="s">
        <v>638</v>
      </c>
      <c r="J143" s="10" t="s">
        <v>638</v>
      </c>
      <c r="K143" s="10" t="s">
        <v>640</v>
      </c>
      <c r="L143" s="10" t="s">
        <v>638</v>
      </c>
      <c r="M143" s="10" t="s">
        <v>638</v>
      </c>
      <c r="N143" s="10" t="s">
        <v>638</v>
      </c>
      <c r="O143" s="10" t="s">
        <v>638</v>
      </c>
      <c r="P143" s="10" t="s">
        <v>638</v>
      </c>
      <c r="Q143" s="10" t="s">
        <v>638</v>
      </c>
      <c r="R143" s="10" t="s">
        <v>640</v>
      </c>
      <c r="S143" s="10" t="s">
        <v>638</v>
      </c>
      <c r="T143" s="10" t="s">
        <v>640</v>
      </c>
      <c r="U143" s="10" t="s">
        <v>640</v>
      </c>
    </row>
    <row r="144" spans="1:21" x14ac:dyDescent="0.3">
      <c r="A144" s="87" t="s">
        <v>543</v>
      </c>
      <c r="B144" s="87" t="s">
        <v>544</v>
      </c>
      <c r="C144" s="10" t="s">
        <v>602</v>
      </c>
      <c r="D144" s="10" t="s">
        <v>640</v>
      </c>
      <c r="E144" s="10" t="s">
        <v>640</v>
      </c>
      <c r="F144" s="10" t="s">
        <v>640</v>
      </c>
      <c r="G144" s="10" t="s">
        <v>640</v>
      </c>
      <c r="H144" s="10" t="s">
        <v>640</v>
      </c>
      <c r="I144" s="10" t="s">
        <v>640</v>
      </c>
      <c r="J144" s="10" t="s">
        <v>638</v>
      </c>
      <c r="K144" s="10" t="s">
        <v>638</v>
      </c>
      <c r="L144" s="10" t="s">
        <v>638</v>
      </c>
      <c r="M144" s="10" t="s">
        <v>642</v>
      </c>
      <c r="N144" s="10" t="s">
        <v>642</v>
      </c>
      <c r="O144" s="10" t="s">
        <v>640</v>
      </c>
      <c r="P144" s="10" t="s">
        <v>640</v>
      </c>
      <c r="Q144" s="10" t="s">
        <v>642</v>
      </c>
      <c r="R144" s="10" t="s">
        <v>642</v>
      </c>
      <c r="S144" s="10" t="s">
        <v>642</v>
      </c>
      <c r="T144" s="10" t="s">
        <v>638</v>
      </c>
      <c r="U144" s="10" t="s">
        <v>638</v>
      </c>
    </row>
    <row r="145" spans="1:21" x14ac:dyDescent="0.3">
      <c r="A145" s="87" t="s">
        <v>547</v>
      </c>
      <c r="B145" s="87" t="s">
        <v>548</v>
      </c>
      <c r="C145" s="10" t="s">
        <v>643</v>
      </c>
      <c r="D145" s="10" t="s">
        <v>638</v>
      </c>
      <c r="E145" s="10" t="s">
        <v>638</v>
      </c>
      <c r="F145" s="10" t="s">
        <v>640</v>
      </c>
      <c r="G145" s="10" t="s">
        <v>638</v>
      </c>
      <c r="H145" s="10" t="s">
        <v>640</v>
      </c>
      <c r="I145" s="10" t="s">
        <v>638</v>
      </c>
      <c r="J145" s="10" t="s">
        <v>638</v>
      </c>
      <c r="K145" s="10" t="s">
        <v>638</v>
      </c>
      <c r="L145" s="10" t="s">
        <v>642</v>
      </c>
      <c r="M145" s="10" t="s">
        <v>638</v>
      </c>
      <c r="N145" s="10" t="s">
        <v>638</v>
      </c>
      <c r="O145" s="10" t="s">
        <v>640</v>
      </c>
      <c r="P145" s="10" t="s">
        <v>640</v>
      </c>
      <c r="Q145" s="10" t="s">
        <v>640</v>
      </c>
      <c r="R145" s="10" t="s">
        <v>638</v>
      </c>
      <c r="S145" s="10" t="s">
        <v>638</v>
      </c>
      <c r="T145" s="10" t="s">
        <v>638</v>
      </c>
      <c r="U145" s="10" t="s">
        <v>642</v>
      </c>
    </row>
    <row r="146" spans="1:21" x14ac:dyDescent="0.3">
      <c r="A146" s="87" t="s">
        <v>551</v>
      </c>
      <c r="B146" s="87" t="s">
        <v>552</v>
      </c>
      <c r="C146" s="10" t="s">
        <v>602</v>
      </c>
      <c r="D146" s="10" t="s">
        <v>638</v>
      </c>
      <c r="E146" s="10" t="s">
        <v>638</v>
      </c>
      <c r="F146" s="10" t="s">
        <v>638</v>
      </c>
      <c r="G146" s="10" t="s">
        <v>638</v>
      </c>
      <c r="H146" s="10" t="s">
        <v>639</v>
      </c>
      <c r="I146" s="10" t="s">
        <v>638</v>
      </c>
      <c r="J146" s="10" t="s">
        <v>638</v>
      </c>
      <c r="K146" s="10" t="s">
        <v>638</v>
      </c>
      <c r="L146" s="10" t="s">
        <v>638</v>
      </c>
      <c r="M146" s="10" t="s">
        <v>638</v>
      </c>
      <c r="N146" s="10" t="s">
        <v>638</v>
      </c>
      <c r="O146" s="10" t="s">
        <v>638</v>
      </c>
      <c r="P146" s="10" t="s">
        <v>638</v>
      </c>
      <c r="Q146" s="10" t="s">
        <v>639</v>
      </c>
      <c r="R146" s="10" t="s">
        <v>638</v>
      </c>
      <c r="S146" s="10" t="s">
        <v>638</v>
      </c>
      <c r="T146" s="10" t="s">
        <v>638</v>
      </c>
      <c r="U146" s="10" t="s">
        <v>638</v>
      </c>
    </row>
    <row r="147" spans="1:21" x14ac:dyDescent="0.3">
      <c r="A147" s="87" t="s">
        <v>555</v>
      </c>
      <c r="B147" s="87" t="s">
        <v>556</v>
      </c>
      <c r="C147" s="10" t="s">
        <v>602</v>
      </c>
      <c r="D147" s="10" t="s">
        <v>638</v>
      </c>
      <c r="E147" s="10" t="s">
        <v>638</v>
      </c>
      <c r="F147" s="10" t="s">
        <v>641</v>
      </c>
      <c r="G147" s="10" t="s">
        <v>638</v>
      </c>
      <c r="H147" s="10" t="s">
        <v>638</v>
      </c>
      <c r="I147" s="10" t="s">
        <v>640</v>
      </c>
      <c r="J147" s="10" t="s">
        <v>638</v>
      </c>
      <c r="K147" s="10" t="s">
        <v>638</v>
      </c>
      <c r="L147" s="10" t="s">
        <v>640</v>
      </c>
      <c r="M147" s="10" t="s">
        <v>638</v>
      </c>
      <c r="N147" s="10" t="s">
        <v>638</v>
      </c>
      <c r="O147" s="10" t="s">
        <v>641</v>
      </c>
      <c r="P147" s="10" t="s">
        <v>638</v>
      </c>
      <c r="Q147" s="10" t="s">
        <v>638</v>
      </c>
      <c r="R147" s="10" t="s">
        <v>640</v>
      </c>
      <c r="S147" s="10" t="s">
        <v>638</v>
      </c>
      <c r="T147" s="10" t="s">
        <v>638</v>
      </c>
      <c r="U147" s="10" t="s">
        <v>640</v>
      </c>
    </row>
    <row r="148" spans="1:21" x14ac:dyDescent="0.3">
      <c r="A148" s="87" t="s">
        <v>559</v>
      </c>
      <c r="B148" s="87" t="s">
        <v>560</v>
      </c>
      <c r="C148" s="10" t="s">
        <v>602</v>
      </c>
      <c r="D148" s="10" t="s">
        <v>639</v>
      </c>
      <c r="E148" s="10" t="s">
        <v>638</v>
      </c>
      <c r="F148" s="10" t="s">
        <v>638</v>
      </c>
      <c r="G148" s="10" t="s">
        <v>638</v>
      </c>
      <c r="H148" s="10" t="s">
        <v>640</v>
      </c>
      <c r="I148" s="10" t="s">
        <v>640</v>
      </c>
      <c r="J148" s="10" t="s">
        <v>638</v>
      </c>
      <c r="K148" s="10" t="s">
        <v>638</v>
      </c>
      <c r="L148" s="10" t="s">
        <v>642</v>
      </c>
      <c r="M148" s="10" t="s">
        <v>639</v>
      </c>
      <c r="N148" s="10" t="s">
        <v>638</v>
      </c>
      <c r="O148" s="10" t="s">
        <v>638</v>
      </c>
      <c r="P148" s="10" t="s">
        <v>638</v>
      </c>
      <c r="Q148" s="10" t="s">
        <v>640</v>
      </c>
      <c r="R148" s="10" t="s">
        <v>638</v>
      </c>
      <c r="S148" s="10" t="s">
        <v>638</v>
      </c>
      <c r="T148" s="10" t="s">
        <v>638</v>
      </c>
      <c r="U148" s="10" t="s">
        <v>642</v>
      </c>
    </row>
    <row r="149" spans="1:21" x14ac:dyDescent="0.3">
      <c r="A149" s="87" t="s">
        <v>563</v>
      </c>
      <c r="B149" s="87" t="s">
        <v>564</v>
      </c>
      <c r="C149" s="10" t="s">
        <v>602</v>
      </c>
      <c r="D149" s="10" t="s">
        <v>638</v>
      </c>
      <c r="E149" s="10" t="s">
        <v>638</v>
      </c>
      <c r="F149" s="10" t="s">
        <v>638</v>
      </c>
      <c r="G149" s="10" t="s">
        <v>638</v>
      </c>
      <c r="H149" s="10" t="s">
        <v>640</v>
      </c>
      <c r="I149" s="10" t="s">
        <v>640</v>
      </c>
      <c r="J149" s="10" t="s">
        <v>638</v>
      </c>
      <c r="K149" s="10" t="s">
        <v>638</v>
      </c>
      <c r="L149" s="10" t="s">
        <v>638</v>
      </c>
      <c r="M149" s="10" t="s">
        <v>638</v>
      </c>
      <c r="N149" s="10" t="s">
        <v>638</v>
      </c>
      <c r="O149" s="10" t="s">
        <v>638</v>
      </c>
      <c r="P149" s="10" t="s">
        <v>638</v>
      </c>
      <c r="Q149" s="10" t="s">
        <v>640</v>
      </c>
      <c r="R149" s="10" t="s">
        <v>640</v>
      </c>
      <c r="S149" s="10" t="s">
        <v>638</v>
      </c>
      <c r="T149" s="10" t="s">
        <v>638</v>
      </c>
      <c r="U149" s="10" t="s">
        <v>638</v>
      </c>
    </row>
    <row r="150" spans="1:21" x14ac:dyDescent="0.3">
      <c r="A150" s="87" t="s">
        <v>567</v>
      </c>
      <c r="B150" s="87" t="s">
        <v>568</v>
      </c>
      <c r="C150" s="10" t="s">
        <v>602</v>
      </c>
      <c r="D150" s="10" t="s">
        <v>640</v>
      </c>
      <c r="E150" s="10" t="s">
        <v>638</v>
      </c>
      <c r="F150" s="10" t="s">
        <v>638</v>
      </c>
      <c r="G150" s="10" t="s">
        <v>638</v>
      </c>
      <c r="H150" s="10" t="s">
        <v>638</v>
      </c>
      <c r="I150" s="10" t="s">
        <v>638</v>
      </c>
      <c r="J150" s="10" t="s">
        <v>638</v>
      </c>
      <c r="K150" s="10" t="s">
        <v>638</v>
      </c>
      <c r="L150" s="10" t="s">
        <v>638</v>
      </c>
      <c r="M150" s="10" t="s">
        <v>638</v>
      </c>
      <c r="N150" s="10" t="s">
        <v>638</v>
      </c>
      <c r="O150" s="10" t="s">
        <v>638</v>
      </c>
      <c r="P150" s="10" t="s">
        <v>638</v>
      </c>
      <c r="Q150" s="10" t="s">
        <v>638</v>
      </c>
      <c r="R150" s="10" t="s">
        <v>638</v>
      </c>
      <c r="S150" s="10" t="s">
        <v>638</v>
      </c>
      <c r="T150" s="10" t="s">
        <v>638</v>
      </c>
      <c r="U150" s="10" t="s">
        <v>638</v>
      </c>
    </row>
    <row r="151" spans="1:21" x14ac:dyDescent="0.3">
      <c r="A151" s="87" t="s">
        <v>571</v>
      </c>
      <c r="B151" s="87" t="s">
        <v>572</v>
      </c>
      <c r="C151" s="10" t="s">
        <v>602</v>
      </c>
      <c r="D151" s="10" t="s">
        <v>638</v>
      </c>
      <c r="E151" s="10" t="s">
        <v>638</v>
      </c>
      <c r="F151" s="10" t="s">
        <v>638</v>
      </c>
      <c r="G151" s="10" t="s">
        <v>638</v>
      </c>
      <c r="H151" s="10" t="s">
        <v>638</v>
      </c>
      <c r="I151" s="10" t="s">
        <v>638</v>
      </c>
      <c r="J151" s="10" t="s">
        <v>638</v>
      </c>
      <c r="K151" s="10" t="s">
        <v>638</v>
      </c>
      <c r="L151" s="10" t="s">
        <v>638</v>
      </c>
      <c r="M151" s="10" t="s">
        <v>642</v>
      </c>
      <c r="N151" s="10" t="s">
        <v>642</v>
      </c>
      <c r="O151" s="10" t="s">
        <v>640</v>
      </c>
      <c r="P151" s="10" t="s">
        <v>640</v>
      </c>
      <c r="Q151" s="10" t="s">
        <v>642</v>
      </c>
      <c r="R151" s="10" t="s">
        <v>642</v>
      </c>
      <c r="S151" s="10" t="s">
        <v>642</v>
      </c>
      <c r="T151" s="10" t="s">
        <v>638</v>
      </c>
      <c r="U151" s="10" t="s">
        <v>638</v>
      </c>
    </row>
    <row r="152" spans="1:21" x14ac:dyDescent="0.3">
      <c r="A152" s="87" t="s">
        <v>573</v>
      </c>
      <c r="B152" s="87" t="s">
        <v>574</v>
      </c>
      <c r="C152" s="10" t="s">
        <v>602</v>
      </c>
      <c r="D152" s="10" t="s">
        <v>638</v>
      </c>
      <c r="E152" s="10" t="s">
        <v>638</v>
      </c>
      <c r="F152" s="10" t="s">
        <v>638</v>
      </c>
      <c r="G152" s="10" t="s">
        <v>638</v>
      </c>
      <c r="H152" s="10" t="s">
        <v>638</v>
      </c>
      <c r="I152" s="10" t="s">
        <v>638</v>
      </c>
      <c r="J152" s="10" t="s">
        <v>639</v>
      </c>
      <c r="K152" s="10" t="s">
        <v>638</v>
      </c>
      <c r="L152" s="10" t="s">
        <v>638</v>
      </c>
      <c r="M152" s="10" t="s">
        <v>638</v>
      </c>
      <c r="N152" s="10" t="s">
        <v>638</v>
      </c>
      <c r="O152" s="10" t="s">
        <v>638</v>
      </c>
      <c r="P152" s="10" t="s">
        <v>638</v>
      </c>
      <c r="Q152" s="10" t="s">
        <v>638</v>
      </c>
      <c r="R152" s="10" t="s">
        <v>638</v>
      </c>
      <c r="S152" s="10" t="s">
        <v>639</v>
      </c>
      <c r="T152" s="10" t="s">
        <v>638</v>
      </c>
      <c r="U152" s="10" t="s">
        <v>638</v>
      </c>
    </row>
    <row r="153" spans="1:21" x14ac:dyDescent="0.3">
      <c r="A153" s="87" t="s">
        <v>575</v>
      </c>
      <c r="B153" s="87" t="s">
        <v>576</v>
      </c>
      <c r="C153" s="10" t="s">
        <v>602</v>
      </c>
      <c r="D153" s="10" t="s">
        <v>640</v>
      </c>
      <c r="E153" s="10" t="s">
        <v>639</v>
      </c>
      <c r="F153" s="10" t="s">
        <v>640</v>
      </c>
      <c r="G153" s="10" t="s">
        <v>638</v>
      </c>
      <c r="H153" s="10" t="s">
        <v>640</v>
      </c>
      <c r="I153" s="10" t="s">
        <v>638</v>
      </c>
      <c r="J153" s="10" t="s">
        <v>640</v>
      </c>
      <c r="K153" s="10" t="s">
        <v>640</v>
      </c>
      <c r="L153" s="10" t="s">
        <v>638</v>
      </c>
      <c r="M153" s="10" t="s">
        <v>640</v>
      </c>
      <c r="N153" s="10" t="s">
        <v>639</v>
      </c>
      <c r="O153" s="10" t="s">
        <v>640</v>
      </c>
      <c r="P153" s="10" t="s">
        <v>638</v>
      </c>
      <c r="Q153" s="10" t="s">
        <v>640</v>
      </c>
      <c r="R153" s="10" t="s">
        <v>638</v>
      </c>
      <c r="S153" s="10" t="s">
        <v>640</v>
      </c>
      <c r="T153" s="10" t="s">
        <v>640</v>
      </c>
      <c r="U153" s="10" t="s">
        <v>638</v>
      </c>
    </row>
    <row r="154" spans="1:21" x14ac:dyDescent="0.3">
      <c r="A154" s="87" t="s">
        <v>577</v>
      </c>
      <c r="B154" s="87" t="s">
        <v>578</v>
      </c>
      <c r="C154" s="10" t="s">
        <v>602</v>
      </c>
      <c r="D154" s="10" t="s">
        <v>638</v>
      </c>
      <c r="E154" s="10" t="s">
        <v>640</v>
      </c>
      <c r="F154" s="10" t="s">
        <v>638</v>
      </c>
      <c r="G154" s="10" t="s">
        <v>638</v>
      </c>
      <c r="H154" s="10" t="s">
        <v>640</v>
      </c>
      <c r="I154" s="10" t="s">
        <v>640</v>
      </c>
      <c r="J154" s="10" t="s">
        <v>640</v>
      </c>
      <c r="K154" s="10" t="s">
        <v>638</v>
      </c>
      <c r="L154" s="10" t="s">
        <v>642</v>
      </c>
      <c r="M154" s="10" t="s">
        <v>638</v>
      </c>
      <c r="N154" s="10" t="s">
        <v>640</v>
      </c>
      <c r="O154" s="10" t="s">
        <v>638</v>
      </c>
      <c r="P154" s="10" t="s">
        <v>638</v>
      </c>
      <c r="Q154" s="10" t="s">
        <v>640</v>
      </c>
      <c r="R154" s="10" t="s">
        <v>640</v>
      </c>
      <c r="S154" s="10" t="s">
        <v>640</v>
      </c>
      <c r="T154" s="10" t="s">
        <v>638</v>
      </c>
      <c r="U154" s="10" t="s">
        <v>640</v>
      </c>
    </row>
  </sheetData>
  <mergeCells count="3">
    <mergeCell ref="D3:L3"/>
    <mergeCell ref="M3:U3"/>
    <mergeCell ref="D2:U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8"/>
  <sheetViews>
    <sheetView showGridLines="0" zoomScale="90" zoomScaleNormal="90" workbookViewId="0"/>
  </sheetViews>
  <sheetFormatPr defaultColWidth="0" defaultRowHeight="14.4" zeroHeight="1" x14ac:dyDescent="0.3"/>
  <cols>
    <col min="1" max="1" width="4.6640625" customWidth="1"/>
    <col min="2" max="2" width="15.6640625" customWidth="1"/>
    <col min="3" max="3" width="30.6640625" customWidth="1"/>
    <col min="4" max="4" width="23.6640625" customWidth="1"/>
    <col min="5" max="7" width="35.6640625" customWidth="1"/>
    <col min="8" max="8" width="4.6640625" customWidth="1"/>
    <col min="9" max="12" width="9.109375" style="1" hidden="1" customWidth="1"/>
    <col min="13" max="13" width="4.6640625" customWidth="1"/>
    <col min="14" max="14" width="9.109375" style="1" hidden="1" customWidth="1"/>
    <col min="15" max="15" width="4.6640625" customWidth="1"/>
    <col min="16" max="16384" width="9.109375" hidden="1"/>
  </cols>
  <sheetData>
    <row r="1" spans="2:14" ht="18.600000000000001" thickBot="1" x14ac:dyDescent="0.4">
      <c r="B1" s="103" t="str">
        <f>'1. Cover'!B1</f>
        <v>Better Care Fund Template Q2 2018/19</v>
      </c>
      <c r="C1" s="104"/>
      <c r="D1" s="105"/>
      <c r="E1" s="87"/>
      <c r="F1" s="87"/>
      <c r="G1" s="87"/>
      <c r="H1" s="87"/>
      <c r="M1" s="87"/>
    </row>
    <row r="2" spans="2:14" x14ac:dyDescent="0.3">
      <c r="B2" s="106" t="s">
        <v>644</v>
      </c>
      <c r="C2" s="106"/>
      <c r="D2" s="106"/>
      <c r="E2" s="87"/>
      <c r="F2" s="87"/>
      <c r="G2" s="87"/>
      <c r="H2" s="87"/>
      <c r="M2" s="87"/>
      <c r="N2" s="1" t="s">
        <v>601</v>
      </c>
    </row>
    <row r="3" spans="2:14" x14ac:dyDescent="0.3">
      <c r="B3" s="87"/>
      <c r="C3" s="87"/>
      <c r="D3" s="87"/>
      <c r="E3" s="87"/>
      <c r="F3" s="87"/>
      <c r="G3" s="87"/>
      <c r="H3" s="87"/>
      <c r="M3" s="87"/>
      <c r="N3" s="1" t="s">
        <v>645</v>
      </c>
    </row>
    <row r="4" spans="2:14" x14ac:dyDescent="0.3">
      <c r="B4" s="87" t="s">
        <v>603</v>
      </c>
      <c r="C4" s="87"/>
      <c r="D4" s="107" t="str">
        <f>IF('Backsheet for muncher'!D10="&lt;Please select a Health and Wellbeing Board&gt;","Please change in '1. Cover' sheet",'Backsheet for muncher'!D10)</f>
        <v>Please change in '1. Cover' sheet</v>
      </c>
      <c r="E4" s="107"/>
      <c r="F4" s="87"/>
      <c r="G4" s="87"/>
      <c r="H4" s="87"/>
      <c r="M4" s="87"/>
      <c r="N4" s="1" t="s">
        <v>646</v>
      </c>
    </row>
    <row r="5" spans="2:14" s="55" customFormat="1" x14ac:dyDescent="0.3">
      <c r="B5" s="87"/>
      <c r="C5" s="87"/>
      <c r="D5" s="57"/>
      <c r="E5" s="57"/>
      <c r="F5" s="87"/>
      <c r="G5" s="87"/>
      <c r="H5" s="87"/>
      <c r="I5" s="1"/>
      <c r="J5" s="1"/>
      <c r="K5" s="1"/>
      <c r="L5" s="1"/>
      <c r="M5" s="87"/>
      <c r="N5" s="1" t="s">
        <v>647</v>
      </c>
    </row>
    <row r="6" spans="2:14" s="55" customFormat="1" x14ac:dyDescent="0.3">
      <c r="B6" s="88" t="s">
        <v>648</v>
      </c>
      <c r="C6" s="110" t="s">
        <v>649</v>
      </c>
      <c r="D6" s="110"/>
      <c r="E6" s="110"/>
      <c r="F6" s="110"/>
      <c r="G6" s="87"/>
      <c r="H6" s="87"/>
      <c r="I6" s="1"/>
      <c r="J6" s="1"/>
      <c r="K6" s="1"/>
      <c r="L6" s="1"/>
      <c r="M6" s="87"/>
      <c r="N6" s="1"/>
    </row>
    <row r="7" spans="2:14" s="55" customFormat="1" x14ac:dyDescent="0.3">
      <c r="B7" s="88" t="s">
        <v>650</v>
      </c>
      <c r="C7" s="110" t="s">
        <v>651</v>
      </c>
      <c r="D7" s="110"/>
      <c r="E7" s="110"/>
      <c r="F7" s="110"/>
      <c r="G7" s="87"/>
      <c r="H7" s="87"/>
      <c r="I7" s="1"/>
      <c r="J7" s="1"/>
      <c r="K7" s="1"/>
      <c r="L7" s="1"/>
      <c r="M7" s="87"/>
      <c r="N7" s="1"/>
    </row>
    <row r="8" spans="2:14" s="55" customFormat="1" x14ac:dyDescent="0.3">
      <c r="B8" s="88" t="s">
        <v>652</v>
      </c>
      <c r="C8" s="110" t="s">
        <v>653</v>
      </c>
      <c r="D8" s="110"/>
      <c r="E8" s="110"/>
      <c r="F8" s="110"/>
      <c r="G8" s="87"/>
      <c r="H8" s="87"/>
      <c r="I8" s="1"/>
      <c r="J8" s="1"/>
      <c r="K8" s="1"/>
      <c r="L8" s="1"/>
      <c r="M8" s="87"/>
      <c r="N8" s="1"/>
    </row>
    <row r="9" spans="2:14" x14ac:dyDescent="0.3">
      <c r="B9" s="87"/>
      <c r="C9" s="87"/>
      <c r="D9" s="87"/>
      <c r="E9" s="87"/>
      <c r="F9" s="87"/>
      <c r="G9" s="87"/>
      <c r="H9" s="87"/>
      <c r="M9" s="87"/>
    </row>
    <row r="10" spans="2:14" ht="48" customHeight="1" x14ac:dyDescent="0.3">
      <c r="B10" s="6" t="s">
        <v>654</v>
      </c>
      <c r="C10" s="6" t="s">
        <v>655</v>
      </c>
      <c r="D10" s="7" t="s">
        <v>656</v>
      </c>
      <c r="E10" s="6" t="s">
        <v>648</v>
      </c>
      <c r="F10" s="6" t="s">
        <v>650</v>
      </c>
      <c r="G10" s="6" t="s">
        <v>652</v>
      </c>
      <c r="H10" s="87"/>
      <c r="M10" s="87"/>
    </row>
    <row r="11" spans="2:14" ht="75" customHeight="1" x14ac:dyDescent="0.3">
      <c r="B11" s="3" t="s">
        <v>657</v>
      </c>
      <c r="C11" s="8" t="s">
        <v>658</v>
      </c>
      <c r="D11" s="11" t="s">
        <v>601</v>
      </c>
      <c r="E11" s="12"/>
      <c r="F11" s="12"/>
      <c r="G11" s="12"/>
      <c r="H11" s="87"/>
      <c r="I11" s="1">
        <f>COUNTIF($N$3:$N$8,$D11)</f>
        <v>0</v>
      </c>
      <c r="J11" s="1">
        <f t="shared" ref="J11:L11" si="0">IF(E11="",0,1)</f>
        <v>0</v>
      </c>
      <c r="K11" s="1">
        <f t="shared" si="0"/>
        <v>0</v>
      </c>
      <c r="L11" s="1">
        <f t="shared" si="0"/>
        <v>0</v>
      </c>
      <c r="M11" s="87"/>
    </row>
    <row r="12" spans="2:14" ht="75" customHeight="1" x14ac:dyDescent="0.3">
      <c r="B12" s="4" t="s">
        <v>659</v>
      </c>
      <c r="C12" s="8" t="s">
        <v>660</v>
      </c>
      <c r="D12" s="11" t="s">
        <v>601</v>
      </c>
      <c r="E12" s="12"/>
      <c r="F12" s="12"/>
      <c r="G12" s="12"/>
      <c r="H12" s="87"/>
      <c r="I12" s="1">
        <f>COUNTIF($N$3:$N$8,$D12)</f>
        <v>0</v>
      </c>
      <c r="J12" s="1">
        <f t="shared" ref="J12:J14" si="1">IF(E12="",0,1)</f>
        <v>0</v>
      </c>
      <c r="K12" s="1">
        <f t="shared" ref="K12:K14" si="2">IF(F12="",0,1)</f>
        <v>0</v>
      </c>
      <c r="L12" s="1">
        <f t="shared" ref="L12:L14" si="3">IF(G12="",0,1)</f>
        <v>0</v>
      </c>
      <c r="M12" s="87"/>
    </row>
    <row r="13" spans="2:14" ht="75" customHeight="1" x14ac:dyDescent="0.3">
      <c r="B13" s="4" t="s">
        <v>661</v>
      </c>
      <c r="C13" s="8" t="s">
        <v>662</v>
      </c>
      <c r="D13" s="11" t="s">
        <v>601</v>
      </c>
      <c r="E13" s="12"/>
      <c r="F13" s="12"/>
      <c r="G13" s="12"/>
      <c r="H13" s="87"/>
      <c r="I13" s="1">
        <f>COUNTIF($N$3:$N$8,$D13)</f>
        <v>0</v>
      </c>
      <c r="J13" s="1">
        <f t="shared" si="1"/>
        <v>0</v>
      </c>
      <c r="K13" s="1">
        <f t="shared" si="2"/>
        <v>0</v>
      </c>
      <c r="L13" s="1">
        <f t="shared" si="3"/>
        <v>0</v>
      </c>
      <c r="M13" s="87"/>
    </row>
    <row r="14" spans="2:14" ht="75" customHeight="1" x14ac:dyDescent="0.3">
      <c r="B14" s="4" t="s">
        <v>663</v>
      </c>
      <c r="C14" s="8" t="s">
        <v>664</v>
      </c>
      <c r="D14" s="11" t="s">
        <v>601</v>
      </c>
      <c r="E14" s="12"/>
      <c r="F14" s="12"/>
      <c r="G14" s="12"/>
      <c r="H14" s="87"/>
      <c r="I14" s="1">
        <f>COUNTIF($N$3:$N$8,$D14)</f>
        <v>0</v>
      </c>
      <c r="J14" s="1">
        <f t="shared" si="1"/>
        <v>0</v>
      </c>
      <c r="K14" s="1">
        <f t="shared" si="2"/>
        <v>0</v>
      </c>
      <c r="L14" s="1">
        <f t="shared" si="3"/>
        <v>0</v>
      </c>
      <c r="M14" s="87"/>
    </row>
    <row r="15" spans="2:14" x14ac:dyDescent="0.3">
      <c r="B15" s="87"/>
      <c r="C15" s="87"/>
      <c r="D15" s="87"/>
      <c r="E15" s="87"/>
      <c r="F15" s="87"/>
      <c r="G15" s="87"/>
      <c r="H15" s="87"/>
      <c r="M15" s="87"/>
    </row>
    <row r="16" spans="2:14" ht="15.6" x14ac:dyDescent="0.3">
      <c r="B16" s="40"/>
      <c r="C16" s="42"/>
      <c r="D16" s="42"/>
      <c r="E16" s="42"/>
      <c r="F16" s="42"/>
      <c r="G16" s="87"/>
      <c r="H16" s="87"/>
      <c r="J16" s="1">
        <f>COUNTA(I11:L14)</f>
        <v>16</v>
      </c>
      <c r="K16" s="1">
        <f>SUM(I11:L14)</f>
        <v>0</v>
      </c>
      <c r="L16" s="2">
        <f>J16-K16</f>
        <v>16</v>
      </c>
      <c r="M16" s="87"/>
    </row>
    <row r="17" spans="2:6" ht="15.6" x14ac:dyDescent="0.3">
      <c r="B17" s="40"/>
      <c r="C17" s="42"/>
      <c r="D17" s="42"/>
      <c r="E17" s="42"/>
      <c r="F17" s="42"/>
    </row>
    <row r="18" spans="2:6" ht="15.6" hidden="1" x14ac:dyDescent="0.3">
      <c r="B18" s="40"/>
      <c r="C18" s="60"/>
      <c r="D18" s="60"/>
      <c r="E18" s="60"/>
      <c r="F18" s="60"/>
    </row>
  </sheetData>
  <sheetProtection password="DCA1" sheet="1" objects="1" scenarios="1" formatColumns="0" formatRows="0"/>
  <mergeCells count="6">
    <mergeCell ref="C8:F8"/>
    <mergeCell ref="B1:D1"/>
    <mergeCell ref="B2:D2"/>
    <mergeCell ref="D4:E4"/>
    <mergeCell ref="C6:F6"/>
    <mergeCell ref="C7:F7"/>
  </mergeCells>
  <dataValidations count="1">
    <dataValidation type="list" allowBlank="1" showInputMessage="1" showErrorMessage="1" error="Please select one option from the drop-down list" sqref="D11:D14" xr:uid="{00000000-0002-0000-0400-000000000000}">
      <formula1>$N$2:$N$5</formula1>
    </dataValidation>
  </dataValidations>
  <pageMargins left="0.7" right="0.7" top="0.75" bottom="0.75" header="0.3" footer="0.3"/>
  <pageSetup paperSize="9" scale="72" orientation="landscape"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27"/>
  <sheetViews>
    <sheetView showGridLines="0" zoomScale="90" zoomScaleNormal="90" workbookViewId="0"/>
  </sheetViews>
  <sheetFormatPr defaultColWidth="0" defaultRowHeight="14.4" zeroHeight="1" x14ac:dyDescent="0.3"/>
  <cols>
    <col min="1" max="1" width="4.6640625" customWidth="1"/>
    <col min="2" max="2" width="6.6640625" customWidth="1"/>
    <col min="3" max="3" width="21.6640625" customWidth="1"/>
    <col min="4" max="7" width="12.6640625" customWidth="1"/>
    <col min="8" max="8" width="12.6640625" style="55" customWidth="1"/>
    <col min="9" max="12" width="37.6640625" customWidth="1"/>
    <col min="13" max="13" width="4.6640625" customWidth="1"/>
    <col min="14" max="15" width="9.109375" style="1" hidden="1" customWidth="1"/>
    <col min="16" max="16" width="4.6640625" customWidth="1"/>
    <col min="17" max="23" width="9.109375" style="1" hidden="1" customWidth="1"/>
    <col min="24" max="24" width="4.6640625" customWidth="1"/>
    <col min="25" max="16384" width="9.109375" hidden="1"/>
  </cols>
  <sheetData>
    <row r="1" spans="2:23" ht="18.600000000000001" thickBot="1" x14ac:dyDescent="0.4">
      <c r="B1" s="103" t="str">
        <f>'1. Cover'!B1</f>
        <v>Better Care Fund Template Q2 2018/19</v>
      </c>
      <c r="C1" s="104"/>
      <c r="D1" s="104"/>
      <c r="E1" s="105"/>
      <c r="F1" s="87"/>
      <c r="G1" s="87"/>
      <c r="H1" s="87"/>
      <c r="I1" s="87"/>
      <c r="J1" s="87"/>
      <c r="K1" s="87"/>
      <c r="L1" s="87"/>
      <c r="M1" s="87"/>
      <c r="P1" s="87"/>
    </row>
    <row r="2" spans="2:23" x14ac:dyDescent="0.3">
      <c r="B2" s="106" t="s">
        <v>51</v>
      </c>
      <c r="C2" s="106"/>
      <c r="D2" s="106"/>
      <c r="E2" s="106"/>
      <c r="F2" s="87"/>
      <c r="G2" s="87"/>
      <c r="H2" s="87"/>
      <c r="I2" s="87"/>
      <c r="J2" s="87"/>
      <c r="K2" s="87"/>
      <c r="L2" s="87"/>
      <c r="M2" s="87"/>
      <c r="N2" s="1" t="s">
        <v>601</v>
      </c>
      <c r="P2" s="87"/>
    </row>
    <row r="3" spans="2:23" x14ac:dyDescent="0.3">
      <c r="B3" s="87"/>
      <c r="C3" s="87"/>
      <c r="D3" s="87"/>
      <c r="E3" s="87"/>
      <c r="F3" s="87"/>
      <c r="G3" s="87"/>
      <c r="H3" s="87"/>
      <c r="I3" s="87"/>
      <c r="J3" s="87"/>
      <c r="K3" s="87"/>
      <c r="L3" s="87"/>
      <c r="M3" s="87"/>
      <c r="N3" s="1" t="s">
        <v>642</v>
      </c>
      <c r="P3" s="87"/>
    </row>
    <row r="4" spans="2:23" x14ac:dyDescent="0.3">
      <c r="B4" s="110" t="s">
        <v>603</v>
      </c>
      <c r="C4" s="110"/>
      <c r="D4" s="110"/>
      <c r="E4" s="107" t="str">
        <f>IF('Backsheet for muncher'!D10="&lt;Please select a Health and Wellbeing Board&gt;","Please change in '1. Cover' sheet",'Backsheet for muncher'!D10)</f>
        <v>Please change in '1. Cover' sheet</v>
      </c>
      <c r="F4" s="107"/>
      <c r="G4" s="107"/>
      <c r="H4" s="107"/>
      <c r="I4" s="56"/>
      <c r="J4" s="57"/>
      <c r="K4" s="87"/>
      <c r="L4" s="87"/>
      <c r="M4" s="87"/>
      <c r="N4" s="1" t="s">
        <v>640</v>
      </c>
      <c r="P4" s="87"/>
    </row>
    <row r="5" spans="2:23" x14ac:dyDescent="0.3">
      <c r="B5" s="87"/>
      <c r="C5" s="87"/>
      <c r="D5" s="87"/>
      <c r="E5" s="87"/>
      <c r="F5" s="87"/>
      <c r="G5" s="87"/>
      <c r="H5" s="87"/>
      <c r="I5" s="87"/>
      <c r="J5" s="87"/>
      <c r="K5" s="87"/>
      <c r="L5" s="87"/>
      <c r="M5" s="87"/>
      <c r="N5" s="1" t="s">
        <v>638</v>
      </c>
      <c r="P5" s="87"/>
    </row>
    <row r="6" spans="2:23" s="55" customFormat="1" x14ac:dyDescent="0.3">
      <c r="B6" s="116" t="s">
        <v>648</v>
      </c>
      <c r="C6" s="116"/>
      <c r="D6" s="116"/>
      <c r="E6" s="116"/>
      <c r="F6" s="110" t="s">
        <v>665</v>
      </c>
      <c r="G6" s="110"/>
      <c r="H6" s="110"/>
      <c r="I6" s="110"/>
      <c r="J6" s="110"/>
      <c r="K6" s="110"/>
      <c r="L6" s="87"/>
      <c r="M6" s="87"/>
      <c r="N6" s="1" t="s">
        <v>639</v>
      </c>
      <c r="O6" s="1"/>
      <c r="P6" s="87"/>
      <c r="Q6" s="1"/>
      <c r="R6" s="1"/>
      <c r="S6" s="1"/>
      <c r="T6" s="1"/>
      <c r="U6" s="1"/>
      <c r="V6" s="1"/>
      <c r="W6" s="1"/>
    </row>
    <row r="7" spans="2:23" s="55" customFormat="1" x14ac:dyDescent="0.3">
      <c r="B7" s="116" t="s">
        <v>666</v>
      </c>
      <c r="C7" s="116"/>
      <c r="D7" s="116"/>
      <c r="E7" s="116"/>
      <c r="F7" s="110" t="s">
        <v>667</v>
      </c>
      <c r="G7" s="110"/>
      <c r="H7" s="110"/>
      <c r="I7" s="110"/>
      <c r="J7" s="110"/>
      <c r="K7" s="110"/>
      <c r="L7" s="87"/>
      <c r="M7" s="87"/>
      <c r="N7" s="1" t="s">
        <v>641</v>
      </c>
      <c r="O7" s="1"/>
      <c r="P7" s="87"/>
      <c r="Q7" s="1"/>
      <c r="R7" s="1"/>
      <c r="S7" s="1"/>
      <c r="T7" s="1"/>
      <c r="U7" s="1"/>
      <c r="V7" s="1"/>
      <c r="W7" s="1"/>
    </row>
    <row r="8" spans="2:23" s="55" customFormat="1" x14ac:dyDescent="0.3">
      <c r="B8" s="116" t="s">
        <v>652</v>
      </c>
      <c r="C8" s="116"/>
      <c r="D8" s="116"/>
      <c r="E8" s="116"/>
      <c r="F8" s="110" t="s">
        <v>668</v>
      </c>
      <c r="G8" s="110"/>
      <c r="H8" s="110"/>
      <c r="I8" s="110"/>
      <c r="J8" s="110"/>
      <c r="K8" s="110"/>
      <c r="L8" s="87"/>
      <c r="M8" s="87"/>
      <c r="N8" s="1"/>
      <c r="O8" s="1"/>
      <c r="P8" s="87"/>
      <c r="Q8" s="1"/>
      <c r="R8" s="1"/>
      <c r="S8" s="1"/>
      <c r="T8" s="1"/>
      <c r="U8" s="1"/>
      <c r="V8" s="1"/>
      <c r="W8" s="1"/>
    </row>
    <row r="9" spans="2:23" s="55" customFormat="1" x14ac:dyDescent="0.3">
      <c r="B9" s="87"/>
      <c r="C9" s="87"/>
      <c r="D9" s="87"/>
      <c r="E9" s="87"/>
      <c r="F9" s="87"/>
      <c r="G9" s="87"/>
      <c r="H9" s="87"/>
      <c r="I9" s="87"/>
      <c r="J9" s="87"/>
      <c r="K9" s="87"/>
      <c r="L9" s="87"/>
      <c r="M9" s="87"/>
      <c r="N9" s="1"/>
      <c r="O9" s="1"/>
      <c r="P9" s="87"/>
      <c r="Q9" s="1"/>
      <c r="R9" s="1"/>
      <c r="S9" s="1"/>
      <c r="T9" s="1"/>
      <c r="U9" s="1"/>
      <c r="V9" s="1"/>
      <c r="W9" s="1"/>
    </row>
    <row r="10" spans="2:23" ht="15.6" x14ac:dyDescent="0.3">
      <c r="B10" s="87"/>
      <c r="C10" s="87"/>
      <c r="D10" s="113" t="s">
        <v>669</v>
      </c>
      <c r="E10" s="114"/>
      <c r="F10" s="114"/>
      <c r="G10" s="114"/>
      <c r="H10" s="115"/>
      <c r="I10" s="111" t="s">
        <v>670</v>
      </c>
      <c r="J10" s="111"/>
      <c r="K10" s="111"/>
      <c r="L10" s="111"/>
      <c r="M10" s="87"/>
      <c r="P10" s="87"/>
    </row>
    <row r="11" spans="2:23" ht="45" customHeight="1" x14ac:dyDescent="0.3">
      <c r="B11" s="87"/>
      <c r="C11" s="87"/>
      <c r="D11" s="15" t="s">
        <v>618</v>
      </c>
      <c r="E11" s="15" t="s">
        <v>619</v>
      </c>
      <c r="F11" s="15" t="s">
        <v>671</v>
      </c>
      <c r="G11" s="15" t="s">
        <v>672</v>
      </c>
      <c r="H11" s="15" t="s">
        <v>673</v>
      </c>
      <c r="I11" s="16" t="s">
        <v>674</v>
      </c>
      <c r="J11" s="17" t="s">
        <v>648</v>
      </c>
      <c r="K11" s="17" t="s">
        <v>675</v>
      </c>
      <c r="L11" s="17" t="s">
        <v>676</v>
      </c>
      <c r="M11" s="87"/>
      <c r="P11" s="87"/>
    </row>
    <row r="12" spans="2:23" ht="75" customHeight="1" x14ac:dyDescent="0.3">
      <c r="B12" s="18" t="s">
        <v>677</v>
      </c>
      <c r="C12" s="19" t="s">
        <v>678</v>
      </c>
      <c r="D12" s="52" t="str">
        <f>IFERROR(VLOOKUP('Backsheet for muncher'!$C$10,'s75 &amp; HICM Backsheet'!$A$5:$U$154,$N12,FALSE),"")</f>
        <v/>
      </c>
      <c r="E12" s="52" t="str">
        <f>IFERROR(VLOOKUP('Backsheet for muncher'!$C$10,'s75 &amp; HICM Backsheet'!$A$5:$U$154,$O12,FALSE),"")</f>
        <v/>
      </c>
      <c r="F12" s="11" t="s">
        <v>601</v>
      </c>
      <c r="G12" s="11" t="s">
        <v>601</v>
      </c>
      <c r="H12" s="11" t="s">
        <v>601</v>
      </c>
      <c r="I12" s="51"/>
      <c r="J12" s="11"/>
      <c r="K12" s="11"/>
      <c r="L12" s="11"/>
      <c r="M12" s="87"/>
      <c r="N12" s="1">
        <v>4</v>
      </c>
      <c r="O12" s="1">
        <v>13</v>
      </c>
      <c r="P12" s="87"/>
      <c r="Q12" s="1">
        <f t="shared" ref="Q12:S12" si="0">COUNTIF($N$3:$N$7,F12)</f>
        <v>0</v>
      </c>
      <c r="R12" s="1">
        <f t="shared" si="0"/>
        <v>0</v>
      </c>
      <c r="S12" s="1">
        <f t="shared" si="0"/>
        <v>0</v>
      </c>
      <c r="T12" s="1">
        <f t="shared" ref="T12:T19" si="1">IF(OR(F12=$N$6,F12=$N$7),(IF(I12="",0,1)),1)</f>
        <v>1</v>
      </c>
      <c r="U12" s="1">
        <f>IF(J12="",0,1)</f>
        <v>0</v>
      </c>
      <c r="V12" s="1">
        <f t="shared" ref="V12:W12" si="2">IF(K12="",0,1)</f>
        <v>0</v>
      </c>
      <c r="W12" s="1">
        <f t="shared" si="2"/>
        <v>0</v>
      </c>
    </row>
    <row r="13" spans="2:23" ht="75" customHeight="1" x14ac:dyDescent="0.3">
      <c r="B13" s="18" t="s">
        <v>679</v>
      </c>
      <c r="C13" s="19" t="s">
        <v>680</v>
      </c>
      <c r="D13" s="52" t="str">
        <f>IFERROR(VLOOKUP('Backsheet for muncher'!$C$10,'s75 &amp; HICM Backsheet'!$A$5:$U$154,$N13,FALSE),"")</f>
        <v/>
      </c>
      <c r="E13" s="52" t="str">
        <f>IFERROR(VLOOKUP('Backsheet for muncher'!$C$10,'s75 &amp; HICM Backsheet'!$A$5:$U$154,$O13,FALSE),"")</f>
        <v/>
      </c>
      <c r="F13" s="11" t="s">
        <v>601</v>
      </c>
      <c r="G13" s="11" t="s">
        <v>601</v>
      </c>
      <c r="H13" s="11" t="s">
        <v>601</v>
      </c>
      <c r="I13" s="51"/>
      <c r="J13" s="11"/>
      <c r="K13" s="11"/>
      <c r="L13" s="11"/>
      <c r="M13" s="87"/>
      <c r="N13" s="1">
        <v>5</v>
      </c>
      <c r="O13" s="1">
        <v>14</v>
      </c>
      <c r="P13" s="87"/>
      <c r="Q13" s="1">
        <f t="shared" ref="Q13:Q19" si="3">COUNTIF($N$3:$N$7,F13)</f>
        <v>0</v>
      </c>
      <c r="R13" s="1">
        <f t="shared" ref="R13:R19" si="4">COUNTIF($N$3:$N$7,G13)</f>
        <v>0</v>
      </c>
      <c r="S13" s="1">
        <f t="shared" ref="S13:S19" si="5">COUNTIF($N$3:$N$7,H13)</f>
        <v>0</v>
      </c>
      <c r="T13" s="1">
        <f t="shared" si="1"/>
        <v>1</v>
      </c>
      <c r="U13" s="1">
        <f t="shared" ref="U13:U19" si="6">IF(J13="",0,1)</f>
        <v>0</v>
      </c>
      <c r="V13" s="1">
        <f t="shared" ref="V13:V19" si="7">IF(K13="",0,1)</f>
        <v>0</v>
      </c>
      <c r="W13" s="1">
        <f t="shared" ref="W13:W19" si="8">IF(L13="",0,1)</f>
        <v>0</v>
      </c>
    </row>
    <row r="14" spans="2:23" ht="75" customHeight="1" x14ac:dyDescent="0.3">
      <c r="B14" s="18" t="s">
        <v>681</v>
      </c>
      <c r="C14" s="19" t="s">
        <v>682</v>
      </c>
      <c r="D14" s="52" t="str">
        <f>IFERROR(VLOOKUP('Backsheet for muncher'!$C$10,'s75 &amp; HICM Backsheet'!$A$5:$U$154,$N14,FALSE),"")</f>
        <v/>
      </c>
      <c r="E14" s="52" t="str">
        <f>IFERROR(VLOOKUP('Backsheet for muncher'!$C$10,'s75 &amp; HICM Backsheet'!$A$5:$U$154,$O14,FALSE),"")</f>
        <v/>
      </c>
      <c r="F14" s="11" t="s">
        <v>601</v>
      </c>
      <c r="G14" s="11" t="s">
        <v>601</v>
      </c>
      <c r="H14" s="11" t="s">
        <v>601</v>
      </c>
      <c r="I14" s="51"/>
      <c r="J14" s="11"/>
      <c r="K14" s="11"/>
      <c r="L14" s="11"/>
      <c r="M14" s="87"/>
      <c r="N14" s="1">
        <v>6</v>
      </c>
      <c r="O14" s="1">
        <v>15</v>
      </c>
      <c r="P14" s="87"/>
      <c r="Q14" s="1">
        <f t="shared" si="3"/>
        <v>0</v>
      </c>
      <c r="R14" s="1">
        <f t="shared" si="4"/>
        <v>0</v>
      </c>
      <c r="S14" s="1">
        <f t="shared" si="5"/>
        <v>0</v>
      </c>
      <c r="T14" s="1">
        <f t="shared" si="1"/>
        <v>1</v>
      </c>
      <c r="U14" s="1">
        <f t="shared" si="6"/>
        <v>0</v>
      </c>
      <c r="V14" s="1">
        <f t="shared" si="7"/>
        <v>0</v>
      </c>
      <c r="W14" s="1">
        <f t="shared" si="8"/>
        <v>0</v>
      </c>
    </row>
    <row r="15" spans="2:23" ht="75" customHeight="1" x14ac:dyDescent="0.3">
      <c r="B15" s="18" t="s">
        <v>683</v>
      </c>
      <c r="C15" s="19" t="s">
        <v>684</v>
      </c>
      <c r="D15" s="52" t="str">
        <f>IFERROR(VLOOKUP('Backsheet for muncher'!$C$10,'s75 &amp; HICM Backsheet'!$A$5:$U$154,$N15,FALSE),"")</f>
        <v/>
      </c>
      <c r="E15" s="52" t="str">
        <f>IFERROR(VLOOKUP('Backsheet for muncher'!$C$10,'s75 &amp; HICM Backsheet'!$A$5:$U$154,$O15,FALSE),"")</f>
        <v/>
      </c>
      <c r="F15" s="11" t="s">
        <v>601</v>
      </c>
      <c r="G15" s="11" t="s">
        <v>601</v>
      </c>
      <c r="H15" s="11" t="s">
        <v>601</v>
      </c>
      <c r="I15" s="51"/>
      <c r="J15" s="11"/>
      <c r="K15" s="11"/>
      <c r="L15" s="11"/>
      <c r="M15" s="87"/>
      <c r="N15" s="1">
        <v>7</v>
      </c>
      <c r="O15" s="1">
        <v>16</v>
      </c>
      <c r="P15" s="87"/>
      <c r="Q15" s="1">
        <f t="shared" si="3"/>
        <v>0</v>
      </c>
      <c r="R15" s="1">
        <f t="shared" si="4"/>
        <v>0</v>
      </c>
      <c r="S15" s="1">
        <f t="shared" si="5"/>
        <v>0</v>
      </c>
      <c r="T15" s="1">
        <f t="shared" si="1"/>
        <v>1</v>
      </c>
      <c r="U15" s="1">
        <f t="shared" si="6"/>
        <v>0</v>
      </c>
      <c r="V15" s="1">
        <f t="shared" si="7"/>
        <v>0</v>
      </c>
      <c r="W15" s="1">
        <f t="shared" si="8"/>
        <v>0</v>
      </c>
    </row>
    <row r="16" spans="2:23" ht="75" customHeight="1" x14ac:dyDescent="0.3">
      <c r="B16" s="18" t="s">
        <v>685</v>
      </c>
      <c r="C16" s="19" t="s">
        <v>686</v>
      </c>
      <c r="D16" s="52" t="str">
        <f>IFERROR(VLOOKUP('Backsheet for muncher'!$C$10,'s75 &amp; HICM Backsheet'!$A$5:$U$154,$N16,FALSE),"")</f>
        <v/>
      </c>
      <c r="E16" s="52" t="str">
        <f>IFERROR(VLOOKUP('Backsheet for muncher'!$C$10,'s75 &amp; HICM Backsheet'!$A$5:$U$154,$O16,FALSE),"")</f>
        <v/>
      </c>
      <c r="F16" s="11" t="s">
        <v>601</v>
      </c>
      <c r="G16" s="11" t="s">
        <v>601</v>
      </c>
      <c r="H16" s="11" t="s">
        <v>601</v>
      </c>
      <c r="I16" s="51"/>
      <c r="J16" s="11"/>
      <c r="K16" s="11"/>
      <c r="L16" s="11"/>
      <c r="M16" s="87"/>
      <c r="N16" s="1">
        <v>8</v>
      </c>
      <c r="O16" s="1">
        <v>17</v>
      </c>
      <c r="P16" s="87"/>
      <c r="Q16" s="1">
        <f t="shared" si="3"/>
        <v>0</v>
      </c>
      <c r="R16" s="1">
        <f t="shared" si="4"/>
        <v>0</v>
      </c>
      <c r="S16" s="1">
        <f t="shared" si="5"/>
        <v>0</v>
      </c>
      <c r="T16" s="1">
        <f t="shared" si="1"/>
        <v>1</v>
      </c>
      <c r="U16" s="1">
        <f t="shared" si="6"/>
        <v>0</v>
      </c>
      <c r="V16" s="1">
        <f t="shared" si="7"/>
        <v>0</v>
      </c>
      <c r="W16" s="1">
        <f t="shared" si="8"/>
        <v>0</v>
      </c>
    </row>
    <row r="17" spans="2:23" ht="75" customHeight="1" x14ac:dyDescent="0.3">
      <c r="B17" s="18" t="s">
        <v>687</v>
      </c>
      <c r="C17" s="19" t="s">
        <v>688</v>
      </c>
      <c r="D17" s="52" t="str">
        <f>IFERROR(VLOOKUP('Backsheet for muncher'!$C$10,'s75 &amp; HICM Backsheet'!$A$5:$U$154,$N17,FALSE),"")</f>
        <v/>
      </c>
      <c r="E17" s="52" t="str">
        <f>IFERROR(VLOOKUP('Backsheet for muncher'!$C$10,'s75 &amp; HICM Backsheet'!$A$5:$U$154,$O17,FALSE),"")</f>
        <v/>
      </c>
      <c r="F17" s="11" t="s">
        <v>601</v>
      </c>
      <c r="G17" s="11" t="s">
        <v>601</v>
      </c>
      <c r="H17" s="11" t="s">
        <v>601</v>
      </c>
      <c r="I17" s="51"/>
      <c r="J17" s="11"/>
      <c r="K17" s="11"/>
      <c r="L17" s="11"/>
      <c r="M17" s="87"/>
      <c r="N17" s="1">
        <v>9</v>
      </c>
      <c r="O17" s="1">
        <v>18</v>
      </c>
      <c r="P17" s="87"/>
      <c r="Q17" s="1">
        <f t="shared" si="3"/>
        <v>0</v>
      </c>
      <c r="R17" s="1">
        <f t="shared" si="4"/>
        <v>0</v>
      </c>
      <c r="S17" s="1">
        <f t="shared" si="5"/>
        <v>0</v>
      </c>
      <c r="T17" s="1">
        <f t="shared" si="1"/>
        <v>1</v>
      </c>
      <c r="U17" s="1">
        <f t="shared" si="6"/>
        <v>0</v>
      </c>
      <c r="V17" s="1">
        <f t="shared" si="7"/>
        <v>0</v>
      </c>
      <c r="W17" s="1">
        <f t="shared" si="8"/>
        <v>0</v>
      </c>
    </row>
    <row r="18" spans="2:23" ht="75" customHeight="1" x14ac:dyDescent="0.3">
      <c r="B18" s="18" t="s">
        <v>689</v>
      </c>
      <c r="C18" s="19" t="s">
        <v>690</v>
      </c>
      <c r="D18" s="52" t="str">
        <f>IFERROR(VLOOKUP('Backsheet for muncher'!$C$10,'s75 &amp; HICM Backsheet'!$A$5:$U$154,$N18,FALSE),"")</f>
        <v/>
      </c>
      <c r="E18" s="52" t="str">
        <f>IFERROR(VLOOKUP('Backsheet for muncher'!$C$10,'s75 &amp; HICM Backsheet'!$A$5:$U$154,$O18,FALSE),"")</f>
        <v/>
      </c>
      <c r="F18" s="11" t="s">
        <v>601</v>
      </c>
      <c r="G18" s="11" t="s">
        <v>601</v>
      </c>
      <c r="H18" s="11" t="s">
        <v>601</v>
      </c>
      <c r="I18" s="51"/>
      <c r="J18" s="11"/>
      <c r="K18" s="11"/>
      <c r="L18" s="11"/>
      <c r="M18" s="87"/>
      <c r="N18" s="1">
        <v>10</v>
      </c>
      <c r="O18" s="1">
        <v>19</v>
      </c>
      <c r="P18" s="87"/>
      <c r="Q18" s="1">
        <f t="shared" si="3"/>
        <v>0</v>
      </c>
      <c r="R18" s="1">
        <f t="shared" si="4"/>
        <v>0</v>
      </c>
      <c r="S18" s="1">
        <f t="shared" si="5"/>
        <v>0</v>
      </c>
      <c r="T18" s="1">
        <f t="shared" si="1"/>
        <v>1</v>
      </c>
      <c r="U18" s="1">
        <f t="shared" si="6"/>
        <v>0</v>
      </c>
      <c r="V18" s="1">
        <f t="shared" si="7"/>
        <v>0</v>
      </c>
      <c r="W18" s="1">
        <f t="shared" si="8"/>
        <v>0</v>
      </c>
    </row>
    <row r="19" spans="2:23" ht="75" customHeight="1" x14ac:dyDescent="0.3">
      <c r="B19" s="18" t="s">
        <v>691</v>
      </c>
      <c r="C19" s="19" t="s">
        <v>692</v>
      </c>
      <c r="D19" s="52" t="str">
        <f>IFERROR(VLOOKUP('Backsheet for muncher'!$C$10,'s75 &amp; HICM Backsheet'!$A$5:$U$154,$N19,FALSE),"")</f>
        <v/>
      </c>
      <c r="E19" s="52" t="str">
        <f>IFERROR(VLOOKUP('Backsheet for muncher'!$C$10,'s75 &amp; HICM Backsheet'!$A$5:$U$154,$O19,FALSE),"")</f>
        <v/>
      </c>
      <c r="F19" s="11" t="s">
        <v>601</v>
      </c>
      <c r="G19" s="11" t="s">
        <v>601</v>
      </c>
      <c r="H19" s="11" t="s">
        <v>601</v>
      </c>
      <c r="I19" s="51"/>
      <c r="J19" s="11"/>
      <c r="K19" s="11"/>
      <c r="L19" s="11"/>
      <c r="M19" s="87"/>
      <c r="N19" s="1">
        <v>11</v>
      </c>
      <c r="O19" s="1">
        <v>20</v>
      </c>
      <c r="P19" s="87"/>
      <c r="Q19" s="1">
        <f t="shared" si="3"/>
        <v>0</v>
      </c>
      <c r="R19" s="1">
        <f t="shared" si="4"/>
        <v>0</v>
      </c>
      <c r="S19" s="1">
        <f t="shared" si="5"/>
        <v>0</v>
      </c>
      <c r="T19" s="1">
        <f t="shared" si="1"/>
        <v>1</v>
      </c>
      <c r="U19" s="1">
        <f t="shared" si="6"/>
        <v>0</v>
      </c>
      <c r="V19" s="1">
        <f t="shared" si="7"/>
        <v>0</v>
      </c>
      <c r="W19" s="1">
        <f t="shared" si="8"/>
        <v>0</v>
      </c>
    </row>
    <row r="20" spans="2:23" x14ac:dyDescent="0.3">
      <c r="B20" s="87"/>
      <c r="C20" s="87"/>
      <c r="D20" s="87"/>
      <c r="E20" s="87"/>
      <c r="F20" s="87"/>
      <c r="G20" s="87"/>
      <c r="H20" s="87"/>
      <c r="I20" s="87"/>
      <c r="J20" s="87"/>
      <c r="K20" s="87"/>
      <c r="L20" s="87"/>
      <c r="M20" s="87"/>
      <c r="P20" s="87"/>
    </row>
    <row r="21" spans="2:23" ht="30" customHeight="1" x14ac:dyDescent="0.3">
      <c r="B21" s="112" t="s">
        <v>693</v>
      </c>
      <c r="C21" s="112"/>
      <c r="D21" s="112"/>
      <c r="E21" s="112"/>
      <c r="F21" s="112"/>
      <c r="G21" s="112"/>
      <c r="H21" s="112"/>
      <c r="I21" s="112"/>
      <c r="J21" s="112"/>
      <c r="K21" s="112"/>
      <c r="L21" s="112"/>
      <c r="M21" s="87"/>
      <c r="P21" s="87"/>
    </row>
    <row r="22" spans="2:23" ht="90" customHeight="1" x14ac:dyDescent="0.3">
      <c r="B22" s="87"/>
      <c r="C22" s="87"/>
      <c r="D22" s="15" t="s">
        <v>618</v>
      </c>
      <c r="E22" s="20" t="s">
        <v>619</v>
      </c>
      <c r="F22" s="20" t="s">
        <v>694</v>
      </c>
      <c r="G22" s="20" t="s">
        <v>672</v>
      </c>
      <c r="H22" s="20" t="s">
        <v>695</v>
      </c>
      <c r="I22" s="16" t="s">
        <v>696</v>
      </c>
      <c r="J22" s="17" t="s">
        <v>648</v>
      </c>
      <c r="K22" s="17" t="s">
        <v>697</v>
      </c>
      <c r="L22" s="17" t="s">
        <v>676</v>
      </c>
      <c r="M22" s="87"/>
      <c r="P22" s="87"/>
    </row>
    <row r="23" spans="2:23" ht="75" customHeight="1" x14ac:dyDescent="0.3">
      <c r="B23" s="18" t="s">
        <v>698</v>
      </c>
      <c r="C23" s="19" t="s">
        <v>699</v>
      </c>
      <c r="D23" s="52" t="str">
        <f>IFERROR(VLOOKUP('Backsheet for muncher'!$C$10,'s75 &amp; HICM Backsheet'!$A$5:$U$154,$N23,FALSE),"")</f>
        <v/>
      </c>
      <c r="E23" s="52" t="str">
        <f>IFERROR(VLOOKUP('Backsheet for muncher'!$C$10,'s75 &amp; HICM Backsheet'!$A$5:$U$154,$O23,FALSE),"")</f>
        <v/>
      </c>
      <c r="F23" s="11" t="s">
        <v>601</v>
      </c>
      <c r="G23" s="11" t="s">
        <v>601</v>
      </c>
      <c r="H23" s="11" t="s">
        <v>601</v>
      </c>
      <c r="I23" s="51"/>
      <c r="J23" s="11"/>
      <c r="K23" s="11"/>
      <c r="L23" s="11"/>
      <c r="M23" s="87"/>
      <c r="N23" s="1">
        <v>12</v>
      </c>
      <c r="O23" s="1">
        <v>21</v>
      </c>
      <c r="P23" s="87"/>
      <c r="Q23" s="1">
        <f>COUNTIF($N$3:$N$9,F23)</f>
        <v>0</v>
      </c>
      <c r="R23" s="1">
        <f>COUNTIF($N$3:$N$9,G23)</f>
        <v>0</v>
      </c>
      <c r="S23" s="1">
        <f>COUNTIF($N$3:$N$9,H23)</f>
        <v>0</v>
      </c>
      <c r="T23" s="1">
        <f>IF(OR(F23=$N$3),(IF(I23="",0,1)),1)</f>
        <v>1</v>
      </c>
      <c r="U23" s="1">
        <f>IF(J23="",0,1)</f>
        <v>0</v>
      </c>
      <c r="V23" s="1">
        <f t="shared" ref="V23:W23" si="9">IF(K23="",0,1)</f>
        <v>0</v>
      </c>
      <c r="W23" s="1">
        <f t="shared" si="9"/>
        <v>0</v>
      </c>
    </row>
    <row r="24" spans="2:23" x14ac:dyDescent="0.3">
      <c r="B24" s="87"/>
      <c r="C24" s="87"/>
      <c r="D24" s="87"/>
      <c r="E24" s="87"/>
      <c r="F24" s="87"/>
      <c r="G24" s="87"/>
      <c r="H24" s="87"/>
      <c r="I24" s="87"/>
      <c r="J24" s="87"/>
      <c r="K24" s="87"/>
      <c r="L24" s="87"/>
      <c r="M24" s="87"/>
      <c r="P24" s="87"/>
    </row>
    <row r="25" spans="2:23" ht="15.6" x14ac:dyDescent="0.3">
      <c r="B25" s="61"/>
      <c r="C25" s="61"/>
      <c r="D25" s="61"/>
      <c r="E25" s="61"/>
      <c r="F25" s="46"/>
      <c r="G25" s="46"/>
      <c r="H25" s="46"/>
      <c r="I25" s="46"/>
      <c r="J25" s="46"/>
      <c r="K25" s="46"/>
      <c r="L25" s="87"/>
      <c r="M25" s="87"/>
      <c r="P25" s="87"/>
      <c r="U25" s="1">
        <f>COUNTA(Q12:W23)</f>
        <v>63</v>
      </c>
      <c r="V25" s="1">
        <f>SUM(Q12:W23)</f>
        <v>9</v>
      </c>
      <c r="W25" s="2">
        <f>U25-V25</f>
        <v>54</v>
      </c>
    </row>
    <row r="26" spans="2:23" ht="15.6" x14ac:dyDescent="0.3">
      <c r="B26" s="61"/>
      <c r="C26" s="61"/>
      <c r="D26" s="61"/>
      <c r="E26" s="61"/>
      <c r="F26" s="46"/>
      <c r="G26" s="46"/>
      <c r="H26" s="46"/>
      <c r="I26" s="46"/>
      <c r="J26" s="46"/>
      <c r="K26" s="46"/>
      <c r="L26" s="87"/>
      <c r="M26" s="87"/>
      <c r="P26" s="87"/>
    </row>
    <row r="27" spans="2:23" ht="15.6" hidden="1" x14ac:dyDescent="0.3">
      <c r="B27" s="61"/>
      <c r="C27" s="61"/>
      <c r="D27" s="61"/>
      <c r="E27" s="61"/>
      <c r="F27" s="46"/>
      <c r="G27" s="46"/>
      <c r="H27" s="46"/>
      <c r="I27" s="46"/>
      <c r="J27" s="46"/>
      <c r="K27" s="46"/>
      <c r="L27" s="87"/>
      <c r="M27" s="87"/>
      <c r="P27" s="87"/>
    </row>
  </sheetData>
  <sheetProtection password="DCA1" sheet="1" objects="1" scenarios="1" formatColumns="0" formatRows="0"/>
  <mergeCells count="13">
    <mergeCell ref="B1:E1"/>
    <mergeCell ref="I10:L10"/>
    <mergeCell ref="B21:L21"/>
    <mergeCell ref="B2:E2"/>
    <mergeCell ref="B4:D4"/>
    <mergeCell ref="D10:H10"/>
    <mergeCell ref="E4:H4"/>
    <mergeCell ref="B6:E6"/>
    <mergeCell ref="B7:E7"/>
    <mergeCell ref="B8:E8"/>
    <mergeCell ref="F6:K6"/>
    <mergeCell ref="F7:K7"/>
    <mergeCell ref="F8:K8"/>
  </mergeCells>
  <conditionalFormatting sqref="I12:I19">
    <cfRule type="expression" dxfId="1" priority="11">
      <formula>OR($F12=$N$6,$F12=$N$7)</formula>
    </cfRule>
  </conditionalFormatting>
  <conditionalFormatting sqref="I23">
    <cfRule type="expression" dxfId="0" priority="1">
      <formula>OR($F$23=$N$3)</formula>
    </cfRule>
  </conditionalFormatting>
  <dataValidations count="1">
    <dataValidation type="list" allowBlank="1" showInputMessage="1" showErrorMessage="1" sqref="F23:H23 F12:H19" xr:uid="{00000000-0002-0000-0500-000000000000}">
      <formula1>$N$2:$N$7</formula1>
    </dataValidation>
  </dataValidations>
  <pageMargins left="0.7" right="0.7" top="0.75" bottom="0.75" header="0.3" footer="0.3"/>
  <pageSetup paperSize="9" scale="53" orientation="landscape" horizontalDpi="90" verticalDpi="90" r:id="rId1"/>
  <rowBreaks count="1" manualBreakCount="1">
    <brk id="1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13"/>
  <sheetViews>
    <sheetView showGridLines="0" zoomScaleNormal="100" workbookViewId="0"/>
  </sheetViews>
  <sheetFormatPr defaultColWidth="0" defaultRowHeight="14.4" zeroHeight="1" x14ac:dyDescent="0.3"/>
  <cols>
    <col min="1" max="1" width="4.6640625" customWidth="1"/>
    <col min="2" max="2" width="60.6640625" customWidth="1"/>
    <col min="3" max="4" width="12.6640625" customWidth="1"/>
    <col min="5" max="8" width="9.109375" customWidth="1"/>
    <col min="9" max="9" width="4.6640625" customWidth="1"/>
    <col min="10" max="10" width="20.6640625" customWidth="1"/>
    <col min="11" max="11" width="4.6640625" customWidth="1"/>
    <col min="12" max="12" width="9.109375" style="1" hidden="1" customWidth="1"/>
    <col min="13" max="13" width="4.6640625" customWidth="1"/>
    <col min="14" max="16384" width="9.109375" hidden="1"/>
  </cols>
  <sheetData>
    <row r="1" spans="2:12" ht="18.600000000000001" thickBot="1" x14ac:dyDescent="0.4">
      <c r="B1" s="65" t="str">
        <f>'1. Cover'!B1</f>
        <v>Better Care Fund Template Q2 2018/19</v>
      </c>
      <c r="C1" s="87"/>
      <c r="D1" s="87"/>
      <c r="E1" s="87"/>
      <c r="F1" s="87"/>
      <c r="G1" s="87"/>
      <c r="H1" s="87"/>
      <c r="I1" s="87"/>
      <c r="J1" s="87"/>
      <c r="K1" s="87"/>
    </row>
    <row r="2" spans="2:12" x14ac:dyDescent="0.3">
      <c r="B2" s="90" t="s">
        <v>75</v>
      </c>
      <c r="C2" s="87"/>
      <c r="D2" s="87"/>
      <c r="E2" s="87"/>
      <c r="F2" s="87"/>
      <c r="G2" s="87"/>
      <c r="H2" s="87"/>
      <c r="I2" s="87"/>
      <c r="J2" s="87"/>
      <c r="K2" s="87"/>
      <c r="L2" s="2">
        <f>L3-L4</f>
        <v>2</v>
      </c>
    </row>
    <row r="3" spans="2:12" x14ac:dyDescent="0.3">
      <c r="B3" s="87"/>
      <c r="C3" s="87"/>
      <c r="D3" s="87"/>
      <c r="E3" s="87"/>
      <c r="F3" s="87"/>
      <c r="G3" s="87"/>
      <c r="H3" s="87"/>
      <c r="I3" s="87"/>
      <c r="J3" s="87"/>
      <c r="K3" s="87"/>
      <c r="L3" s="1">
        <f>COUNTA(L8:L12)</f>
        <v>2</v>
      </c>
    </row>
    <row r="4" spans="2:12" x14ac:dyDescent="0.3">
      <c r="B4" s="87" t="s">
        <v>603</v>
      </c>
      <c r="C4" s="107" t="str">
        <f>IF('Backsheet for muncher'!D10="&lt;Please select a Health and Wellbeing Board&gt;","Please change in '1. Cover' sheet",'Backsheet for muncher'!D10)</f>
        <v>Please change in '1. Cover' sheet</v>
      </c>
      <c r="D4" s="107"/>
      <c r="E4" s="107"/>
      <c r="F4" s="107"/>
      <c r="G4" s="107"/>
      <c r="H4" s="107"/>
      <c r="I4" s="87"/>
      <c r="J4" s="87"/>
      <c r="K4" s="87"/>
      <c r="L4" s="1">
        <f>SUM(L8:L12)</f>
        <v>0</v>
      </c>
    </row>
    <row r="5" spans="2:12" x14ac:dyDescent="0.3">
      <c r="B5" s="87"/>
      <c r="C5" s="87"/>
      <c r="D5" s="87"/>
      <c r="E5" s="87"/>
      <c r="F5" s="87"/>
      <c r="G5" s="87"/>
      <c r="H5" s="87"/>
      <c r="I5" s="87"/>
      <c r="J5" s="87"/>
      <c r="K5" s="87"/>
    </row>
    <row r="6" spans="2:12" x14ac:dyDescent="0.3">
      <c r="B6" s="87"/>
      <c r="C6" s="87"/>
      <c r="D6" s="87"/>
      <c r="E6" s="121" t="s">
        <v>700</v>
      </c>
      <c r="F6" s="121"/>
      <c r="G6" s="121"/>
      <c r="H6" s="47">
        <f>20000-LEN($B$8)</f>
        <v>20000</v>
      </c>
      <c r="I6" s="87"/>
      <c r="J6" s="87"/>
      <c r="K6" s="87"/>
    </row>
    <row r="7" spans="2:12" x14ac:dyDescent="0.3">
      <c r="B7" s="120" t="s">
        <v>579</v>
      </c>
      <c r="C7" s="120"/>
      <c r="D7" s="120"/>
      <c r="E7" s="120"/>
      <c r="F7" s="120"/>
      <c r="G7" s="120"/>
      <c r="H7" s="120"/>
      <c r="I7" s="87"/>
      <c r="J7" s="87"/>
      <c r="K7" s="87"/>
    </row>
    <row r="8" spans="2:12" ht="210" customHeight="1" x14ac:dyDescent="0.3">
      <c r="B8" s="117"/>
      <c r="C8" s="118"/>
      <c r="D8" s="118"/>
      <c r="E8" s="118"/>
      <c r="F8" s="118"/>
      <c r="G8" s="118"/>
      <c r="H8" s="119"/>
      <c r="I8" s="87"/>
      <c r="J8" s="22" t="s">
        <v>77</v>
      </c>
      <c r="K8" s="87"/>
      <c r="L8" s="1">
        <f>IF(B8="",0,1)</f>
        <v>0</v>
      </c>
    </row>
    <row r="9" spans="2:12" x14ac:dyDescent="0.3">
      <c r="B9" s="87"/>
      <c r="C9" s="87"/>
      <c r="D9" s="87"/>
      <c r="E9" s="87"/>
      <c r="F9" s="87"/>
      <c r="G9" s="87"/>
      <c r="H9" s="87"/>
      <c r="I9" s="87"/>
      <c r="J9" s="87"/>
      <c r="K9" s="87"/>
    </row>
    <row r="10" spans="2:12" x14ac:dyDescent="0.3">
      <c r="B10" s="87"/>
      <c r="C10" s="87"/>
      <c r="D10" s="87"/>
      <c r="E10" s="121" t="s">
        <v>700</v>
      </c>
      <c r="F10" s="121"/>
      <c r="G10" s="121"/>
      <c r="H10" s="47">
        <f>20000-LEN($B$12)</f>
        <v>20000</v>
      </c>
      <c r="I10" s="87"/>
      <c r="J10" s="87"/>
      <c r="K10" s="87"/>
    </row>
    <row r="11" spans="2:12" x14ac:dyDescent="0.3">
      <c r="B11" s="120" t="s">
        <v>581</v>
      </c>
      <c r="C11" s="120"/>
      <c r="D11" s="120"/>
      <c r="E11" s="120"/>
      <c r="F11" s="120"/>
      <c r="G11" s="120"/>
      <c r="H11" s="120"/>
      <c r="I11" s="87"/>
      <c r="J11" s="87"/>
      <c r="K11" s="87"/>
    </row>
    <row r="12" spans="2:12" ht="210" customHeight="1" x14ac:dyDescent="0.3">
      <c r="B12" s="117"/>
      <c r="C12" s="118"/>
      <c r="D12" s="118"/>
      <c r="E12" s="118"/>
      <c r="F12" s="118"/>
      <c r="G12" s="118"/>
      <c r="H12" s="119"/>
      <c r="I12" s="87"/>
      <c r="J12" s="22" t="s">
        <v>701</v>
      </c>
      <c r="K12" s="87"/>
      <c r="L12" s="1">
        <f>IF(B12="",0,1)</f>
        <v>0</v>
      </c>
    </row>
    <row r="13" spans="2:12" x14ac:dyDescent="0.3">
      <c r="B13" s="87"/>
      <c r="C13" s="87"/>
      <c r="D13" s="87"/>
      <c r="E13" s="87"/>
      <c r="F13" s="87"/>
      <c r="G13" s="87"/>
      <c r="H13" s="87"/>
      <c r="I13" s="87"/>
      <c r="J13" s="87"/>
      <c r="K13" s="87"/>
    </row>
  </sheetData>
  <sheetProtection password="DCA1" sheet="1" objects="1" scenarios="1" formatColumns="0" formatRows="0"/>
  <mergeCells count="7">
    <mergeCell ref="B8:H8"/>
    <mergeCell ref="B12:H12"/>
    <mergeCell ref="B11:H11"/>
    <mergeCell ref="B7:H7"/>
    <mergeCell ref="C4:H4"/>
    <mergeCell ref="E6:G6"/>
    <mergeCell ref="E10:G10"/>
  </mergeCells>
  <dataValidations count="1">
    <dataValidation type="textLength" allowBlank="1" showInputMessage="1" showErrorMessage="1" errorTitle="Character Limit Reached" error="Maximum character limit for this cell is 20,000" sqref="B8:H8 B12:H12" xr:uid="{00000000-0002-0000-0600-000000000000}">
      <formula1>0</formula1>
      <formula2>20000</formula2>
    </dataValidation>
  </dataValidations>
  <pageMargins left="0.7" right="0.7" top="0.75" bottom="0.75" header="0.3" footer="0.3"/>
  <pageSetup paperSize="9" scale="86" fitToWidth="0" fitToHeight="2" orientation="landscape" horizontalDpi="90" verticalDpi="90" r:id="rId1"/>
  <rowBreaks count="1" manualBreakCount="1">
    <brk id="9"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3"/>
  <sheetViews>
    <sheetView showGridLines="0" zoomScale="90" zoomScaleNormal="90" workbookViewId="0"/>
  </sheetViews>
  <sheetFormatPr defaultColWidth="0" defaultRowHeight="14.4" zeroHeight="1" x14ac:dyDescent="0.3"/>
  <cols>
    <col min="1" max="1" width="4.6640625" customWidth="1"/>
    <col min="2" max="2" width="50.6640625" customWidth="1"/>
    <col min="3" max="5" width="23.6640625" customWidth="1"/>
    <col min="6" max="6" width="40.6640625" customWidth="1"/>
    <col min="7" max="7" width="4.6640625" customWidth="1"/>
    <col min="8" max="10" width="9.109375" style="1" hidden="1" customWidth="1"/>
    <col min="11" max="11" width="4.6640625" customWidth="1"/>
    <col min="12" max="16384" width="9.109375" hidden="1"/>
  </cols>
  <sheetData>
    <row r="1" spans="2:11" ht="18.600000000000001" thickBot="1" x14ac:dyDescent="0.4">
      <c r="B1" s="103" t="str">
        <f>'1. Cover'!B1</f>
        <v>Better Care Fund Template Q2 2018/19</v>
      </c>
      <c r="C1" s="105"/>
      <c r="D1" s="87"/>
      <c r="E1" s="87"/>
      <c r="F1" s="87"/>
      <c r="G1" s="87"/>
      <c r="K1" s="87"/>
    </row>
    <row r="2" spans="2:11" x14ac:dyDescent="0.3">
      <c r="B2" s="122" t="s">
        <v>79</v>
      </c>
      <c r="C2" s="122"/>
      <c r="D2" s="87"/>
      <c r="E2" s="87"/>
      <c r="F2" s="87"/>
      <c r="G2" s="87"/>
      <c r="K2" s="87"/>
    </row>
    <row r="3" spans="2:11" x14ac:dyDescent="0.3">
      <c r="B3" s="87"/>
      <c r="C3" s="87"/>
      <c r="D3" s="87"/>
      <c r="E3" s="87"/>
      <c r="F3" s="87"/>
      <c r="G3" s="87"/>
      <c r="K3" s="87"/>
    </row>
    <row r="4" spans="2:11" x14ac:dyDescent="0.3">
      <c r="B4" s="87" t="s">
        <v>603</v>
      </c>
      <c r="C4" s="87"/>
      <c r="D4" s="107" t="str">
        <f>IF('Backsheet for muncher'!D10="&lt;Please select a Health and Wellbeing Board&gt;","Please change in '1. Cover' sheet",'Backsheet for muncher'!D10)</f>
        <v>Please change in '1. Cover' sheet</v>
      </c>
      <c r="E4" s="107"/>
      <c r="F4" s="87"/>
      <c r="G4" s="87"/>
      <c r="K4" s="87"/>
    </row>
    <row r="5" spans="2:11" x14ac:dyDescent="0.3">
      <c r="B5" s="87" t="s">
        <v>702</v>
      </c>
      <c r="C5" s="87"/>
      <c r="D5" s="76" t="str">
        <f>IFERROR(VLOOKUP('Backsheet for muncher'!$C$10,'iBCF Backsheet'!$A$5:$C$154,$H$5,FALSE),"")</f>
        <v/>
      </c>
      <c r="E5" s="87"/>
      <c r="F5" s="87"/>
      <c r="G5" s="87"/>
      <c r="H5" s="1">
        <v>3</v>
      </c>
      <c r="K5" s="87"/>
    </row>
    <row r="6" spans="2:11" x14ac:dyDescent="0.3">
      <c r="B6" s="87"/>
      <c r="C6" s="87"/>
      <c r="D6" s="87"/>
      <c r="E6" s="87"/>
      <c r="F6" s="87"/>
      <c r="G6" s="87"/>
      <c r="K6" s="87"/>
    </row>
    <row r="7" spans="2:11" ht="15" customHeight="1" x14ac:dyDescent="0.3">
      <c r="B7" s="125" t="s">
        <v>703</v>
      </c>
      <c r="C7" s="125"/>
      <c r="D7" s="125"/>
      <c r="E7" s="125"/>
      <c r="F7" s="125"/>
      <c r="G7" s="70"/>
      <c r="H7" s="71"/>
      <c r="I7" s="71"/>
      <c r="J7" s="71"/>
      <c r="K7" s="70"/>
    </row>
    <row r="8" spans="2:11" s="83" customFormat="1" ht="30" customHeight="1" x14ac:dyDescent="0.3">
      <c r="B8" s="133" t="s">
        <v>704</v>
      </c>
      <c r="C8" s="134"/>
      <c r="D8" s="134"/>
      <c r="E8" s="134"/>
      <c r="F8" s="135"/>
      <c r="G8" s="70"/>
      <c r="H8" s="71"/>
      <c r="I8" s="71"/>
      <c r="J8" s="71"/>
      <c r="K8" s="70"/>
    </row>
    <row r="9" spans="2:11" s="83" customFormat="1" ht="15" customHeight="1" x14ac:dyDescent="0.3">
      <c r="B9" s="132" t="s">
        <v>705</v>
      </c>
      <c r="C9" s="130"/>
      <c r="D9" s="130"/>
      <c r="E9" s="130"/>
      <c r="F9" s="131"/>
      <c r="G9" s="70"/>
      <c r="H9" s="71"/>
      <c r="I9" s="71"/>
      <c r="J9" s="71"/>
      <c r="K9" s="70"/>
    </row>
    <row r="10" spans="2:11" s="83" customFormat="1" ht="75" customHeight="1" x14ac:dyDescent="0.3">
      <c r="B10" s="132" t="s">
        <v>706</v>
      </c>
      <c r="C10" s="130"/>
      <c r="D10" s="130"/>
      <c r="E10" s="130"/>
      <c r="F10" s="131"/>
      <c r="G10" s="70"/>
      <c r="H10" s="71"/>
      <c r="I10" s="71"/>
      <c r="J10" s="71"/>
      <c r="K10" s="70"/>
    </row>
    <row r="11" spans="2:11" s="83" customFormat="1" ht="90" customHeight="1" x14ac:dyDescent="0.3">
      <c r="B11" s="129" t="s">
        <v>707</v>
      </c>
      <c r="C11" s="130"/>
      <c r="D11" s="130"/>
      <c r="E11" s="130"/>
      <c r="F11" s="131"/>
      <c r="G11" s="70"/>
      <c r="H11" s="71"/>
      <c r="I11" s="71"/>
      <c r="J11" s="71"/>
      <c r="K11" s="70"/>
    </row>
    <row r="12" spans="2:11" s="83" customFormat="1" ht="15" customHeight="1" x14ac:dyDescent="0.3">
      <c r="B12" s="129" t="s">
        <v>708</v>
      </c>
      <c r="C12" s="130"/>
      <c r="D12" s="130"/>
      <c r="E12" s="130"/>
      <c r="F12" s="131"/>
      <c r="G12" s="70"/>
      <c r="H12" s="71"/>
      <c r="I12" s="71"/>
      <c r="J12" s="71"/>
      <c r="K12" s="70"/>
    </row>
    <row r="13" spans="2:11" s="83" customFormat="1" ht="30" customHeight="1" x14ac:dyDescent="0.3">
      <c r="B13" s="129" t="s">
        <v>709</v>
      </c>
      <c r="C13" s="130"/>
      <c r="D13" s="130"/>
      <c r="E13" s="130"/>
      <c r="F13" s="131"/>
      <c r="G13" s="70"/>
      <c r="H13" s="71"/>
      <c r="I13" s="71"/>
      <c r="J13" s="71"/>
      <c r="K13" s="70"/>
    </row>
    <row r="14" spans="2:11" s="83" customFormat="1" ht="15" customHeight="1" x14ac:dyDescent="0.3">
      <c r="B14" s="129" t="s">
        <v>710</v>
      </c>
      <c r="C14" s="130"/>
      <c r="D14" s="130"/>
      <c r="E14" s="130"/>
      <c r="F14" s="131"/>
      <c r="G14" s="70"/>
      <c r="H14" s="71"/>
      <c r="I14" s="71"/>
      <c r="J14" s="71"/>
      <c r="K14" s="70"/>
    </row>
    <row r="15" spans="2:11" s="83" customFormat="1" ht="15" customHeight="1" x14ac:dyDescent="0.3">
      <c r="B15" s="126" t="s">
        <v>711</v>
      </c>
      <c r="C15" s="127"/>
      <c r="D15" s="127"/>
      <c r="E15" s="127"/>
      <c r="F15" s="128"/>
      <c r="G15" s="70"/>
      <c r="H15" s="71"/>
      <c r="I15" s="71"/>
      <c r="J15" s="71"/>
      <c r="K15" s="70"/>
    </row>
    <row r="16" spans="2:11" ht="30" customHeight="1" x14ac:dyDescent="0.3">
      <c r="B16" s="123" t="s">
        <v>712</v>
      </c>
      <c r="C16" s="123"/>
      <c r="D16" s="123"/>
      <c r="E16" s="123"/>
      <c r="F16" s="123"/>
      <c r="G16" s="70"/>
      <c r="H16" s="71"/>
      <c r="I16" s="71"/>
      <c r="J16" s="71"/>
      <c r="K16" s="70"/>
    </row>
    <row r="17" spans="2:10" x14ac:dyDescent="0.3">
      <c r="B17" s="87"/>
      <c r="C17" s="87"/>
      <c r="D17" s="87"/>
      <c r="E17" s="87"/>
      <c r="F17" s="87"/>
      <c r="G17" s="87"/>
    </row>
    <row r="18" spans="2:10" ht="90" customHeight="1" x14ac:dyDescent="0.3">
      <c r="B18" s="87"/>
      <c r="C18" s="73" t="s">
        <v>713</v>
      </c>
      <c r="D18" s="73" t="s">
        <v>714</v>
      </c>
      <c r="E18" s="91" t="s">
        <v>715</v>
      </c>
      <c r="F18" s="87"/>
      <c r="G18" s="87"/>
      <c r="H18" s="1">
        <f>COUNTA(H19:J21)</f>
        <v>9</v>
      </c>
      <c r="I18" s="43">
        <f>SUM(H19:J21)</f>
        <v>0</v>
      </c>
      <c r="J18" s="2">
        <f>H18-I18</f>
        <v>9</v>
      </c>
    </row>
    <row r="19" spans="2:10" ht="90" customHeight="1" x14ac:dyDescent="0.3">
      <c r="B19" s="91" t="s">
        <v>716</v>
      </c>
      <c r="C19" s="77"/>
      <c r="D19" s="78"/>
      <c r="E19" s="81"/>
      <c r="F19" s="72" t="str">
        <f>IF(J19=1,"","Please provide rates for both 2017/18 and 2018/19, or if rates not yet known, the estimated percentage change between 2017/18 and 2018/19")</f>
        <v>Please provide rates for both 2017/18 and 2018/19, or if rates not yet known, the estimated percentage change between 2017/18 and 2018/19</v>
      </c>
      <c r="G19" s="87"/>
      <c r="H19" s="1">
        <f>IF($E19="",IF(C19="",0,1),1)</f>
        <v>0</v>
      </c>
      <c r="I19" s="1">
        <f>IF(D19="",IF(E19="",0,1),1)</f>
        <v>0</v>
      </c>
      <c r="J19" s="1">
        <f>IF(SUM(H19:I19)=2,1,IF(E19="",0,1))</f>
        <v>0</v>
      </c>
    </row>
    <row r="20" spans="2:10" ht="90" customHeight="1" x14ac:dyDescent="0.3">
      <c r="B20" s="91" t="s">
        <v>717</v>
      </c>
      <c r="C20" s="79"/>
      <c r="D20" s="80"/>
      <c r="E20" s="82"/>
      <c r="F20" s="72" t="str">
        <f t="shared" ref="F20:F21" si="0">IF(J20=1,"","Please provide rates for both 2017/18 and 2018/19, or if rates not yet known, the estimated percentage change between 2017/18 and 2018/19")</f>
        <v>Please provide rates for both 2017/18 and 2018/19, or if rates not yet known, the estimated percentage change between 2017/18 and 2018/19</v>
      </c>
      <c r="G20" s="87"/>
      <c r="H20" s="1">
        <f t="shared" ref="H20:H21" si="1">IF($E20="",IF(C20="",0,1),1)</f>
        <v>0</v>
      </c>
      <c r="I20" s="1">
        <f t="shared" ref="I20:I21" si="2">IF(D20="",IF(E20="",0,1),1)</f>
        <v>0</v>
      </c>
      <c r="J20" s="1">
        <f t="shared" ref="J20:J21" si="3">IF(SUM(H20:I20)=2,1,IF(E20="",0,1))</f>
        <v>0</v>
      </c>
    </row>
    <row r="21" spans="2:10" ht="90" customHeight="1" x14ac:dyDescent="0.3">
      <c r="B21" s="91" t="s">
        <v>718</v>
      </c>
      <c r="C21" s="79"/>
      <c r="D21" s="80"/>
      <c r="E21" s="82"/>
      <c r="F21" s="72" t="str">
        <f t="shared" si="0"/>
        <v>Please provide rates for both 2017/18 and 2018/19, or if rates not yet known, the estimated percentage change between 2017/18 and 2018/19</v>
      </c>
      <c r="G21" s="87"/>
      <c r="H21" s="1">
        <f t="shared" si="1"/>
        <v>0</v>
      </c>
      <c r="I21" s="1">
        <f t="shared" si="2"/>
        <v>0</v>
      </c>
      <c r="J21" s="1">
        <f t="shared" si="3"/>
        <v>0</v>
      </c>
    </row>
    <row r="22" spans="2:10" ht="90" customHeight="1" x14ac:dyDescent="0.3">
      <c r="B22" s="91" t="s">
        <v>719</v>
      </c>
      <c r="C22" s="119"/>
      <c r="D22" s="124"/>
      <c r="E22" s="124"/>
      <c r="F22" s="87"/>
      <c r="G22" s="87"/>
    </row>
    <row r="23" spans="2:10" x14ac:dyDescent="0.3">
      <c r="B23" s="87"/>
      <c r="C23" s="87"/>
      <c r="D23" s="87"/>
      <c r="E23" s="87"/>
      <c r="F23" s="87"/>
      <c r="G23" s="87"/>
    </row>
  </sheetData>
  <sheetProtection password="DCA1" sheet="1" objects="1" scenarios="1" formatColumns="0" formatRows="0"/>
  <mergeCells count="14">
    <mergeCell ref="B1:C1"/>
    <mergeCell ref="B2:C2"/>
    <mergeCell ref="B16:F16"/>
    <mergeCell ref="C22:E22"/>
    <mergeCell ref="D4:E4"/>
    <mergeCell ref="B7:F7"/>
    <mergeCell ref="B15:F15"/>
    <mergeCell ref="B11:F11"/>
    <mergeCell ref="B10:F10"/>
    <mergeCell ref="B8:F8"/>
    <mergeCell ref="B12:F12"/>
    <mergeCell ref="B13:F13"/>
    <mergeCell ref="B14:F14"/>
    <mergeCell ref="B9:F9"/>
  </mergeCells>
  <dataValidations xWindow="454" yWindow="553" count="4">
    <dataValidation type="textLength" operator="lessThanOrEqual" allowBlank="1" showInputMessage="1" showErrorMessage="1" errorTitle="Character Limit Reached" error="Please do not use more than 250 characters." prompt="Please do not use more than 250 characters." sqref="C22:E22" xr:uid="{00000000-0002-0000-0700-000000000000}">
      <formula1>250</formula1>
    </dataValidation>
    <dataValidation type="decimal" allowBlank="1" showInputMessage="1" showErrorMessage="1" errorTitle="Invalid Entry" error="Please provide a percentage value to 1 decimal place." prompt="Please provide a percentage value to 1 decimal place." sqref="E19:E21" xr:uid="{00000000-0002-0000-0700-000001000000}">
      <formula1>-9999999</formula1>
      <formula2>9999999</formula2>
    </dataValidation>
    <dataValidation type="decimal" operator="greaterThan" allowBlank="1" showInputMessage="1" showErrorMessage="1" errorTitle="Invalid Entry" error="Please provide a value in pounds and pence" prompt="Please provide a value in pounds and pence" sqref="C19:D19" xr:uid="{00000000-0002-0000-0700-000002000000}">
      <formula1>0</formula1>
    </dataValidation>
    <dataValidation type="whole" operator="greaterThan" allowBlank="1" showInputMessage="1" showErrorMessage="1" errorTitle="Invalid Entry" error="Please provide a value to the nearest pound" prompt="Please provide a value to the nearest pound" sqref="C20:D21" xr:uid="{00000000-0002-0000-0700-000003000000}">
      <formula1>0</formula1>
    </dataValidation>
  </dataValidations>
  <pageMargins left="0.7" right="0.7" top="0.75" bottom="0.75" header="0.3" footer="0.3"/>
  <pageSetup paperSize="9" scale="79" orientation="landscape" horizontalDpi="90" verticalDpi="90" r:id="rId1"/>
  <rowBreaks count="1" manualBreakCount="1">
    <brk id="1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00"/>
  </sheetPr>
  <dimension ref="A1:AY154"/>
  <sheetViews>
    <sheetView workbookViewId="0">
      <selection activeCell="A2" sqref="A2"/>
    </sheetView>
  </sheetViews>
  <sheetFormatPr defaultRowHeight="14.4" x14ac:dyDescent="0.3"/>
  <cols>
    <col min="1" max="1" width="21.6640625" bestFit="1" customWidth="1"/>
    <col min="2" max="2" width="27.6640625" bestFit="1" customWidth="1"/>
    <col min="3" max="3" width="12.6640625" customWidth="1"/>
  </cols>
  <sheetData>
    <row r="1" spans="1:51" x14ac:dyDescent="0.3">
      <c r="A1" s="87">
        <v>1</v>
      </c>
      <c r="B1" s="87">
        <v>2</v>
      </c>
      <c r="C1" s="87">
        <v>3</v>
      </c>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row>
    <row r="3" spans="1:51" x14ac:dyDescent="0.3">
      <c r="A3" s="87"/>
      <c r="B3" s="87"/>
      <c r="C3" s="42" t="s">
        <v>720</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row>
    <row r="4" spans="1:51" s="62" customFormat="1" x14ac:dyDescent="0.3">
      <c r="A4" s="87"/>
      <c r="B4" s="87"/>
      <c r="C4" s="42"/>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t="s">
        <v>721</v>
      </c>
    </row>
    <row r="5" spans="1:51" x14ac:dyDescent="0.3">
      <c r="A5" s="87" t="s">
        <v>85</v>
      </c>
      <c r="B5" s="87" t="s">
        <v>86</v>
      </c>
      <c r="C5" s="45">
        <v>2616302</v>
      </c>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row>
    <row r="6" spans="1:51" x14ac:dyDescent="0.3">
      <c r="A6" s="87" t="s">
        <v>88</v>
      </c>
      <c r="B6" s="87" t="s">
        <v>89</v>
      </c>
      <c r="C6" s="45">
        <v>4092872</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row>
    <row r="7" spans="1:51" x14ac:dyDescent="0.3">
      <c r="A7" s="87" t="s">
        <v>90</v>
      </c>
      <c r="B7" s="87" t="s">
        <v>91</v>
      </c>
      <c r="C7" s="45">
        <v>3539791</v>
      </c>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row>
    <row r="8" spans="1:51" x14ac:dyDescent="0.3">
      <c r="A8" s="87" t="s">
        <v>93</v>
      </c>
      <c r="B8" s="87" t="s">
        <v>94</v>
      </c>
      <c r="C8" s="45">
        <v>2063530</v>
      </c>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row>
    <row r="9" spans="1:51" x14ac:dyDescent="0.3">
      <c r="A9" s="87" t="s">
        <v>95</v>
      </c>
      <c r="B9" s="87" t="s">
        <v>96</v>
      </c>
      <c r="C9" s="45">
        <v>1750061</v>
      </c>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row>
    <row r="10" spans="1:51" x14ac:dyDescent="0.3">
      <c r="A10" s="87" t="s">
        <v>98</v>
      </c>
      <c r="B10" s="87" t="s">
        <v>99</v>
      </c>
      <c r="C10" s="45">
        <v>2628341</v>
      </c>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row>
    <row r="11" spans="1:51" x14ac:dyDescent="0.3">
      <c r="A11" s="87" t="s">
        <v>100</v>
      </c>
      <c r="B11" s="87" t="s">
        <v>101</v>
      </c>
      <c r="C11" s="45">
        <v>16059712</v>
      </c>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row>
    <row r="12" spans="1:51" x14ac:dyDescent="0.3">
      <c r="A12" s="87" t="s">
        <v>103</v>
      </c>
      <c r="B12" s="87" t="s">
        <v>104</v>
      </c>
      <c r="C12" s="45">
        <v>2186064</v>
      </c>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row>
    <row r="13" spans="1:51" x14ac:dyDescent="0.3">
      <c r="A13" s="87" t="s">
        <v>105</v>
      </c>
      <c r="B13" s="87" t="s">
        <v>106</v>
      </c>
      <c r="C13" s="45">
        <v>2590669</v>
      </c>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row>
    <row r="14" spans="1:51" x14ac:dyDescent="0.3">
      <c r="A14" s="87" t="s">
        <v>108</v>
      </c>
      <c r="B14" s="87" t="s">
        <v>109</v>
      </c>
      <c r="C14" s="45">
        <v>3971221</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row>
    <row r="15" spans="1:51" x14ac:dyDescent="0.3">
      <c r="A15" s="87" t="s">
        <v>110</v>
      </c>
      <c r="B15" s="87" t="s">
        <v>111</v>
      </c>
      <c r="C15" s="45">
        <v>4313696</v>
      </c>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row>
    <row r="16" spans="1:51" x14ac:dyDescent="0.3">
      <c r="A16" s="87" t="s">
        <v>113</v>
      </c>
      <c r="B16" s="87" t="s">
        <v>114</v>
      </c>
      <c r="C16" s="45">
        <v>1016328</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row>
    <row r="17" spans="1:3" x14ac:dyDescent="0.3">
      <c r="A17" s="87" t="s">
        <v>115</v>
      </c>
      <c r="B17" s="87" t="s">
        <v>116</v>
      </c>
      <c r="C17" s="45">
        <v>6555564</v>
      </c>
    </row>
    <row r="18" spans="1:3" x14ac:dyDescent="0.3">
      <c r="A18" s="87" t="s">
        <v>118</v>
      </c>
      <c r="B18" s="87" t="s">
        <v>119</v>
      </c>
      <c r="C18" s="45">
        <v>3830827</v>
      </c>
    </row>
    <row r="19" spans="1:3" x14ac:dyDescent="0.3">
      <c r="A19" s="87" t="s">
        <v>120</v>
      </c>
      <c r="B19" s="87" t="s">
        <v>121</v>
      </c>
      <c r="C19" s="45">
        <v>3483445</v>
      </c>
    </row>
    <row r="20" spans="1:3" x14ac:dyDescent="0.3">
      <c r="A20" s="87" t="s">
        <v>123</v>
      </c>
      <c r="B20" s="87" t="s">
        <v>124</v>
      </c>
      <c r="C20" s="45">
        <v>5761433</v>
      </c>
    </row>
    <row r="21" spans="1:3" x14ac:dyDescent="0.3">
      <c r="A21" s="87" t="s">
        <v>125</v>
      </c>
      <c r="B21" s="87" t="s">
        <v>126</v>
      </c>
      <c r="C21" s="45">
        <v>3363426</v>
      </c>
    </row>
    <row r="22" spans="1:3" x14ac:dyDescent="0.3">
      <c r="A22" s="87" t="s">
        <v>128</v>
      </c>
      <c r="B22" s="87" t="s">
        <v>129</v>
      </c>
      <c r="C22" s="45">
        <v>3657639</v>
      </c>
    </row>
    <row r="23" spans="1:3" x14ac:dyDescent="0.3">
      <c r="A23" s="87" t="s">
        <v>130</v>
      </c>
      <c r="B23" s="87" t="s">
        <v>131</v>
      </c>
      <c r="C23" s="45">
        <v>2324413</v>
      </c>
    </row>
    <row r="24" spans="1:3" x14ac:dyDescent="0.3">
      <c r="A24" s="87" t="s">
        <v>133</v>
      </c>
      <c r="B24" s="87" t="s">
        <v>134</v>
      </c>
      <c r="C24" s="45">
        <v>2619613</v>
      </c>
    </row>
    <row r="25" spans="1:3" x14ac:dyDescent="0.3">
      <c r="A25" s="87" t="s">
        <v>135</v>
      </c>
      <c r="B25" s="87" t="s">
        <v>136</v>
      </c>
      <c r="C25" s="45">
        <v>6567961</v>
      </c>
    </row>
    <row r="26" spans="1:3" x14ac:dyDescent="0.3">
      <c r="A26" s="87" t="s">
        <v>137</v>
      </c>
      <c r="B26" s="87" t="s">
        <v>138</v>
      </c>
      <c r="C26" s="45">
        <v>3667119</v>
      </c>
    </row>
    <row r="27" spans="1:3" x14ac:dyDescent="0.3">
      <c r="A27" s="87" t="s">
        <v>139</v>
      </c>
      <c r="B27" s="87" t="s">
        <v>140</v>
      </c>
      <c r="C27" s="45">
        <v>1956290</v>
      </c>
    </row>
    <row r="28" spans="1:3" x14ac:dyDescent="0.3">
      <c r="A28" s="87" t="s">
        <v>141</v>
      </c>
      <c r="B28" s="87" t="s">
        <v>142</v>
      </c>
      <c r="C28" s="45">
        <v>4092441</v>
      </c>
    </row>
    <row r="29" spans="1:3" x14ac:dyDescent="0.3">
      <c r="A29" s="87" t="s">
        <v>143</v>
      </c>
      <c r="B29" s="87" t="s">
        <v>144</v>
      </c>
      <c r="C29" s="45">
        <v>4155324</v>
      </c>
    </row>
    <row r="30" spans="1:3" x14ac:dyDescent="0.3">
      <c r="A30" s="87" t="s">
        <v>146</v>
      </c>
      <c r="B30" s="87" t="s">
        <v>147</v>
      </c>
      <c r="C30" s="45">
        <v>137935</v>
      </c>
    </row>
    <row r="31" spans="1:3" x14ac:dyDescent="0.3">
      <c r="A31" s="87" t="s">
        <v>148</v>
      </c>
      <c r="B31" s="87" t="s">
        <v>149</v>
      </c>
      <c r="C31" s="45">
        <v>7975355</v>
      </c>
    </row>
    <row r="32" spans="1:3" x14ac:dyDescent="0.3">
      <c r="A32" s="87" t="s">
        <v>150</v>
      </c>
      <c r="B32" s="87" t="s">
        <v>151</v>
      </c>
      <c r="C32" s="45">
        <v>8068033</v>
      </c>
    </row>
    <row r="33" spans="1:3" x14ac:dyDescent="0.3">
      <c r="A33" s="87" t="s">
        <v>152</v>
      </c>
      <c r="B33" s="87" t="s">
        <v>153</v>
      </c>
      <c r="C33" s="45">
        <v>4426103</v>
      </c>
    </row>
    <row r="34" spans="1:3" x14ac:dyDescent="0.3">
      <c r="A34" s="87" t="s">
        <v>154</v>
      </c>
      <c r="B34" s="87" t="s">
        <v>155</v>
      </c>
      <c r="C34" s="45">
        <v>3967464</v>
      </c>
    </row>
    <row r="35" spans="1:3" x14ac:dyDescent="0.3">
      <c r="A35" s="87" t="s">
        <v>156</v>
      </c>
      <c r="B35" s="87" t="s">
        <v>157</v>
      </c>
      <c r="C35" s="45">
        <v>7140805</v>
      </c>
    </row>
    <row r="36" spans="1:3" x14ac:dyDescent="0.3">
      <c r="A36" s="87" t="s">
        <v>158</v>
      </c>
      <c r="B36" s="87" t="s">
        <v>159</v>
      </c>
      <c r="C36" s="45">
        <v>1425577</v>
      </c>
    </row>
    <row r="37" spans="1:3" x14ac:dyDescent="0.3">
      <c r="A37" s="87" t="s">
        <v>161</v>
      </c>
      <c r="B37" s="87" t="s">
        <v>162</v>
      </c>
      <c r="C37" s="45">
        <v>3279619</v>
      </c>
    </row>
    <row r="38" spans="1:3" x14ac:dyDescent="0.3">
      <c r="A38" s="87" t="s">
        <v>163</v>
      </c>
      <c r="B38" s="87" t="s">
        <v>164</v>
      </c>
      <c r="C38" s="45">
        <v>10340023</v>
      </c>
    </row>
    <row r="39" spans="1:3" x14ac:dyDescent="0.3">
      <c r="A39" s="87" t="s">
        <v>165</v>
      </c>
      <c r="B39" s="87" t="s">
        <v>166</v>
      </c>
      <c r="C39" s="45">
        <v>10147734</v>
      </c>
    </row>
    <row r="40" spans="1:3" x14ac:dyDescent="0.3">
      <c r="A40" s="87" t="s">
        <v>167</v>
      </c>
      <c r="B40" s="87" t="s">
        <v>168</v>
      </c>
      <c r="C40" s="45">
        <v>4316171</v>
      </c>
    </row>
    <row r="41" spans="1:3" x14ac:dyDescent="0.3">
      <c r="A41" s="87" t="s">
        <v>171</v>
      </c>
      <c r="B41" s="87" t="s">
        <v>172</v>
      </c>
      <c r="C41" s="45">
        <v>5478595</v>
      </c>
    </row>
    <row r="42" spans="1:3" x14ac:dyDescent="0.3">
      <c r="A42" s="87" t="s">
        <v>175</v>
      </c>
      <c r="B42" s="87" t="s">
        <v>176</v>
      </c>
      <c r="C42" s="45">
        <v>4461449</v>
      </c>
    </row>
    <row r="43" spans="1:3" x14ac:dyDescent="0.3">
      <c r="A43" s="87" t="s">
        <v>178</v>
      </c>
      <c r="B43" s="87" t="s">
        <v>179</v>
      </c>
      <c r="C43" s="45">
        <v>4032223</v>
      </c>
    </row>
    <row r="44" spans="1:3" x14ac:dyDescent="0.3">
      <c r="A44" s="87" t="s">
        <v>181</v>
      </c>
      <c r="B44" s="87" t="s">
        <v>182</v>
      </c>
      <c r="C44" s="45">
        <v>4102151</v>
      </c>
    </row>
    <row r="45" spans="1:3" x14ac:dyDescent="0.3">
      <c r="A45" s="87" t="s">
        <v>184</v>
      </c>
      <c r="B45" s="87" t="s">
        <v>185</v>
      </c>
      <c r="C45" s="45">
        <v>7342732</v>
      </c>
    </row>
    <row r="46" spans="1:3" x14ac:dyDescent="0.3">
      <c r="A46" s="87" t="s">
        <v>187</v>
      </c>
      <c r="B46" s="87" t="s">
        <v>188</v>
      </c>
      <c r="C46" s="45">
        <v>3694655</v>
      </c>
    </row>
    <row r="47" spans="1:3" x14ac:dyDescent="0.3">
      <c r="A47" s="87" t="s">
        <v>189</v>
      </c>
      <c r="B47" s="87" t="s">
        <v>190</v>
      </c>
      <c r="C47" s="45">
        <v>16787284</v>
      </c>
    </row>
    <row r="48" spans="1:3" x14ac:dyDescent="0.3">
      <c r="A48" s="87" t="s">
        <v>192</v>
      </c>
      <c r="B48" s="87" t="s">
        <v>193</v>
      </c>
      <c r="C48" s="45">
        <v>3233333</v>
      </c>
    </row>
    <row r="49" spans="1:51" x14ac:dyDescent="0.3">
      <c r="A49" s="87" t="s">
        <v>194</v>
      </c>
      <c r="B49" s="87" t="s">
        <v>195</v>
      </c>
      <c r="C49" s="45">
        <v>7175870</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row>
    <row r="50" spans="1:51" x14ac:dyDescent="0.3">
      <c r="A50" s="87" t="s">
        <v>197</v>
      </c>
      <c r="B50" s="87" t="s">
        <v>198</v>
      </c>
      <c r="C50" s="45">
        <v>3810141</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row>
    <row r="51" spans="1:51" x14ac:dyDescent="0.3">
      <c r="A51" s="87" t="s">
        <v>199</v>
      </c>
      <c r="B51" s="87" t="s">
        <v>200</v>
      </c>
      <c r="C51" s="45">
        <v>4027606</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row>
    <row r="52" spans="1:51" x14ac:dyDescent="0.3">
      <c r="A52" s="87" t="s">
        <v>202</v>
      </c>
      <c r="B52" s="87" t="s">
        <v>203</v>
      </c>
      <c r="C52" s="45">
        <v>1827114</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row>
    <row r="53" spans="1:51" x14ac:dyDescent="0.3">
      <c r="A53" s="87" t="s">
        <v>206</v>
      </c>
      <c r="B53" s="87" t="s">
        <v>207</v>
      </c>
      <c r="C53" s="45">
        <v>2625958</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row>
    <row r="54" spans="1:51" x14ac:dyDescent="0.3">
      <c r="A54" s="87" t="s">
        <v>209</v>
      </c>
      <c r="B54" s="87" t="s">
        <v>210</v>
      </c>
      <c r="C54" s="45">
        <v>13437051</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row>
    <row r="55" spans="1:51" x14ac:dyDescent="0.3">
      <c r="A55" s="87" t="s">
        <v>213</v>
      </c>
      <c r="B55" s="87" t="s">
        <v>214</v>
      </c>
      <c r="C55" s="45">
        <v>3264610</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row>
    <row r="56" spans="1:51" x14ac:dyDescent="0.3">
      <c r="A56" s="87" t="s">
        <v>217</v>
      </c>
      <c r="B56" s="87" t="s">
        <v>218</v>
      </c>
      <c r="C56" s="45">
        <v>2743300</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row>
    <row r="57" spans="1:51" x14ac:dyDescent="0.3">
      <c r="A57" s="87" t="s">
        <v>221</v>
      </c>
      <c r="B57" s="87" t="s">
        <v>222</v>
      </c>
      <c r="C57" s="45">
        <v>1431692</v>
      </c>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row>
    <row r="58" spans="1:51" x14ac:dyDescent="0.3">
      <c r="A58" s="87" t="s">
        <v>225</v>
      </c>
      <c r="B58" s="87" t="s">
        <v>226</v>
      </c>
      <c r="C58" s="45">
        <v>2844394</v>
      </c>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row>
    <row r="59" spans="1:51" x14ac:dyDescent="0.3">
      <c r="A59" s="87" t="s">
        <v>229</v>
      </c>
      <c r="B59" s="87" t="s">
        <v>230</v>
      </c>
      <c r="C59" s="45">
        <v>2496032</v>
      </c>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row>
    <row r="60" spans="1:51" x14ac:dyDescent="0.3">
      <c r="A60" s="87" t="s">
        <v>233</v>
      </c>
      <c r="B60" s="87" t="s">
        <v>234</v>
      </c>
      <c r="C60" s="45">
        <v>11656444</v>
      </c>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row>
    <row r="61" spans="1:51" x14ac:dyDescent="0.3">
      <c r="A61" s="87" t="s">
        <v>237</v>
      </c>
      <c r="B61" s="87" t="s">
        <v>238</v>
      </c>
      <c r="C61" s="45">
        <v>2947447</v>
      </c>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row>
    <row r="62" spans="1:51" x14ac:dyDescent="0.3">
      <c r="A62" s="87" t="s">
        <v>241</v>
      </c>
      <c r="B62" s="87" t="s">
        <v>242</v>
      </c>
      <c r="C62" s="45">
        <v>2837074</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row>
    <row r="63" spans="1:51" x14ac:dyDescent="0.3">
      <c r="A63" s="87" t="s">
        <v>243</v>
      </c>
      <c r="B63" s="87" t="s">
        <v>244</v>
      </c>
      <c r="C63" s="45">
        <v>2175088</v>
      </c>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row>
    <row r="64" spans="1:51" x14ac:dyDescent="0.3">
      <c r="A64" s="87" t="s">
        <v>245</v>
      </c>
      <c r="B64" s="87" t="s">
        <v>246</v>
      </c>
      <c r="C64" s="45">
        <v>3679858</v>
      </c>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row>
    <row r="65" spans="1:3" x14ac:dyDescent="0.3">
      <c r="A65" s="87" t="s">
        <v>247</v>
      </c>
      <c r="B65" s="87" t="s">
        <v>248</v>
      </c>
      <c r="C65" s="45">
        <v>2464225</v>
      </c>
    </row>
    <row r="66" spans="1:3" x14ac:dyDescent="0.3">
      <c r="A66" s="87" t="s">
        <v>250</v>
      </c>
      <c r="B66" s="87" t="s">
        <v>251</v>
      </c>
      <c r="C66" s="45">
        <v>17493757</v>
      </c>
    </row>
    <row r="67" spans="1:3" x14ac:dyDescent="0.3">
      <c r="A67" s="87" t="s">
        <v>252</v>
      </c>
      <c r="B67" s="87" t="s">
        <v>253</v>
      </c>
      <c r="C67" s="45">
        <v>4169424</v>
      </c>
    </row>
    <row r="68" spans="1:3" x14ac:dyDescent="0.3">
      <c r="A68" s="87" t="s">
        <v>255</v>
      </c>
      <c r="B68" s="87" t="s">
        <v>256</v>
      </c>
      <c r="C68" s="45">
        <v>1278372</v>
      </c>
    </row>
    <row r="69" spans="1:3" x14ac:dyDescent="0.3">
      <c r="A69" s="87" t="s">
        <v>259</v>
      </c>
      <c r="B69" s="87" t="s">
        <v>260</v>
      </c>
      <c r="C69" s="45">
        <v>5297822</v>
      </c>
    </row>
    <row r="70" spans="1:3" x14ac:dyDescent="0.3">
      <c r="A70" s="87" t="s">
        <v>263</v>
      </c>
      <c r="B70" s="87" t="s">
        <v>264</v>
      </c>
      <c r="C70" s="45">
        <v>2804648</v>
      </c>
    </row>
    <row r="71" spans="1:3" x14ac:dyDescent="0.3">
      <c r="A71" s="87" t="s">
        <v>267</v>
      </c>
      <c r="B71" s="87" t="s">
        <v>268</v>
      </c>
      <c r="C71" s="45">
        <v>4304927</v>
      </c>
    </row>
    <row r="72" spans="1:3" x14ac:dyDescent="0.3">
      <c r="A72" s="87" t="s">
        <v>271</v>
      </c>
      <c r="B72" s="87" t="s">
        <v>272</v>
      </c>
      <c r="C72" s="45">
        <v>15735483</v>
      </c>
    </row>
    <row r="73" spans="1:3" x14ac:dyDescent="0.3">
      <c r="A73" s="87" t="s">
        <v>275</v>
      </c>
      <c r="B73" s="87" t="s">
        <v>276</v>
      </c>
      <c r="C73" s="45">
        <v>9430235</v>
      </c>
    </row>
    <row r="74" spans="1:3" x14ac:dyDescent="0.3">
      <c r="A74" s="87" t="s">
        <v>279</v>
      </c>
      <c r="B74" s="87" t="s">
        <v>280</v>
      </c>
      <c r="C74" s="45">
        <v>4502650</v>
      </c>
    </row>
    <row r="75" spans="1:3" x14ac:dyDescent="0.3">
      <c r="A75" s="87" t="s">
        <v>283</v>
      </c>
      <c r="B75" s="87" t="s">
        <v>284</v>
      </c>
      <c r="C75" s="45">
        <v>6837344</v>
      </c>
    </row>
    <row r="76" spans="1:3" x14ac:dyDescent="0.3">
      <c r="A76" s="87" t="s">
        <v>287</v>
      </c>
      <c r="B76" s="87" t="s">
        <v>288</v>
      </c>
      <c r="C76" s="45">
        <v>3910889</v>
      </c>
    </row>
    <row r="77" spans="1:3" x14ac:dyDescent="0.3">
      <c r="A77" s="87" t="s">
        <v>291</v>
      </c>
      <c r="B77" s="87" t="s">
        <v>292</v>
      </c>
      <c r="C77" s="45">
        <v>9608577</v>
      </c>
    </row>
    <row r="78" spans="1:3" x14ac:dyDescent="0.3">
      <c r="A78" s="87" t="s">
        <v>295</v>
      </c>
      <c r="B78" s="87" t="s">
        <v>296</v>
      </c>
      <c r="C78" s="45">
        <v>8482974</v>
      </c>
    </row>
    <row r="79" spans="1:3" x14ac:dyDescent="0.3">
      <c r="A79" s="87" t="s">
        <v>299</v>
      </c>
      <c r="B79" s="87" t="s">
        <v>300</v>
      </c>
      <c r="C79" s="45">
        <v>2244865</v>
      </c>
    </row>
    <row r="80" spans="1:3" x14ac:dyDescent="0.3">
      <c r="A80" s="87" t="s">
        <v>303</v>
      </c>
      <c r="B80" s="87" t="s">
        <v>304</v>
      </c>
      <c r="C80" s="45">
        <v>7643966</v>
      </c>
    </row>
    <row r="81" spans="1:3" x14ac:dyDescent="0.3">
      <c r="A81" s="87" t="s">
        <v>307</v>
      </c>
      <c r="B81" s="87" t="s">
        <v>308</v>
      </c>
      <c r="C81" s="45">
        <v>2826249</v>
      </c>
    </row>
    <row r="82" spans="1:3" x14ac:dyDescent="0.3">
      <c r="A82" s="87" t="s">
        <v>311</v>
      </c>
      <c r="B82" s="87" t="s">
        <v>312</v>
      </c>
      <c r="C82" s="45">
        <v>2114651</v>
      </c>
    </row>
    <row r="83" spans="1:3" x14ac:dyDescent="0.3">
      <c r="A83" s="87" t="s">
        <v>315</v>
      </c>
      <c r="B83" s="87" t="s">
        <v>316</v>
      </c>
      <c r="C83" s="45">
        <v>2169389</v>
      </c>
    </row>
    <row r="84" spans="1:3" x14ac:dyDescent="0.3">
      <c r="A84" s="87" t="s">
        <v>317</v>
      </c>
      <c r="B84" s="87" t="s">
        <v>318</v>
      </c>
      <c r="C84" s="45">
        <v>2568486</v>
      </c>
    </row>
    <row r="85" spans="1:3" x14ac:dyDescent="0.3">
      <c r="A85" s="87" t="s">
        <v>319</v>
      </c>
      <c r="B85" s="87" t="s">
        <v>320</v>
      </c>
      <c r="C85" s="45">
        <v>4293913</v>
      </c>
    </row>
    <row r="86" spans="1:3" x14ac:dyDescent="0.3">
      <c r="A86" s="87" t="s">
        <v>321</v>
      </c>
      <c r="B86" s="87" t="s">
        <v>322</v>
      </c>
      <c r="C86" s="45">
        <v>4208962</v>
      </c>
    </row>
    <row r="87" spans="1:3" x14ac:dyDescent="0.3">
      <c r="A87" s="87" t="s">
        <v>323</v>
      </c>
      <c r="B87" s="87" t="s">
        <v>324</v>
      </c>
      <c r="C87" s="45">
        <v>11901414</v>
      </c>
    </row>
    <row r="88" spans="1:3" x14ac:dyDescent="0.3">
      <c r="A88" s="87" t="s">
        <v>325</v>
      </c>
      <c r="B88" s="87" t="s">
        <v>326</v>
      </c>
      <c r="C88" s="45">
        <v>2225535</v>
      </c>
    </row>
    <row r="89" spans="1:3" x14ac:dyDescent="0.3">
      <c r="A89" s="87" t="s">
        <v>328</v>
      </c>
      <c r="B89" s="87" t="s">
        <v>329</v>
      </c>
      <c r="C89" s="45">
        <v>2167113</v>
      </c>
    </row>
    <row r="90" spans="1:3" x14ac:dyDescent="0.3">
      <c r="A90" s="87" t="s">
        <v>331</v>
      </c>
      <c r="B90" s="87" t="s">
        <v>332</v>
      </c>
      <c r="C90" s="45">
        <v>2618460</v>
      </c>
    </row>
    <row r="91" spans="1:3" x14ac:dyDescent="0.3">
      <c r="A91" s="87" t="s">
        <v>334</v>
      </c>
      <c r="B91" s="87" t="s">
        <v>335</v>
      </c>
      <c r="C91" s="45">
        <v>2935891</v>
      </c>
    </row>
    <row r="92" spans="1:3" x14ac:dyDescent="0.3">
      <c r="A92" s="87" t="s">
        <v>338</v>
      </c>
      <c r="B92" s="87" t="s">
        <v>339</v>
      </c>
      <c r="C92" s="45">
        <v>6860077</v>
      </c>
    </row>
    <row r="93" spans="1:3" x14ac:dyDescent="0.3">
      <c r="A93" s="87" t="s">
        <v>342</v>
      </c>
      <c r="B93" s="87" t="s">
        <v>343</v>
      </c>
      <c r="C93" s="45">
        <v>7708911</v>
      </c>
    </row>
    <row r="94" spans="1:3" x14ac:dyDescent="0.3">
      <c r="A94" s="87" t="s">
        <v>346</v>
      </c>
      <c r="B94" s="87" t="s">
        <v>347</v>
      </c>
      <c r="C94" s="45">
        <v>4317803</v>
      </c>
    </row>
    <row r="95" spans="1:3" x14ac:dyDescent="0.3">
      <c r="A95" s="87" t="s">
        <v>350</v>
      </c>
      <c r="B95" s="87" t="s">
        <v>351</v>
      </c>
      <c r="C95" s="45">
        <v>4430143</v>
      </c>
    </row>
    <row r="96" spans="1:3" x14ac:dyDescent="0.3">
      <c r="A96" s="87" t="s">
        <v>354</v>
      </c>
      <c r="B96" s="87" t="s">
        <v>355</v>
      </c>
      <c r="C96" s="45">
        <v>10026024</v>
      </c>
    </row>
    <row r="97" spans="1:3" x14ac:dyDescent="0.3">
      <c r="A97" s="87" t="s">
        <v>358</v>
      </c>
      <c r="B97" s="87" t="s">
        <v>359</v>
      </c>
      <c r="C97" s="45">
        <v>3201348</v>
      </c>
    </row>
    <row r="98" spans="1:3" x14ac:dyDescent="0.3">
      <c r="A98" s="87" t="s">
        <v>361</v>
      </c>
      <c r="B98" s="87" t="s">
        <v>362</v>
      </c>
      <c r="C98" s="45">
        <v>6443777</v>
      </c>
    </row>
    <row r="99" spans="1:3" x14ac:dyDescent="0.3">
      <c r="A99" s="87" t="s">
        <v>364</v>
      </c>
      <c r="B99" s="87" t="s">
        <v>365</v>
      </c>
      <c r="C99" s="45">
        <v>2260226</v>
      </c>
    </row>
    <row r="100" spans="1:3" x14ac:dyDescent="0.3">
      <c r="A100" s="87" t="s">
        <v>367</v>
      </c>
      <c r="B100" s="87" t="s">
        <v>368</v>
      </c>
      <c r="C100" s="45">
        <v>3662501</v>
      </c>
    </row>
    <row r="101" spans="1:3" x14ac:dyDescent="0.3">
      <c r="A101" s="87" t="s">
        <v>371</v>
      </c>
      <c r="B101" s="87" t="s">
        <v>372</v>
      </c>
      <c r="C101" s="45">
        <v>2537715</v>
      </c>
    </row>
    <row r="102" spans="1:3" x14ac:dyDescent="0.3">
      <c r="A102" s="87" t="s">
        <v>375</v>
      </c>
      <c r="B102" s="87" t="s">
        <v>376</v>
      </c>
      <c r="C102" s="45">
        <v>1602176</v>
      </c>
    </row>
    <row r="103" spans="1:3" x14ac:dyDescent="0.3">
      <c r="A103" s="87" t="s">
        <v>379</v>
      </c>
      <c r="B103" s="87" t="s">
        <v>380</v>
      </c>
      <c r="C103" s="45">
        <v>3174732</v>
      </c>
    </row>
    <row r="104" spans="1:3" x14ac:dyDescent="0.3">
      <c r="A104" s="87" t="s">
        <v>383</v>
      </c>
      <c r="B104" s="87" t="s">
        <v>384</v>
      </c>
      <c r="C104" s="45">
        <v>2052265</v>
      </c>
    </row>
    <row r="105" spans="1:3" x14ac:dyDescent="0.3">
      <c r="A105" s="87" t="s">
        <v>387</v>
      </c>
      <c r="B105" s="87" t="s">
        <v>388</v>
      </c>
      <c r="C105" s="45">
        <v>424713</v>
      </c>
    </row>
    <row r="106" spans="1:3" x14ac:dyDescent="0.3">
      <c r="A106" s="87" t="s">
        <v>391</v>
      </c>
      <c r="B106" s="87" t="s">
        <v>392</v>
      </c>
      <c r="C106" s="45">
        <v>3169389</v>
      </c>
    </row>
    <row r="107" spans="1:3" x14ac:dyDescent="0.3">
      <c r="A107" s="87" t="s">
        <v>395</v>
      </c>
      <c r="B107" s="87" t="s">
        <v>396</v>
      </c>
      <c r="C107" s="45">
        <v>3844207</v>
      </c>
    </row>
    <row r="108" spans="1:3" x14ac:dyDescent="0.3">
      <c r="A108" s="87" t="s">
        <v>399</v>
      </c>
      <c r="B108" s="87" t="s">
        <v>400</v>
      </c>
      <c r="C108" s="45">
        <v>167870</v>
      </c>
    </row>
    <row r="109" spans="1:3" x14ac:dyDescent="0.3">
      <c r="A109" s="87" t="s">
        <v>403</v>
      </c>
      <c r="B109" s="87" t="s">
        <v>404</v>
      </c>
      <c r="C109" s="45">
        <v>3765419</v>
      </c>
    </row>
    <row r="110" spans="1:3" x14ac:dyDescent="0.3">
      <c r="A110" s="87" t="s">
        <v>407</v>
      </c>
      <c r="B110" s="87" t="s">
        <v>408</v>
      </c>
      <c r="C110" s="45">
        <v>5304326</v>
      </c>
    </row>
    <row r="111" spans="1:3" x14ac:dyDescent="0.3">
      <c r="A111" s="87" t="s">
        <v>411</v>
      </c>
      <c r="B111" s="87" t="s">
        <v>412</v>
      </c>
      <c r="C111" s="45">
        <v>4352060</v>
      </c>
    </row>
    <row r="112" spans="1:3" x14ac:dyDescent="0.3">
      <c r="A112" s="87" t="s">
        <v>415</v>
      </c>
      <c r="B112" s="87" t="s">
        <v>416</v>
      </c>
      <c r="C112" s="45">
        <v>7730975</v>
      </c>
    </row>
    <row r="113" spans="1:3" x14ac:dyDescent="0.3">
      <c r="A113" s="87" t="s">
        <v>419</v>
      </c>
      <c r="B113" s="87" t="s">
        <v>420</v>
      </c>
      <c r="C113" s="45">
        <v>3959448</v>
      </c>
    </row>
    <row r="114" spans="1:3" x14ac:dyDescent="0.3">
      <c r="A114" s="87" t="s">
        <v>423</v>
      </c>
      <c r="B114" s="87" t="s">
        <v>424</v>
      </c>
      <c r="C114" s="45">
        <v>1461851</v>
      </c>
    </row>
    <row r="115" spans="1:3" x14ac:dyDescent="0.3">
      <c r="A115" s="87" t="s">
        <v>427</v>
      </c>
      <c r="B115" s="87" t="s">
        <v>428</v>
      </c>
      <c r="C115" s="45">
        <v>2465138</v>
      </c>
    </row>
    <row r="116" spans="1:3" x14ac:dyDescent="0.3">
      <c r="A116" s="87" t="s">
        <v>431</v>
      </c>
      <c r="B116" s="87" t="s">
        <v>432</v>
      </c>
      <c r="C116" s="45">
        <v>7111091</v>
      </c>
    </row>
    <row r="117" spans="1:3" x14ac:dyDescent="0.3">
      <c r="A117" s="87" t="s">
        <v>435</v>
      </c>
      <c r="B117" s="87" t="s">
        <v>436</v>
      </c>
      <c r="C117" s="45">
        <v>2632319</v>
      </c>
    </row>
    <row r="118" spans="1:3" x14ac:dyDescent="0.3">
      <c r="A118" s="87" t="s">
        <v>439</v>
      </c>
      <c r="B118" s="87" t="s">
        <v>440</v>
      </c>
      <c r="C118" s="45">
        <v>2620533</v>
      </c>
    </row>
    <row r="119" spans="1:3" x14ac:dyDescent="0.3">
      <c r="A119" s="87" t="s">
        <v>443</v>
      </c>
      <c r="B119" s="87" t="s">
        <v>444</v>
      </c>
      <c r="C119" s="45">
        <v>3161704</v>
      </c>
    </row>
    <row r="120" spans="1:3" x14ac:dyDescent="0.3">
      <c r="A120" s="87" t="s">
        <v>447</v>
      </c>
      <c r="B120" s="87" t="s">
        <v>448</v>
      </c>
      <c r="C120" s="45">
        <v>2346440</v>
      </c>
    </row>
    <row r="121" spans="1:3" x14ac:dyDescent="0.3">
      <c r="A121" s="87" t="s">
        <v>451</v>
      </c>
      <c r="B121" s="87" t="s">
        <v>452</v>
      </c>
      <c r="C121" s="45">
        <v>4496659</v>
      </c>
    </row>
    <row r="122" spans="1:3" x14ac:dyDescent="0.3">
      <c r="A122" s="87" t="s">
        <v>455</v>
      </c>
      <c r="B122" s="87" t="s">
        <v>456</v>
      </c>
      <c r="C122" s="45">
        <v>2752429</v>
      </c>
    </row>
    <row r="123" spans="1:3" x14ac:dyDescent="0.3">
      <c r="A123" s="87" t="s">
        <v>459</v>
      </c>
      <c r="B123" s="87" t="s">
        <v>460</v>
      </c>
      <c r="C123" s="45">
        <v>10080416</v>
      </c>
    </row>
    <row r="124" spans="1:3" x14ac:dyDescent="0.3">
      <c r="A124" s="87" t="s">
        <v>463</v>
      </c>
      <c r="B124" s="87" t="s">
        <v>464</v>
      </c>
      <c r="C124" s="45">
        <v>3635732</v>
      </c>
    </row>
    <row r="125" spans="1:3" x14ac:dyDescent="0.3">
      <c r="A125" s="87" t="s">
        <v>467</v>
      </c>
      <c r="B125" s="87" t="s">
        <v>468</v>
      </c>
      <c r="C125" s="45">
        <v>2401401</v>
      </c>
    </row>
    <row r="126" spans="1:3" x14ac:dyDescent="0.3">
      <c r="A126" s="87" t="s">
        <v>471</v>
      </c>
      <c r="B126" s="87" t="s">
        <v>472</v>
      </c>
      <c r="C126" s="45">
        <v>3814248</v>
      </c>
    </row>
    <row r="127" spans="1:3" x14ac:dyDescent="0.3">
      <c r="A127" s="87" t="s">
        <v>475</v>
      </c>
      <c r="B127" s="87" t="s">
        <v>476</v>
      </c>
      <c r="C127" s="45">
        <v>9274013</v>
      </c>
    </row>
    <row r="128" spans="1:3" x14ac:dyDescent="0.3">
      <c r="A128" s="87" t="s">
        <v>479</v>
      </c>
      <c r="B128" s="87" t="s">
        <v>480</v>
      </c>
      <c r="C128" s="45">
        <v>4493568</v>
      </c>
    </row>
    <row r="129" spans="1:3" x14ac:dyDescent="0.3">
      <c r="A129" s="87" t="s">
        <v>483</v>
      </c>
      <c r="B129" s="87" t="s">
        <v>484</v>
      </c>
      <c r="C129" s="45">
        <v>7894843</v>
      </c>
    </row>
    <row r="130" spans="1:3" x14ac:dyDescent="0.3">
      <c r="A130" s="87" t="s">
        <v>487</v>
      </c>
      <c r="B130" s="87" t="s">
        <v>488</v>
      </c>
      <c r="C130" s="45">
        <v>2078804</v>
      </c>
    </row>
    <row r="131" spans="1:3" x14ac:dyDescent="0.3">
      <c r="A131" s="87" t="s">
        <v>491</v>
      </c>
      <c r="B131" s="87" t="s">
        <v>492</v>
      </c>
      <c r="C131" s="45">
        <v>2176671</v>
      </c>
    </row>
    <row r="132" spans="1:3" x14ac:dyDescent="0.3">
      <c r="A132" s="87" t="s">
        <v>495</v>
      </c>
      <c r="B132" s="87" t="s">
        <v>496</v>
      </c>
      <c r="C132" s="45">
        <v>3298868</v>
      </c>
    </row>
    <row r="133" spans="1:3" x14ac:dyDescent="0.3">
      <c r="A133" s="87" t="s">
        <v>499</v>
      </c>
      <c r="B133" s="87" t="s">
        <v>500</v>
      </c>
      <c r="C133" s="45">
        <v>2209037</v>
      </c>
    </row>
    <row r="134" spans="1:3" x14ac:dyDescent="0.3">
      <c r="A134" s="87" t="s">
        <v>503</v>
      </c>
      <c r="B134" s="87" t="s">
        <v>504</v>
      </c>
      <c r="C134" s="45">
        <v>1858796</v>
      </c>
    </row>
    <row r="135" spans="1:3" x14ac:dyDescent="0.3">
      <c r="A135" s="87" t="s">
        <v>507</v>
      </c>
      <c r="B135" s="87" t="s">
        <v>508</v>
      </c>
      <c r="C135" s="45">
        <v>2366904</v>
      </c>
    </row>
    <row r="136" spans="1:3" x14ac:dyDescent="0.3">
      <c r="A136" s="87" t="s">
        <v>511</v>
      </c>
      <c r="B136" s="87" t="s">
        <v>512</v>
      </c>
      <c r="C136" s="45">
        <v>4195924</v>
      </c>
    </row>
    <row r="137" spans="1:3" x14ac:dyDescent="0.3">
      <c r="A137" s="87" t="s">
        <v>515</v>
      </c>
      <c r="B137" s="87" t="s">
        <v>516</v>
      </c>
      <c r="C137" s="45">
        <v>2687568</v>
      </c>
    </row>
    <row r="138" spans="1:3" x14ac:dyDescent="0.3">
      <c r="A138" s="87" t="s">
        <v>519</v>
      </c>
      <c r="B138" s="87" t="s">
        <v>520</v>
      </c>
      <c r="C138" s="45">
        <v>4709189</v>
      </c>
    </row>
    <row r="139" spans="1:3" x14ac:dyDescent="0.3">
      <c r="A139" s="87" t="s">
        <v>523</v>
      </c>
      <c r="B139" s="87" t="s">
        <v>524</v>
      </c>
      <c r="C139" s="45">
        <v>4083786</v>
      </c>
    </row>
    <row r="140" spans="1:3" x14ac:dyDescent="0.3">
      <c r="A140" s="87" t="s">
        <v>527</v>
      </c>
      <c r="B140" s="87" t="s">
        <v>528</v>
      </c>
      <c r="C140" s="45">
        <v>3096541</v>
      </c>
    </row>
    <row r="141" spans="1:3" x14ac:dyDescent="0.3">
      <c r="A141" s="87" t="s">
        <v>531</v>
      </c>
      <c r="B141" s="87" t="s">
        <v>532</v>
      </c>
      <c r="C141" s="45">
        <v>3730531</v>
      </c>
    </row>
    <row r="142" spans="1:3" x14ac:dyDescent="0.3">
      <c r="A142" s="87" t="s">
        <v>535</v>
      </c>
      <c r="B142" s="87" t="s">
        <v>536</v>
      </c>
      <c r="C142" s="45">
        <v>2334284</v>
      </c>
    </row>
    <row r="143" spans="1:3" x14ac:dyDescent="0.3">
      <c r="A143" s="87" t="s">
        <v>539</v>
      </c>
      <c r="B143" s="87" t="s">
        <v>540</v>
      </c>
      <c r="C143" s="45">
        <v>6319528</v>
      </c>
    </row>
    <row r="144" spans="1:3" x14ac:dyDescent="0.3">
      <c r="A144" s="87" t="s">
        <v>543</v>
      </c>
      <c r="B144" s="87" t="s">
        <v>544</v>
      </c>
      <c r="C144" s="45">
        <v>583666</v>
      </c>
    </row>
    <row r="145" spans="1:3" x14ac:dyDescent="0.3">
      <c r="A145" s="87" t="s">
        <v>547</v>
      </c>
      <c r="B145" s="87" t="s">
        <v>548</v>
      </c>
      <c r="C145" s="45">
        <v>9328066</v>
      </c>
    </row>
    <row r="146" spans="1:3" x14ac:dyDescent="0.3">
      <c r="A146" s="87" t="s">
        <v>551</v>
      </c>
      <c r="B146" s="87" t="s">
        <v>552</v>
      </c>
      <c r="C146" s="45">
        <v>3806571</v>
      </c>
    </row>
    <row r="147" spans="1:3" x14ac:dyDescent="0.3">
      <c r="A147" s="87" t="s">
        <v>555</v>
      </c>
      <c r="B147" s="87" t="s">
        <v>556</v>
      </c>
      <c r="C147" s="45">
        <v>4547266</v>
      </c>
    </row>
    <row r="148" spans="1:3" x14ac:dyDescent="0.3">
      <c r="A148" s="87" t="s">
        <v>559</v>
      </c>
      <c r="B148" s="87" t="s">
        <v>560</v>
      </c>
      <c r="C148" s="45">
        <v>5139743</v>
      </c>
    </row>
    <row r="149" spans="1:3" x14ac:dyDescent="0.3">
      <c r="A149" s="87" t="s">
        <v>563</v>
      </c>
      <c r="B149" s="87" t="s">
        <v>564</v>
      </c>
      <c r="C149" s="45">
        <v>1340790</v>
      </c>
    </row>
    <row r="150" spans="1:3" x14ac:dyDescent="0.3">
      <c r="A150" s="87" t="s">
        <v>567</v>
      </c>
      <c r="B150" s="87" t="s">
        <v>568</v>
      </c>
      <c r="C150" s="45">
        <v>5143436</v>
      </c>
    </row>
    <row r="151" spans="1:3" x14ac:dyDescent="0.3">
      <c r="A151" s="87" t="s">
        <v>571</v>
      </c>
      <c r="B151" s="87" t="s">
        <v>572</v>
      </c>
      <c r="C151" s="45">
        <v>112780</v>
      </c>
    </row>
    <row r="152" spans="1:3" x14ac:dyDescent="0.3">
      <c r="A152" s="87" t="s">
        <v>573</v>
      </c>
      <c r="B152" s="87" t="s">
        <v>574</v>
      </c>
      <c r="C152" s="45">
        <v>3933871</v>
      </c>
    </row>
    <row r="153" spans="1:3" x14ac:dyDescent="0.3">
      <c r="A153" s="87" t="s">
        <v>575</v>
      </c>
      <c r="B153" s="87" t="s">
        <v>576</v>
      </c>
      <c r="C153" s="45">
        <v>6765463</v>
      </c>
    </row>
    <row r="154" spans="1:3" x14ac:dyDescent="0.3">
      <c r="A154" s="87" t="s">
        <v>577</v>
      </c>
      <c r="B154" s="87" t="s">
        <v>578</v>
      </c>
      <c r="C154" s="45">
        <v>2072200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ink xmlns="3fa4860e-4e84-4984-b511-cb934d7752ca">
      <Url xsi:nil="true"/>
      <Description xsi:nil="true"/>
    </Link>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3" ma:contentTypeDescription="Create a new document." ma:contentTypeScope="" ma:versionID="1817b77cdd099360cdfce05a9d5652af">
  <xsd:schema xmlns:xsd="http://www.w3.org/2001/XMLSchema" xmlns:xs="http://www.w3.org/2001/XMLSchema" xmlns:p="http://schemas.microsoft.com/office/2006/metadata/properties" xmlns:ns1="http://schemas.microsoft.com/sharepoint/v3" xmlns:ns2="3fa4860e-4e84-4984-b511-cb934d7752ca" xmlns:ns3="63fd57c9-5291-4ee5-b3d3-37b4b570c278" targetNamespace="http://schemas.microsoft.com/office/2006/metadata/properties" ma:root="true" ma:fieldsID="5d2bd3605044e4d4e7005cd8ca4b75c3" ns1:_="" ns2:_="" ns3:_="">
    <xsd:import namespace="http://schemas.microsoft.com/sharepoint/v3"/>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Link" minOccurs="0"/>
                <xsd:element ref="ns2:MediaServiceGenerationTime" minOccurs="0"/>
                <xsd:element ref="ns2: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ink" ma:index="16"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69D3B4-0E53-4C00-9065-DADECD619B53}">
  <ds:schemaRefs>
    <ds:schemaRef ds:uri="http://schemas.microsoft.com/sharepoint/v3/contenttype/forms"/>
  </ds:schemaRefs>
</ds:datastoreItem>
</file>

<file path=customXml/itemProps2.xml><?xml version="1.0" encoding="utf-8"?>
<ds:datastoreItem xmlns:ds="http://schemas.openxmlformats.org/officeDocument/2006/customXml" ds:itemID="{684D2994-7A28-43C6-838B-DB244A6837D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2480741-dc6c-4648-be9d-9996f5d8207d"/>
    <ds:schemaRef ds:uri="http://purl.org/dc/elements/1.1/"/>
    <ds:schemaRef ds:uri="http://schemas.microsoft.com/office/2006/metadata/properties"/>
    <ds:schemaRef ds:uri="9820a590-0f81-490f-89a2-aae67908ed85"/>
    <ds:schemaRef ds:uri="http://www.w3.org/XML/1998/namespace"/>
    <ds:schemaRef ds:uri="http://purl.org/dc/dcmitype/"/>
  </ds:schemaRefs>
</ds:datastoreItem>
</file>

<file path=customXml/itemProps3.xml><?xml version="1.0" encoding="utf-8"?>
<ds:datastoreItem xmlns:ds="http://schemas.openxmlformats.org/officeDocument/2006/customXml" ds:itemID="{361D81EB-CF19-4DDB-916C-520D17CF75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Guidance</vt:lpstr>
      <vt:lpstr>1. Cover</vt:lpstr>
      <vt:lpstr>2. National Conditions &amp; s75</vt:lpstr>
      <vt:lpstr>s75 &amp; HICM Backsheet</vt:lpstr>
      <vt:lpstr>3. Metrics</vt:lpstr>
      <vt:lpstr>4. HICM</vt:lpstr>
      <vt:lpstr>5. Narrative</vt:lpstr>
      <vt:lpstr>6. iBCF</vt:lpstr>
      <vt:lpstr>iBCF Backsheet</vt:lpstr>
      <vt:lpstr>Backsheet for muncher</vt:lpstr>
      <vt:lpstr>'5. Narrative'!Print_Area</vt:lpstr>
    </vt:vector>
  </TitlesOfParts>
  <Manager/>
  <Company>IMS3</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Armstrong, Johan (NHS England)</dc:creator>
  <cp:keywords/>
  <dc:description/>
  <cp:lastModifiedBy>Angus Gibson</cp:lastModifiedBy>
  <cp:revision/>
  <dcterms:created xsi:type="dcterms:W3CDTF">2018-05-11T08:01:25Z</dcterms:created>
  <dcterms:modified xsi:type="dcterms:W3CDTF">2019-09-23T11:13:08Z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